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50.50.50.166\_Oper\3. АРСЕНАЛ ЮЭС 2025\226. I-352067 Лапкин Дмитрий Николаевич\SDO\Сметы\ДОТ\"/>
    </mc:Choice>
  </mc:AlternateContent>
  <xr:revisionPtr revIDLastSave="0" documentId="13_ncr:1_{0080A24A-3695-4804-862B-88AD9DC98B5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02-01-01" sheetId="7" r:id="rId1"/>
    <sheet name="09-01-01" sheetId="8" r:id="rId2"/>
    <sheet name="Source" sheetId="1" r:id="rId3"/>
    <sheet name="SourceObSm" sheetId="2" r:id="rId4"/>
    <sheet name="SmtRes" sheetId="3" r:id="rId5"/>
    <sheet name="EtalonRes" sheetId="4" r:id="rId6"/>
    <sheet name="SrcPoprs" sheetId="5" r:id="rId7"/>
    <sheet name="SrcKA" sheetId="6" r:id="rId8"/>
  </sheets>
  <definedNames>
    <definedName name="_xlnm.Print_Titles" localSheetId="0">'02-01-01'!$51:$51</definedName>
    <definedName name="_xlnm.Print_Titles" localSheetId="1">'09-01-01'!$51:$51</definedName>
    <definedName name="_xlnm.Print_Area" localSheetId="0">'02-01-01'!$A$1:$L$346</definedName>
    <definedName name="_xlnm.Print_Area" localSheetId="1">'09-01-01'!$A$1:$L$257</definedName>
  </definedNames>
  <calcPr calcId="191029" iterate="1"/>
</workbook>
</file>

<file path=xl/calcChain.xml><?xml version="1.0" encoding="utf-8"?>
<calcChain xmlns="http://schemas.openxmlformats.org/spreadsheetml/2006/main">
  <c r="H255" i="8" l="1"/>
  <c r="H252" i="8"/>
  <c r="C255" i="8"/>
  <c r="C252" i="8"/>
  <c r="K40" i="8"/>
  <c r="C43" i="8"/>
  <c r="L246" i="8"/>
  <c r="L245" i="8"/>
  <c r="L242" i="8"/>
  <c r="L241" i="8"/>
  <c r="L239" i="8" s="1"/>
  <c r="L235" i="8"/>
  <c r="L234" i="8"/>
  <c r="L230" i="8"/>
  <c r="L215" i="8"/>
  <c r="L214" i="8"/>
  <c r="L210" i="8"/>
  <c r="L199" i="8"/>
  <c r="L198" i="8"/>
  <c r="L197" i="8"/>
  <c r="L192" i="8"/>
  <c r="L191" i="8"/>
  <c r="L189" i="8" s="1"/>
  <c r="L187" i="8"/>
  <c r="L186" i="8"/>
  <c r="L185" i="8"/>
  <c r="L184" i="8"/>
  <c r="L180" i="8"/>
  <c r="L183" i="8"/>
  <c r="L182" i="8"/>
  <c r="L179" i="8"/>
  <c r="L178" i="8"/>
  <c r="L176" i="8"/>
  <c r="L174" i="8" s="1"/>
  <c r="L173" i="8"/>
  <c r="L167" i="8"/>
  <c r="L166" i="8"/>
  <c r="L165" i="8"/>
  <c r="L164" i="8"/>
  <c r="L163" i="8"/>
  <c r="L162" i="8"/>
  <c r="L160" i="8" s="1"/>
  <c r="L159" i="8"/>
  <c r="L158" i="8"/>
  <c r="L156" i="8"/>
  <c r="L154" i="8" s="1"/>
  <c r="L153" i="8"/>
  <c r="L142" i="8"/>
  <c r="L141" i="8"/>
  <c r="L138" i="8"/>
  <c r="L137" i="8"/>
  <c r="L135" i="8"/>
  <c r="L134" i="8"/>
  <c r="L132" i="8" s="1"/>
  <c r="L128" i="8"/>
  <c r="L127" i="8"/>
  <c r="L123" i="8"/>
  <c r="AW113" i="8"/>
  <c r="AT113" i="8"/>
  <c r="AO113" i="8"/>
  <c r="AE113" i="8"/>
  <c r="AD113" i="8"/>
  <c r="CB113" i="8"/>
  <c r="CC113" i="8"/>
  <c r="G112" i="8"/>
  <c r="E112" i="8"/>
  <c r="G111" i="8"/>
  <c r="E111" i="8"/>
  <c r="L106" i="8"/>
  <c r="AR113" i="8" s="1"/>
  <c r="L110" i="8" s="1"/>
  <c r="L108" i="8"/>
  <c r="J108" i="8"/>
  <c r="G108" i="8"/>
  <c r="F108" i="8"/>
  <c r="L107" i="8"/>
  <c r="J107" i="8"/>
  <c r="G107" i="8"/>
  <c r="F107" i="8"/>
  <c r="G106" i="8"/>
  <c r="E104" i="8"/>
  <c r="G104" i="8"/>
  <c r="D104" i="8"/>
  <c r="C104" i="8"/>
  <c r="AW103" i="8"/>
  <c r="AT103" i="8"/>
  <c r="AO103" i="8"/>
  <c r="AE103" i="8"/>
  <c r="AD103" i="8"/>
  <c r="CB103" i="8"/>
  <c r="CC103" i="8"/>
  <c r="G102" i="8"/>
  <c r="E102" i="8"/>
  <c r="G101" i="8"/>
  <c r="E101" i="8"/>
  <c r="L98" i="8"/>
  <c r="J98" i="8"/>
  <c r="G98" i="8"/>
  <c r="F98" i="8"/>
  <c r="L97" i="8"/>
  <c r="L96" i="8" s="1"/>
  <c r="J97" i="8"/>
  <c r="G97" i="8"/>
  <c r="F97" i="8"/>
  <c r="E94" i="8"/>
  <c r="G94" i="8"/>
  <c r="D94" i="8"/>
  <c r="C94" i="8"/>
  <c r="AW93" i="8"/>
  <c r="AT93" i="8"/>
  <c r="AO93" i="8"/>
  <c r="AE93" i="8"/>
  <c r="AD93" i="8"/>
  <c r="CB93" i="8"/>
  <c r="CC93" i="8"/>
  <c r="G92" i="8"/>
  <c r="E92" i="8"/>
  <c r="G91" i="8"/>
  <c r="E91" i="8"/>
  <c r="L88" i="8"/>
  <c r="J88" i="8"/>
  <c r="G88" i="8"/>
  <c r="F88" i="8"/>
  <c r="L87" i="8"/>
  <c r="L86" i="8" s="1"/>
  <c r="J87" i="8"/>
  <c r="G87" i="8"/>
  <c r="F87" i="8"/>
  <c r="E84" i="8"/>
  <c r="G84" i="8"/>
  <c r="D84" i="8"/>
  <c r="C84" i="8"/>
  <c r="AW83" i="8"/>
  <c r="AT83" i="8"/>
  <c r="AO83" i="8"/>
  <c r="AE83" i="8"/>
  <c r="AD83" i="8"/>
  <c r="CB83" i="8"/>
  <c r="CC83" i="8"/>
  <c r="G82" i="8"/>
  <c r="E82" i="8"/>
  <c r="G81" i="8"/>
  <c r="E81" i="8"/>
  <c r="L78" i="8"/>
  <c r="L76" i="8" s="1"/>
  <c r="J78" i="8"/>
  <c r="G78" i="8"/>
  <c r="F78" i="8"/>
  <c r="L77" i="8"/>
  <c r="J77" i="8"/>
  <c r="G77" i="8"/>
  <c r="F77" i="8"/>
  <c r="E74" i="8"/>
  <c r="G74" i="8"/>
  <c r="D74" i="8"/>
  <c r="C74" i="8"/>
  <c r="AW73" i="8"/>
  <c r="AT73" i="8"/>
  <c r="AO73" i="8"/>
  <c r="AE73" i="8"/>
  <c r="AD73" i="8"/>
  <c r="CB73" i="8"/>
  <c r="CC73" i="8"/>
  <c r="G72" i="8"/>
  <c r="E72" i="8"/>
  <c r="G71" i="8"/>
  <c r="E71" i="8"/>
  <c r="L66" i="8"/>
  <c r="AR73" i="8" s="1"/>
  <c r="L70" i="8" s="1"/>
  <c r="L68" i="8"/>
  <c r="J68" i="8"/>
  <c r="G68" i="8"/>
  <c r="F68" i="8"/>
  <c r="L67" i="8"/>
  <c r="J67" i="8"/>
  <c r="G67" i="8"/>
  <c r="F67" i="8"/>
  <c r="E64" i="8"/>
  <c r="G64" i="8"/>
  <c r="D64" i="8"/>
  <c r="C64" i="8"/>
  <c r="AW63" i="8"/>
  <c r="L213" i="8" s="1"/>
  <c r="L211" i="8" s="1"/>
  <c r="AT63" i="8"/>
  <c r="L229" i="8" s="1"/>
  <c r="AO63" i="8"/>
  <c r="L207" i="8" s="1"/>
  <c r="AE63" i="8"/>
  <c r="AD63" i="8"/>
  <c r="CB63" i="8"/>
  <c r="CC63" i="8"/>
  <c r="G62" i="8"/>
  <c r="E62" i="8"/>
  <c r="G61" i="8"/>
  <c r="E61" i="8"/>
  <c r="L58" i="8"/>
  <c r="J58" i="8"/>
  <c r="G58" i="8"/>
  <c r="F58" i="8"/>
  <c r="L57" i="8"/>
  <c r="L56" i="8" s="1"/>
  <c r="J57" i="8"/>
  <c r="G57" i="8"/>
  <c r="F57" i="8"/>
  <c r="E54" i="8"/>
  <c r="G54" i="8"/>
  <c r="D54" i="8"/>
  <c r="C54" i="8"/>
  <c r="A27" i="8"/>
  <c r="A25" i="8"/>
  <c r="F16" i="8"/>
  <c r="F14" i="8"/>
  <c r="CO6" i="8"/>
  <c r="F6" i="8"/>
  <c r="CO4" i="8"/>
  <c r="F4" i="8"/>
  <c r="A1" i="8"/>
  <c r="H344" i="7"/>
  <c r="H341" i="7"/>
  <c r="C344" i="7"/>
  <c r="C341" i="7"/>
  <c r="C43" i="7"/>
  <c r="L335" i="7"/>
  <c r="L331" i="7"/>
  <c r="L330" i="7"/>
  <c r="L324" i="7"/>
  <c r="L323" i="7"/>
  <c r="L319" i="7"/>
  <c r="L307" i="7"/>
  <c r="L306" i="7"/>
  <c r="L305" i="7"/>
  <c r="L304" i="7"/>
  <c r="L303" i="7"/>
  <c r="L302" i="7"/>
  <c r="L299" i="7"/>
  <c r="L298" i="7"/>
  <c r="L296" i="7"/>
  <c r="L294" i="7" s="1"/>
  <c r="L293" i="7"/>
  <c r="L288" i="7"/>
  <c r="L287" i="7"/>
  <c r="L286" i="7"/>
  <c r="L281" i="7"/>
  <c r="L280" i="7"/>
  <c r="L273" i="7"/>
  <c r="L272" i="7"/>
  <c r="L268" i="7"/>
  <c r="L253" i="7"/>
  <c r="L252" i="7"/>
  <c r="L248" i="7"/>
  <c r="G233" i="7"/>
  <c r="G232" i="7"/>
  <c r="L231" i="7"/>
  <c r="L230" i="7"/>
  <c r="L227" i="7"/>
  <c r="L226" i="7"/>
  <c r="L224" i="7"/>
  <c r="L221" i="7" s="1"/>
  <c r="L223" i="7"/>
  <c r="L220" i="7"/>
  <c r="L219" i="7"/>
  <c r="L218" i="7"/>
  <c r="L217" i="7"/>
  <c r="L216" i="7"/>
  <c r="L215" i="7"/>
  <c r="L212" i="7"/>
  <c r="L207" i="7" s="1"/>
  <c r="L211" i="7"/>
  <c r="L209" i="7"/>
  <c r="L206" i="7"/>
  <c r="G199" i="7"/>
  <c r="G198" i="7"/>
  <c r="L197" i="7"/>
  <c r="L193" i="7"/>
  <c r="L192" i="7"/>
  <c r="L190" i="7"/>
  <c r="L189" i="7"/>
  <c r="L187" i="7" s="1"/>
  <c r="L183" i="7"/>
  <c r="L182" i="7"/>
  <c r="L178" i="7"/>
  <c r="AW168" i="7"/>
  <c r="AX168" i="7"/>
  <c r="AT168" i="7"/>
  <c r="AR168" i="7"/>
  <c r="AO168" i="7"/>
  <c r="AN168" i="7"/>
  <c r="BA168" i="7"/>
  <c r="AZ168" i="7"/>
  <c r="AE168" i="7"/>
  <c r="AD168" i="7"/>
  <c r="K168" i="7"/>
  <c r="I168" i="7"/>
  <c r="L167" i="7"/>
  <c r="J167" i="7"/>
  <c r="E167" i="7"/>
  <c r="G167" i="7"/>
  <c r="D167" i="7"/>
  <c r="C167" i="7"/>
  <c r="B167" i="7"/>
  <c r="AW166" i="7"/>
  <c r="AX166" i="7"/>
  <c r="AT166" i="7"/>
  <c r="AR166" i="7"/>
  <c r="AO166" i="7"/>
  <c r="AN166" i="7"/>
  <c r="BA166" i="7"/>
  <c r="AZ166" i="7"/>
  <c r="AE166" i="7"/>
  <c r="AD166" i="7"/>
  <c r="K166" i="7"/>
  <c r="L165" i="7"/>
  <c r="J165" i="7"/>
  <c r="E165" i="7"/>
  <c r="I166" i="7" s="1"/>
  <c r="G165" i="7"/>
  <c r="D165" i="7"/>
  <c r="C165" i="7"/>
  <c r="B165" i="7"/>
  <c r="AT164" i="7"/>
  <c r="AR164" i="7"/>
  <c r="AO164" i="7"/>
  <c r="AN164" i="7"/>
  <c r="BA164" i="7"/>
  <c r="AZ164" i="7"/>
  <c r="AE164" i="7"/>
  <c r="AD164" i="7"/>
  <c r="K164" i="7"/>
  <c r="I164" i="7"/>
  <c r="L163" i="7"/>
  <c r="AW164" i="7" s="1"/>
  <c r="J163" i="7"/>
  <c r="E163" i="7"/>
  <c r="G163" i="7"/>
  <c r="D163" i="7"/>
  <c r="C163" i="7"/>
  <c r="B163" i="7"/>
  <c r="AW162" i="7"/>
  <c r="AX162" i="7"/>
  <c r="AT162" i="7"/>
  <c r="L177" i="7" s="1"/>
  <c r="AR162" i="7"/>
  <c r="L184" i="7" s="1"/>
  <c r="AO162" i="7"/>
  <c r="L175" i="7" s="1"/>
  <c r="AN162" i="7"/>
  <c r="BA162" i="7"/>
  <c r="L186" i="7" s="1"/>
  <c r="AZ162" i="7"/>
  <c r="L185" i="7" s="1"/>
  <c r="AE162" i="7"/>
  <c r="AD162" i="7"/>
  <c r="K162" i="7"/>
  <c r="L161" i="7"/>
  <c r="J161" i="7"/>
  <c r="E161" i="7"/>
  <c r="I162" i="7" s="1"/>
  <c r="G161" i="7"/>
  <c r="D161" i="7"/>
  <c r="C161" i="7"/>
  <c r="B161" i="7"/>
  <c r="L155" i="7"/>
  <c r="L154" i="7"/>
  <c r="L151" i="7"/>
  <c r="L150" i="7"/>
  <c r="L148" i="7"/>
  <c r="L147" i="7"/>
  <c r="L145" i="7" s="1"/>
  <c r="L141" i="7"/>
  <c r="L140" i="7"/>
  <c r="L136" i="7"/>
  <c r="AE126" i="7"/>
  <c r="AD126" i="7"/>
  <c r="G125" i="7"/>
  <c r="E125" i="7"/>
  <c r="G124" i="7"/>
  <c r="E124" i="7"/>
  <c r="BA122" i="7"/>
  <c r="AZ122" i="7"/>
  <c r="AE122" i="7"/>
  <c r="AD122" i="7"/>
  <c r="L122" i="7"/>
  <c r="AW122" i="7" s="1"/>
  <c r="I122" i="7"/>
  <c r="H122" i="7"/>
  <c r="J122" i="7" s="1"/>
  <c r="E122" i="7"/>
  <c r="G122" i="7"/>
  <c r="D122" i="7"/>
  <c r="B122" i="7"/>
  <c r="BA121" i="7"/>
  <c r="AZ121" i="7"/>
  <c r="AE121" i="7"/>
  <c r="AD121" i="7"/>
  <c r="E121" i="7"/>
  <c r="G121" i="7"/>
  <c r="D121" i="7"/>
  <c r="C121" i="7"/>
  <c r="B121" i="7"/>
  <c r="L119" i="7"/>
  <c r="L117" i="7" s="1"/>
  <c r="AW126" i="7" s="1"/>
  <c r="I119" i="7"/>
  <c r="J119" i="7" s="1"/>
  <c r="H119" i="7"/>
  <c r="G119" i="7"/>
  <c r="L118" i="7"/>
  <c r="I118" i="7"/>
  <c r="H118" i="7"/>
  <c r="J118" i="7" s="1"/>
  <c r="G118" i="7"/>
  <c r="L111" i="7"/>
  <c r="L110" i="7" s="1"/>
  <c r="AO126" i="7" s="1"/>
  <c r="L116" i="7"/>
  <c r="J116" i="7"/>
  <c r="G116" i="7"/>
  <c r="L115" i="7"/>
  <c r="J115" i="7"/>
  <c r="G115" i="7"/>
  <c r="E115" i="7"/>
  <c r="L114" i="7"/>
  <c r="J114" i="7"/>
  <c r="G114" i="7"/>
  <c r="L113" i="7"/>
  <c r="J113" i="7"/>
  <c r="E113" i="7"/>
  <c r="G113" i="7" s="1"/>
  <c r="L112" i="7"/>
  <c r="J112" i="7"/>
  <c r="G112" i="7"/>
  <c r="L109" i="7"/>
  <c r="L108" i="7" s="1"/>
  <c r="J109" i="7"/>
  <c r="G109" i="7"/>
  <c r="E107" i="7"/>
  <c r="G107" i="7"/>
  <c r="D107" i="7"/>
  <c r="C107" i="7"/>
  <c r="L101" i="7"/>
  <c r="L100" i="7"/>
  <c r="L97" i="7"/>
  <c r="L96" i="7"/>
  <c r="L94" i="7"/>
  <c r="L91" i="7" s="1"/>
  <c r="L93" i="7"/>
  <c r="L87" i="7"/>
  <c r="L86" i="7"/>
  <c r="L82" i="7"/>
  <c r="AE72" i="7"/>
  <c r="AD72" i="7"/>
  <c r="G71" i="7"/>
  <c r="E71" i="7"/>
  <c r="G70" i="7"/>
  <c r="E70" i="7"/>
  <c r="L67" i="7"/>
  <c r="I67" i="7"/>
  <c r="H67" i="7"/>
  <c r="J67" i="7" s="1"/>
  <c r="G67" i="7"/>
  <c r="L66" i="7"/>
  <c r="I66" i="7"/>
  <c r="H66" i="7"/>
  <c r="J66" i="7" s="1"/>
  <c r="G66" i="7"/>
  <c r="L65" i="7"/>
  <c r="I65" i="7"/>
  <c r="H65" i="7"/>
  <c r="J65" i="7" s="1"/>
  <c r="G65" i="7"/>
  <c r="L64" i="7"/>
  <c r="L63" i="7" s="1"/>
  <c r="AW72" i="7" s="1"/>
  <c r="J64" i="7"/>
  <c r="I64" i="7"/>
  <c r="H64" i="7"/>
  <c r="G64" i="7"/>
  <c r="G58" i="7"/>
  <c r="L62" i="7"/>
  <c r="J62" i="7"/>
  <c r="E62" i="7"/>
  <c r="G62" i="7" s="1"/>
  <c r="L61" i="7"/>
  <c r="J61" i="7"/>
  <c r="G61" i="7"/>
  <c r="L60" i="7"/>
  <c r="L58" i="7" s="1"/>
  <c r="J60" i="7"/>
  <c r="G60" i="7"/>
  <c r="E60" i="7"/>
  <c r="L59" i="7"/>
  <c r="I59" i="7"/>
  <c r="H59" i="7"/>
  <c r="J59" i="7" s="1"/>
  <c r="G59" i="7"/>
  <c r="L56" i="7"/>
  <c r="L55" i="7" s="1"/>
  <c r="J56" i="7"/>
  <c r="G56" i="7"/>
  <c r="E54" i="7"/>
  <c r="G54" i="7"/>
  <c r="D54" i="7"/>
  <c r="C54" i="7"/>
  <c r="A27" i="7"/>
  <c r="A25" i="7"/>
  <c r="F16" i="7"/>
  <c r="F14" i="7"/>
  <c r="CO6" i="7"/>
  <c r="F6" i="7"/>
  <c r="CO4" i="7"/>
  <c r="F4" i="7"/>
  <c r="A1" i="7"/>
  <c r="A1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1" i="3"/>
  <c r="Y1" i="3"/>
  <c r="CV1" i="3" s="1"/>
  <c r="CU1" i="3"/>
  <c r="CX1" i="3"/>
  <c r="DG1" i="3" s="1"/>
  <c r="CY1" i="3"/>
  <c r="CZ1" i="3"/>
  <c r="DA1" i="3"/>
  <c r="DB1" i="3"/>
  <c r="DC1" i="3"/>
  <c r="DF1" i="3"/>
  <c r="DH1" i="3"/>
  <c r="A2" i="3"/>
  <c r="Y2" i="3"/>
  <c r="CX2" i="3" s="1"/>
  <c r="CY2" i="3"/>
  <c r="CZ2" i="3"/>
  <c r="DB2" i="3" s="1"/>
  <c r="DA2" i="3"/>
  <c r="DC2" i="3"/>
  <c r="A3" i="3"/>
  <c r="Y3" i="3"/>
  <c r="CX3" i="3"/>
  <c r="DG3" i="3" s="1"/>
  <c r="CY3" i="3"/>
  <c r="CZ3" i="3"/>
  <c r="DB3" i="3" s="1"/>
  <c r="DA3" i="3"/>
  <c r="DC3" i="3"/>
  <c r="DF3" i="3"/>
  <c r="DH3" i="3"/>
  <c r="DJ3" i="3"/>
  <c r="A4" i="3"/>
  <c r="Y4" i="3"/>
  <c r="CX4" i="3" s="1"/>
  <c r="CU4" i="3"/>
  <c r="CV4" i="3"/>
  <c r="CY4" i="3"/>
  <c r="CZ4" i="3"/>
  <c r="DA4" i="3"/>
  <c r="DB4" i="3"/>
  <c r="DC4" i="3"/>
  <c r="A5" i="3"/>
  <c r="Y5" i="3"/>
  <c r="CX5" i="3" s="1"/>
  <c r="CY5" i="3"/>
  <c r="CZ5" i="3"/>
  <c r="DB5" i="3" s="1"/>
  <c r="DA5" i="3"/>
  <c r="DC5" i="3"/>
  <c r="A6" i="3"/>
  <c r="Y6" i="3"/>
  <c r="CX6" i="3" s="1"/>
  <c r="CY6" i="3"/>
  <c r="CZ6" i="3"/>
  <c r="DB6" i="3" s="1"/>
  <c r="DA6" i="3"/>
  <c r="DC6" i="3"/>
  <c r="A7" i="3"/>
  <c r="Y7" i="3"/>
  <c r="CX7" i="3"/>
  <c r="DF7" i="3" s="1"/>
  <c r="CY7" i="3"/>
  <c r="CZ7" i="3"/>
  <c r="DA7" i="3"/>
  <c r="DB7" i="3"/>
  <c r="DC7" i="3"/>
  <c r="DH7" i="3"/>
  <c r="A8" i="3"/>
  <c r="Y8" i="3"/>
  <c r="CW8" i="3" s="1"/>
  <c r="CY8" i="3"/>
  <c r="CZ8" i="3"/>
  <c r="DB8" i="3" s="1"/>
  <c r="DA8" i="3"/>
  <c r="DC8" i="3"/>
  <c r="A9" i="3"/>
  <c r="Y9" i="3"/>
  <c r="CW9" i="3"/>
  <c r="CX9" i="3"/>
  <c r="DI9" i="3" s="1"/>
  <c r="CY9" i="3"/>
  <c r="CZ9" i="3"/>
  <c r="DA9" i="3"/>
  <c r="DB9" i="3"/>
  <c r="DC9" i="3"/>
  <c r="DH9" i="3"/>
  <c r="A10" i="3"/>
  <c r="Y10" i="3"/>
  <c r="CX10" i="3" s="1"/>
  <c r="CY10" i="3"/>
  <c r="CZ10" i="3"/>
  <c r="DA10" i="3"/>
  <c r="DB10" i="3"/>
  <c r="DC10" i="3"/>
  <c r="A11" i="3"/>
  <c r="Y11" i="3"/>
  <c r="CW11" i="3" s="1"/>
  <c r="CY11" i="3"/>
  <c r="CZ11" i="3"/>
  <c r="DA11" i="3"/>
  <c r="DB11" i="3"/>
  <c r="DC11" i="3"/>
  <c r="A12" i="3"/>
  <c r="Y12" i="3"/>
  <c r="CW12" i="3"/>
  <c r="CX12" i="3"/>
  <c r="DI12" i="3" s="1"/>
  <c r="CY12" i="3"/>
  <c r="CZ12" i="3"/>
  <c r="DA12" i="3"/>
  <c r="DB12" i="3"/>
  <c r="DC12" i="3"/>
  <c r="DG12" i="3"/>
  <c r="DJ12" i="3" s="1"/>
  <c r="DH12" i="3"/>
  <c r="A13" i="3"/>
  <c r="Y13" i="3"/>
  <c r="CU13" i="3"/>
  <c r="CV13" i="3"/>
  <c r="CX13" i="3"/>
  <c r="DI13" i="3" s="1"/>
  <c r="DJ13" i="3" s="1"/>
  <c r="CY13" i="3"/>
  <c r="CZ13" i="3"/>
  <c r="DA13" i="3"/>
  <c r="DB13" i="3"/>
  <c r="DC13" i="3"/>
  <c r="DH13" i="3"/>
  <c r="A14" i="3"/>
  <c r="Y14" i="3"/>
  <c r="CX14" i="3" s="1"/>
  <c r="CY14" i="3"/>
  <c r="CZ14" i="3"/>
  <c r="DA14" i="3"/>
  <c r="DB14" i="3"/>
  <c r="DC14" i="3"/>
  <c r="A15" i="3"/>
  <c r="Y15" i="3"/>
  <c r="CW15" i="3" s="1"/>
  <c r="CY15" i="3"/>
  <c r="CZ15" i="3"/>
  <c r="DA15" i="3"/>
  <c r="DB15" i="3"/>
  <c r="DC15" i="3"/>
  <c r="A16" i="3"/>
  <c r="Y16" i="3"/>
  <c r="CX16" i="3" s="1"/>
  <c r="CU16" i="3"/>
  <c r="CV16" i="3"/>
  <c r="CY16" i="3"/>
  <c r="CZ16" i="3"/>
  <c r="DB16" i="3" s="1"/>
  <c r="DA16" i="3"/>
  <c r="DC16" i="3"/>
  <c r="A17" i="3"/>
  <c r="Y17" i="3"/>
  <c r="CX17" i="3"/>
  <c r="DF17" i="3" s="1"/>
  <c r="CY17" i="3"/>
  <c r="CZ17" i="3"/>
  <c r="DB17" i="3" s="1"/>
  <c r="DA17" i="3"/>
  <c r="DC17" i="3"/>
  <c r="DH17" i="3"/>
  <c r="DI17" i="3"/>
  <c r="DJ17" i="3" s="1"/>
  <c r="A18" i="3"/>
  <c r="Y18" i="3"/>
  <c r="CW18" i="3"/>
  <c r="CX18" i="3"/>
  <c r="DF18" i="3" s="1"/>
  <c r="CY18" i="3"/>
  <c r="CZ18" i="3"/>
  <c r="DA18" i="3"/>
  <c r="DB18" i="3"/>
  <c r="DC18" i="3"/>
  <c r="DG18" i="3"/>
  <c r="DJ18" i="3" s="1"/>
  <c r="DH18" i="3"/>
  <c r="A19" i="3"/>
  <c r="Y19" i="3"/>
  <c r="CV19" i="3" s="1"/>
  <c r="CU19" i="3"/>
  <c r="CX19" i="3"/>
  <c r="DF19" i="3" s="1"/>
  <c r="CY19" i="3"/>
  <c r="CZ19" i="3"/>
  <c r="DA19" i="3"/>
  <c r="DB19" i="3"/>
  <c r="DC19" i="3"/>
  <c r="DH19" i="3"/>
  <c r="A20" i="3"/>
  <c r="Y20" i="3"/>
  <c r="CV20" i="3" s="1"/>
  <c r="CU20" i="3"/>
  <c r="CY20" i="3"/>
  <c r="CZ20" i="3"/>
  <c r="DA20" i="3"/>
  <c r="DB20" i="3"/>
  <c r="DC20" i="3"/>
  <c r="A21" i="3"/>
  <c r="Y21" i="3"/>
  <c r="CX21" i="3" s="1"/>
  <c r="CU21" i="3"/>
  <c r="CV21" i="3"/>
  <c r="CY21" i="3"/>
  <c r="CZ21" i="3"/>
  <c r="DB21" i="3" s="1"/>
  <c r="DA21" i="3"/>
  <c r="DC21" i="3"/>
  <c r="A22" i="3"/>
  <c r="Y22" i="3"/>
  <c r="CX22" i="3"/>
  <c r="DF22" i="3" s="1"/>
  <c r="CY22" i="3"/>
  <c r="CZ22" i="3"/>
  <c r="DB22" i="3" s="1"/>
  <c r="DA22" i="3"/>
  <c r="DC22" i="3"/>
  <c r="DH22" i="3"/>
  <c r="DI22" i="3"/>
  <c r="DJ22" i="3" s="1"/>
  <c r="A23" i="3"/>
  <c r="Y23" i="3"/>
  <c r="CW23" i="3"/>
  <c r="CX23" i="3"/>
  <c r="DF23" i="3" s="1"/>
  <c r="CY23" i="3"/>
  <c r="CZ23" i="3"/>
  <c r="DA23" i="3"/>
  <c r="DB23" i="3"/>
  <c r="DC23" i="3"/>
  <c r="DG23" i="3"/>
  <c r="DJ23" i="3" s="1"/>
  <c r="DH23" i="3"/>
  <c r="A24" i="3"/>
  <c r="Y24" i="3"/>
  <c r="CW24" i="3" s="1"/>
  <c r="CY24" i="3"/>
  <c r="CZ24" i="3"/>
  <c r="DA24" i="3"/>
  <c r="DB24" i="3"/>
  <c r="DC24" i="3"/>
  <c r="A25" i="3"/>
  <c r="Y25" i="3"/>
  <c r="CW25" i="3"/>
  <c r="CX25" i="3"/>
  <c r="DI25" i="3" s="1"/>
  <c r="CY25" i="3"/>
  <c r="CZ25" i="3"/>
  <c r="DA25" i="3"/>
  <c r="DB25" i="3"/>
  <c r="DC25" i="3"/>
  <c r="DG25" i="3"/>
  <c r="DJ25" i="3" s="1"/>
  <c r="DH25" i="3"/>
  <c r="A26" i="3"/>
  <c r="Y26" i="3"/>
  <c r="CU26" i="3"/>
  <c r="CV26" i="3"/>
  <c r="CX26" i="3"/>
  <c r="DI26" i="3" s="1"/>
  <c r="DJ26" i="3" s="1"/>
  <c r="CY26" i="3"/>
  <c r="CZ26" i="3"/>
  <c r="DA26" i="3"/>
  <c r="DB26" i="3"/>
  <c r="DC26" i="3"/>
  <c r="DH26" i="3"/>
  <c r="A27" i="3"/>
  <c r="Y27" i="3"/>
  <c r="CX27" i="3" s="1"/>
  <c r="CY27" i="3"/>
  <c r="CZ27" i="3"/>
  <c r="DA27" i="3"/>
  <c r="DB27" i="3"/>
  <c r="DC27" i="3"/>
  <c r="A28" i="3"/>
  <c r="Y28" i="3"/>
  <c r="CW28" i="3" s="1"/>
  <c r="CY28" i="3"/>
  <c r="CZ28" i="3"/>
  <c r="DA28" i="3"/>
  <c r="DB28" i="3"/>
  <c r="DC28" i="3"/>
  <c r="A29" i="3"/>
  <c r="Y29" i="3"/>
  <c r="CW29" i="3"/>
  <c r="CX29" i="3"/>
  <c r="DI29" i="3" s="1"/>
  <c r="CY29" i="3"/>
  <c r="CZ29" i="3"/>
  <c r="DA29" i="3"/>
  <c r="DB29" i="3"/>
  <c r="DC29" i="3"/>
  <c r="DG29" i="3"/>
  <c r="DJ29" i="3" s="1"/>
  <c r="DH29" i="3"/>
  <c r="A30" i="3"/>
  <c r="Y30" i="3"/>
  <c r="CW30" i="3" s="1"/>
  <c r="CX30" i="3"/>
  <c r="DF30" i="3" s="1"/>
  <c r="CY30" i="3"/>
  <c r="CZ30" i="3"/>
  <c r="DB30" i="3" s="1"/>
  <c r="DA30" i="3"/>
  <c r="DC30" i="3"/>
  <c r="DH30" i="3"/>
  <c r="DI30" i="3"/>
  <c r="A31" i="3"/>
  <c r="Y31" i="3"/>
  <c r="CU31" i="3"/>
  <c r="CV31" i="3"/>
  <c r="CX31" i="3"/>
  <c r="CY31" i="3"/>
  <c r="CZ31" i="3"/>
  <c r="DB31" i="3" s="1"/>
  <c r="DA31" i="3"/>
  <c r="DC31" i="3"/>
  <c r="DF31" i="3"/>
  <c r="DG31" i="3"/>
  <c r="DH31" i="3"/>
  <c r="DI31" i="3"/>
  <c r="DJ31" i="3"/>
  <c r="A32" i="3"/>
  <c r="Y32" i="3"/>
  <c r="CX32" i="3" s="1"/>
  <c r="CY32" i="3"/>
  <c r="CZ32" i="3"/>
  <c r="DA32" i="3"/>
  <c r="DB32" i="3"/>
  <c r="DC32" i="3"/>
  <c r="A33" i="3"/>
  <c r="Y33" i="3"/>
  <c r="CW33" i="3"/>
  <c r="CX33" i="3"/>
  <c r="DI33" i="3" s="1"/>
  <c r="CY33" i="3"/>
  <c r="CZ33" i="3"/>
  <c r="DA33" i="3"/>
  <c r="DB33" i="3"/>
  <c r="DC33" i="3"/>
  <c r="DG33" i="3"/>
  <c r="DJ33" i="3" s="1"/>
  <c r="DH33" i="3"/>
  <c r="A34" i="3"/>
  <c r="Y34" i="3"/>
  <c r="CW34" i="3" s="1"/>
  <c r="CX34" i="3"/>
  <c r="DF34" i="3" s="1"/>
  <c r="CY34" i="3"/>
  <c r="CZ34" i="3"/>
  <c r="DB34" i="3" s="1"/>
  <c r="DA34" i="3"/>
  <c r="DC34" i="3"/>
  <c r="DH34" i="3"/>
  <c r="DI34" i="3"/>
  <c r="A35" i="3"/>
  <c r="Y35" i="3"/>
  <c r="CW35" i="3"/>
  <c r="CX35" i="3"/>
  <c r="DF35" i="3" s="1"/>
  <c r="CY35" i="3"/>
  <c r="CZ35" i="3"/>
  <c r="DA35" i="3"/>
  <c r="DB35" i="3"/>
  <c r="DC35" i="3"/>
  <c r="DG35" i="3"/>
  <c r="DJ35" i="3" s="1"/>
  <c r="DH35" i="3"/>
  <c r="A36" i="3"/>
  <c r="Y36" i="3"/>
  <c r="CV36" i="3" s="1"/>
  <c r="CU36" i="3"/>
  <c r="CX36" i="3"/>
  <c r="DF36" i="3" s="1"/>
  <c r="CY36" i="3"/>
  <c r="CZ36" i="3"/>
  <c r="DA36" i="3"/>
  <c r="DB36" i="3"/>
  <c r="DC36" i="3"/>
  <c r="DH36" i="3"/>
  <c r="A37" i="3"/>
  <c r="Y37" i="3"/>
  <c r="CX37" i="3" s="1"/>
  <c r="CY37" i="3"/>
  <c r="CZ37" i="3"/>
  <c r="DA37" i="3"/>
  <c r="DB37" i="3"/>
  <c r="DC37" i="3"/>
  <c r="A38" i="3"/>
  <c r="Y38" i="3"/>
  <c r="CW38" i="3" s="1"/>
  <c r="CX38" i="3"/>
  <c r="DF38" i="3" s="1"/>
  <c r="CY38" i="3"/>
  <c r="CZ38" i="3"/>
  <c r="DB38" i="3" s="1"/>
  <c r="DA38" i="3"/>
  <c r="DC38" i="3"/>
  <c r="DH38" i="3"/>
  <c r="DI38" i="3"/>
  <c r="A39" i="3"/>
  <c r="Y39" i="3"/>
  <c r="CW39" i="3"/>
  <c r="CX39" i="3"/>
  <c r="DF39" i="3" s="1"/>
  <c r="CY39" i="3"/>
  <c r="CZ39" i="3"/>
  <c r="DA39" i="3"/>
  <c r="DB39" i="3"/>
  <c r="DC39" i="3"/>
  <c r="DG39" i="3"/>
  <c r="DJ39" i="3" s="1"/>
  <c r="DH39" i="3"/>
  <c r="A40" i="3"/>
  <c r="Y40" i="3"/>
  <c r="CW40" i="3" s="1"/>
  <c r="CY40" i="3"/>
  <c r="CZ40" i="3"/>
  <c r="DA40" i="3"/>
  <c r="DB40" i="3"/>
  <c r="DC40" i="3"/>
  <c r="A41" i="3"/>
  <c r="Y41" i="3"/>
  <c r="CX41" i="3" s="1"/>
  <c r="CU41" i="3"/>
  <c r="CV41" i="3"/>
  <c r="CY41" i="3"/>
  <c r="CZ41" i="3"/>
  <c r="DB41" i="3" s="1"/>
  <c r="DA41" i="3"/>
  <c r="DC41" i="3"/>
  <c r="A42" i="3"/>
  <c r="Y42" i="3"/>
  <c r="CX42" i="3"/>
  <c r="DF42" i="3" s="1"/>
  <c r="CY42" i="3"/>
  <c r="CZ42" i="3"/>
  <c r="DB42" i="3" s="1"/>
  <c r="DA42" i="3"/>
  <c r="DC42" i="3"/>
  <c r="DH42" i="3"/>
  <c r="DI42" i="3"/>
  <c r="DJ42" i="3" s="1"/>
  <c r="A43" i="3"/>
  <c r="Y43" i="3"/>
  <c r="CW43" i="3"/>
  <c r="CX43" i="3"/>
  <c r="DF43" i="3" s="1"/>
  <c r="CY43" i="3"/>
  <c r="CZ43" i="3"/>
  <c r="DA43" i="3"/>
  <c r="DB43" i="3"/>
  <c r="DC43" i="3"/>
  <c r="DG43" i="3"/>
  <c r="DJ43" i="3" s="1"/>
  <c r="DH43" i="3"/>
  <c r="A44" i="3"/>
  <c r="Y44" i="3"/>
  <c r="CW44" i="3" s="1"/>
  <c r="CY44" i="3"/>
  <c r="CZ44" i="3"/>
  <c r="DA44" i="3"/>
  <c r="DB44" i="3"/>
  <c r="DC44" i="3"/>
  <c r="A45" i="3"/>
  <c r="Y45" i="3"/>
  <c r="CX45" i="3" s="1"/>
  <c r="CU45" i="3"/>
  <c r="CV45" i="3"/>
  <c r="CY45" i="3"/>
  <c r="CZ45" i="3"/>
  <c r="DB45" i="3" s="1"/>
  <c r="DA45" i="3"/>
  <c r="DC45" i="3"/>
  <c r="A46" i="3"/>
  <c r="Y46" i="3"/>
  <c r="CX46" i="3"/>
  <c r="DF46" i="3" s="1"/>
  <c r="CY46" i="3"/>
  <c r="CZ46" i="3"/>
  <c r="DB46" i="3" s="1"/>
  <c r="DA46" i="3"/>
  <c r="DC46" i="3"/>
  <c r="DH46" i="3"/>
  <c r="DI46" i="3"/>
  <c r="DJ46" i="3" s="1"/>
  <c r="A47" i="3"/>
  <c r="Y47" i="3"/>
  <c r="CW47" i="3"/>
  <c r="CX47" i="3"/>
  <c r="DF47" i="3" s="1"/>
  <c r="CY47" i="3"/>
  <c r="CZ47" i="3"/>
  <c r="DB47" i="3" s="1"/>
  <c r="DA47" i="3"/>
  <c r="DC47" i="3"/>
  <c r="DG47" i="3"/>
  <c r="DJ47" i="3" s="1"/>
  <c r="DH47" i="3"/>
  <c r="A48" i="3"/>
  <c r="Y48" i="3"/>
  <c r="CW48" i="3" s="1"/>
  <c r="CY48" i="3"/>
  <c r="CZ48" i="3"/>
  <c r="DA48" i="3"/>
  <c r="DB48" i="3"/>
  <c r="DC48" i="3"/>
  <c r="A49" i="3"/>
  <c r="Y49" i="3"/>
  <c r="CV49" i="3" s="1"/>
  <c r="CU49" i="3"/>
  <c r="CY49" i="3"/>
  <c r="CZ49" i="3"/>
  <c r="DB49" i="3" s="1"/>
  <c r="DA49" i="3"/>
  <c r="DC49" i="3"/>
  <c r="A50" i="3"/>
  <c r="Y50" i="3"/>
  <c r="CX50" i="3"/>
  <c r="DF50" i="3" s="1"/>
  <c r="CY50" i="3"/>
  <c r="CZ50" i="3"/>
  <c r="DB50" i="3" s="1"/>
  <c r="DA50" i="3"/>
  <c r="DC50" i="3"/>
  <c r="DH50" i="3"/>
  <c r="DI50" i="3"/>
  <c r="DJ50" i="3" s="1"/>
  <c r="A51" i="3"/>
  <c r="Y51" i="3"/>
  <c r="CW51" i="3"/>
  <c r="CX51" i="3"/>
  <c r="DF51" i="3" s="1"/>
  <c r="CY51" i="3"/>
  <c r="CZ51" i="3"/>
  <c r="DB51" i="3" s="1"/>
  <c r="DA51" i="3"/>
  <c r="DC51" i="3"/>
  <c r="DG51" i="3"/>
  <c r="DJ51" i="3" s="1"/>
  <c r="DH51" i="3"/>
  <c r="A52" i="3"/>
  <c r="Y52" i="3"/>
  <c r="CW52" i="3" s="1"/>
  <c r="CY52" i="3"/>
  <c r="CZ52" i="3"/>
  <c r="DA52" i="3"/>
  <c r="DB52" i="3"/>
  <c r="DC52" i="3"/>
  <c r="A53" i="3"/>
  <c r="Y53" i="3"/>
  <c r="CV53" i="3" s="1"/>
  <c r="CU53" i="3"/>
  <c r="CY53" i="3"/>
  <c r="CZ53" i="3"/>
  <c r="DB53" i="3" s="1"/>
  <c r="DA53" i="3"/>
  <c r="DC53" i="3"/>
  <c r="A54" i="3"/>
  <c r="Y54" i="3"/>
  <c r="CX54" i="3"/>
  <c r="DF54" i="3" s="1"/>
  <c r="CY54" i="3"/>
  <c r="CZ54" i="3"/>
  <c r="DB54" i="3" s="1"/>
  <c r="DA54" i="3"/>
  <c r="DC54" i="3"/>
  <c r="DH54" i="3"/>
  <c r="DI54" i="3"/>
  <c r="DJ54" i="3" s="1"/>
  <c r="A55" i="3"/>
  <c r="Y55" i="3"/>
  <c r="CW55" i="3"/>
  <c r="CX55" i="3"/>
  <c r="DF55" i="3" s="1"/>
  <c r="CY55" i="3"/>
  <c r="CZ55" i="3"/>
  <c r="DB55" i="3" s="1"/>
  <c r="DA55" i="3"/>
  <c r="DC55" i="3"/>
  <c r="DG55" i="3"/>
  <c r="DJ55" i="3" s="1"/>
  <c r="DH55" i="3"/>
  <c r="A56" i="3"/>
  <c r="Y56" i="3"/>
  <c r="CW56" i="3" s="1"/>
  <c r="CY56" i="3"/>
  <c r="CZ56" i="3"/>
  <c r="DA56" i="3"/>
  <c r="DB56" i="3"/>
  <c r="DC56" i="3"/>
  <c r="A57" i="3"/>
  <c r="Y57" i="3"/>
  <c r="CV57" i="3" s="1"/>
  <c r="CU57" i="3"/>
  <c r="CY57" i="3"/>
  <c r="CZ57" i="3"/>
  <c r="DB57" i="3" s="1"/>
  <c r="DA57" i="3"/>
  <c r="DC57" i="3"/>
  <c r="A58" i="3"/>
  <c r="Y58" i="3"/>
  <c r="CX58" i="3"/>
  <c r="DF58" i="3" s="1"/>
  <c r="CY58" i="3"/>
  <c r="CZ58" i="3"/>
  <c r="DB58" i="3" s="1"/>
  <c r="DA58" i="3"/>
  <c r="DC58" i="3"/>
  <c r="DH58" i="3"/>
  <c r="DI58" i="3"/>
  <c r="DJ58" i="3" s="1"/>
  <c r="A59" i="3"/>
  <c r="Y59" i="3"/>
  <c r="CW59" i="3"/>
  <c r="CX59" i="3"/>
  <c r="DF59" i="3" s="1"/>
  <c r="CY59" i="3"/>
  <c r="CZ59" i="3"/>
  <c r="DB59" i="3" s="1"/>
  <c r="DA59" i="3"/>
  <c r="DC59" i="3"/>
  <c r="DG59" i="3"/>
  <c r="DJ59" i="3" s="1"/>
  <c r="DH59" i="3"/>
  <c r="A60" i="3"/>
  <c r="Y60" i="3"/>
  <c r="CW60" i="3" s="1"/>
  <c r="CY60" i="3"/>
  <c r="CZ60" i="3"/>
  <c r="DA60" i="3"/>
  <c r="DB60" i="3"/>
  <c r="DC60" i="3"/>
  <c r="A61" i="3"/>
  <c r="Y61" i="3"/>
  <c r="CX61" i="3"/>
  <c r="CY61" i="3"/>
  <c r="CZ61" i="3"/>
  <c r="DA61" i="3"/>
  <c r="DB61" i="3"/>
  <c r="DC61" i="3"/>
  <c r="A62" i="3"/>
  <c r="Y62" i="3"/>
  <c r="CX62" i="3" s="1"/>
  <c r="CY62" i="3"/>
  <c r="CZ62" i="3"/>
  <c r="DB62" i="3" s="1"/>
  <c r="DA62" i="3"/>
  <c r="DC62" i="3"/>
  <c r="A63" i="3"/>
  <c r="Y63" i="3"/>
  <c r="CX63" i="3" s="1"/>
  <c r="CY63" i="3"/>
  <c r="CZ63" i="3"/>
  <c r="DB63" i="3" s="1"/>
  <c r="DA63" i="3"/>
  <c r="DC63" i="3"/>
  <c r="A64" i="3"/>
  <c r="Y64" i="3"/>
  <c r="CX64" i="3"/>
  <c r="CY64" i="3"/>
  <c r="CZ64" i="3"/>
  <c r="DB64" i="3" s="1"/>
  <c r="DA64" i="3"/>
  <c r="DC64" i="3"/>
  <c r="DH64" i="3"/>
  <c r="DI64" i="3"/>
  <c r="A65" i="3"/>
  <c r="Y65" i="3"/>
  <c r="CX65" i="3"/>
  <c r="CY65" i="3"/>
  <c r="CZ65" i="3"/>
  <c r="DA65" i="3"/>
  <c r="DB65" i="3"/>
  <c r="DC65" i="3"/>
  <c r="DH65" i="3"/>
  <c r="A66" i="3"/>
  <c r="Y66" i="3"/>
  <c r="CX66" i="3" s="1"/>
  <c r="DG66" i="3" s="1"/>
  <c r="CY66" i="3"/>
  <c r="CZ66" i="3"/>
  <c r="DA66" i="3"/>
  <c r="DB66" i="3"/>
  <c r="DC66" i="3"/>
  <c r="DF66" i="3"/>
  <c r="DJ66" i="3" s="1"/>
  <c r="A67" i="3"/>
  <c r="Y67" i="3"/>
  <c r="CX67" i="3" s="1"/>
  <c r="DI67" i="3" s="1"/>
  <c r="CY67" i="3"/>
  <c r="CZ67" i="3"/>
  <c r="DB67" i="3" s="1"/>
  <c r="DA67" i="3"/>
  <c r="DC67" i="3"/>
  <c r="DF67" i="3"/>
  <c r="DJ67" i="3" s="1"/>
  <c r="A68" i="3"/>
  <c r="Y68" i="3"/>
  <c r="CX68" i="3" s="1"/>
  <c r="CY68" i="3"/>
  <c r="CZ68" i="3"/>
  <c r="DA68" i="3"/>
  <c r="DB68" i="3"/>
  <c r="DC68" i="3"/>
  <c r="DI68" i="3"/>
  <c r="A69" i="3"/>
  <c r="Y69" i="3"/>
  <c r="CX69" i="3"/>
  <c r="CY69" i="3"/>
  <c r="CZ69" i="3"/>
  <c r="DA69" i="3"/>
  <c r="DB69" i="3"/>
  <c r="DC69" i="3"/>
  <c r="DG69" i="3"/>
  <c r="A70" i="3"/>
  <c r="Y70" i="3"/>
  <c r="CX70" i="3" s="1"/>
  <c r="CY70" i="3"/>
  <c r="CZ70" i="3"/>
  <c r="DB70" i="3" s="1"/>
  <c r="DA70" i="3"/>
  <c r="DC70" i="3"/>
  <c r="DG70" i="3"/>
  <c r="A71" i="3"/>
  <c r="Y71" i="3"/>
  <c r="CX71" i="3" s="1"/>
  <c r="CY71" i="3"/>
  <c r="CZ71" i="3"/>
  <c r="DB71" i="3" s="1"/>
  <c r="DA71" i="3"/>
  <c r="DC71" i="3"/>
  <c r="DF71" i="3"/>
  <c r="DJ71" i="3" s="1"/>
  <c r="A72" i="3"/>
  <c r="Y72" i="3"/>
  <c r="CX72" i="3"/>
  <c r="DG72" i="3" s="1"/>
  <c r="CY72" i="3"/>
  <c r="CZ72" i="3"/>
  <c r="DB72" i="3" s="1"/>
  <c r="DA72" i="3"/>
  <c r="DC72" i="3"/>
  <c r="A73" i="3"/>
  <c r="Y73" i="3"/>
  <c r="CX73" i="3"/>
  <c r="DH73" i="3" s="1"/>
  <c r="CY73" i="3"/>
  <c r="CZ73" i="3"/>
  <c r="DA73" i="3"/>
  <c r="DB73" i="3"/>
  <c r="DC73" i="3"/>
  <c r="A74" i="3"/>
  <c r="Y74" i="3"/>
  <c r="CX74" i="3"/>
  <c r="DI74" i="3" s="1"/>
  <c r="CY74" i="3"/>
  <c r="CZ74" i="3"/>
  <c r="DA74" i="3"/>
  <c r="DB74" i="3"/>
  <c r="DC74" i="3"/>
  <c r="DF74" i="3"/>
  <c r="DJ74" i="3" s="1"/>
  <c r="DH74" i="3"/>
  <c r="A75" i="3"/>
  <c r="Y75" i="3"/>
  <c r="CV75" i="3" s="1"/>
  <c r="CU75" i="3"/>
  <c r="CX75" i="3"/>
  <c r="DF75" i="3" s="1"/>
  <c r="CY75" i="3"/>
  <c r="CZ75" i="3"/>
  <c r="DA75" i="3"/>
  <c r="DB75" i="3"/>
  <c r="DC75" i="3"/>
  <c r="DG75" i="3"/>
  <c r="DI75" i="3"/>
  <c r="DJ75" i="3" s="1"/>
  <c r="A76" i="3"/>
  <c r="Y76" i="3"/>
  <c r="CX76" i="3"/>
  <c r="CY76" i="3"/>
  <c r="CZ76" i="3"/>
  <c r="DB76" i="3" s="1"/>
  <c r="DA76" i="3"/>
  <c r="DC76" i="3"/>
  <c r="DG76" i="3"/>
  <c r="A77" i="3"/>
  <c r="Y77" i="3"/>
  <c r="CY77" i="3"/>
  <c r="CZ77" i="3"/>
  <c r="DA77" i="3"/>
  <c r="DB77" i="3"/>
  <c r="DC77" i="3"/>
  <c r="A78" i="3"/>
  <c r="Y78" i="3"/>
  <c r="CW78" i="3"/>
  <c r="CX78" i="3"/>
  <c r="DG78" i="3" s="1"/>
  <c r="DJ78" i="3" s="1"/>
  <c r="CY78" i="3"/>
  <c r="CZ78" i="3"/>
  <c r="DA78" i="3"/>
  <c r="DB78" i="3"/>
  <c r="DC78" i="3"/>
  <c r="DH78" i="3"/>
  <c r="A79" i="3"/>
  <c r="Y79" i="3"/>
  <c r="CX79" i="3"/>
  <c r="DF79" i="3" s="1"/>
  <c r="DJ79" i="3" s="1"/>
  <c r="CY79" i="3"/>
  <c r="CZ79" i="3"/>
  <c r="DB79" i="3" s="1"/>
  <c r="DA79" i="3"/>
  <c r="DC79" i="3"/>
  <c r="DH79" i="3"/>
  <c r="A80" i="3"/>
  <c r="Y80" i="3"/>
  <c r="CX80" i="3"/>
  <c r="DG80" i="3" s="1"/>
  <c r="CY80" i="3"/>
  <c r="CZ80" i="3"/>
  <c r="DB80" i="3" s="1"/>
  <c r="DA80" i="3"/>
  <c r="DC80" i="3"/>
  <c r="DF80" i="3"/>
  <c r="DJ80" i="3" s="1"/>
  <c r="DH80" i="3"/>
  <c r="DI80" i="3"/>
  <c r="A81" i="3"/>
  <c r="Y81" i="3"/>
  <c r="CX81" i="3"/>
  <c r="DG81" i="3" s="1"/>
  <c r="CY81" i="3"/>
  <c r="CZ81" i="3"/>
  <c r="DA81" i="3"/>
  <c r="DB81" i="3"/>
  <c r="DC81" i="3"/>
  <c r="DF81" i="3"/>
  <c r="DJ81" i="3" s="1"/>
  <c r="DH81" i="3"/>
  <c r="DI81" i="3"/>
  <c r="A82" i="3"/>
  <c r="Y82" i="3"/>
  <c r="CX82" i="3" s="1"/>
  <c r="CY82" i="3"/>
  <c r="CZ82" i="3"/>
  <c r="DA82" i="3"/>
  <c r="DB82" i="3"/>
  <c r="DC82" i="3"/>
  <c r="A83" i="3"/>
  <c r="Y83" i="3"/>
  <c r="CX83" i="3" s="1"/>
  <c r="CY83" i="3"/>
  <c r="CZ83" i="3"/>
  <c r="DA83" i="3"/>
  <c r="DB83" i="3"/>
  <c r="DC83" i="3"/>
  <c r="A84" i="3"/>
  <c r="Y84" i="3"/>
  <c r="CX84" i="3" s="1"/>
  <c r="CY84" i="3"/>
  <c r="CZ84" i="3"/>
  <c r="DB84" i="3" s="1"/>
  <c r="DA84" i="3"/>
  <c r="DC84" i="3"/>
  <c r="A85" i="3"/>
  <c r="Y85" i="3"/>
  <c r="CX85" i="3"/>
  <c r="DF85" i="3" s="1"/>
  <c r="DJ85" i="3" s="1"/>
  <c r="CY85" i="3"/>
  <c r="CZ85" i="3"/>
  <c r="DB85" i="3" s="1"/>
  <c r="DA85" i="3"/>
  <c r="DC85" i="3"/>
  <c r="DH85" i="3"/>
  <c r="A86" i="3"/>
  <c r="Y86" i="3"/>
  <c r="CX86" i="3"/>
  <c r="DG86" i="3" s="1"/>
  <c r="CY86" i="3"/>
  <c r="CZ86" i="3"/>
  <c r="DA86" i="3"/>
  <c r="DB86" i="3"/>
  <c r="DC86" i="3"/>
  <c r="DH86" i="3"/>
  <c r="A87" i="3"/>
  <c r="Y87" i="3"/>
  <c r="CX87" i="3"/>
  <c r="DF87" i="3" s="1"/>
  <c r="DJ87" i="3" s="1"/>
  <c r="CY87" i="3"/>
  <c r="CZ87" i="3"/>
  <c r="DB87" i="3" s="1"/>
  <c r="DA87" i="3"/>
  <c r="DC87" i="3"/>
  <c r="DH87" i="3"/>
  <c r="A88" i="3"/>
  <c r="Y88" i="3"/>
  <c r="CX88" i="3"/>
  <c r="DG88" i="3" s="1"/>
  <c r="CY88" i="3"/>
  <c r="CZ88" i="3"/>
  <c r="DB88" i="3" s="1"/>
  <c r="DA88" i="3"/>
  <c r="DC88" i="3"/>
  <c r="DF88" i="3"/>
  <c r="DJ88" i="3" s="1"/>
  <c r="DH88" i="3"/>
  <c r="DI88" i="3"/>
  <c r="A89" i="3"/>
  <c r="Y89" i="3"/>
  <c r="CX89" i="3"/>
  <c r="DG89" i="3" s="1"/>
  <c r="CY89" i="3"/>
  <c r="CZ89" i="3"/>
  <c r="DA89" i="3"/>
  <c r="DB89" i="3"/>
  <c r="DC89" i="3"/>
  <c r="DF89" i="3"/>
  <c r="DJ89" i="3" s="1"/>
  <c r="DH89" i="3"/>
  <c r="DI89" i="3"/>
  <c r="A90" i="3"/>
  <c r="Y90" i="3"/>
  <c r="CX90" i="3" s="1"/>
  <c r="CY90" i="3"/>
  <c r="CZ90" i="3"/>
  <c r="DA90" i="3"/>
  <c r="DB90" i="3"/>
  <c r="DC90" i="3"/>
  <c r="A91" i="3"/>
  <c r="Y91" i="3"/>
  <c r="CX91" i="3" s="1"/>
  <c r="CY91" i="3"/>
  <c r="CZ91" i="3"/>
  <c r="DA91" i="3"/>
  <c r="DB91" i="3"/>
  <c r="DC91" i="3"/>
  <c r="A92" i="3"/>
  <c r="Y92" i="3"/>
  <c r="CX92" i="3" s="1"/>
  <c r="CY92" i="3"/>
  <c r="CZ92" i="3"/>
  <c r="DB92" i="3" s="1"/>
  <c r="DA92" i="3"/>
  <c r="DC92" i="3"/>
  <c r="A93" i="3"/>
  <c r="Y93" i="3"/>
  <c r="CU93" i="3"/>
  <c r="CV93" i="3"/>
  <c r="CX93" i="3"/>
  <c r="DF93" i="3" s="1"/>
  <c r="CY93" i="3"/>
  <c r="CZ93" i="3"/>
  <c r="DB93" i="3" s="1"/>
  <c r="DA93" i="3"/>
  <c r="DC93" i="3"/>
  <c r="DH93" i="3"/>
  <c r="A94" i="3"/>
  <c r="Y94" i="3"/>
  <c r="CX94" i="3"/>
  <c r="DG94" i="3" s="1"/>
  <c r="CY94" i="3"/>
  <c r="CZ94" i="3"/>
  <c r="DB94" i="3" s="1"/>
  <c r="DA94" i="3"/>
  <c r="DC94" i="3"/>
  <c r="DF94" i="3"/>
  <c r="DH94" i="3"/>
  <c r="DI94" i="3"/>
  <c r="DJ94" i="3" s="1"/>
  <c r="A95" i="3"/>
  <c r="Y95" i="3"/>
  <c r="CW95" i="3"/>
  <c r="CX95" i="3"/>
  <c r="DG95" i="3" s="1"/>
  <c r="DJ95" i="3" s="1"/>
  <c r="CY95" i="3"/>
  <c r="CZ95" i="3"/>
  <c r="DA95" i="3"/>
  <c r="DB95" i="3"/>
  <c r="DC95" i="3"/>
  <c r="DH95" i="3"/>
  <c r="A96" i="3"/>
  <c r="Y96" i="3"/>
  <c r="CX96" i="3" s="1"/>
  <c r="CW96" i="3"/>
  <c r="CY96" i="3"/>
  <c r="CZ96" i="3"/>
  <c r="DB96" i="3" s="1"/>
  <c r="DA96" i="3"/>
  <c r="DC96" i="3"/>
  <c r="A97" i="3"/>
  <c r="Y97" i="3"/>
  <c r="CX97" i="3"/>
  <c r="DF97" i="3" s="1"/>
  <c r="DJ97" i="3" s="1"/>
  <c r="CY97" i="3"/>
  <c r="CZ97" i="3"/>
  <c r="DB97" i="3" s="1"/>
  <c r="DA97" i="3"/>
  <c r="DC97" i="3"/>
  <c r="DH97" i="3"/>
  <c r="A98" i="3"/>
  <c r="Y98" i="3"/>
  <c r="CX98" i="3"/>
  <c r="DG98" i="3" s="1"/>
  <c r="CY98" i="3"/>
  <c r="CZ98" i="3"/>
  <c r="DA98" i="3"/>
  <c r="DB98" i="3"/>
  <c r="DC98" i="3"/>
  <c r="DH98" i="3"/>
  <c r="A99" i="3"/>
  <c r="Y99" i="3"/>
  <c r="CX99" i="3"/>
  <c r="DF99" i="3" s="1"/>
  <c r="DJ99" i="3" s="1"/>
  <c r="CY99" i="3"/>
  <c r="CZ99" i="3"/>
  <c r="DB99" i="3" s="1"/>
  <c r="DA99" i="3"/>
  <c r="DC99" i="3"/>
  <c r="DH99" i="3"/>
  <c r="A100" i="3"/>
  <c r="Y100" i="3"/>
  <c r="CX100" i="3"/>
  <c r="DG100" i="3" s="1"/>
  <c r="CY100" i="3"/>
  <c r="CZ100" i="3"/>
  <c r="DB100" i="3" s="1"/>
  <c r="DA100" i="3"/>
  <c r="DC100" i="3"/>
  <c r="DF100" i="3"/>
  <c r="DJ100" i="3" s="1"/>
  <c r="DH100" i="3"/>
  <c r="DI100" i="3"/>
  <c r="A101" i="3"/>
  <c r="Y101" i="3"/>
  <c r="CX101" i="3"/>
  <c r="DG101" i="3" s="1"/>
  <c r="CY101" i="3"/>
  <c r="CZ101" i="3"/>
  <c r="DA101" i="3"/>
  <c r="DB101" i="3"/>
  <c r="DC101" i="3"/>
  <c r="DF101" i="3"/>
  <c r="DJ101" i="3" s="1"/>
  <c r="DH101" i="3"/>
  <c r="DI101" i="3"/>
  <c r="A102" i="3"/>
  <c r="Y102" i="3"/>
  <c r="CX102" i="3" s="1"/>
  <c r="CY102" i="3"/>
  <c r="CZ102" i="3"/>
  <c r="DA102" i="3"/>
  <c r="DB102" i="3"/>
  <c r="DC102" i="3"/>
  <c r="A103" i="3"/>
  <c r="Y103" i="3"/>
  <c r="CX103" i="3" s="1"/>
  <c r="CY103" i="3"/>
  <c r="CZ103" i="3"/>
  <c r="DA103" i="3"/>
  <c r="DB103" i="3"/>
  <c r="DC103" i="3"/>
  <c r="A104" i="3"/>
  <c r="Y104" i="3"/>
  <c r="CX104" i="3" s="1"/>
  <c r="CY104" i="3"/>
  <c r="CZ104" i="3"/>
  <c r="DB104" i="3" s="1"/>
  <c r="DA104" i="3"/>
  <c r="DC104" i="3"/>
  <c r="A105" i="3"/>
  <c r="Y105" i="3"/>
  <c r="CX105" i="3"/>
  <c r="DF105" i="3" s="1"/>
  <c r="DJ105" i="3" s="1"/>
  <c r="CY105" i="3"/>
  <c r="CZ105" i="3"/>
  <c r="DB105" i="3" s="1"/>
  <c r="DA105" i="3"/>
  <c r="DC105" i="3"/>
  <c r="DH105" i="3"/>
  <c r="A106" i="3"/>
  <c r="Y106" i="3"/>
  <c r="CX106" i="3"/>
  <c r="DG106" i="3" s="1"/>
  <c r="CY106" i="3"/>
  <c r="CZ106" i="3"/>
  <c r="DA106" i="3"/>
  <c r="DB106" i="3"/>
  <c r="DC106" i="3"/>
  <c r="DH106" i="3"/>
  <c r="A107" i="3"/>
  <c r="Y107" i="3"/>
  <c r="CX107" i="3"/>
  <c r="DF107" i="3" s="1"/>
  <c r="DJ107" i="3" s="1"/>
  <c r="CY107" i="3"/>
  <c r="CZ107" i="3"/>
  <c r="DB107" i="3" s="1"/>
  <c r="DA107" i="3"/>
  <c r="DC107" i="3"/>
  <c r="DH107" i="3"/>
  <c r="A108" i="3"/>
  <c r="Y108" i="3"/>
  <c r="CX108" i="3"/>
  <c r="DG108" i="3" s="1"/>
  <c r="CY108" i="3"/>
  <c r="CZ108" i="3"/>
  <c r="DB108" i="3" s="1"/>
  <c r="DA108" i="3"/>
  <c r="DC108" i="3"/>
  <c r="DF108" i="3"/>
  <c r="DJ108" i="3" s="1"/>
  <c r="DH108" i="3"/>
  <c r="DI108" i="3"/>
  <c r="A109" i="3"/>
  <c r="Y109" i="3"/>
  <c r="CX109" i="3"/>
  <c r="DG109" i="3" s="1"/>
  <c r="CY109" i="3"/>
  <c r="CZ109" i="3"/>
  <c r="DA109" i="3"/>
  <c r="DB109" i="3"/>
  <c r="DC109" i="3"/>
  <c r="DF109" i="3"/>
  <c r="DJ109" i="3" s="1"/>
  <c r="DH109" i="3"/>
  <c r="DI109" i="3"/>
  <c r="A110" i="3"/>
  <c r="Y110" i="3"/>
  <c r="CX110" i="3" s="1"/>
  <c r="CY110" i="3"/>
  <c r="CZ110" i="3"/>
  <c r="DA110" i="3"/>
  <c r="DB110" i="3"/>
  <c r="DC110" i="3"/>
  <c r="A111" i="3"/>
  <c r="Y111" i="3"/>
  <c r="CX111" i="3" s="1"/>
  <c r="CY111" i="3"/>
  <c r="CZ111" i="3"/>
  <c r="DA111" i="3"/>
  <c r="DB111" i="3"/>
  <c r="DC111" i="3"/>
  <c r="A112" i="3"/>
  <c r="Y112" i="3"/>
  <c r="CV112" i="3" s="1"/>
  <c r="CU112" i="3"/>
  <c r="CX112" i="3"/>
  <c r="DG112" i="3" s="1"/>
  <c r="CY112" i="3"/>
  <c r="CZ112" i="3"/>
  <c r="DA112" i="3"/>
  <c r="DB112" i="3"/>
  <c r="DC112" i="3"/>
  <c r="DH112" i="3"/>
  <c r="A113" i="3"/>
  <c r="Y113" i="3"/>
  <c r="CX113" i="3"/>
  <c r="DF113" i="3" s="1"/>
  <c r="CY113" i="3"/>
  <c r="CZ113" i="3"/>
  <c r="DB113" i="3" s="1"/>
  <c r="DA113" i="3"/>
  <c r="DC113" i="3"/>
  <c r="DH113" i="3"/>
  <c r="A114" i="3"/>
  <c r="Y114" i="3"/>
  <c r="CW114" i="3"/>
  <c r="CX114" i="3"/>
  <c r="DF114" i="3" s="1"/>
  <c r="CY114" i="3"/>
  <c r="CZ114" i="3"/>
  <c r="DB114" i="3" s="1"/>
  <c r="DA114" i="3"/>
  <c r="DC114" i="3"/>
  <c r="DH114" i="3"/>
  <c r="A115" i="3"/>
  <c r="Y115" i="3"/>
  <c r="CX115" i="3" s="1"/>
  <c r="CW115" i="3"/>
  <c r="CY115" i="3"/>
  <c r="CZ115" i="3"/>
  <c r="DA115" i="3"/>
  <c r="DB115" i="3"/>
  <c r="DC115" i="3"/>
  <c r="A116" i="3"/>
  <c r="Y116" i="3"/>
  <c r="CX116" i="3" s="1"/>
  <c r="CY116" i="3"/>
  <c r="CZ116" i="3"/>
  <c r="DB116" i="3" s="1"/>
  <c r="DA116" i="3"/>
  <c r="DC116" i="3"/>
  <c r="A117" i="3"/>
  <c r="Y117" i="3"/>
  <c r="CX117" i="3"/>
  <c r="DF117" i="3" s="1"/>
  <c r="DJ117" i="3" s="1"/>
  <c r="CY117" i="3"/>
  <c r="CZ117" i="3"/>
  <c r="DB117" i="3" s="1"/>
  <c r="DA117" i="3"/>
  <c r="DC117" i="3"/>
  <c r="DH117" i="3"/>
  <c r="A118" i="3"/>
  <c r="Y118" i="3"/>
  <c r="CX118" i="3"/>
  <c r="DG118" i="3" s="1"/>
  <c r="CY118" i="3"/>
  <c r="CZ118" i="3"/>
  <c r="DA118" i="3"/>
  <c r="DB118" i="3"/>
  <c r="DC118" i="3"/>
  <c r="DH118" i="3"/>
  <c r="A119" i="3"/>
  <c r="Y119" i="3"/>
  <c r="CX119" i="3"/>
  <c r="DF119" i="3" s="1"/>
  <c r="DJ119" i="3" s="1"/>
  <c r="CY119" i="3"/>
  <c r="CZ119" i="3"/>
  <c r="DB119" i="3" s="1"/>
  <c r="DA119" i="3"/>
  <c r="DC119" i="3"/>
  <c r="DH119" i="3"/>
  <c r="A120" i="3"/>
  <c r="Y120" i="3"/>
  <c r="CX120" i="3"/>
  <c r="DG120" i="3" s="1"/>
  <c r="CY120" i="3"/>
  <c r="CZ120" i="3"/>
  <c r="DB120" i="3" s="1"/>
  <c r="DA120" i="3"/>
  <c r="DC120" i="3"/>
  <c r="DF120" i="3"/>
  <c r="DJ120" i="3" s="1"/>
  <c r="DH120" i="3"/>
  <c r="DI120" i="3"/>
  <c r="A121" i="3"/>
  <c r="Y121" i="3"/>
  <c r="CX121" i="3"/>
  <c r="DG121" i="3" s="1"/>
  <c r="CY121" i="3"/>
  <c r="CZ121" i="3"/>
  <c r="DA121" i="3"/>
  <c r="DB121" i="3"/>
  <c r="DC121" i="3"/>
  <c r="DF121" i="3"/>
  <c r="DJ121" i="3" s="1"/>
  <c r="DH121" i="3"/>
  <c r="DI121" i="3"/>
  <c r="A122" i="3"/>
  <c r="Y122" i="3"/>
  <c r="CX122" i="3" s="1"/>
  <c r="CY122" i="3"/>
  <c r="CZ122" i="3"/>
  <c r="DA122" i="3"/>
  <c r="DB122" i="3"/>
  <c r="DC122" i="3"/>
  <c r="A123" i="3"/>
  <c r="Y123" i="3"/>
  <c r="CX123" i="3" s="1"/>
  <c r="CY123" i="3"/>
  <c r="CZ123" i="3"/>
  <c r="DA123" i="3"/>
  <c r="DB123" i="3"/>
  <c r="DC123" i="3"/>
  <c r="A124" i="3"/>
  <c r="Y124" i="3"/>
  <c r="CX124" i="3" s="1"/>
  <c r="DG124" i="3" s="1"/>
  <c r="CY124" i="3"/>
  <c r="CZ124" i="3"/>
  <c r="DB124" i="3" s="1"/>
  <c r="DA124" i="3"/>
  <c r="DC124" i="3"/>
  <c r="A125" i="3"/>
  <c r="Y125" i="3"/>
  <c r="CX125" i="3"/>
  <c r="DF125" i="3" s="1"/>
  <c r="CY125" i="3"/>
  <c r="CZ125" i="3"/>
  <c r="DB125" i="3" s="1"/>
  <c r="DA125" i="3"/>
  <c r="DC125" i="3"/>
  <c r="DH125" i="3"/>
  <c r="DJ125" i="3"/>
  <c r="A126" i="3"/>
  <c r="Y126" i="3"/>
  <c r="CX126" i="3"/>
  <c r="CY126" i="3"/>
  <c r="CZ126" i="3"/>
  <c r="DA126" i="3"/>
  <c r="DB126" i="3"/>
  <c r="DC126" i="3"/>
  <c r="DH126" i="3"/>
  <c r="A127" i="3"/>
  <c r="Y127" i="3"/>
  <c r="CX127" i="3"/>
  <c r="CY127" i="3"/>
  <c r="CZ127" i="3"/>
  <c r="DB127" i="3" s="1"/>
  <c r="DA127" i="3"/>
  <c r="DC127" i="3"/>
  <c r="DH127" i="3"/>
  <c r="A128" i="3"/>
  <c r="Y128" i="3"/>
  <c r="CX128" i="3" s="1"/>
  <c r="CY128" i="3"/>
  <c r="CZ128" i="3"/>
  <c r="DB128" i="3" s="1"/>
  <c r="DA128" i="3"/>
  <c r="DC128" i="3"/>
  <c r="DF128" i="3"/>
  <c r="DJ128" i="3" s="1"/>
  <c r="A129" i="3"/>
  <c r="Y129" i="3"/>
  <c r="CX129" i="3"/>
  <c r="DG129" i="3" s="1"/>
  <c r="CY129" i="3"/>
  <c r="CZ129" i="3"/>
  <c r="DA129" i="3"/>
  <c r="DB129" i="3"/>
  <c r="DC129" i="3"/>
  <c r="DF129" i="3"/>
  <c r="DJ129" i="3" s="1"/>
  <c r="DH129" i="3"/>
  <c r="DI129" i="3"/>
  <c r="A130" i="3"/>
  <c r="Y130" i="3"/>
  <c r="CX130" i="3" s="1"/>
  <c r="CY130" i="3"/>
  <c r="CZ130" i="3"/>
  <c r="DA130" i="3"/>
  <c r="DB130" i="3"/>
  <c r="DC130" i="3"/>
  <c r="A131" i="3"/>
  <c r="Y131" i="3"/>
  <c r="CU131" i="3"/>
  <c r="CY131" i="3"/>
  <c r="CZ131" i="3"/>
  <c r="DB131" i="3" s="1"/>
  <c r="DA131" i="3"/>
  <c r="DC131" i="3"/>
  <c r="A132" i="3"/>
  <c r="Y132" i="3"/>
  <c r="CX132" i="3"/>
  <c r="CY132" i="3"/>
  <c r="CZ132" i="3"/>
  <c r="DA132" i="3"/>
  <c r="DB132" i="3"/>
  <c r="DC132" i="3"/>
  <c r="DH132" i="3"/>
  <c r="A133" i="3"/>
  <c r="Y133" i="3"/>
  <c r="CX133" i="3" s="1"/>
  <c r="CW133" i="3"/>
  <c r="CY133" i="3"/>
  <c r="CZ133" i="3"/>
  <c r="DB133" i="3" s="1"/>
  <c r="DA133" i="3"/>
  <c r="DC133" i="3"/>
  <c r="DG133" i="3"/>
  <c r="A134" i="3"/>
  <c r="Y134" i="3"/>
  <c r="CW134" i="3"/>
  <c r="CX134" i="3"/>
  <c r="DF134" i="3" s="1"/>
  <c r="CY134" i="3"/>
  <c r="CZ134" i="3"/>
  <c r="DA134" i="3"/>
  <c r="DB134" i="3"/>
  <c r="DC134" i="3"/>
  <c r="DG134" i="3"/>
  <c r="DJ134" i="3" s="1"/>
  <c r="DH134" i="3"/>
  <c r="DI134" i="3"/>
  <c r="A135" i="3"/>
  <c r="Y135" i="3"/>
  <c r="CX135" i="3" s="1"/>
  <c r="CY135" i="3"/>
  <c r="CZ135" i="3"/>
  <c r="DA135" i="3"/>
  <c r="DB135" i="3"/>
  <c r="DC135" i="3"/>
  <c r="DG135" i="3"/>
  <c r="A136" i="3"/>
  <c r="Y136" i="3"/>
  <c r="CX136" i="3" s="1"/>
  <c r="CY136" i="3"/>
  <c r="CZ136" i="3"/>
  <c r="DB136" i="3" s="1"/>
  <c r="DA136" i="3"/>
  <c r="DC136" i="3"/>
  <c r="DG136" i="3"/>
  <c r="A137" i="3"/>
  <c r="Y137" i="3"/>
  <c r="CX137" i="3"/>
  <c r="DF137" i="3" s="1"/>
  <c r="DJ137" i="3" s="1"/>
  <c r="CY137" i="3"/>
  <c r="CZ137" i="3"/>
  <c r="DB137" i="3" s="1"/>
  <c r="DA137" i="3"/>
  <c r="DC137" i="3"/>
  <c r="DH137" i="3"/>
  <c r="A138" i="3"/>
  <c r="Y138" i="3"/>
  <c r="CX138" i="3"/>
  <c r="CY138" i="3"/>
  <c r="CZ138" i="3"/>
  <c r="DA138" i="3"/>
  <c r="DB138" i="3"/>
  <c r="DC138" i="3"/>
  <c r="A139" i="3"/>
  <c r="Y139" i="3"/>
  <c r="CX139" i="3"/>
  <c r="CY139" i="3"/>
  <c r="CZ139" i="3"/>
  <c r="DB139" i="3" s="1"/>
  <c r="DA139" i="3"/>
  <c r="DC139" i="3"/>
  <c r="DH139" i="3"/>
  <c r="A140" i="3"/>
  <c r="Y140" i="3"/>
  <c r="CX140" i="3" s="1"/>
  <c r="CY140" i="3"/>
  <c r="CZ140" i="3"/>
  <c r="DB140" i="3" s="1"/>
  <c r="DA140" i="3"/>
  <c r="DC140" i="3"/>
  <c r="A141" i="3"/>
  <c r="Y141" i="3"/>
  <c r="CX141" i="3"/>
  <c r="DG141" i="3" s="1"/>
  <c r="CY141" i="3"/>
  <c r="CZ141" i="3"/>
  <c r="DA141" i="3"/>
  <c r="DB141" i="3"/>
  <c r="DC141" i="3"/>
  <c r="DF141" i="3"/>
  <c r="DJ141" i="3" s="1"/>
  <c r="DH141" i="3"/>
  <c r="DI141" i="3"/>
  <c r="A142" i="3"/>
  <c r="Y142" i="3"/>
  <c r="CX142" i="3" s="1"/>
  <c r="CY142" i="3"/>
  <c r="CZ142" i="3"/>
  <c r="DA142" i="3"/>
  <c r="DB142" i="3"/>
  <c r="DC142" i="3"/>
  <c r="DI142" i="3"/>
  <c r="A143" i="3"/>
  <c r="Y143" i="3"/>
  <c r="CX143" i="3" s="1"/>
  <c r="CY143" i="3"/>
  <c r="CZ143" i="3"/>
  <c r="DA143" i="3"/>
  <c r="DB143" i="3"/>
  <c r="DC143" i="3"/>
  <c r="DG143" i="3"/>
  <c r="A144" i="3"/>
  <c r="Y144" i="3"/>
  <c r="CX144" i="3" s="1"/>
  <c r="DG144" i="3" s="1"/>
  <c r="CY144" i="3"/>
  <c r="CZ144" i="3"/>
  <c r="DB144" i="3" s="1"/>
  <c r="DA144" i="3"/>
  <c r="DC144" i="3"/>
  <c r="A145" i="3"/>
  <c r="Y145" i="3"/>
  <c r="CX145" i="3"/>
  <c r="DF145" i="3" s="1"/>
  <c r="DJ145" i="3" s="1"/>
  <c r="CY145" i="3"/>
  <c r="CZ145" i="3"/>
  <c r="DB145" i="3" s="1"/>
  <c r="DA145" i="3"/>
  <c r="DC145" i="3"/>
  <c r="DH145" i="3"/>
  <c r="A146" i="3"/>
  <c r="Y146" i="3"/>
  <c r="CX146" i="3"/>
  <c r="CY146" i="3"/>
  <c r="CZ146" i="3"/>
  <c r="DA146" i="3"/>
  <c r="DB146" i="3"/>
  <c r="DC146" i="3"/>
  <c r="A147" i="3"/>
  <c r="Y147" i="3"/>
  <c r="CX147" i="3"/>
  <c r="CY147" i="3"/>
  <c r="CZ147" i="3"/>
  <c r="DB147" i="3" s="1"/>
  <c r="DA147" i="3"/>
  <c r="DC147" i="3"/>
  <c r="DH147" i="3"/>
  <c r="A148" i="3"/>
  <c r="Y148" i="3"/>
  <c r="CX148" i="3" s="1"/>
  <c r="DF148" i="3" s="1"/>
  <c r="DJ148" i="3" s="1"/>
  <c r="CY148" i="3"/>
  <c r="CZ148" i="3"/>
  <c r="DB148" i="3" s="1"/>
  <c r="DA148" i="3"/>
  <c r="DC148" i="3"/>
  <c r="A149" i="3"/>
  <c r="Y149" i="3"/>
  <c r="CX149" i="3"/>
  <c r="DG149" i="3" s="1"/>
  <c r="CY149" i="3"/>
  <c r="CZ149" i="3"/>
  <c r="DA149" i="3"/>
  <c r="DB149" i="3"/>
  <c r="DC149" i="3"/>
  <c r="DF149" i="3"/>
  <c r="DJ149" i="3" s="1"/>
  <c r="DH149" i="3"/>
  <c r="DI149" i="3"/>
  <c r="A150" i="3"/>
  <c r="Y150" i="3"/>
  <c r="CX150" i="3" s="1"/>
  <c r="CY150" i="3"/>
  <c r="CZ150" i="3"/>
  <c r="DA150" i="3"/>
  <c r="DB150" i="3"/>
  <c r="DC150" i="3"/>
  <c r="DI150" i="3"/>
  <c r="A151" i="3"/>
  <c r="Y151" i="3"/>
  <c r="CU151" i="3"/>
  <c r="CY151" i="3"/>
  <c r="CZ151" i="3"/>
  <c r="DB151" i="3" s="1"/>
  <c r="DA151" i="3"/>
  <c r="DC151" i="3"/>
  <c r="A152" i="3"/>
  <c r="Y152" i="3"/>
  <c r="CX152" i="3"/>
  <c r="CY152" i="3"/>
  <c r="CZ152" i="3"/>
  <c r="DA152" i="3"/>
  <c r="DB152" i="3"/>
  <c r="DC152" i="3"/>
  <c r="A153" i="3"/>
  <c r="Y153" i="3"/>
  <c r="CX153" i="3" s="1"/>
  <c r="CW153" i="3"/>
  <c r="CY153" i="3"/>
  <c r="CZ153" i="3"/>
  <c r="DB153" i="3" s="1"/>
  <c r="DA153" i="3"/>
  <c r="DC153" i="3"/>
  <c r="A154" i="3"/>
  <c r="Y154" i="3"/>
  <c r="CW154" i="3"/>
  <c r="CX154" i="3"/>
  <c r="DF154" i="3" s="1"/>
  <c r="CY154" i="3"/>
  <c r="CZ154" i="3"/>
  <c r="DA154" i="3"/>
  <c r="DB154" i="3"/>
  <c r="DC154" i="3"/>
  <c r="DG154" i="3"/>
  <c r="DJ154" i="3" s="1"/>
  <c r="DH154" i="3"/>
  <c r="DI154" i="3"/>
  <c r="A155" i="3"/>
  <c r="Y155" i="3"/>
  <c r="CX155" i="3" s="1"/>
  <c r="CY155" i="3"/>
  <c r="CZ155" i="3"/>
  <c r="DB155" i="3" s="1"/>
  <c r="DA155" i="3"/>
  <c r="DC155" i="3"/>
  <c r="DG155" i="3"/>
  <c r="A156" i="3"/>
  <c r="Y156" i="3"/>
  <c r="CX156" i="3" s="1"/>
  <c r="CY156" i="3"/>
  <c r="CZ156" i="3"/>
  <c r="DB156" i="3" s="1"/>
  <c r="DA156" i="3"/>
  <c r="DC156" i="3"/>
  <c r="DG156" i="3"/>
  <c r="A157" i="3"/>
  <c r="Y157" i="3"/>
  <c r="CX157" i="3"/>
  <c r="CY157" i="3"/>
  <c r="CZ157" i="3"/>
  <c r="DB157" i="3" s="1"/>
  <c r="DA157" i="3"/>
  <c r="DC157" i="3"/>
  <c r="DH157" i="3"/>
  <c r="A158" i="3"/>
  <c r="Y158" i="3"/>
  <c r="CX158" i="3"/>
  <c r="CY158" i="3"/>
  <c r="CZ158" i="3"/>
  <c r="DA158" i="3"/>
  <c r="DB158" i="3"/>
  <c r="DC158" i="3"/>
  <c r="A159" i="3"/>
  <c r="Y159" i="3"/>
  <c r="CX159" i="3"/>
  <c r="DF159" i="3" s="1"/>
  <c r="DJ159" i="3" s="1"/>
  <c r="CY159" i="3"/>
  <c r="CZ159" i="3"/>
  <c r="DB159" i="3" s="1"/>
  <c r="DA159" i="3"/>
  <c r="DC159" i="3"/>
  <c r="DH159" i="3"/>
  <c r="A160" i="3"/>
  <c r="Y160" i="3"/>
  <c r="CX160" i="3" s="1"/>
  <c r="DI160" i="3" s="1"/>
  <c r="CY160" i="3"/>
  <c r="CZ160" i="3"/>
  <c r="DB160" i="3" s="1"/>
  <c r="DA160" i="3"/>
  <c r="DC160" i="3"/>
  <c r="DF160" i="3"/>
  <c r="DJ160" i="3" s="1"/>
  <c r="A161" i="3"/>
  <c r="Y161" i="3"/>
  <c r="CX161" i="3"/>
  <c r="DG161" i="3" s="1"/>
  <c r="CY161" i="3"/>
  <c r="CZ161" i="3"/>
  <c r="DA161" i="3"/>
  <c r="DB161" i="3"/>
  <c r="DC161" i="3"/>
  <c r="DI161" i="3"/>
  <c r="A162" i="3"/>
  <c r="Y162" i="3"/>
  <c r="CX162" i="3" s="1"/>
  <c r="CY162" i="3"/>
  <c r="CZ162" i="3"/>
  <c r="DA162" i="3"/>
  <c r="DB162" i="3"/>
  <c r="DC162" i="3"/>
  <c r="DG162" i="3"/>
  <c r="A163" i="3"/>
  <c r="Y163" i="3"/>
  <c r="CX163" i="3" s="1"/>
  <c r="CY163" i="3"/>
  <c r="CZ163" i="3"/>
  <c r="DA163" i="3"/>
  <c r="DB163" i="3"/>
  <c r="DC163" i="3"/>
  <c r="DG163" i="3"/>
  <c r="A164" i="3"/>
  <c r="Y164" i="3"/>
  <c r="CX164" i="3" s="1"/>
  <c r="CY164" i="3"/>
  <c r="CZ164" i="3"/>
  <c r="DB164" i="3" s="1"/>
  <c r="DA164" i="3"/>
  <c r="DC164" i="3"/>
  <c r="DG164" i="3"/>
  <c r="DI164" i="3"/>
  <c r="A165" i="3"/>
  <c r="Y165" i="3"/>
  <c r="CX165" i="3"/>
  <c r="DH165" i="3" s="1"/>
  <c r="CY165" i="3"/>
  <c r="CZ165" i="3"/>
  <c r="DA165" i="3"/>
  <c r="DB165" i="3"/>
  <c r="DC165" i="3"/>
  <c r="A166" i="3"/>
  <c r="Y166" i="3"/>
  <c r="CX166" i="3"/>
  <c r="CY166" i="3"/>
  <c r="CZ166" i="3"/>
  <c r="DA166" i="3"/>
  <c r="DB166" i="3"/>
  <c r="DC166" i="3"/>
  <c r="DG166" i="3"/>
  <c r="A167" i="3"/>
  <c r="Y167" i="3"/>
  <c r="CX167" i="3"/>
  <c r="DF167" i="3" s="1"/>
  <c r="DJ167" i="3" s="1"/>
  <c r="CY167" i="3"/>
  <c r="CZ167" i="3"/>
  <c r="DA167" i="3"/>
  <c r="DB167" i="3"/>
  <c r="DC167" i="3"/>
  <c r="DH167" i="3"/>
  <c r="A168" i="3"/>
  <c r="Y168" i="3"/>
  <c r="CX168" i="3" s="1"/>
  <c r="DH168" i="3" s="1"/>
  <c r="CY168" i="3"/>
  <c r="CZ168" i="3"/>
  <c r="DA168" i="3"/>
  <c r="DB168" i="3"/>
  <c r="DC168" i="3"/>
  <c r="DI168" i="3"/>
  <c r="A169" i="3"/>
  <c r="Y169" i="3"/>
  <c r="CX169" i="3"/>
  <c r="DF169" i="3" s="1"/>
  <c r="DJ169" i="3" s="1"/>
  <c r="CY169" i="3"/>
  <c r="CZ169" i="3"/>
  <c r="DA169" i="3"/>
  <c r="DB169" i="3"/>
  <c r="DC169" i="3"/>
  <c r="DH169" i="3"/>
  <c r="A170" i="3"/>
  <c r="Y170" i="3"/>
  <c r="CX170" i="3" s="1"/>
  <c r="CY170" i="3"/>
  <c r="CZ170" i="3"/>
  <c r="DB170" i="3" s="1"/>
  <c r="DA170" i="3"/>
  <c r="DC170" i="3"/>
  <c r="A171" i="3"/>
  <c r="Y171" i="3"/>
  <c r="CU171" i="3"/>
  <c r="CV171" i="3"/>
  <c r="CX171" i="3"/>
  <c r="DF171" i="3" s="1"/>
  <c r="CY171" i="3"/>
  <c r="CZ171" i="3"/>
  <c r="DA171" i="3"/>
  <c r="DB171" i="3"/>
  <c r="DC171" i="3"/>
  <c r="DH171" i="3"/>
  <c r="A172" i="3"/>
  <c r="Y172" i="3"/>
  <c r="CX172" i="3" s="1"/>
  <c r="CY172" i="3"/>
  <c r="CZ172" i="3"/>
  <c r="DB172" i="3" s="1"/>
  <c r="DA172" i="3"/>
  <c r="DC172" i="3"/>
  <c r="A173" i="3"/>
  <c r="Y173" i="3"/>
  <c r="CW173" i="3"/>
  <c r="CX173" i="3"/>
  <c r="DF173" i="3" s="1"/>
  <c r="CY173" i="3"/>
  <c r="CZ173" i="3"/>
  <c r="DA173" i="3"/>
  <c r="DB173" i="3"/>
  <c r="DC173" i="3"/>
  <c r="DG173" i="3"/>
  <c r="DJ173" i="3" s="1"/>
  <c r="DH173" i="3"/>
  <c r="DI173" i="3"/>
  <c r="A174" i="3"/>
  <c r="Y174" i="3"/>
  <c r="CX174" i="3" s="1"/>
  <c r="CW174" i="3"/>
  <c r="CY174" i="3"/>
  <c r="CZ174" i="3"/>
  <c r="DB174" i="3" s="1"/>
  <c r="DA174" i="3"/>
  <c r="DC174" i="3"/>
  <c r="A175" i="3"/>
  <c r="Y175" i="3"/>
  <c r="CX175" i="3"/>
  <c r="DG175" i="3" s="1"/>
  <c r="CY175" i="3"/>
  <c r="CZ175" i="3"/>
  <c r="DB175" i="3" s="1"/>
  <c r="DA175" i="3"/>
  <c r="DC175" i="3"/>
  <c r="DF175" i="3"/>
  <c r="DH175" i="3"/>
  <c r="DI175" i="3"/>
  <c r="DJ175" i="3"/>
  <c r="A176" i="3"/>
  <c r="Y176" i="3"/>
  <c r="CX176" i="3" s="1"/>
  <c r="CY176" i="3"/>
  <c r="CZ176" i="3"/>
  <c r="DA176" i="3"/>
  <c r="DB176" i="3"/>
  <c r="DC176" i="3"/>
  <c r="A177" i="3"/>
  <c r="Y177" i="3"/>
  <c r="CX177" i="3"/>
  <c r="DF177" i="3" s="1"/>
  <c r="DJ177" i="3" s="1"/>
  <c r="CY177" i="3"/>
  <c r="CZ177" i="3"/>
  <c r="DA177" i="3"/>
  <c r="DB177" i="3"/>
  <c r="DC177" i="3"/>
  <c r="DH177" i="3"/>
  <c r="A178" i="3"/>
  <c r="Y178" i="3"/>
  <c r="CX178" i="3" s="1"/>
  <c r="CY178" i="3"/>
  <c r="CZ178" i="3"/>
  <c r="DB178" i="3" s="1"/>
  <c r="DA178" i="3"/>
  <c r="DC178" i="3"/>
  <c r="A179" i="3"/>
  <c r="Y179" i="3"/>
  <c r="CX179" i="3"/>
  <c r="DG179" i="3" s="1"/>
  <c r="CY179" i="3"/>
  <c r="CZ179" i="3"/>
  <c r="DB179" i="3" s="1"/>
  <c r="DA179" i="3"/>
  <c r="DC179" i="3"/>
  <c r="DF179" i="3"/>
  <c r="DJ179" i="3" s="1"/>
  <c r="DH179" i="3"/>
  <c r="A180" i="3"/>
  <c r="Y180" i="3"/>
  <c r="CX180" i="3"/>
  <c r="DG180" i="3" s="1"/>
  <c r="CY180" i="3"/>
  <c r="CZ180" i="3"/>
  <c r="DA180" i="3"/>
  <c r="DB180" i="3"/>
  <c r="DC180" i="3"/>
  <c r="DH180" i="3"/>
  <c r="DI180" i="3"/>
  <c r="A181" i="3"/>
  <c r="Y181" i="3"/>
  <c r="CX181" i="3"/>
  <c r="DF181" i="3" s="1"/>
  <c r="DJ181" i="3" s="1"/>
  <c r="CY181" i="3"/>
  <c r="CZ181" i="3"/>
  <c r="DA181" i="3"/>
  <c r="DB181" i="3"/>
  <c r="DC181" i="3"/>
  <c r="DH181" i="3"/>
  <c r="A182" i="3"/>
  <c r="Y182" i="3"/>
  <c r="CX182" i="3" s="1"/>
  <c r="CY182" i="3"/>
  <c r="CZ182" i="3"/>
  <c r="DB182" i="3" s="1"/>
  <c r="DA182" i="3"/>
  <c r="DC182" i="3"/>
  <c r="A183" i="3"/>
  <c r="Y183" i="3"/>
  <c r="CX183" i="3"/>
  <c r="DG183" i="3" s="1"/>
  <c r="CY183" i="3"/>
  <c r="CZ183" i="3"/>
  <c r="DB183" i="3" s="1"/>
  <c r="DA183" i="3"/>
  <c r="DC183" i="3"/>
  <c r="DF183" i="3"/>
  <c r="DH183" i="3"/>
  <c r="DI183" i="3"/>
  <c r="DJ183" i="3"/>
  <c r="A184" i="3"/>
  <c r="Y184" i="3"/>
  <c r="CX184" i="3" s="1"/>
  <c r="CY184" i="3"/>
  <c r="CZ184" i="3"/>
  <c r="DA184" i="3"/>
  <c r="DB184" i="3"/>
  <c r="DC184" i="3"/>
  <c r="A185" i="3"/>
  <c r="Y185" i="3"/>
  <c r="CX185" i="3"/>
  <c r="DF185" i="3" s="1"/>
  <c r="DJ185" i="3" s="1"/>
  <c r="CY185" i="3"/>
  <c r="CZ185" i="3"/>
  <c r="DA185" i="3"/>
  <c r="DB185" i="3"/>
  <c r="DC185" i="3"/>
  <c r="DH185" i="3"/>
  <c r="A186" i="3"/>
  <c r="Y186" i="3"/>
  <c r="CX186" i="3" s="1"/>
  <c r="CY186" i="3"/>
  <c r="CZ186" i="3"/>
  <c r="DB186" i="3" s="1"/>
  <c r="DA186" i="3"/>
  <c r="DC186" i="3"/>
  <c r="A187" i="3"/>
  <c r="Y187" i="3"/>
  <c r="CX187" i="3"/>
  <c r="DG187" i="3" s="1"/>
  <c r="CY187" i="3"/>
  <c r="CZ187" i="3"/>
  <c r="DB187" i="3" s="1"/>
  <c r="DA187" i="3"/>
  <c r="DC187" i="3"/>
  <c r="DF187" i="3"/>
  <c r="DJ187" i="3" s="1"/>
  <c r="DH187" i="3"/>
  <c r="A188" i="3"/>
  <c r="Y188" i="3"/>
  <c r="CX188" i="3"/>
  <c r="DG188" i="3" s="1"/>
  <c r="CY188" i="3"/>
  <c r="CZ188" i="3"/>
  <c r="DA188" i="3"/>
  <c r="DB188" i="3"/>
  <c r="DC188" i="3"/>
  <c r="DH188" i="3"/>
  <c r="DI188" i="3"/>
  <c r="A189" i="3"/>
  <c r="Y189" i="3"/>
  <c r="CX189" i="3"/>
  <c r="DF189" i="3" s="1"/>
  <c r="DJ189" i="3" s="1"/>
  <c r="CY189" i="3"/>
  <c r="CZ189" i="3"/>
  <c r="DA189" i="3"/>
  <c r="DB189" i="3"/>
  <c r="DC189" i="3"/>
  <c r="DH189" i="3"/>
  <c r="A190" i="3"/>
  <c r="Y190" i="3"/>
  <c r="CV190" i="3" s="1"/>
  <c r="CU190" i="3"/>
  <c r="CY190" i="3"/>
  <c r="CZ190" i="3"/>
  <c r="DA190" i="3"/>
  <c r="DB190" i="3"/>
  <c r="DC190" i="3"/>
  <c r="A191" i="3"/>
  <c r="Y191" i="3"/>
  <c r="CX191" i="3"/>
  <c r="DF191" i="3" s="1"/>
  <c r="CY191" i="3"/>
  <c r="CZ191" i="3"/>
  <c r="DA191" i="3"/>
  <c r="DB191" i="3"/>
  <c r="DC191" i="3"/>
  <c r="DH191" i="3"/>
  <c r="A192" i="3"/>
  <c r="Y192" i="3"/>
  <c r="CX192" i="3" s="1"/>
  <c r="CY192" i="3"/>
  <c r="CZ192" i="3"/>
  <c r="DB192" i="3" s="1"/>
  <c r="DA192" i="3"/>
  <c r="DC192" i="3"/>
  <c r="A193" i="3"/>
  <c r="Y193" i="3"/>
  <c r="CW193" i="3" s="1"/>
  <c r="CX193" i="3"/>
  <c r="DF193" i="3" s="1"/>
  <c r="CY193" i="3"/>
  <c r="CZ193" i="3"/>
  <c r="DA193" i="3"/>
  <c r="DB193" i="3"/>
  <c r="DC193" i="3"/>
  <c r="DH193" i="3"/>
  <c r="A194" i="3"/>
  <c r="Y194" i="3"/>
  <c r="CX194" i="3" s="1"/>
  <c r="CY194" i="3"/>
  <c r="CZ194" i="3"/>
  <c r="DB194" i="3" s="1"/>
  <c r="DA194" i="3"/>
  <c r="DC194" i="3"/>
  <c r="A195" i="3"/>
  <c r="Y195" i="3"/>
  <c r="CX195" i="3"/>
  <c r="DG195" i="3" s="1"/>
  <c r="CY195" i="3"/>
  <c r="CZ195" i="3"/>
  <c r="DB195" i="3" s="1"/>
  <c r="DA195" i="3"/>
  <c r="DC195" i="3"/>
  <c r="DF195" i="3"/>
  <c r="DH195" i="3"/>
  <c r="DI195" i="3"/>
  <c r="DJ195" i="3"/>
  <c r="A196" i="3"/>
  <c r="Y196" i="3"/>
  <c r="CX196" i="3" s="1"/>
  <c r="CY196" i="3"/>
  <c r="CZ196" i="3"/>
  <c r="DA196" i="3"/>
  <c r="DB196" i="3"/>
  <c r="DC196" i="3"/>
  <c r="A197" i="3"/>
  <c r="Y197" i="3"/>
  <c r="CX197" i="3"/>
  <c r="DF197" i="3" s="1"/>
  <c r="DJ197" i="3" s="1"/>
  <c r="CY197" i="3"/>
  <c r="CZ197" i="3"/>
  <c r="DA197" i="3"/>
  <c r="DB197" i="3"/>
  <c r="DC197" i="3"/>
  <c r="DH197" i="3"/>
  <c r="A198" i="3"/>
  <c r="Y198" i="3"/>
  <c r="CX198" i="3" s="1"/>
  <c r="CY198" i="3"/>
  <c r="CZ198" i="3"/>
  <c r="DB198" i="3" s="1"/>
  <c r="DA198" i="3"/>
  <c r="DC198" i="3"/>
  <c r="A199" i="3"/>
  <c r="Y199" i="3"/>
  <c r="CX199" i="3"/>
  <c r="DG199" i="3" s="1"/>
  <c r="CY199" i="3"/>
  <c r="CZ199" i="3"/>
  <c r="DB199" i="3" s="1"/>
  <c r="DA199" i="3"/>
  <c r="DC199" i="3"/>
  <c r="DF199" i="3"/>
  <c r="DJ199" i="3" s="1"/>
  <c r="DH199" i="3"/>
  <c r="A200" i="3"/>
  <c r="Y200" i="3"/>
  <c r="CX200" i="3"/>
  <c r="DG200" i="3" s="1"/>
  <c r="CY200" i="3"/>
  <c r="CZ200" i="3"/>
  <c r="DA200" i="3"/>
  <c r="DB200" i="3"/>
  <c r="DC200" i="3"/>
  <c r="DH200" i="3"/>
  <c r="DI200" i="3"/>
  <c r="A201" i="3"/>
  <c r="Y201" i="3"/>
  <c r="CX201" i="3"/>
  <c r="DF201" i="3" s="1"/>
  <c r="DJ201" i="3" s="1"/>
  <c r="CY201" i="3"/>
  <c r="CZ201" i="3"/>
  <c r="DA201" i="3"/>
  <c r="DB201" i="3"/>
  <c r="DC201" i="3"/>
  <c r="DH201" i="3"/>
  <c r="A202" i="3"/>
  <c r="Y202" i="3"/>
  <c r="CX202" i="3" s="1"/>
  <c r="CY202" i="3"/>
  <c r="CZ202" i="3"/>
  <c r="DB202" i="3" s="1"/>
  <c r="DA202" i="3"/>
  <c r="DC202" i="3"/>
  <c r="A203" i="3"/>
  <c r="Y203" i="3"/>
  <c r="CX203" i="3"/>
  <c r="DG203" i="3" s="1"/>
  <c r="CY203" i="3"/>
  <c r="CZ203" i="3"/>
  <c r="DB203" i="3" s="1"/>
  <c r="DA203" i="3"/>
  <c r="DC203" i="3"/>
  <c r="DF203" i="3"/>
  <c r="DH203" i="3"/>
  <c r="DI203" i="3"/>
  <c r="DJ203" i="3"/>
  <c r="A204" i="3"/>
  <c r="Y204" i="3"/>
  <c r="CX204" i="3" s="1"/>
  <c r="CY204" i="3"/>
  <c r="CZ204" i="3"/>
  <c r="DA204" i="3"/>
  <c r="DB204" i="3"/>
  <c r="DC204" i="3"/>
  <c r="A205" i="3"/>
  <c r="Y205" i="3"/>
  <c r="CX205" i="3"/>
  <c r="DF205" i="3" s="1"/>
  <c r="DJ205" i="3" s="1"/>
  <c r="CY205" i="3"/>
  <c r="CZ205" i="3"/>
  <c r="DA205" i="3"/>
  <c r="DB205" i="3"/>
  <c r="DC205" i="3"/>
  <c r="DH205" i="3"/>
  <c r="A206" i="3"/>
  <c r="Y206" i="3"/>
  <c r="CX206" i="3" s="1"/>
  <c r="CY206" i="3"/>
  <c r="CZ206" i="3"/>
  <c r="DB206" i="3" s="1"/>
  <c r="DA206" i="3"/>
  <c r="DC206" i="3"/>
  <c r="A207" i="3"/>
  <c r="Y207" i="3"/>
  <c r="CX207" i="3"/>
  <c r="DG207" i="3" s="1"/>
  <c r="CY207" i="3"/>
  <c r="CZ207" i="3"/>
  <c r="DB207" i="3" s="1"/>
  <c r="DA207" i="3"/>
  <c r="DC207" i="3"/>
  <c r="DF207" i="3"/>
  <c r="DJ207" i="3" s="1"/>
  <c r="DH207" i="3"/>
  <c r="A208" i="3"/>
  <c r="Y208" i="3"/>
  <c r="CX208" i="3"/>
  <c r="DG208" i="3" s="1"/>
  <c r="CY208" i="3"/>
  <c r="CZ208" i="3"/>
  <c r="DA208" i="3"/>
  <c r="DB208" i="3"/>
  <c r="DC208" i="3"/>
  <c r="DH208" i="3"/>
  <c r="DI208" i="3"/>
  <c r="A209" i="3"/>
  <c r="Y209" i="3"/>
  <c r="CV209" i="3" s="1"/>
  <c r="CU209" i="3"/>
  <c r="CX209" i="3"/>
  <c r="DG209" i="3" s="1"/>
  <c r="CY209" i="3"/>
  <c r="CZ209" i="3"/>
  <c r="DB209" i="3" s="1"/>
  <c r="DA209" i="3"/>
  <c r="DC209" i="3"/>
  <c r="DF209" i="3"/>
  <c r="DH209" i="3"/>
  <c r="DI209" i="3"/>
  <c r="DJ209" i="3"/>
  <c r="A210" i="3"/>
  <c r="Y210" i="3"/>
  <c r="CX210" i="3" s="1"/>
  <c r="CY210" i="3"/>
  <c r="CZ210" i="3"/>
  <c r="DA210" i="3"/>
  <c r="DB210" i="3"/>
  <c r="DC210" i="3"/>
  <c r="A211" i="3"/>
  <c r="Y211" i="3"/>
  <c r="CX211" i="3" s="1"/>
  <c r="CW211" i="3"/>
  <c r="CY211" i="3"/>
  <c r="CZ211" i="3"/>
  <c r="DB211" i="3" s="1"/>
  <c r="DA211" i="3"/>
  <c r="DC211" i="3"/>
  <c r="A212" i="3"/>
  <c r="Y212" i="3"/>
  <c r="CW212" i="3"/>
  <c r="CX212" i="3"/>
  <c r="DG212" i="3" s="1"/>
  <c r="DJ212" i="3" s="1"/>
  <c r="CY212" i="3"/>
  <c r="CZ212" i="3"/>
  <c r="DA212" i="3"/>
  <c r="DB212" i="3"/>
  <c r="DC212" i="3"/>
  <c r="DH212" i="3"/>
  <c r="DI212" i="3"/>
  <c r="A213" i="3"/>
  <c r="Y213" i="3"/>
  <c r="CX213" i="3"/>
  <c r="DF213" i="3" s="1"/>
  <c r="DJ213" i="3" s="1"/>
  <c r="CY213" i="3"/>
  <c r="CZ213" i="3"/>
  <c r="DA213" i="3"/>
  <c r="DB213" i="3"/>
  <c r="DC213" i="3"/>
  <c r="DH213" i="3"/>
  <c r="A214" i="3"/>
  <c r="Y214" i="3"/>
  <c r="CX214" i="3" s="1"/>
  <c r="CY214" i="3"/>
  <c r="CZ214" i="3"/>
  <c r="DB214" i="3" s="1"/>
  <c r="DA214" i="3"/>
  <c r="DC214" i="3"/>
  <c r="A215" i="3"/>
  <c r="Y215" i="3"/>
  <c r="CX215" i="3"/>
  <c r="DG215" i="3" s="1"/>
  <c r="CY215" i="3"/>
  <c r="CZ215" i="3"/>
  <c r="DB215" i="3" s="1"/>
  <c r="DA215" i="3"/>
  <c r="DC215" i="3"/>
  <c r="DF215" i="3"/>
  <c r="DH215" i="3"/>
  <c r="DI215" i="3"/>
  <c r="DJ215" i="3"/>
  <c r="A216" i="3"/>
  <c r="Y216" i="3"/>
  <c r="CX216" i="3" s="1"/>
  <c r="CY216" i="3"/>
  <c r="CZ216" i="3"/>
  <c r="DA216" i="3"/>
  <c r="DB216" i="3"/>
  <c r="DC216" i="3"/>
  <c r="DI216" i="3"/>
  <c r="A217" i="3"/>
  <c r="Y217" i="3"/>
  <c r="CX217" i="3"/>
  <c r="DH217" i="3" s="1"/>
  <c r="CY217" i="3"/>
  <c r="CZ217" i="3"/>
  <c r="DA217" i="3"/>
  <c r="DB217" i="3"/>
  <c r="DC217" i="3"/>
  <c r="A218" i="3"/>
  <c r="Y218" i="3"/>
  <c r="CX218" i="3" s="1"/>
  <c r="CY218" i="3"/>
  <c r="CZ218" i="3"/>
  <c r="DB218" i="3" s="1"/>
  <c r="DA218" i="3"/>
  <c r="DC218" i="3"/>
  <c r="DG218" i="3"/>
  <c r="A219" i="3"/>
  <c r="Y219" i="3"/>
  <c r="CX219" i="3"/>
  <c r="DG219" i="3" s="1"/>
  <c r="CY219" i="3"/>
  <c r="CZ219" i="3"/>
  <c r="DB219" i="3" s="1"/>
  <c r="DA219" i="3"/>
  <c r="DC219" i="3"/>
  <c r="DF219" i="3"/>
  <c r="DJ219" i="3" s="1"/>
  <c r="DH219" i="3"/>
  <c r="A220" i="3"/>
  <c r="Y220" i="3"/>
  <c r="CX220" i="3"/>
  <c r="DG220" i="3" s="1"/>
  <c r="CY220" i="3"/>
  <c r="CZ220" i="3"/>
  <c r="DA220" i="3"/>
  <c r="DB220" i="3"/>
  <c r="DC220" i="3"/>
  <c r="DH220" i="3"/>
  <c r="DI220" i="3"/>
  <c r="A221" i="3"/>
  <c r="Y221" i="3"/>
  <c r="CX221" i="3"/>
  <c r="CY221" i="3"/>
  <c r="CZ221" i="3"/>
  <c r="DA221" i="3"/>
  <c r="DB221" i="3"/>
  <c r="DC221" i="3"/>
  <c r="A222" i="3"/>
  <c r="Y222" i="3"/>
  <c r="CX222" i="3" s="1"/>
  <c r="CY222" i="3"/>
  <c r="CZ222" i="3"/>
  <c r="DB222" i="3" s="1"/>
  <c r="DA222" i="3"/>
  <c r="DC222" i="3"/>
  <c r="DF222" i="3"/>
  <c r="DJ222" i="3" s="1"/>
  <c r="A223" i="3"/>
  <c r="Y223" i="3"/>
  <c r="CX223" i="3"/>
  <c r="DG223" i="3" s="1"/>
  <c r="CY223" i="3"/>
  <c r="CZ223" i="3"/>
  <c r="DB223" i="3" s="1"/>
  <c r="DA223" i="3"/>
  <c r="DC223" i="3"/>
  <c r="DF223" i="3"/>
  <c r="DH223" i="3"/>
  <c r="DI223" i="3"/>
  <c r="DJ223" i="3"/>
  <c r="A224" i="3"/>
  <c r="Y224" i="3"/>
  <c r="CX224" i="3" s="1"/>
  <c r="CY224" i="3"/>
  <c r="CZ224" i="3"/>
  <c r="DA224" i="3"/>
  <c r="DB224" i="3"/>
  <c r="DC224" i="3"/>
  <c r="DI224" i="3"/>
  <c r="A225" i="3"/>
  <c r="Y225" i="3"/>
  <c r="CX225" i="3"/>
  <c r="DG225" i="3" s="1"/>
  <c r="CY225" i="3"/>
  <c r="CZ225" i="3"/>
  <c r="DA225" i="3"/>
  <c r="DB225" i="3"/>
  <c r="DC225" i="3"/>
  <c r="A226" i="3"/>
  <c r="Y226" i="3"/>
  <c r="CX226" i="3" s="1"/>
  <c r="DG226" i="3" s="1"/>
  <c r="CY226" i="3"/>
  <c r="CZ226" i="3"/>
  <c r="DB226" i="3" s="1"/>
  <c r="DA226" i="3"/>
  <c r="DC226" i="3"/>
  <c r="A227" i="3"/>
  <c r="Y227" i="3"/>
  <c r="CU227" i="3"/>
  <c r="CV227" i="3"/>
  <c r="CX227" i="3"/>
  <c r="CY227" i="3"/>
  <c r="CZ227" i="3"/>
  <c r="DA227" i="3"/>
  <c r="DB227" i="3"/>
  <c r="DC227" i="3"/>
  <c r="A228" i="3"/>
  <c r="Y228" i="3"/>
  <c r="CX228" i="3" s="1"/>
  <c r="CY228" i="3"/>
  <c r="CZ228" i="3"/>
  <c r="DB228" i="3" s="1"/>
  <c r="DA228" i="3"/>
  <c r="DC228" i="3"/>
  <c r="A229" i="3"/>
  <c r="Y229" i="3"/>
  <c r="CW229" i="3"/>
  <c r="CX229" i="3"/>
  <c r="CY229" i="3"/>
  <c r="CZ229" i="3"/>
  <c r="DA229" i="3"/>
  <c r="DB229" i="3"/>
  <c r="DC229" i="3"/>
  <c r="DH229" i="3"/>
  <c r="DI229" i="3"/>
  <c r="A230" i="3"/>
  <c r="Y230" i="3"/>
  <c r="CX230" i="3" s="1"/>
  <c r="CW230" i="3"/>
  <c r="CY230" i="3"/>
  <c r="CZ230" i="3"/>
  <c r="DB230" i="3" s="1"/>
  <c r="DA230" i="3"/>
  <c r="DC230" i="3"/>
  <c r="DG230" i="3"/>
  <c r="A231" i="3"/>
  <c r="Y231" i="3"/>
  <c r="CX231" i="3"/>
  <c r="DG231" i="3" s="1"/>
  <c r="CY231" i="3"/>
  <c r="CZ231" i="3"/>
  <c r="DB231" i="3" s="1"/>
  <c r="DA231" i="3"/>
  <c r="DC231" i="3"/>
  <c r="DF231" i="3"/>
  <c r="DH231" i="3"/>
  <c r="DJ231" i="3"/>
  <c r="A232" i="3"/>
  <c r="Y232" i="3"/>
  <c r="CX232" i="3"/>
  <c r="CY232" i="3"/>
  <c r="CZ232" i="3"/>
  <c r="DA232" i="3"/>
  <c r="DB232" i="3"/>
  <c r="DC232" i="3"/>
  <c r="DH232" i="3"/>
  <c r="A233" i="3"/>
  <c r="Y233" i="3"/>
  <c r="CX233" i="3"/>
  <c r="CY233" i="3"/>
  <c r="CZ233" i="3"/>
  <c r="DA233" i="3"/>
  <c r="DB233" i="3"/>
  <c r="DC233" i="3"/>
  <c r="A234" i="3"/>
  <c r="Y234" i="3"/>
  <c r="CX234" i="3" s="1"/>
  <c r="CY234" i="3"/>
  <c r="CZ234" i="3"/>
  <c r="DB234" i="3" s="1"/>
  <c r="DA234" i="3"/>
  <c r="DC234" i="3"/>
  <c r="A235" i="3"/>
  <c r="Y235" i="3"/>
  <c r="CX235" i="3"/>
  <c r="DG235" i="3" s="1"/>
  <c r="CY235" i="3"/>
  <c r="CZ235" i="3"/>
  <c r="DB235" i="3" s="1"/>
  <c r="DA235" i="3"/>
  <c r="DC235" i="3"/>
  <c r="DF235" i="3"/>
  <c r="DJ235" i="3" s="1"/>
  <c r="DH235" i="3"/>
  <c r="DI235" i="3"/>
  <c r="A236" i="3"/>
  <c r="Y236" i="3"/>
  <c r="CX236" i="3" s="1"/>
  <c r="DI236" i="3" s="1"/>
  <c r="CY236" i="3"/>
  <c r="CZ236" i="3"/>
  <c r="DA236" i="3"/>
  <c r="DB236" i="3"/>
  <c r="DC236" i="3"/>
  <c r="A237" i="3"/>
  <c r="Y237" i="3"/>
  <c r="CX237" i="3"/>
  <c r="CY237" i="3"/>
  <c r="CZ237" i="3"/>
  <c r="DA237" i="3"/>
  <c r="DB237" i="3"/>
  <c r="DC237" i="3"/>
  <c r="A238" i="3"/>
  <c r="Y238" i="3"/>
  <c r="CX238" i="3" s="1"/>
  <c r="CY238" i="3"/>
  <c r="CZ238" i="3"/>
  <c r="DB238" i="3" s="1"/>
  <c r="DA238" i="3"/>
  <c r="DC238" i="3"/>
  <c r="DG238" i="3"/>
  <c r="A239" i="3"/>
  <c r="Y239" i="3"/>
  <c r="CX239" i="3"/>
  <c r="DG239" i="3" s="1"/>
  <c r="CY239" i="3"/>
  <c r="CZ239" i="3"/>
  <c r="DB239" i="3" s="1"/>
  <c r="DA239" i="3"/>
  <c r="DC239" i="3"/>
  <c r="DF239" i="3"/>
  <c r="DJ239" i="3" s="1"/>
  <c r="DH239" i="3"/>
  <c r="A240" i="3"/>
  <c r="Y240" i="3"/>
  <c r="CX240" i="3"/>
  <c r="CY240" i="3"/>
  <c r="CZ240" i="3"/>
  <c r="DA240" i="3"/>
  <c r="DB240" i="3"/>
  <c r="DC240" i="3"/>
  <c r="A241" i="3"/>
  <c r="Y241" i="3"/>
  <c r="CX241" i="3"/>
  <c r="CY241" i="3"/>
  <c r="CZ241" i="3"/>
  <c r="DA241" i="3"/>
  <c r="DB241" i="3"/>
  <c r="DC241" i="3"/>
  <c r="DH241" i="3"/>
  <c r="A242" i="3"/>
  <c r="Y242" i="3"/>
  <c r="CX242" i="3" s="1"/>
  <c r="CY242" i="3"/>
  <c r="CZ242" i="3"/>
  <c r="DB242" i="3" s="1"/>
  <c r="DA242" i="3"/>
  <c r="DC242" i="3"/>
  <c r="DF242" i="3"/>
  <c r="DJ242" i="3" s="1"/>
  <c r="DG242" i="3"/>
  <c r="A243" i="3"/>
  <c r="Y243" i="3"/>
  <c r="CX243" i="3"/>
  <c r="DG243" i="3" s="1"/>
  <c r="CY243" i="3"/>
  <c r="CZ243" i="3"/>
  <c r="DB243" i="3" s="1"/>
  <c r="DA243" i="3"/>
  <c r="DC243" i="3"/>
  <c r="DF243" i="3"/>
  <c r="DJ243" i="3" s="1"/>
  <c r="DH243" i="3"/>
  <c r="DI243" i="3"/>
  <c r="A244" i="3"/>
  <c r="Y244" i="3"/>
  <c r="CX244" i="3" s="1"/>
  <c r="CY244" i="3"/>
  <c r="CZ244" i="3"/>
  <c r="DA244" i="3"/>
  <c r="DB244" i="3"/>
  <c r="DC244" i="3"/>
  <c r="DI244" i="3"/>
  <c r="A245" i="3"/>
  <c r="Y245" i="3"/>
  <c r="CU245" i="3"/>
  <c r="CY245" i="3"/>
  <c r="CZ245" i="3"/>
  <c r="DB245" i="3" s="1"/>
  <c r="DA245" i="3"/>
  <c r="DC245" i="3"/>
  <c r="A246" i="3"/>
  <c r="Y246" i="3"/>
  <c r="CX246" i="3"/>
  <c r="CY246" i="3"/>
  <c r="CZ246" i="3"/>
  <c r="DA246" i="3"/>
  <c r="DB246" i="3"/>
  <c r="DC246" i="3"/>
  <c r="A247" i="3"/>
  <c r="Y247" i="3"/>
  <c r="CX247" i="3" s="1"/>
  <c r="CW247" i="3"/>
  <c r="CY247" i="3"/>
  <c r="CZ247" i="3"/>
  <c r="DB247" i="3" s="1"/>
  <c r="DA247" i="3"/>
  <c r="DC247" i="3"/>
  <c r="A248" i="3"/>
  <c r="Y248" i="3"/>
  <c r="CX248" i="3"/>
  <c r="DG248" i="3" s="1"/>
  <c r="CY248" i="3"/>
  <c r="CZ248" i="3"/>
  <c r="DB248" i="3" s="1"/>
  <c r="DA248" i="3"/>
  <c r="DC248" i="3"/>
  <c r="DF248" i="3"/>
  <c r="DJ248" i="3" s="1"/>
  <c r="DH248" i="3"/>
  <c r="A249" i="3"/>
  <c r="Y249" i="3"/>
  <c r="CX249" i="3" s="1"/>
  <c r="DH249" i="3" s="1"/>
  <c r="CU249" i="3"/>
  <c r="CY249" i="3"/>
  <c r="CZ249" i="3"/>
  <c r="DB249" i="3" s="1"/>
  <c r="DA249" i="3"/>
  <c r="DC249" i="3"/>
  <c r="DG249" i="3"/>
  <c r="A250" i="3"/>
  <c r="Y250" i="3"/>
  <c r="CX250" i="3"/>
  <c r="DG250" i="3" s="1"/>
  <c r="CY250" i="3"/>
  <c r="CZ250" i="3"/>
  <c r="DA250" i="3"/>
  <c r="DB250" i="3"/>
  <c r="DC250" i="3"/>
  <c r="DI250" i="3"/>
  <c r="DJ250" i="3" s="1"/>
  <c r="A251" i="3"/>
  <c r="Y251" i="3"/>
  <c r="CX251" i="3" s="1"/>
  <c r="CW251" i="3"/>
  <c r="CY251" i="3"/>
  <c r="CZ251" i="3"/>
  <c r="DB251" i="3" s="1"/>
  <c r="DA251" i="3"/>
  <c r="DC251" i="3"/>
  <c r="A252" i="3"/>
  <c r="Y252" i="3"/>
  <c r="CX252" i="3" s="1"/>
  <c r="DH252" i="3" s="1"/>
  <c r="CY252" i="3"/>
  <c r="CZ252" i="3"/>
  <c r="DB252" i="3" s="1"/>
  <c r="DA252" i="3"/>
  <c r="DC252" i="3"/>
  <c r="A253" i="3"/>
  <c r="Y253" i="3"/>
  <c r="CU253" i="3"/>
  <c r="CV253" i="3"/>
  <c r="CX253" i="3"/>
  <c r="DI253" i="3" s="1"/>
  <c r="CY253" i="3"/>
  <c r="CZ253" i="3"/>
  <c r="DB253" i="3" s="1"/>
  <c r="DA253" i="3"/>
  <c r="DC253" i="3"/>
  <c r="DF253" i="3"/>
  <c r="DG253" i="3"/>
  <c r="DH253" i="3"/>
  <c r="DJ253" i="3"/>
  <c r="A254" i="3"/>
  <c r="Y254" i="3"/>
  <c r="CX254" i="3" s="1"/>
  <c r="DH254" i="3" s="1"/>
  <c r="CY254" i="3"/>
  <c r="CZ254" i="3"/>
  <c r="DB254" i="3" s="1"/>
  <c r="DA254" i="3"/>
  <c r="DC254" i="3"/>
  <c r="A255" i="3"/>
  <c r="Y255" i="3"/>
  <c r="CW255" i="3"/>
  <c r="CX255" i="3"/>
  <c r="DF255" i="3" s="1"/>
  <c r="CY255" i="3"/>
  <c r="CZ255" i="3"/>
  <c r="DA255" i="3"/>
  <c r="DB255" i="3"/>
  <c r="DC255" i="3"/>
  <c r="DI255" i="3"/>
  <c r="A256" i="3"/>
  <c r="Y256" i="3"/>
  <c r="CX256" i="3" s="1"/>
  <c r="DH256" i="3" s="1"/>
  <c r="CW256" i="3"/>
  <c r="CY256" i="3"/>
  <c r="CZ256" i="3"/>
  <c r="DB256" i="3" s="1"/>
  <c r="DA256" i="3"/>
  <c r="DC256" i="3"/>
  <c r="DF256" i="3"/>
  <c r="DI256" i="3"/>
  <c r="A257" i="3"/>
  <c r="Y257" i="3"/>
  <c r="CW257" i="3"/>
  <c r="CX257" i="3"/>
  <c r="DF257" i="3" s="1"/>
  <c r="CY257" i="3"/>
  <c r="CZ257" i="3"/>
  <c r="DA257" i="3"/>
  <c r="DB257" i="3"/>
  <c r="DC257" i="3"/>
  <c r="DI257" i="3"/>
  <c r="A258" i="3"/>
  <c r="Y258" i="3"/>
  <c r="CX258" i="3"/>
  <c r="DI258" i="3" s="1"/>
  <c r="CY258" i="3"/>
  <c r="CZ258" i="3"/>
  <c r="DB258" i="3" s="1"/>
  <c r="DA258" i="3"/>
  <c r="DC258" i="3"/>
  <c r="DF258" i="3"/>
  <c r="DJ258" i="3" s="1"/>
  <c r="DH258" i="3"/>
  <c r="A259" i="3"/>
  <c r="Y259" i="3"/>
  <c r="CX259" i="3" s="1"/>
  <c r="DH259" i="3" s="1"/>
  <c r="CY259" i="3"/>
  <c r="CZ259" i="3"/>
  <c r="DB259" i="3" s="1"/>
  <c r="DA259" i="3"/>
  <c r="DC259" i="3"/>
  <c r="DF259" i="3"/>
  <c r="DJ259" i="3" s="1"/>
  <c r="DG259" i="3"/>
  <c r="DI259" i="3"/>
  <c r="A260" i="3"/>
  <c r="Y260" i="3"/>
  <c r="CX260" i="3"/>
  <c r="DG260" i="3" s="1"/>
  <c r="CY260" i="3"/>
  <c r="CZ260" i="3"/>
  <c r="DA260" i="3"/>
  <c r="DB260" i="3"/>
  <c r="DC260" i="3"/>
  <c r="DI260" i="3"/>
  <c r="A261" i="3"/>
  <c r="Y261" i="3"/>
  <c r="CX261" i="3"/>
  <c r="DF261" i="3" s="1"/>
  <c r="DJ261" i="3" s="1"/>
  <c r="CY261" i="3"/>
  <c r="CZ261" i="3"/>
  <c r="DA261" i="3"/>
  <c r="DB261" i="3"/>
  <c r="DC261" i="3"/>
  <c r="DI261" i="3"/>
  <c r="A262" i="3"/>
  <c r="Y262" i="3"/>
  <c r="CV262" i="3" s="1"/>
  <c r="CU262" i="3"/>
  <c r="CX262" i="3"/>
  <c r="DG262" i="3" s="1"/>
  <c r="CY262" i="3"/>
  <c r="CZ262" i="3"/>
  <c r="DA262" i="3"/>
  <c r="DB262" i="3"/>
  <c r="DC262" i="3"/>
  <c r="DI262" i="3"/>
  <c r="DJ262" i="3" s="1"/>
  <c r="A263" i="3"/>
  <c r="Y263" i="3"/>
  <c r="CX263" i="3"/>
  <c r="DF263" i="3" s="1"/>
  <c r="CY263" i="3"/>
  <c r="CZ263" i="3"/>
  <c r="DA263" i="3"/>
  <c r="DB263" i="3"/>
  <c r="DC263" i="3"/>
  <c r="DI263" i="3"/>
  <c r="DJ263" i="3" s="1"/>
  <c r="A264" i="3"/>
  <c r="Y264" i="3"/>
  <c r="CX264" i="3" s="1"/>
  <c r="DH264" i="3" s="1"/>
  <c r="CW264" i="3"/>
  <c r="CY264" i="3"/>
  <c r="CZ264" i="3"/>
  <c r="DB264" i="3" s="1"/>
  <c r="DA264" i="3"/>
  <c r="DC264" i="3"/>
  <c r="DF264" i="3"/>
  <c r="DI264" i="3"/>
  <c r="A265" i="3"/>
  <c r="Y265" i="3"/>
  <c r="CW265" i="3"/>
  <c r="CX265" i="3"/>
  <c r="DF265" i="3" s="1"/>
  <c r="CY265" i="3"/>
  <c r="CZ265" i="3"/>
  <c r="DA265" i="3"/>
  <c r="DB265" i="3"/>
  <c r="DC265" i="3"/>
  <c r="DI265" i="3"/>
  <c r="A266" i="3"/>
  <c r="Y266" i="3"/>
  <c r="CX266" i="3" s="1"/>
  <c r="DH266" i="3" s="1"/>
  <c r="CW266" i="3"/>
  <c r="CY266" i="3"/>
  <c r="CZ266" i="3"/>
  <c r="DB266" i="3" s="1"/>
  <c r="DA266" i="3"/>
  <c r="DC266" i="3"/>
  <c r="DF266" i="3"/>
  <c r="DG266" i="3"/>
  <c r="DJ266" i="3" s="1"/>
  <c r="DI266" i="3"/>
  <c r="A267" i="3"/>
  <c r="Y267" i="3"/>
  <c r="CX267" i="3"/>
  <c r="DG267" i="3" s="1"/>
  <c r="CY267" i="3"/>
  <c r="CZ267" i="3"/>
  <c r="DB267" i="3" s="1"/>
  <c r="DA267" i="3"/>
  <c r="DC267" i="3"/>
  <c r="DF267" i="3"/>
  <c r="DJ267" i="3" s="1"/>
  <c r="DH267" i="3"/>
  <c r="DI267" i="3"/>
  <c r="A268" i="3"/>
  <c r="Y268" i="3"/>
  <c r="CX268" i="3" s="1"/>
  <c r="CY268" i="3"/>
  <c r="CZ268" i="3"/>
  <c r="DA268" i="3"/>
  <c r="DB268" i="3"/>
  <c r="DC268" i="3"/>
  <c r="A269" i="3"/>
  <c r="Y269" i="3"/>
  <c r="CX269" i="3"/>
  <c r="DI269" i="3" s="1"/>
  <c r="CY269" i="3"/>
  <c r="CZ269" i="3"/>
  <c r="DA269" i="3"/>
  <c r="DB269" i="3"/>
  <c r="DC269" i="3"/>
  <c r="DH269" i="3"/>
  <c r="A270" i="3"/>
  <c r="Y270" i="3"/>
  <c r="CX270" i="3" s="1"/>
  <c r="DH270" i="3" s="1"/>
  <c r="CY270" i="3"/>
  <c r="CZ270" i="3"/>
  <c r="DB270" i="3" s="1"/>
  <c r="DA270" i="3"/>
  <c r="DC270" i="3"/>
  <c r="DF270" i="3"/>
  <c r="DJ270" i="3" s="1"/>
  <c r="A271" i="3"/>
  <c r="Y271" i="3"/>
  <c r="CU271" i="3"/>
  <c r="CV271" i="3"/>
  <c r="CX271" i="3"/>
  <c r="DI271" i="3" s="1"/>
  <c r="DJ271" i="3" s="1"/>
  <c r="CY271" i="3"/>
  <c r="CZ271" i="3"/>
  <c r="DA271" i="3"/>
  <c r="DB271" i="3"/>
  <c r="DC271" i="3"/>
  <c r="DH271" i="3"/>
  <c r="A272" i="3"/>
  <c r="Y272" i="3"/>
  <c r="CX272" i="3" s="1"/>
  <c r="DH272" i="3" s="1"/>
  <c r="CY272" i="3"/>
  <c r="CZ272" i="3"/>
  <c r="DB272" i="3" s="1"/>
  <c r="DA272" i="3"/>
  <c r="DC272" i="3"/>
  <c r="DF272" i="3"/>
  <c r="A273" i="3"/>
  <c r="Y273" i="3"/>
  <c r="CW273" i="3"/>
  <c r="CX273" i="3"/>
  <c r="DF273" i="3" s="1"/>
  <c r="CY273" i="3"/>
  <c r="CZ273" i="3"/>
  <c r="DA273" i="3"/>
  <c r="DB273" i="3"/>
  <c r="DC273" i="3"/>
  <c r="DI273" i="3"/>
  <c r="A274" i="3"/>
  <c r="Y274" i="3"/>
  <c r="CX274" i="3" s="1"/>
  <c r="DH274" i="3" s="1"/>
  <c r="CW274" i="3"/>
  <c r="CY274" i="3"/>
  <c r="CZ274" i="3"/>
  <c r="DB274" i="3" s="1"/>
  <c r="DA274" i="3"/>
  <c r="DC274" i="3"/>
  <c r="DF274" i="3"/>
  <c r="DG274" i="3"/>
  <c r="DJ274" i="3" s="1"/>
  <c r="DI274" i="3"/>
  <c r="A275" i="3"/>
  <c r="Y275" i="3"/>
  <c r="CX275" i="3"/>
  <c r="DG275" i="3" s="1"/>
  <c r="CY275" i="3"/>
  <c r="CZ275" i="3"/>
  <c r="DB275" i="3" s="1"/>
  <c r="DA275" i="3"/>
  <c r="DC275" i="3"/>
  <c r="DF275" i="3"/>
  <c r="DJ275" i="3" s="1"/>
  <c r="DH275" i="3"/>
  <c r="DI275" i="3"/>
  <c r="A276" i="3"/>
  <c r="Y276" i="3"/>
  <c r="CX276" i="3" s="1"/>
  <c r="CY276" i="3"/>
  <c r="CZ276" i="3"/>
  <c r="DA276" i="3"/>
  <c r="DB276" i="3"/>
  <c r="DC276" i="3"/>
  <c r="A277" i="3"/>
  <c r="Y277" i="3"/>
  <c r="CX277" i="3"/>
  <c r="DI277" i="3" s="1"/>
  <c r="CY277" i="3"/>
  <c r="CZ277" i="3"/>
  <c r="DA277" i="3"/>
  <c r="DB277" i="3"/>
  <c r="DC277" i="3"/>
  <c r="DH277" i="3"/>
  <c r="A278" i="3"/>
  <c r="Y278" i="3"/>
  <c r="CX278" i="3" s="1"/>
  <c r="DH278" i="3" s="1"/>
  <c r="CY278" i="3"/>
  <c r="CZ278" i="3"/>
  <c r="DB278" i="3" s="1"/>
  <c r="DA278" i="3"/>
  <c r="DC278" i="3"/>
  <c r="DF278" i="3"/>
  <c r="DJ278" i="3" s="1"/>
  <c r="A279" i="3"/>
  <c r="Y279" i="3"/>
  <c r="CX279" i="3"/>
  <c r="DG279" i="3" s="1"/>
  <c r="CY279" i="3"/>
  <c r="CZ279" i="3"/>
  <c r="DB279" i="3" s="1"/>
  <c r="DA279" i="3"/>
  <c r="DC279" i="3"/>
  <c r="DF279" i="3"/>
  <c r="DJ279" i="3" s="1"/>
  <c r="DI279" i="3"/>
  <c r="A280" i="3"/>
  <c r="Y280" i="3"/>
  <c r="CX280" i="3"/>
  <c r="DF280" i="3" s="1"/>
  <c r="DJ280" i="3" s="1"/>
  <c r="CY280" i="3"/>
  <c r="CZ280" i="3"/>
  <c r="DA280" i="3"/>
  <c r="DB280" i="3"/>
  <c r="DC280" i="3"/>
  <c r="DG280" i="3"/>
  <c r="DI280" i="3"/>
  <c r="A281" i="3"/>
  <c r="Y281" i="3"/>
  <c r="CV281" i="3" s="1"/>
  <c r="CU281" i="3"/>
  <c r="CY281" i="3"/>
  <c r="CZ281" i="3"/>
  <c r="DB281" i="3" s="1"/>
  <c r="DA281" i="3"/>
  <c r="DC281" i="3"/>
  <c r="A282" i="3"/>
  <c r="Y282" i="3"/>
  <c r="CX282" i="3"/>
  <c r="DF282" i="3" s="1"/>
  <c r="CY282" i="3"/>
  <c r="CZ282" i="3"/>
  <c r="DA282" i="3"/>
  <c r="DB282" i="3"/>
  <c r="DC282" i="3"/>
  <c r="DG282" i="3"/>
  <c r="DI282" i="3"/>
  <c r="DJ282" i="3" s="1"/>
  <c r="A283" i="3"/>
  <c r="Y283" i="3"/>
  <c r="CX283" i="3" s="1"/>
  <c r="DH283" i="3" s="1"/>
  <c r="CY283" i="3"/>
  <c r="CZ283" i="3"/>
  <c r="DB283" i="3" s="1"/>
  <c r="DA283" i="3"/>
  <c r="DC283" i="3"/>
  <c r="DI283" i="3"/>
  <c r="A284" i="3"/>
  <c r="Y284" i="3"/>
  <c r="CW284" i="3"/>
  <c r="CX284" i="3"/>
  <c r="DF284" i="3" s="1"/>
  <c r="CY284" i="3"/>
  <c r="CZ284" i="3"/>
  <c r="DA284" i="3"/>
  <c r="DB284" i="3"/>
  <c r="DC284" i="3"/>
  <c r="DG284" i="3"/>
  <c r="DH284" i="3"/>
  <c r="DI284" i="3"/>
  <c r="A285" i="3"/>
  <c r="Y285" i="3"/>
  <c r="CX285" i="3"/>
  <c r="DI285" i="3" s="1"/>
  <c r="CY285" i="3"/>
  <c r="CZ285" i="3"/>
  <c r="DA285" i="3"/>
  <c r="DB285" i="3"/>
  <c r="DC285" i="3"/>
  <c r="DH285" i="3"/>
  <c r="A286" i="3"/>
  <c r="Y286" i="3"/>
  <c r="CX286" i="3" s="1"/>
  <c r="DH286" i="3" s="1"/>
  <c r="CY286" i="3"/>
  <c r="CZ286" i="3"/>
  <c r="DB286" i="3" s="1"/>
  <c r="DA286" i="3"/>
  <c r="DC286" i="3"/>
  <c r="DF286" i="3"/>
  <c r="DJ286" i="3" s="1"/>
  <c r="A287" i="3"/>
  <c r="Y287" i="3"/>
  <c r="CX287" i="3"/>
  <c r="DG287" i="3" s="1"/>
  <c r="CY287" i="3"/>
  <c r="CZ287" i="3"/>
  <c r="DB287" i="3" s="1"/>
  <c r="DA287" i="3"/>
  <c r="DC287" i="3"/>
  <c r="DF287" i="3"/>
  <c r="DJ287" i="3" s="1"/>
  <c r="DI287" i="3"/>
  <c r="A288" i="3"/>
  <c r="Y288" i="3"/>
  <c r="CX288" i="3"/>
  <c r="DF288" i="3" s="1"/>
  <c r="DJ288" i="3" s="1"/>
  <c r="CY288" i="3"/>
  <c r="CZ288" i="3"/>
  <c r="DA288" i="3"/>
  <c r="DB288" i="3"/>
  <c r="DC288" i="3"/>
  <c r="DG288" i="3"/>
  <c r="DI288" i="3"/>
  <c r="A289" i="3"/>
  <c r="Y289" i="3"/>
  <c r="CX289" i="3" s="1"/>
  <c r="CY289" i="3"/>
  <c r="CZ289" i="3"/>
  <c r="DB289" i="3" s="1"/>
  <c r="DA289" i="3"/>
  <c r="DC289" i="3"/>
  <c r="A290" i="3"/>
  <c r="Y290" i="3"/>
  <c r="CX290" i="3" s="1"/>
  <c r="DH290" i="3" s="1"/>
  <c r="CY290" i="3"/>
  <c r="CZ290" i="3"/>
  <c r="DB290" i="3" s="1"/>
  <c r="DA290" i="3"/>
  <c r="DC290" i="3"/>
  <c r="A291" i="3"/>
  <c r="Y291" i="3"/>
  <c r="CU291" i="3"/>
  <c r="CV291" i="3"/>
  <c r="CX291" i="3"/>
  <c r="DI291" i="3" s="1"/>
  <c r="CY291" i="3"/>
  <c r="CZ291" i="3"/>
  <c r="DB291" i="3" s="1"/>
  <c r="DA291" i="3"/>
  <c r="DC291" i="3"/>
  <c r="DF291" i="3"/>
  <c r="DG291" i="3"/>
  <c r="DH291" i="3"/>
  <c r="DJ291" i="3"/>
  <c r="A292" i="3"/>
  <c r="Y292" i="3"/>
  <c r="CX292" i="3" s="1"/>
  <c r="DH292" i="3" s="1"/>
  <c r="CY292" i="3"/>
  <c r="CZ292" i="3"/>
  <c r="DB292" i="3" s="1"/>
  <c r="DA292" i="3"/>
  <c r="DC292" i="3"/>
  <c r="A293" i="3"/>
  <c r="Y293" i="3"/>
  <c r="CW293" i="3"/>
  <c r="CX293" i="3"/>
  <c r="CY293" i="3"/>
  <c r="CZ293" i="3"/>
  <c r="DA293" i="3"/>
  <c r="DB293" i="3"/>
  <c r="DC293" i="3"/>
  <c r="DI293" i="3"/>
  <c r="A294" i="3"/>
  <c r="Y294" i="3"/>
  <c r="CX294" i="3" s="1"/>
  <c r="DH294" i="3" s="1"/>
  <c r="CW294" i="3"/>
  <c r="CY294" i="3"/>
  <c r="CZ294" i="3"/>
  <c r="DB294" i="3" s="1"/>
  <c r="DA294" i="3"/>
  <c r="DC294" i="3"/>
  <c r="DF294" i="3"/>
  <c r="DI294" i="3"/>
  <c r="A295" i="3"/>
  <c r="Y295" i="3"/>
  <c r="CW295" i="3"/>
  <c r="CX295" i="3"/>
  <c r="DF295" i="3" s="1"/>
  <c r="CY295" i="3"/>
  <c r="CZ295" i="3"/>
  <c r="DA295" i="3"/>
  <c r="DB295" i="3"/>
  <c r="DC295" i="3"/>
  <c r="DI295" i="3"/>
  <c r="A296" i="3"/>
  <c r="Y296" i="3"/>
  <c r="CX296" i="3"/>
  <c r="DI296" i="3" s="1"/>
  <c r="CY296" i="3"/>
  <c r="CZ296" i="3"/>
  <c r="DB296" i="3" s="1"/>
  <c r="DA296" i="3"/>
  <c r="DC296" i="3"/>
  <c r="DF296" i="3"/>
  <c r="DJ296" i="3" s="1"/>
  <c r="DH296" i="3"/>
  <c r="A297" i="3"/>
  <c r="Y297" i="3"/>
  <c r="CX297" i="3" s="1"/>
  <c r="DH297" i="3" s="1"/>
  <c r="CY297" i="3"/>
  <c r="CZ297" i="3"/>
  <c r="DB297" i="3" s="1"/>
  <c r="DA297" i="3"/>
  <c r="DC297" i="3"/>
  <c r="DF297" i="3"/>
  <c r="DJ297" i="3" s="1"/>
  <c r="DG297" i="3"/>
  <c r="DI297" i="3"/>
  <c r="A298" i="3"/>
  <c r="Y298" i="3"/>
  <c r="CX298" i="3"/>
  <c r="CY298" i="3"/>
  <c r="CZ298" i="3"/>
  <c r="DA298" i="3"/>
  <c r="DB298" i="3"/>
  <c r="DC298" i="3"/>
  <c r="A299" i="3"/>
  <c r="Y299" i="3"/>
  <c r="CX299" i="3"/>
  <c r="DF299" i="3" s="1"/>
  <c r="DJ299" i="3" s="1"/>
  <c r="CY299" i="3"/>
  <c r="CZ299" i="3"/>
  <c r="DA299" i="3"/>
  <c r="DB299" i="3"/>
  <c r="DC299" i="3"/>
  <c r="DI299" i="3"/>
  <c r="A300" i="3"/>
  <c r="Y300" i="3"/>
  <c r="CX300" i="3"/>
  <c r="DI300" i="3" s="1"/>
  <c r="CY300" i="3"/>
  <c r="CZ300" i="3"/>
  <c r="DA300" i="3"/>
  <c r="DB300" i="3"/>
  <c r="DC300" i="3"/>
  <c r="DH300" i="3"/>
  <c r="A301" i="3"/>
  <c r="Y301" i="3"/>
  <c r="CX301" i="3" s="1"/>
  <c r="DH301" i="3" s="1"/>
  <c r="CY301" i="3"/>
  <c r="CZ301" i="3"/>
  <c r="DB301" i="3" s="1"/>
  <c r="DA301" i="3"/>
  <c r="DC301" i="3"/>
  <c r="DF301" i="3"/>
  <c r="DJ301" i="3" s="1"/>
  <c r="DG301" i="3"/>
  <c r="A302" i="3"/>
  <c r="Y302" i="3"/>
  <c r="CU302" i="3"/>
  <c r="CV302" i="3"/>
  <c r="CX302" i="3"/>
  <c r="DI302" i="3" s="1"/>
  <c r="CY302" i="3"/>
  <c r="CZ302" i="3"/>
  <c r="DA302" i="3"/>
  <c r="DB302" i="3"/>
  <c r="DC302" i="3"/>
  <c r="DH302" i="3"/>
  <c r="DJ302" i="3"/>
  <c r="A303" i="3"/>
  <c r="Y303" i="3"/>
  <c r="CX303" i="3" s="1"/>
  <c r="DH303" i="3" s="1"/>
  <c r="CY303" i="3"/>
  <c r="CZ303" i="3"/>
  <c r="DB303" i="3" s="1"/>
  <c r="DA303" i="3"/>
  <c r="DC303" i="3"/>
  <c r="DF303" i="3"/>
  <c r="DG303" i="3"/>
  <c r="A304" i="3"/>
  <c r="Y304" i="3"/>
  <c r="CW304" i="3"/>
  <c r="CX304" i="3"/>
  <c r="DF304" i="3" s="1"/>
  <c r="CY304" i="3"/>
  <c r="CZ304" i="3"/>
  <c r="DA304" i="3"/>
  <c r="DB304" i="3"/>
  <c r="DC304" i="3"/>
  <c r="DG304" i="3"/>
  <c r="DI304" i="3"/>
  <c r="A305" i="3"/>
  <c r="Y305" i="3"/>
  <c r="CY305" i="3"/>
  <c r="CZ305" i="3"/>
  <c r="DB305" i="3" s="1"/>
  <c r="DA305" i="3"/>
  <c r="DC305" i="3"/>
  <c r="A306" i="3"/>
  <c r="Y306" i="3"/>
  <c r="CW306" i="3"/>
  <c r="CX306" i="3"/>
  <c r="DF306" i="3" s="1"/>
  <c r="CY306" i="3"/>
  <c r="CZ306" i="3"/>
  <c r="DA306" i="3"/>
  <c r="DB306" i="3"/>
  <c r="DC306" i="3"/>
  <c r="DG306" i="3"/>
  <c r="DH306" i="3"/>
  <c r="DI306" i="3"/>
  <c r="A307" i="3"/>
  <c r="Y307" i="3"/>
  <c r="CX307" i="3"/>
  <c r="CY307" i="3"/>
  <c r="CZ307" i="3"/>
  <c r="DA307" i="3"/>
  <c r="DB307" i="3"/>
  <c r="DC307" i="3"/>
  <c r="DH307" i="3"/>
  <c r="A308" i="3"/>
  <c r="Y308" i="3"/>
  <c r="CX308" i="3" s="1"/>
  <c r="DH308" i="3" s="1"/>
  <c r="CY308" i="3"/>
  <c r="CZ308" i="3"/>
  <c r="DB308" i="3" s="1"/>
  <c r="DA308" i="3"/>
  <c r="DC308" i="3"/>
  <c r="DF308" i="3"/>
  <c r="DJ308" i="3" s="1"/>
  <c r="A309" i="3"/>
  <c r="Y309" i="3"/>
  <c r="CX309" i="3"/>
  <c r="DG309" i="3" s="1"/>
  <c r="CY309" i="3"/>
  <c r="CZ309" i="3"/>
  <c r="DB309" i="3" s="1"/>
  <c r="DA309" i="3"/>
  <c r="DC309" i="3"/>
  <c r="DF309" i="3"/>
  <c r="DJ309" i="3" s="1"/>
  <c r="DI309" i="3"/>
  <c r="A310" i="3"/>
  <c r="Y310" i="3"/>
  <c r="CX310" i="3"/>
  <c r="DF310" i="3" s="1"/>
  <c r="DJ310" i="3" s="1"/>
  <c r="CY310" i="3"/>
  <c r="CZ310" i="3"/>
  <c r="DA310" i="3"/>
  <c r="DB310" i="3"/>
  <c r="DC310" i="3"/>
  <c r="DG310" i="3"/>
  <c r="DI310" i="3"/>
  <c r="A311" i="3"/>
  <c r="Y311" i="3"/>
  <c r="CX311" i="3" s="1"/>
  <c r="DG311" i="3" s="1"/>
  <c r="CY311" i="3"/>
  <c r="CZ311" i="3"/>
  <c r="DB311" i="3" s="1"/>
  <c r="DA311" i="3"/>
  <c r="DC311" i="3"/>
  <c r="A312" i="3"/>
  <c r="Y312" i="3"/>
  <c r="CX312" i="3" s="1"/>
  <c r="CY312" i="3"/>
  <c r="CZ312" i="3"/>
  <c r="DB312" i="3" s="1"/>
  <c r="DA312" i="3"/>
  <c r="DC312" i="3"/>
  <c r="A313" i="3"/>
  <c r="Y313" i="3"/>
  <c r="CU313" i="3"/>
  <c r="CV313" i="3"/>
  <c r="CX313" i="3"/>
  <c r="DI313" i="3" s="1"/>
  <c r="CY313" i="3"/>
  <c r="CZ313" i="3"/>
  <c r="DB313" i="3" s="1"/>
  <c r="DA313" i="3"/>
  <c r="DC313" i="3"/>
  <c r="DF313" i="3"/>
  <c r="DG313" i="3"/>
  <c r="DH313" i="3"/>
  <c r="DJ313" i="3"/>
  <c r="A314" i="3"/>
  <c r="Y314" i="3"/>
  <c r="CU314" i="3"/>
  <c r="CY314" i="3"/>
  <c r="CZ314" i="3"/>
  <c r="DA314" i="3"/>
  <c r="DB314" i="3"/>
  <c r="DC314" i="3"/>
  <c r="A315" i="3"/>
  <c r="Y315" i="3"/>
  <c r="CV315" i="3" s="1"/>
  <c r="CU315" i="3"/>
  <c r="CX315" i="3"/>
  <c r="DG315" i="3" s="1"/>
  <c r="CY315" i="3"/>
  <c r="CZ315" i="3"/>
  <c r="DA315" i="3"/>
  <c r="DB315" i="3"/>
  <c r="DC315" i="3"/>
  <c r="DI315" i="3"/>
  <c r="DJ315" i="3"/>
  <c r="A316" i="3"/>
  <c r="Y316" i="3"/>
  <c r="CX316" i="3" s="1"/>
  <c r="DH316" i="3" s="1"/>
  <c r="CU316" i="3"/>
  <c r="CV316" i="3"/>
  <c r="CY316" i="3"/>
  <c r="CZ316" i="3"/>
  <c r="DB316" i="3" s="1"/>
  <c r="DA316" i="3"/>
  <c r="DC316" i="3"/>
  <c r="DG316" i="3"/>
  <c r="DI316" i="3"/>
  <c r="DJ316" i="3"/>
  <c r="A317" i="3"/>
  <c r="Y317" i="3"/>
  <c r="CX317" i="3"/>
  <c r="DG317" i="3" s="1"/>
  <c r="CY317" i="3"/>
  <c r="CZ317" i="3"/>
  <c r="DA317" i="3"/>
  <c r="DB317" i="3"/>
  <c r="DC317" i="3"/>
  <c r="DI317" i="3"/>
  <c r="DJ317" i="3" s="1"/>
  <c r="A318" i="3"/>
  <c r="Y318" i="3"/>
  <c r="CW318" i="3"/>
  <c r="CX318" i="3"/>
  <c r="CY318" i="3"/>
  <c r="CZ318" i="3"/>
  <c r="DA318" i="3"/>
  <c r="DB318" i="3"/>
  <c r="DC318" i="3"/>
  <c r="DG318" i="3"/>
  <c r="DH318" i="3"/>
  <c r="A319" i="3"/>
  <c r="Y319" i="3"/>
  <c r="CW319" i="3" s="1"/>
  <c r="CY319" i="3"/>
  <c r="CZ319" i="3"/>
  <c r="DA319" i="3"/>
  <c r="DB319" i="3"/>
  <c r="DC319" i="3"/>
  <c r="A320" i="3"/>
  <c r="Y320" i="3"/>
  <c r="CX320" i="3" s="1"/>
  <c r="CY320" i="3"/>
  <c r="CZ320" i="3"/>
  <c r="DB320" i="3" s="1"/>
  <c r="DA320" i="3"/>
  <c r="DC320" i="3"/>
  <c r="A321" i="3"/>
  <c r="Y321" i="3"/>
  <c r="CY321" i="3"/>
  <c r="CZ321" i="3"/>
  <c r="DB321" i="3" s="1"/>
  <c r="DA321" i="3"/>
  <c r="DC321" i="3"/>
  <c r="A322" i="3"/>
  <c r="Y322" i="3"/>
  <c r="CY322" i="3"/>
  <c r="CZ322" i="3"/>
  <c r="DB322" i="3" s="1"/>
  <c r="DA322" i="3"/>
  <c r="DC322" i="3"/>
  <c r="A323" i="3"/>
  <c r="Y323" i="3"/>
  <c r="CX323" i="3" s="1"/>
  <c r="DH323" i="3" s="1"/>
  <c r="CY323" i="3"/>
  <c r="CZ323" i="3"/>
  <c r="DB323" i="3" s="1"/>
  <c r="DA323" i="3"/>
  <c r="DC323" i="3"/>
  <c r="DF323" i="3"/>
  <c r="DJ323" i="3" s="1"/>
  <c r="DG323" i="3"/>
  <c r="DI323" i="3"/>
  <c r="A324" i="3"/>
  <c r="Y324" i="3"/>
  <c r="CX324" i="3"/>
  <c r="CY324" i="3"/>
  <c r="CZ324" i="3"/>
  <c r="DA324" i="3"/>
  <c r="DB324" i="3"/>
  <c r="DC324" i="3"/>
  <c r="A325" i="3"/>
  <c r="Y325" i="3"/>
  <c r="CX325" i="3" s="1"/>
  <c r="CY325" i="3"/>
  <c r="CZ325" i="3"/>
  <c r="DA325" i="3"/>
  <c r="DB325" i="3"/>
  <c r="DC325" i="3"/>
  <c r="A326" i="3"/>
  <c r="Y326" i="3"/>
  <c r="CV326" i="3" s="1"/>
  <c r="CU326" i="3"/>
  <c r="CX326" i="3"/>
  <c r="CY326" i="3"/>
  <c r="CZ326" i="3"/>
  <c r="DA326" i="3"/>
  <c r="DB326" i="3"/>
  <c r="DC326" i="3"/>
  <c r="A327" i="3"/>
  <c r="Y327" i="3"/>
  <c r="CU327" i="3"/>
  <c r="CY327" i="3"/>
  <c r="CZ327" i="3"/>
  <c r="DB327" i="3" s="1"/>
  <c r="DA327" i="3"/>
  <c r="DC327" i="3"/>
  <c r="A328" i="3"/>
  <c r="Y328" i="3"/>
  <c r="CU328" i="3"/>
  <c r="CV328" i="3"/>
  <c r="CX328" i="3"/>
  <c r="DI328" i="3" s="1"/>
  <c r="CY328" i="3"/>
  <c r="CZ328" i="3"/>
  <c r="DB328" i="3" s="1"/>
  <c r="DA328" i="3"/>
  <c r="DC328" i="3"/>
  <c r="DF328" i="3"/>
  <c r="DH328" i="3"/>
  <c r="DJ328" i="3"/>
  <c r="A329" i="3"/>
  <c r="Y329" i="3"/>
  <c r="CU329" i="3"/>
  <c r="CV329" i="3"/>
  <c r="CX329" i="3"/>
  <c r="CY329" i="3"/>
  <c r="CZ329" i="3"/>
  <c r="DA329" i="3"/>
  <c r="DB329" i="3"/>
  <c r="DC329" i="3"/>
  <c r="DH329" i="3"/>
  <c r="DI329" i="3"/>
  <c r="DJ329" i="3" s="1"/>
  <c r="A330" i="3"/>
  <c r="Y330" i="3"/>
  <c r="CX330" i="3"/>
  <c r="CY330" i="3"/>
  <c r="CZ330" i="3"/>
  <c r="DA330" i="3"/>
  <c r="DB330" i="3"/>
  <c r="DC330" i="3"/>
  <c r="A331" i="3"/>
  <c r="Y331" i="3"/>
  <c r="CW331" i="3" s="1"/>
  <c r="CX331" i="3"/>
  <c r="CY331" i="3"/>
  <c r="CZ331" i="3"/>
  <c r="DA331" i="3"/>
  <c r="DB331" i="3"/>
  <c r="DC331" i="3"/>
  <c r="DI331" i="3"/>
  <c r="A332" i="3"/>
  <c r="Y332" i="3"/>
  <c r="CW332" i="3"/>
  <c r="CX332" i="3"/>
  <c r="CY332" i="3"/>
  <c r="CZ332" i="3"/>
  <c r="DA332" i="3"/>
  <c r="DB332" i="3"/>
  <c r="DC332" i="3"/>
  <c r="A333" i="3"/>
  <c r="Y333" i="3"/>
  <c r="CW333" i="3" s="1"/>
  <c r="CX333" i="3"/>
  <c r="CY333" i="3"/>
  <c r="CZ333" i="3"/>
  <c r="DA333" i="3"/>
  <c r="DB333" i="3"/>
  <c r="DC333" i="3"/>
  <c r="DH333" i="3"/>
  <c r="A334" i="3"/>
  <c r="Y334" i="3"/>
  <c r="CX334" i="3" s="1"/>
  <c r="CW334" i="3"/>
  <c r="CY334" i="3"/>
  <c r="CZ334" i="3"/>
  <c r="DB334" i="3" s="1"/>
  <c r="DA334" i="3"/>
  <c r="DC334" i="3"/>
  <c r="A335" i="3"/>
  <c r="Y335" i="3"/>
  <c r="CY335" i="3"/>
  <c r="CZ335" i="3"/>
  <c r="DB335" i="3" s="1"/>
  <c r="DA335" i="3"/>
  <c r="DC335" i="3"/>
  <c r="A336" i="3"/>
  <c r="Y336" i="3"/>
  <c r="CX336" i="3" s="1"/>
  <c r="CY336" i="3"/>
  <c r="CZ336" i="3"/>
  <c r="DA336" i="3"/>
  <c r="DB336" i="3"/>
  <c r="DC336" i="3"/>
  <c r="A337" i="3"/>
  <c r="Y337" i="3"/>
  <c r="CX337" i="3"/>
  <c r="DH337" i="3" s="1"/>
  <c r="CY337" i="3"/>
  <c r="CZ337" i="3"/>
  <c r="DA337" i="3"/>
  <c r="DB337" i="3"/>
  <c r="DC337" i="3"/>
  <c r="DG337" i="3"/>
  <c r="A338" i="3"/>
  <c r="Y338" i="3"/>
  <c r="CX338" i="3"/>
  <c r="DH338" i="3" s="1"/>
  <c r="CY338" i="3"/>
  <c r="CZ338" i="3"/>
  <c r="DB338" i="3" s="1"/>
  <c r="DA338" i="3"/>
  <c r="DC338" i="3"/>
  <c r="A339" i="3"/>
  <c r="Y339" i="3"/>
  <c r="CU339" i="3"/>
  <c r="CY339" i="3"/>
  <c r="CZ339" i="3"/>
  <c r="DB339" i="3" s="1"/>
  <c r="DA339" i="3"/>
  <c r="DC339" i="3"/>
  <c r="A340" i="3"/>
  <c r="Y340" i="3"/>
  <c r="CX340" i="3" s="1"/>
  <c r="CU340" i="3"/>
  <c r="CV340" i="3"/>
  <c r="CY340" i="3"/>
  <c r="CZ340" i="3"/>
  <c r="DB340" i="3" s="1"/>
  <c r="DA340" i="3"/>
  <c r="DC340" i="3"/>
  <c r="DG340" i="3"/>
  <c r="A341" i="3"/>
  <c r="Y341" i="3"/>
  <c r="CU341" i="3"/>
  <c r="CV341" i="3"/>
  <c r="CX341" i="3"/>
  <c r="CY341" i="3"/>
  <c r="CZ341" i="3"/>
  <c r="DA341" i="3"/>
  <c r="DB341" i="3"/>
  <c r="DC341" i="3"/>
  <c r="A342" i="3"/>
  <c r="Y342" i="3"/>
  <c r="CX342" i="3" s="1"/>
  <c r="CY342" i="3"/>
  <c r="CZ342" i="3"/>
  <c r="DB342" i="3" s="1"/>
  <c r="DA342" i="3"/>
  <c r="DC342" i="3"/>
  <c r="DF342" i="3"/>
  <c r="DG342" i="3"/>
  <c r="A343" i="3"/>
  <c r="Y343" i="3"/>
  <c r="CW343" i="3"/>
  <c r="CX343" i="3"/>
  <c r="CY343" i="3"/>
  <c r="CZ343" i="3"/>
  <c r="DA343" i="3"/>
  <c r="DB343" i="3"/>
  <c r="DC343" i="3"/>
  <c r="A344" i="3"/>
  <c r="Y344" i="3"/>
  <c r="CX344" i="3"/>
  <c r="DH344" i="3" s="1"/>
  <c r="CY344" i="3"/>
  <c r="CZ344" i="3"/>
  <c r="DA344" i="3"/>
  <c r="DB344" i="3"/>
  <c r="DC344" i="3"/>
  <c r="DG344" i="3"/>
  <c r="A345" i="3"/>
  <c r="Y345" i="3"/>
  <c r="CX345" i="3" s="1"/>
  <c r="DG345" i="3" s="1"/>
  <c r="CY345" i="3"/>
  <c r="CZ345" i="3"/>
  <c r="DB345" i="3" s="1"/>
  <c r="DA345" i="3"/>
  <c r="DC345" i="3"/>
  <c r="DF345" i="3"/>
  <c r="DJ345" i="3" s="1"/>
  <c r="A346" i="3"/>
  <c r="Y346" i="3"/>
  <c r="CU346" i="3"/>
  <c r="CV346" i="3"/>
  <c r="CX346" i="3"/>
  <c r="CY346" i="3"/>
  <c r="CZ346" i="3"/>
  <c r="DA346" i="3"/>
  <c r="DB346" i="3"/>
  <c r="DC346" i="3"/>
  <c r="A347" i="3"/>
  <c r="Y347" i="3"/>
  <c r="CV347" i="3" s="1"/>
  <c r="CU347" i="3"/>
  <c r="CY347" i="3"/>
  <c r="CZ347" i="3"/>
  <c r="DA347" i="3"/>
  <c r="DB347" i="3"/>
  <c r="DC347" i="3"/>
  <c r="A348" i="3"/>
  <c r="Y348" i="3"/>
  <c r="CU348" i="3"/>
  <c r="CY348" i="3"/>
  <c r="CZ348" i="3"/>
  <c r="DB348" i="3" s="1"/>
  <c r="DA348" i="3"/>
  <c r="DC348" i="3"/>
  <c r="A349" i="3"/>
  <c r="Y349" i="3"/>
  <c r="CX349" i="3"/>
  <c r="DF349" i="3" s="1"/>
  <c r="CY349" i="3"/>
  <c r="CZ349" i="3"/>
  <c r="DA349" i="3"/>
  <c r="DB349" i="3"/>
  <c r="DC349" i="3"/>
  <c r="DG349" i="3"/>
  <c r="DI349" i="3"/>
  <c r="DJ349" i="3" s="1"/>
  <c r="A350" i="3"/>
  <c r="Y350" i="3"/>
  <c r="CX350" i="3" s="1"/>
  <c r="DH350" i="3" s="1"/>
  <c r="CY350" i="3"/>
  <c r="CZ350" i="3"/>
  <c r="DB350" i="3" s="1"/>
  <c r="DA350" i="3"/>
  <c r="DC350" i="3"/>
  <c r="DI350" i="3"/>
  <c r="A351" i="3"/>
  <c r="Y351" i="3"/>
  <c r="CX351" i="3"/>
  <c r="DG351" i="3" s="1"/>
  <c r="CY351" i="3"/>
  <c r="CZ351" i="3"/>
  <c r="DA351" i="3"/>
  <c r="DB351" i="3"/>
  <c r="DC351" i="3"/>
  <c r="DI351" i="3"/>
  <c r="A352" i="3"/>
  <c r="Y352" i="3"/>
  <c r="CX352" i="3"/>
  <c r="DF352" i="3" s="1"/>
  <c r="DJ352" i="3" s="1"/>
  <c r="CY352" i="3"/>
  <c r="CZ352" i="3"/>
  <c r="DA352" i="3"/>
  <c r="DB352" i="3"/>
  <c r="DC352" i="3"/>
  <c r="DI352" i="3"/>
  <c r="A353" i="3"/>
  <c r="Y353" i="3"/>
  <c r="CV353" i="3" s="1"/>
  <c r="CU353" i="3"/>
  <c r="CX353" i="3"/>
  <c r="DG353" i="3" s="1"/>
  <c r="CY353" i="3"/>
  <c r="CZ353" i="3"/>
  <c r="DA353" i="3"/>
  <c r="DB353" i="3"/>
  <c r="DC353" i="3"/>
  <c r="DI353" i="3"/>
  <c r="DJ353" i="3" s="1"/>
  <c r="A354" i="3"/>
  <c r="Y354" i="3"/>
  <c r="CX354" i="3"/>
  <c r="DF354" i="3" s="1"/>
  <c r="CY354" i="3"/>
  <c r="CZ354" i="3"/>
  <c r="DA354" i="3"/>
  <c r="DB354" i="3"/>
  <c r="DC354" i="3"/>
  <c r="DI354" i="3"/>
  <c r="DJ354" i="3" s="1"/>
  <c r="A355" i="3"/>
  <c r="Y355" i="3"/>
  <c r="CX355" i="3" s="1"/>
  <c r="DH355" i="3" s="1"/>
  <c r="CW355" i="3"/>
  <c r="CY355" i="3"/>
  <c r="CZ355" i="3"/>
  <c r="DB355" i="3" s="1"/>
  <c r="DA355" i="3"/>
  <c r="DC355" i="3"/>
  <c r="DF355" i="3"/>
  <c r="DI355" i="3"/>
  <c r="A356" i="3"/>
  <c r="Y356" i="3"/>
  <c r="CW356" i="3"/>
  <c r="CX356" i="3"/>
  <c r="DF356" i="3" s="1"/>
  <c r="CY356" i="3"/>
  <c r="CZ356" i="3"/>
  <c r="DA356" i="3"/>
  <c r="DB356" i="3"/>
  <c r="DC356" i="3"/>
  <c r="DI356" i="3"/>
  <c r="A357" i="3"/>
  <c r="Y357" i="3"/>
  <c r="CX357" i="3" s="1"/>
  <c r="DH357" i="3" s="1"/>
  <c r="CW357" i="3"/>
  <c r="CY357" i="3"/>
  <c r="CZ357" i="3"/>
  <c r="DB357" i="3" s="1"/>
  <c r="DA357" i="3"/>
  <c r="DC357" i="3"/>
  <c r="DF357" i="3"/>
  <c r="DG357" i="3"/>
  <c r="DJ357" i="3" s="1"/>
  <c r="DI357" i="3"/>
  <c r="A358" i="3"/>
  <c r="Y358" i="3"/>
  <c r="CX358" i="3"/>
  <c r="DG358" i="3" s="1"/>
  <c r="CY358" i="3"/>
  <c r="CZ358" i="3"/>
  <c r="DB358" i="3" s="1"/>
  <c r="DA358" i="3"/>
  <c r="DC358" i="3"/>
  <c r="DF358" i="3"/>
  <c r="DH358" i="3"/>
  <c r="DI358" i="3"/>
  <c r="DJ358" i="3"/>
  <c r="A359" i="3"/>
  <c r="Y359" i="3"/>
  <c r="CX359" i="3" s="1"/>
  <c r="CY359" i="3"/>
  <c r="CZ359" i="3"/>
  <c r="DA359" i="3"/>
  <c r="DB359" i="3"/>
  <c r="DC359" i="3"/>
  <c r="A360" i="3"/>
  <c r="Y360" i="3"/>
  <c r="CX360" i="3"/>
  <c r="DI360" i="3" s="1"/>
  <c r="CY360" i="3"/>
  <c r="CZ360" i="3"/>
  <c r="DA360" i="3"/>
  <c r="DB360" i="3"/>
  <c r="DC360" i="3"/>
  <c r="DH360" i="3"/>
  <c r="A361" i="3"/>
  <c r="Y361" i="3"/>
  <c r="CX361" i="3" s="1"/>
  <c r="DH361" i="3" s="1"/>
  <c r="CY361" i="3"/>
  <c r="CZ361" i="3"/>
  <c r="DB361" i="3" s="1"/>
  <c r="DA361" i="3"/>
  <c r="DC361" i="3"/>
  <c r="DF361" i="3"/>
  <c r="DJ361" i="3" s="1"/>
  <c r="A362" i="3"/>
  <c r="Y362" i="3"/>
  <c r="CU362" i="3"/>
  <c r="CV362" i="3"/>
  <c r="CX362" i="3"/>
  <c r="DI362" i="3" s="1"/>
  <c r="DJ362" i="3" s="1"/>
  <c r="CY362" i="3"/>
  <c r="CZ362" i="3"/>
  <c r="DA362" i="3"/>
  <c r="DB362" i="3"/>
  <c r="DC362" i="3"/>
  <c r="DH362" i="3"/>
  <c r="A363" i="3"/>
  <c r="Y363" i="3"/>
  <c r="CX363" i="3" s="1"/>
  <c r="DH363" i="3" s="1"/>
  <c r="CY363" i="3"/>
  <c r="CZ363" i="3"/>
  <c r="DB363" i="3" s="1"/>
  <c r="DA363" i="3"/>
  <c r="DC363" i="3"/>
  <c r="DF363" i="3"/>
  <c r="A364" i="3"/>
  <c r="Y364" i="3"/>
  <c r="CW364" i="3"/>
  <c r="CX364" i="3"/>
  <c r="DF364" i="3" s="1"/>
  <c r="CY364" i="3"/>
  <c r="CZ364" i="3"/>
  <c r="DA364" i="3"/>
  <c r="DB364" i="3"/>
  <c r="DC364" i="3"/>
  <c r="DH364" i="3"/>
  <c r="DI364" i="3"/>
  <c r="A365" i="3"/>
  <c r="Y365" i="3"/>
  <c r="CX365" i="3" s="1"/>
  <c r="DH365" i="3" s="1"/>
  <c r="CW365" i="3"/>
  <c r="CY365" i="3"/>
  <c r="CZ365" i="3"/>
  <c r="DB365" i="3" s="1"/>
  <c r="DA365" i="3"/>
  <c r="DC365" i="3"/>
  <c r="DF365" i="3"/>
  <c r="DG365" i="3"/>
  <c r="DJ365" i="3" s="1"/>
  <c r="DI365" i="3"/>
  <c r="A366" i="3"/>
  <c r="Y366" i="3"/>
  <c r="CW366" i="3"/>
  <c r="CX366" i="3"/>
  <c r="DF366" i="3" s="1"/>
  <c r="CY366" i="3"/>
  <c r="CZ366" i="3"/>
  <c r="DA366" i="3"/>
  <c r="DB366" i="3"/>
  <c r="DC366" i="3"/>
  <c r="DG366" i="3"/>
  <c r="DI366" i="3"/>
  <c r="A367" i="3"/>
  <c r="Y367" i="3"/>
  <c r="CX367" i="3" s="1"/>
  <c r="CY367" i="3"/>
  <c r="CZ367" i="3"/>
  <c r="DB367" i="3" s="1"/>
  <c r="DA367" i="3"/>
  <c r="DC367" i="3"/>
  <c r="A368" i="3"/>
  <c r="Y368" i="3"/>
  <c r="CX368" i="3" s="1"/>
  <c r="DH368" i="3" s="1"/>
  <c r="CY368" i="3"/>
  <c r="CZ368" i="3"/>
  <c r="DB368" i="3" s="1"/>
  <c r="DA368" i="3"/>
  <c r="DC368" i="3"/>
  <c r="A369" i="3"/>
  <c r="Y369" i="3"/>
  <c r="CX369" i="3"/>
  <c r="DG369" i="3" s="1"/>
  <c r="CY369" i="3"/>
  <c r="CZ369" i="3"/>
  <c r="DA369" i="3"/>
  <c r="DB369" i="3"/>
  <c r="DC369" i="3"/>
  <c r="DH369" i="3"/>
  <c r="DI369" i="3"/>
  <c r="A370" i="3"/>
  <c r="Y370" i="3"/>
  <c r="CX370" i="3"/>
  <c r="DF370" i="3" s="1"/>
  <c r="DJ370" i="3" s="1"/>
  <c r="CY370" i="3"/>
  <c r="CZ370" i="3"/>
  <c r="DA370" i="3"/>
  <c r="DB370" i="3"/>
  <c r="DC370" i="3"/>
  <c r="DI370" i="3"/>
  <c r="A371" i="3"/>
  <c r="Y371" i="3"/>
  <c r="CV371" i="3" s="1"/>
  <c r="CU371" i="3"/>
  <c r="CX371" i="3"/>
  <c r="DG371" i="3" s="1"/>
  <c r="CY371" i="3"/>
  <c r="CZ371" i="3"/>
  <c r="DA371" i="3"/>
  <c r="DB371" i="3"/>
  <c r="DC371" i="3"/>
  <c r="DH371" i="3"/>
  <c r="DI371" i="3"/>
  <c r="DJ371" i="3"/>
  <c r="A372" i="3"/>
  <c r="Y372" i="3"/>
  <c r="CX372" i="3"/>
  <c r="DF372" i="3" s="1"/>
  <c r="CY372" i="3"/>
  <c r="CZ372" i="3"/>
  <c r="DA372" i="3"/>
  <c r="DB372" i="3"/>
  <c r="DC372" i="3"/>
  <c r="DI372" i="3"/>
  <c r="DJ372" i="3" s="1"/>
  <c r="A373" i="3"/>
  <c r="Y373" i="3"/>
  <c r="CX373" i="3" s="1"/>
  <c r="DH373" i="3" s="1"/>
  <c r="CW373" i="3"/>
  <c r="CY373" i="3"/>
  <c r="CZ373" i="3"/>
  <c r="DB373" i="3" s="1"/>
  <c r="DA373" i="3"/>
  <c r="DC373" i="3"/>
  <c r="DF373" i="3"/>
  <c r="DG373" i="3"/>
  <c r="DJ373" i="3" s="1"/>
  <c r="DI373" i="3"/>
  <c r="A374" i="3"/>
  <c r="Y374" i="3"/>
  <c r="CW374" i="3"/>
  <c r="CX374" i="3"/>
  <c r="DF374" i="3" s="1"/>
  <c r="CY374" i="3"/>
  <c r="CZ374" i="3"/>
  <c r="DA374" i="3"/>
  <c r="DB374" i="3"/>
  <c r="DC374" i="3"/>
  <c r="DG374" i="3"/>
  <c r="DI374" i="3"/>
  <c r="A375" i="3"/>
  <c r="Y375" i="3"/>
  <c r="CX375" i="3" s="1"/>
  <c r="CY375" i="3"/>
  <c r="CZ375" i="3"/>
  <c r="DB375" i="3" s="1"/>
  <c r="DA375" i="3"/>
  <c r="DC375" i="3"/>
  <c r="A376" i="3"/>
  <c r="Y376" i="3"/>
  <c r="CX376" i="3" s="1"/>
  <c r="DH376" i="3" s="1"/>
  <c r="CY376" i="3"/>
  <c r="CZ376" i="3"/>
  <c r="DB376" i="3" s="1"/>
  <c r="DA376" i="3"/>
  <c r="DC376" i="3"/>
  <c r="A377" i="3"/>
  <c r="Y377" i="3"/>
  <c r="CX377" i="3"/>
  <c r="DG377" i="3" s="1"/>
  <c r="CY377" i="3"/>
  <c r="CZ377" i="3"/>
  <c r="DA377" i="3"/>
  <c r="DB377" i="3"/>
  <c r="DC377" i="3"/>
  <c r="DI377" i="3"/>
  <c r="A378" i="3"/>
  <c r="Y378" i="3"/>
  <c r="CX378" i="3"/>
  <c r="DF378" i="3" s="1"/>
  <c r="DJ378" i="3" s="1"/>
  <c r="CY378" i="3"/>
  <c r="CZ378" i="3"/>
  <c r="DA378" i="3"/>
  <c r="DB378" i="3"/>
  <c r="DC378" i="3"/>
  <c r="DI378" i="3"/>
  <c r="A379" i="3"/>
  <c r="Y379" i="3"/>
  <c r="CX379" i="3"/>
  <c r="DI379" i="3" s="1"/>
  <c r="CY379" i="3"/>
  <c r="CZ379" i="3"/>
  <c r="DB379" i="3" s="1"/>
  <c r="DA379" i="3"/>
  <c r="DC379" i="3"/>
  <c r="DF379" i="3"/>
  <c r="DJ379" i="3" s="1"/>
  <c r="DH379" i="3"/>
  <c r="A380" i="3"/>
  <c r="Y380" i="3"/>
  <c r="CX380" i="3" s="1"/>
  <c r="DH380" i="3" s="1"/>
  <c r="CY380" i="3"/>
  <c r="CZ380" i="3"/>
  <c r="DB380" i="3" s="1"/>
  <c r="DA380" i="3"/>
  <c r="DC380" i="3"/>
  <c r="DF380" i="3"/>
  <c r="DJ380" i="3" s="1"/>
  <c r="DG380" i="3"/>
  <c r="DI380" i="3"/>
  <c r="A381" i="3"/>
  <c r="Y381" i="3"/>
  <c r="CX381" i="3"/>
  <c r="DG381" i="3" s="1"/>
  <c r="CY381" i="3"/>
  <c r="CZ381" i="3"/>
  <c r="DA381" i="3"/>
  <c r="DB381" i="3"/>
  <c r="DC381" i="3"/>
  <c r="DI381" i="3"/>
  <c r="A382" i="3"/>
  <c r="Y382" i="3"/>
  <c r="CX382" i="3"/>
  <c r="DF382" i="3" s="1"/>
  <c r="DJ382" i="3" s="1"/>
  <c r="CY382" i="3"/>
  <c r="CZ382" i="3"/>
  <c r="DA382" i="3"/>
  <c r="DB382" i="3"/>
  <c r="DC382" i="3"/>
  <c r="DI382" i="3"/>
  <c r="A383" i="3"/>
  <c r="Y383" i="3"/>
  <c r="CX383" i="3"/>
  <c r="DI383" i="3" s="1"/>
  <c r="CY383" i="3"/>
  <c r="CZ383" i="3"/>
  <c r="DA383" i="3"/>
  <c r="DB383" i="3"/>
  <c r="DC383" i="3"/>
  <c r="DH383" i="3"/>
  <c r="A384" i="3"/>
  <c r="Y384" i="3"/>
  <c r="CX384" i="3" s="1"/>
  <c r="DH384" i="3" s="1"/>
  <c r="CY384" i="3"/>
  <c r="CZ384" i="3"/>
  <c r="DB384" i="3" s="1"/>
  <c r="DA384" i="3"/>
  <c r="DC384" i="3"/>
  <c r="DF384" i="3"/>
  <c r="DJ384" i="3" s="1"/>
  <c r="DG384" i="3"/>
  <c r="A385" i="3"/>
  <c r="Y385" i="3"/>
  <c r="CU385" i="3"/>
  <c r="CV385" i="3"/>
  <c r="CX385" i="3"/>
  <c r="DI385" i="3" s="1"/>
  <c r="CY385" i="3"/>
  <c r="CZ385" i="3"/>
  <c r="DA385" i="3"/>
  <c r="DB385" i="3"/>
  <c r="DC385" i="3"/>
  <c r="DH385" i="3"/>
  <c r="DJ385" i="3"/>
  <c r="A386" i="3"/>
  <c r="Y386" i="3"/>
  <c r="CX386" i="3" s="1"/>
  <c r="DH386" i="3" s="1"/>
  <c r="CY386" i="3"/>
  <c r="CZ386" i="3"/>
  <c r="DB386" i="3" s="1"/>
  <c r="DA386" i="3"/>
  <c r="DC386" i="3"/>
  <c r="DF386" i="3"/>
  <c r="DG386" i="3"/>
  <c r="A387" i="3"/>
  <c r="Y387" i="3"/>
  <c r="CW387" i="3"/>
  <c r="CX387" i="3"/>
  <c r="DF387" i="3" s="1"/>
  <c r="CY387" i="3"/>
  <c r="CZ387" i="3"/>
  <c r="DA387" i="3"/>
  <c r="DB387" i="3"/>
  <c r="DC387" i="3"/>
  <c r="DG387" i="3"/>
  <c r="DI387" i="3"/>
  <c r="A388" i="3"/>
  <c r="Y388" i="3"/>
  <c r="CX388" i="3" s="1"/>
  <c r="DH388" i="3" s="1"/>
  <c r="CY388" i="3"/>
  <c r="CZ388" i="3"/>
  <c r="DB388" i="3" s="1"/>
  <c r="DA388" i="3"/>
  <c r="DC388" i="3"/>
  <c r="DI388" i="3"/>
  <c r="A389" i="3"/>
  <c r="Y389" i="3"/>
  <c r="CX389" i="3"/>
  <c r="DG389" i="3" s="1"/>
  <c r="CY389" i="3"/>
  <c r="CZ389" i="3"/>
  <c r="DA389" i="3"/>
  <c r="DB389" i="3"/>
  <c r="DC389" i="3"/>
  <c r="DI389" i="3"/>
  <c r="A390" i="3"/>
  <c r="Y390" i="3"/>
  <c r="CX390" i="3"/>
  <c r="DF390" i="3" s="1"/>
  <c r="DJ390" i="3" s="1"/>
  <c r="CY390" i="3"/>
  <c r="CZ390" i="3"/>
  <c r="DA390" i="3"/>
  <c r="DB390" i="3"/>
  <c r="DC390" i="3"/>
  <c r="DI390" i="3"/>
  <c r="A391" i="3"/>
  <c r="Y391" i="3"/>
  <c r="CX391" i="3"/>
  <c r="DI391" i="3" s="1"/>
  <c r="CY391" i="3"/>
  <c r="CZ391" i="3"/>
  <c r="DA391" i="3"/>
  <c r="DB391" i="3"/>
  <c r="DC391" i="3"/>
  <c r="DH391" i="3"/>
  <c r="A392" i="3"/>
  <c r="Y392" i="3"/>
  <c r="CX392" i="3" s="1"/>
  <c r="DH392" i="3" s="1"/>
  <c r="CY392" i="3"/>
  <c r="CZ392" i="3"/>
  <c r="DB392" i="3" s="1"/>
  <c r="DA392" i="3"/>
  <c r="DC392" i="3"/>
  <c r="DF392" i="3"/>
  <c r="DJ392" i="3" s="1"/>
  <c r="DG392" i="3"/>
  <c r="A393" i="3"/>
  <c r="Y393" i="3"/>
  <c r="CX393" i="3"/>
  <c r="DG393" i="3" s="1"/>
  <c r="CY393" i="3"/>
  <c r="CZ393" i="3"/>
  <c r="DB393" i="3" s="1"/>
  <c r="DA393" i="3"/>
  <c r="DC393" i="3"/>
  <c r="DF393" i="3"/>
  <c r="DJ393" i="3" s="1"/>
  <c r="DH393" i="3"/>
  <c r="DI393" i="3"/>
  <c r="A394" i="3"/>
  <c r="Y394" i="3"/>
  <c r="CX394" i="3" s="1"/>
  <c r="CY394" i="3"/>
  <c r="CZ394" i="3"/>
  <c r="DA394" i="3"/>
  <c r="DB394" i="3"/>
  <c r="DC394" i="3"/>
  <c r="A395" i="3"/>
  <c r="Y395" i="3"/>
  <c r="CX395" i="3"/>
  <c r="DI395" i="3" s="1"/>
  <c r="CY395" i="3"/>
  <c r="CZ395" i="3"/>
  <c r="DA395" i="3"/>
  <c r="DB395" i="3"/>
  <c r="DC395" i="3"/>
  <c r="DH395" i="3"/>
  <c r="A396" i="3"/>
  <c r="Y396" i="3"/>
  <c r="CX396" i="3" s="1"/>
  <c r="DH396" i="3" s="1"/>
  <c r="CY396" i="3"/>
  <c r="CZ396" i="3"/>
  <c r="DB396" i="3" s="1"/>
  <c r="DA396" i="3"/>
  <c r="DC396" i="3"/>
  <c r="DF396" i="3"/>
  <c r="DJ396" i="3" s="1"/>
  <c r="A397" i="3"/>
  <c r="Y397" i="3"/>
  <c r="CX397" i="3"/>
  <c r="DG397" i="3" s="1"/>
  <c r="CY397" i="3"/>
  <c r="CZ397" i="3"/>
  <c r="DB397" i="3" s="1"/>
  <c r="DA397" i="3"/>
  <c r="DC397" i="3"/>
  <c r="DF397" i="3"/>
  <c r="DJ397" i="3" s="1"/>
  <c r="DI397" i="3"/>
  <c r="A398" i="3"/>
  <c r="Y398" i="3"/>
  <c r="CX398" i="3"/>
  <c r="DF398" i="3" s="1"/>
  <c r="DJ398" i="3" s="1"/>
  <c r="CY398" i="3"/>
  <c r="CZ398" i="3"/>
  <c r="DA398" i="3"/>
  <c r="DB398" i="3"/>
  <c r="DC398" i="3"/>
  <c r="DG398" i="3"/>
  <c r="DI398" i="3"/>
  <c r="A399" i="3"/>
  <c r="Y399" i="3"/>
  <c r="CV399" i="3" s="1"/>
  <c r="CU399" i="3"/>
  <c r="CY399" i="3"/>
  <c r="CZ399" i="3"/>
  <c r="DB399" i="3" s="1"/>
  <c r="DA399" i="3"/>
  <c r="DC399" i="3"/>
  <c r="A400" i="3"/>
  <c r="Y400" i="3"/>
  <c r="CX400" i="3"/>
  <c r="DF400" i="3" s="1"/>
  <c r="CY400" i="3"/>
  <c r="CZ400" i="3"/>
  <c r="DA400" i="3"/>
  <c r="DB400" i="3"/>
  <c r="DC400" i="3"/>
  <c r="DG400" i="3"/>
  <c r="DI400" i="3"/>
  <c r="DJ400" i="3" s="1"/>
  <c r="A401" i="3"/>
  <c r="Y401" i="3"/>
  <c r="CX401" i="3" s="1"/>
  <c r="DH401" i="3" s="1"/>
  <c r="CY401" i="3"/>
  <c r="CZ401" i="3"/>
  <c r="DB401" i="3" s="1"/>
  <c r="DA401" i="3"/>
  <c r="DC401" i="3"/>
  <c r="DI401" i="3"/>
  <c r="A402" i="3"/>
  <c r="Y402" i="3"/>
  <c r="CW402" i="3"/>
  <c r="CX402" i="3"/>
  <c r="DF402" i="3" s="1"/>
  <c r="CY402" i="3"/>
  <c r="CZ402" i="3"/>
  <c r="DA402" i="3"/>
  <c r="DB402" i="3"/>
  <c r="DC402" i="3"/>
  <c r="DG402" i="3"/>
  <c r="DH402" i="3"/>
  <c r="DI402" i="3"/>
  <c r="A403" i="3"/>
  <c r="Y403" i="3"/>
  <c r="CX403" i="3" s="1"/>
  <c r="DH403" i="3" s="1"/>
  <c r="CW403" i="3"/>
  <c r="CY403" i="3"/>
  <c r="CZ403" i="3"/>
  <c r="DB403" i="3" s="1"/>
  <c r="DA403" i="3"/>
  <c r="DC403" i="3"/>
  <c r="DI403" i="3"/>
  <c r="A404" i="3"/>
  <c r="Y404" i="3"/>
  <c r="CX404" i="3"/>
  <c r="DG404" i="3" s="1"/>
  <c r="CY404" i="3"/>
  <c r="CZ404" i="3"/>
  <c r="DA404" i="3"/>
  <c r="DB404" i="3"/>
  <c r="DC404" i="3"/>
  <c r="DI404" i="3"/>
  <c r="A405" i="3"/>
  <c r="Y405" i="3"/>
  <c r="CX405" i="3"/>
  <c r="DF405" i="3" s="1"/>
  <c r="DJ405" i="3" s="1"/>
  <c r="CY405" i="3"/>
  <c r="CZ405" i="3"/>
  <c r="DA405" i="3"/>
  <c r="DB405" i="3"/>
  <c r="DC405" i="3"/>
  <c r="DI405" i="3"/>
  <c r="A406" i="3"/>
  <c r="Y406" i="3"/>
  <c r="CX406" i="3"/>
  <c r="DI406" i="3" s="1"/>
  <c r="CY406" i="3"/>
  <c r="CZ406" i="3"/>
  <c r="DB406" i="3" s="1"/>
  <c r="DA406" i="3"/>
  <c r="DC406" i="3"/>
  <c r="DF406" i="3"/>
  <c r="DJ406" i="3" s="1"/>
  <c r="DH406" i="3"/>
  <c r="A407" i="3"/>
  <c r="Y407" i="3"/>
  <c r="CX407" i="3" s="1"/>
  <c r="DH407" i="3" s="1"/>
  <c r="CY407" i="3"/>
  <c r="CZ407" i="3"/>
  <c r="DB407" i="3" s="1"/>
  <c r="DA407" i="3"/>
  <c r="DC407" i="3"/>
  <c r="DF407" i="3"/>
  <c r="DJ407" i="3" s="1"/>
  <c r="DG407" i="3"/>
  <c r="DI407" i="3"/>
  <c r="A408" i="3"/>
  <c r="Y408" i="3"/>
  <c r="CX408" i="3"/>
  <c r="DG408" i="3" s="1"/>
  <c r="CY408" i="3"/>
  <c r="CZ408" i="3"/>
  <c r="DA408" i="3"/>
  <c r="DB408" i="3"/>
  <c r="DC408" i="3"/>
  <c r="DI408" i="3"/>
  <c r="A409" i="3"/>
  <c r="Y409" i="3"/>
  <c r="CX409" i="3"/>
  <c r="DF409" i="3" s="1"/>
  <c r="DJ409" i="3" s="1"/>
  <c r="CY409" i="3"/>
  <c r="CZ409" i="3"/>
  <c r="DA409" i="3"/>
  <c r="DB409" i="3"/>
  <c r="DC409" i="3"/>
  <c r="DI409" i="3"/>
  <c r="A410" i="3"/>
  <c r="Y410" i="3"/>
  <c r="CX410" i="3"/>
  <c r="DI410" i="3" s="1"/>
  <c r="CY410" i="3"/>
  <c r="CZ410" i="3"/>
  <c r="DA410" i="3"/>
  <c r="DB410" i="3"/>
  <c r="DC410" i="3"/>
  <c r="DH410" i="3"/>
  <c r="A411" i="3"/>
  <c r="Y411" i="3"/>
  <c r="CX411" i="3" s="1"/>
  <c r="DH411" i="3" s="1"/>
  <c r="CY411" i="3"/>
  <c r="CZ411" i="3"/>
  <c r="DB411" i="3" s="1"/>
  <c r="DA411" i="3"/>
  <c r="DC411" i="3"/>
  <c r="DF411" i="3"/>
  <c r="DJ411" i="3" s="1"/>
  <c r="DG411" i="3"/>
  <c r="A412" i="3"/>
  <c r="Y412" i="3"/>
  <c r="CX412" i="3"/>
  <c r="DG412" i="3" s="1"/>
  <c r="CY412" i="3"/>
  <c r="CZ412" i="3"/>
  <c r="DB412" i="3" s="1"/>
  <c r="DA412" i="3"/>
  <c r="DC412" i="3"/>
  <c r="DF412" i="3"/>
  <c r="DJ412" i="3" s="1"/>
  <c r="DH412" i="3"/>
  <c r="DI412" i="3"/>
  <c r="A413" i="3"/>
  <c r="Y413" i="3"/>
  <c r="CX413" i="3" s="1"/>
  <c r="DH413" i="3" s="1"/>
  <c r="CU413" i="3"/>
  <c r="CY413" i="3"/>
  <c r="CZ413" i="3"/>
  <c r="DB413" i="3" s="1"/>
  <c r="DA413" i="3"/>
  <c r="DC413" i="3"/>
  <c r="DG413" i="3"/>
  <c r="A414" i="3"/>
  <c r="Y414" i="3"/>
  <c r="CX414" i="3"/>
  <c r="DG414" i="3" s="1"/>
  <c r="CY414" i="3"/>
  <c r="CZ414" i="3"/>
  <c r="DB414" i="3" s="1"/>
  <c r="DA414" i="3"/>
  <c r="DC414" i="3"/>
  <c r="DF414" i="3"/>
  <c r="DH414" i="3"/>
  <c r="DI414" i="3"/>
  <c r="DJ414" i="3"/>
  <c r="A415" i="3"/>
  <c r="Y415" i="3"/>
  <c r="CX415" i="3" s="1"/>
  <c r="CY415" i="3"/>
  <c r="CZ415" i="3"/>
  <c r="DB415" i="3" s="1"/>
  <c r="DA415" i="3"/>
  <c r="DC415" i="3"/>
  <c r="A416" i="3"/>
  <c r="Y416" i="3"/>
  <c r="CW416" i="3" s="1"/>
  <c r="CX416" i="3"/>
  <c r="DG416" i="3" s="1"/>
  <c r="CY416" i="3"/>
  <c r="CZ416" i="3"/>
  <c r="DB416" i="3" s="1"/>
  <c r="DA416" i="3"/>
  <c r="DC416" i="3"/>
  <c r="DF416" i="3"/>
  <c r="DI416" i="3"/>
  <c r="A417" i="3"/>
  <c r="Y417" i="3"/>
  <c r="CW417" i="3"/>
  <c r="CX417" i="3"/>
  <c r="DI417" i="3" s="1"/>
  <c r="CY417" i="3"/>
  <c r="CZ417" i="3"/>
  <c r="DA417" i="3"/>
  <c r="DB417" i="3"/>
  <c r="DC417" i="3"/>
  <c r="DH417" i="3"/>
  <c r="A418" i="3"/>
  <c r="Y418" i="3"/>
  <c r="CX418" i="3" s="1"/>
  <c r="DH418" i="3" s="1"/>
  <c r="CY418" i="3"/>
  <c r="CZ418" i="3"/>
  <c r="DB418" i="3" s="1"/>
  <c r="DA418" i="3"/>
  <c r="DC418" i="3"/>
  <c r="DF418" i="3"/>
  <c r="DJ418" i="3" s="1"/>
  <c r="DG418" i="3"/>
  <c r="A419" i="3"/>
  <c r="Y419" i="3"/>
  <c r="CX419" i="3"/>
  <c r="DG419" i="3" s="1"/>
  <c r="CY419" i="3"/>
  <c r="CZ419" i="3"/>
  <c r="DB419" i="3" s="1"/>
  <c r="DA419" i="3"/>
  <c r="DC419" i="3"/>
  <c r="DF419" i="3"/>
  <c r="DJ419" i="3" s="1"/>
  <c r="DH419" i="3"/>
  <c r="DI419" i="3"/>
  <c r="A420" i="3"/>
  <c r="Y420" i="3"/>
  <c r="CX420" i="3" s="1"/>
  <c r="CY420" i="3"/>
  <c r="CZ420" i="3"/>
  <c r="DA420" i="3"/>
  <c r="DB420" i="3"/>
  <c r="DC420" i="3"/>
  <c r="A421" i="3"/>
  <c r="Y421" i="3"/>
  <c r="CX421" i="3"/>
  <c r="DI421" i="3" s="1"/>
  <c r="CY421" i="3"/>
  <c r="CZ421" i="3"/>
  <c r="DA421" i="3"/>
  <c r="DB421" i="3"/>
  <c r="DC421" i="3"/>
  <c r="DH421" i="3"/>
  <c r="A422" i="3"/>
  <c r="Y422" i="3"/>
  <c r="CX422" i="3" s="1"/>
  <c r="DH422" i="3" s="1"/>
  <c r="CY422" i="3"/>
  <c r="CZ422" i="3"/>
  <c r="DB422" i="3" s="1"/>
  <c r="DA422" i="3"/>
  <c r="DC422" i="3"/>
  <c r="DF422" i="3"/>
  <c r="DJ422" i="3" s="1"/>
  <c r="A423" i="3"/>
  <c r="Y423" i="3"/>
  <c r="CX423" i="3"/>
  <c r="DG423" i="3" s="1"/>
  <c r="CY423" i="3"/>
  <c r="CZ423" i="3"/>
  <c r="DB423" i="3" s="1"/>
  <c r="DA423" i="3"/>
  <c r="DC423" i="3"/>
  <c r="DF423" i="3"/>
  <c r="DJ423" i="3" s="1"/>
  <c r="DI423" i="3"/>
  <c r="A424" i="3"/>
  <c r="Y424" i="3"/>
  <c r="CX424" i="3"/>
  <c r="DF424" i="3" s="1"/>
  <c r="DJ424" i="3" s="1"/>
  <c r="CY424" i="3"/>
  <c r="CZ424" i="3"/>
  <c r="DA424" i="3"/>
  <c r="DB424" i="3"/>
  <c r="DC424" i="3"/>
  <c r="DG424" i="3"/>
  <c r="DI424" i="3"/>
  <c r="A425" i="3"/>
  <c r="Y425" i="3"/>
  <c r="CX425" i="3" s="1"/>
  <c r="CY425" i="3"/>
  <c r="CZ425" i="3"/>
  <c r="DB425" i="3" s="1"/>
  <c r="DA425" i="3"/>
  <c r="DC425" i="3"/>
  <c r="A426" i="3"/>
  <c r="Y426" i="3"/>
  <c r="CX426" i="3" s="1"/>
  <c r="DH426" i="3" s="1"/>
  <c r="CY426" i="3"/>
  <c r="CZ426" i="3"/>
  <c r="DB426" i="3" s="1"/>
  <c r="DA426" i="3"/>
  <c r="DC426" i="3"/>
  <c r="A427" i="3"/>
  <c r="Y427" i="3"/>
  <c r="CU427" i="3"/>
  <c r="CV427" i="3"/>
  <c r="CX427" i="3"/>
  <c r="DI427" i="3" s="1"/>
  <c r="CY427" i="3"/>
  <c r="CZ427" i="3"/>
  <c r="DB427" i="3" s="1"/>
  <c r="DA427" i="3"/>
  <c r="DC427" i="3"/>
  <c r="DF427" i="3"/>
  <c r="DG427" i="3"/>
  <c r="DH427" i="3"/>
  <c r="DJ427" i="3"/>
  <c r="A428" i="3"/>
  <c r="Y428" i="3"/>
  <c r="CX428" i="3" s="1"/>
  <c r="DH428" i="3" s="1"/>
  <c r="CY428" i="3"/>
  <c r="CZ428" i="3"/>
  <c r="DB428" i="3" s="1"/>
  <c r="DA428" i="3"/>
  <c r="DC428" i="3"/>
  <c r="A429" i="3"/>
  <c r="Y429" i="3"/>
  <c r="CW429" i="3"/>
  <c r="CX429" i="3"/>
  <c r="DF429" i="3" s="1"/>
  <c r="CY429" i="3"/>
  <c r="CZ429" i="3"/>
  <c r="DA429" i="3"/>
  <c r="DB429" i="3"/>
  <c r="DC429" i="3"/>
  <c r="DI429" i="3"/>
  <c r="A430" i="3"/>
  <c r="Y430" i="3"/>
  <c r="CX430" i="3" s="1"/>
  <c r="DH430" i="3" s="1"/>
  <c r="CW430" i="3"/>
  <c r="CY430" i="3"/>
  <c r="CZ430" i="3"/>
  <c r="DB430" i="3" s="1"/>
  <c r="DA430" i="3"/>
  <c r="DC430" i="3"/>
  <c r="DF430" i="3"/>
  <c r="DI430" i="3"/>
  <c r="A431" i="3"/>
  <c r="Y431" i="3"/>
  <c r="CW431" i="3"/>
  <c r="CX431" i="3"/>
  <c r="DF431" i="3" s="1"/>
  <c r="CY431" i="3"/>
  <c r="CZ431" i="3"/>
  <c r="DA431" i="3"/>
  <c r="DB431" i="3"/>
  <c r="DC431" i="3"/>
  <c r="DI431" i="3"/>
  <c r="A432" i="3"/>
  <c r="Y432" i="3"/>
  <c r="CX432" i="3" s="1"/>
  <c r="DH432" i="3" s="1"/>
  <c r="CW432" i="3"/>
  <c r="CY432" i="3"/>
  <c r="CZ432" i="3"/>
  <c r="DB432" i="3" s="1"/>
  <c r="DA432" i="3"/>
  <c r="DC432" i="3"/>
  <c r="DF432" i="3"/>
  <c r="DG432" i="3"/>
  <c r="DJ432" i="3" s="1"/>
  <c r="DI432" i="3"/>
  <c r="A433" i="3"/>
  <c r="Y433" i="3"/>
  <c r="CX433" i="3"/>
  <c r="DG433" i="3" s="1"/>
  <c r="CY433" i="3"/>
  <c r="CZ433" i="3"/>
  <c r="DB433" i="3" s="1"/>
  <c r="DA433" i="3"/>
  <c r="DC433" i="3"/>
  <c r="DF433" i="3"/>
  <c r="DJ433" i="3" s="1"/>
  <c r="DH433" i="3"/>
  <c r="DI433" i="3"/>
  <c r="A434" i="3"/>
  <c r="Y434" i="3"/>
  <c r="CX434" i="3" s="1"/>
  <c r="CY434" i="3"/>
  <c r="CZ434" i="3"/>
  <c r="DA434" i="3"/>
  <c r="DB434" i="3"/>
  <c r="DC434" i="3"/>
  <c r="A435" i="3"/>
  <c r="Y435" i="3"/>
  <c r="CX435" i="3"/>
  <c r="DI435" i="3" s="1"/>
  <c r="CY435" i="3"/>
  <c r="CZ435" i="3"/>
  <c r="DA435" i="3"/>
  <c r="DB435" i="3"/>
  <c r="DC435" i="3"/>
  <c r="DH435" i="3"/>
  <c r="A436" i="3"/>
  <c r="Y436" i="3"/>
  <c r="CX436" i="3" s="1"/>
  <c r="DH436" i="3" s="1"/>
  <c r="CY436" i="3"/>
  <c r="CZ436" i="3"/>
  <c r="DB436" i="3" s="1"/>
  <c r="DA436" i="3"/>
  <c r="DC436" i="3"/>
  <c r="DF436" i="3"/>
  <c r="DJ436" i="3" s="1"/>
  <c r="A437" i="3"/>
  <c r="Y437" i="3"/>
  <c r="CX437" i="3"/>
  <c r="DG437" i="3" s="1"/>
  <c r="CY437" i="3"/>
  <c r="CZ437" i="3"/>
  <c r="DB437" i="3" s="1"/>
  <c r="DA437" i="3"/>
  <c r="DC437" i="3"/>
  <c r="DF437" i="3"/>
  <c r="DJ437" i="3" s="1"/>
  <c r="DI437" i="3"/>
  <c r="A438" i="3"/>
  <c r="Y438" i="3"/>
  <c r="CX438" i="3"/>
  <c r="DF438" i="3" s="1"/>
  <c r="DJ438" i="3" s="1"/>
  <c r="CY438" i="3"/>
  <c r="CZ438" i="3"/>
  <c r="DA438" i="3"/>
  <c r="DB438" i="3"/>
  <c r="DC438" i="3"/>
  <c r="DG438" i="3"/>
  <c r="DI438" i="3"/>
  <c r="A439" i="3"/>
  <c r="Y439" i="3"/>
  <c r="CX439" i="3" s="1"/>
  <c r="CY439" i="3"/>
  <c r="CZ439" i="3"/>
  <c r="DB439" i="3" s="1"/>
  <c r="DA439" i="3"/>
  <c r="DC439" i="3"/>
  <c r="A440" i="3"/>
  <c r="Y440" i="3"/>
  <c r="CX440" i="3" s="1"/>
  <c r="DH440" i="3" s="1"/>
  <c r="CY440" i="3"/>
  <c r="CZ440" i="3"/>
  <c r="DB440" i="3" s="1"/>
  <c r="DA440" i="3"/>
  <c r="DC440" i="3"/>
  <c r="A441" i="3"/>
  <c r="Y441" i="3"/>
  <c r="CX441" i="3"/>
  <c r="DG441" i="3" s="1"/>
  <c r="CY441" i="3"/>
  <c r="CZ441" i="3"/>
  <c r="DA441" i="3"/>
  <c r="DB441" i="3"/>
  <c r="DC441" i="3"/>
  <c r="DI441" i="3"/>
  <c r="A442" i="3"/>
  <c r="Y442" i="3"/>
  <c r="CX442" i="3"/>
  <c r="DF442" i="3" s="1"/>
  <c r="DJ442" i="3" s="1"/>
  <c r="CY442" i="3"/>
  <c r="CZ442" i="3"/>
  <c r="DA442" i="3"/>
  <c r="DB442" i="3"/>
  <c r="DC442" i="3"/>
  <c r="DI442" i="3"/>
  <c r="A443" i="3"/>
  <c r="Y443" i="3"/>
  <c r="CX443" i="3"/>
  <c r="DI443" i="3" s="1"/>
  <c r="CY443" i="3"/>
  <c r="CZ443" i="3"/>
  <c r="DB443" i="3" s="1"/>
  <c r="DA443" i="3"/>
  <c r="DC443" i="3"/>
  <c r="DF443" i="3"/>
  <c r="DJ443" i="3" s="1"/>
  <c r="DH443" i="3"/>
  <c r="A444" i="3"/>
  <c r="Y444" i="3"/>
  <c r="CX444" i="3" s="1"/>
  <c r="DH444" i="3" s="1"/>
  <c r="CY444" i="3"/>
  <c r="CZ444" i="3"/>
  <c r="DB444" i="3" s="1"/>
  <c r="DA444" i="3"/>
  <c r="DC444" i="3"/>
  <c r="DF444" i="3"/>
  <c r="DJ444" i="3" s="1"/>
  <c r="DG444" i="3"/>
  <c r="DI444" i="3"/>
  <c r="A445" i="3"/>
  <c r="Y445" i="3"/>
  <c r="CX445" i="3"/>
  <c r="CY445" i="3"/>
  <c r="CZ445" i="3"/>
  <c r="DA445" i="3"/>
  <c r="DB445" i="3"/>
  <c r="DC445" i="3"/>
  <c r="A446" i="3"/>
  <c r="Y446" i="3"/>
  <c r="CX446" i="3" s="1"/>
  <c r="DF446" i="3" s="1"/>
  <c r="CU446" i="3"/>
  <c r="CY446" i="3"/>
  <c r="CZ446" i="3"/>
  <c r="DB446" i="3" s="1"/>
  <c r="DA446" i="3"/>
  <c r="DC446" i="3"/>
  <c r="DG446" i="3"/>
  <c r="DH446" i="3"/>
  <c r="A447" i="3"/>
  <c r="Y447" i="3"/>
  <c r="CX447" i="3"/>
  <c r="CY447" i="3"/>
  <c r="CZ447" i="3"/>
  <c r="DB447" i="3" s="1"/>
  <c r="DA447" i="3"/>
  <c r="DC447" i="3"/>
  <c r="DF447" i="3"/>
  <c r="DG447" i="3"/>
  <c r="DH447" i="3"/>
  <c r="DI447" i="3"/>
  <c r="DJ447" i="3"/>
  <c r="A448" i="3"/>
  <c r="Y448" i="3"/>
  <c r="CW448" i="3"/>
  <c r="CX448" i="3"/>
  <c r="DF448" i="3" s="1"/>
  <c r="CY448" i="3"/>
  <c r="CZ448" i="3"/>
  <c r="DA448" i="3"/>
  <c r="DB448" i="3"/>
  <c r="DC448" i="3"/>
  <c r="DH448" i="3"/>
  <c r="DI448" i="3"/>
  <c r="A449" i="3"/>
  <c r="Y449" i="3"/>
  <c r="CX449" i="3" s="1"/>
  <c r="CW449" i="3"/>
  <c r="CY449" i="3"/>
  <c r="CZ449" i="3"/>
  <c r="DB449" i="3" s="1"/>
  <c r="DA449" i="3"/>
  <c r="DC449" i="3"/>
  <c r="A450" i="3"/>
  <c r="Y450" i="3"/>
  <c r="CW450" i="3"/>
  <c r="CX450" i="3"/>
  <c r="DG450" i="3" s="1"/>
  <c r="DJ450" i="3" s="1"/>
  <c r="CY450" i="3"/>
  <c r="CZ450" i="3"/>
  <c r="DA450" i="3"/>
  <c r="DB450" i="3"/>
  <c r="DC450" i="3"/>
  <c r="DH450" i="3"/>
  <c r="DI450" i="3"/>
  <c r="A451" i="3"/>
  <c r="Y451" i="3"/>
  <c r="CX451" i="3" s="1"/>
  <c r="DG451" i="3" s="1"/>
  <c r="CW451" i="3"/>
  <c r="CY451" i="3"/>
  <c r="CZ451" i="3"/>
  <c r="DB451" i="3" s="1"/>
  <c r="DA451" i="3"/>
  <c r="DC451" i="3"/>
  <c r="A452" i="3"/>
  <c r="Y452" i="3"/>
  <c r="CX452" i="3"/>
  <c r="DG452" i="3" s="1"/>
  <c r="CY452" i="3"/>
  <c r="CZ452" i="3"/>
  <c r="DB452" i="3" s="1"/>
  <c r="DA452" i="3"/>
  <c r="DC452" i="3"/>
  <c r="DF452" i="3"/>
  <c r="DH452" i="3"/>
  <c r="DI452" i="3"/>
  <c r="DJ452" i="3"/>
  <c r="A453" i="3"/>
  <c r="Y453" i="3"/>
  <c r="CX453" i="3"/>
  <c r="DG453" i="3" s="1"/>
  <c r="CY453" i="3"/>
  <c r="CZ453" i="3"/>
  <c r="DA453" i="3"/>
  <c r="DB453" i="3"/>
  <c r="DC453" i="3"/>
  <c r="DH453" i="3"/>
  <c r="DI453" i="3"/>
  <c r="A454" i="3"/>
  <c r="Y454" i="3"/>
  <c r="CX454" i="3"/>
  <c r="CY454" i="3"/>
  <c r="CZ454" i="3"/>
  <c r="DA454" i="3"/>
  <c r="DB454" i="3"/>
  <c r="DC454" i="3"/>
  <c r="DH454" i="3"/>
  <c r="A455" i="3"/>
  <c r="Y455" i="3"/>
  <c r="CX455" i="3" s="1"/>
  <c r="CY455" i="3"/>
  <c r="CZ455" i="3"/>
  <c r="DB455" i="3" s="1"/>
  <c r="DA455" i="3"/>
  <c r="DC455" i="3"/>
  <c r="DG455" i="3"/>
  <c r="A456" i="3"/>
  <c r="Y456" i="3"/>
  <c r="CX456" i="3"/>
  <c r="DG456" i="3" s="1"/>
  <c r="CY456" i="3"/>
  <c r="CZ456" i="3"/>
  <c r="DB456" i="3" s="1"/>
  <c r="DA456" i="3"/>
  <c r="DC456" i="3"/>
  <c r="DF456" i="3"/>
  <c r="DJ456" i="3" s="1"/>
  <c r="DH456" i="3"/>
  <c r="DI456" i="3"/>
  <c r="A457" i="3"/>
  <c r="Y457" i="3"/>
  <c r="CX457" i="3"/>
  <c r="DF457" i="3" s="1"/>
  <c r="DJ457" i="3" s="1"/>
  <c r="CY457" i="3"/>
  <c r="CZ457" i="3"/>
  <c r="DA457" i="3"/>
  <c r="DB457" i="3"/>
  <c r="DC457" i="3"/>
  <c r="DH457" i="3"/>
  <c r="DI457" i="3"/>
  <c r="A458" i="3"/>
  <c r="Y458" i="3"/>
  <c r="CX458" i="3"/>
  <c r="CY458" i="3"/>
  <c r="CZ458" i="3"/>
  <c r="DA458" i="3"/>
  <c r="DB458" i="3"/>
  <c r="DC458" i="3"/>
  <c r="A459" i="3"/>
  <c r="Y459" i="3"/>
  <c r="CX459" i="3" s="1"/>
  <c r="CY459" i="3"/>
  <c r="CZ459" i="3"/>
  <c r="DB459" i="3" s="1"/>
  <c r="DA459" i="3"/>
  <c r="DC459" i="3"/>
  <c r="A460" i="3"/>
  <c r="Y460" i="3"/>
  <c r="CX460" i="3"/>
  <c r="DG460" i="3" s="1"/>
  <c r="CY460" i="3"/>
  <c r="CZ460" i="3"/>
  <c r="DB460" i="3" s="1"/>
  <c r="DA460" i="3"/>
  <c r="DC460" i="3"/>
  <c r="DF460" i="3"/>
  <c r="DH460" i="3"/>
  <c r="DI460" i="3"/>
  <c r="DJ460" i="3"/>
  <c r="A461" i="3"/>
  <c r="Y461" i="3"/>
  <c r="CX461" i="3"/>
  <c r="DG461" i="3" s="1"/>
  <c r="CY461" i="3"/>
  <c r="CZ461" i="3"/>
  <c r="DA461" i="3"/>
  <c r="DB461" i="3"/>
  <c r="DC461" i="3"/>
  <c r="DH461" i="3"/>
  <c r="DI461" i="3"/>
  <c r="A462" i="3"/>
  <c r="Y462" i="3"/>
  <c r="CX462" i="3"/>
  <c r="DH462" i="3" s="1"/>
  <c r="CY462" i="3"/>
  <c r="CZ462" i="3"/>
  <c r="DA462" i="3"/>
  <c r="DB462" i="3"/>
  <c r="DC462" i="3"/>
  <c r="A463" i="3"/>
  <c r="Y463" i="3"/>
  <c r="CX463" i="3" s="1"/>
  <c r="CY463" i="3"/>
  <c r="CZ463" i="3"/>
  <c r="DB463" i="3" s="1"/>
  <c r="DA463" i="3"/>
  <c r="DC463" i="3"/>
  <c r="DG463" i="3"/>
  <c r="A464" i="3"/>
  <c r="Y464" i="3"/>
  <c r="CX464" i="3"/>
  <c r="DG464" i="3" s="1"/>
  <c r="CY464" i="3"/>
  <c r="CZ464" i="3"/>
  <c r="DB464" i="3" s="1"/>
  <c r="DA464" i="3"/>
  <c r="DC464" i="3"/>
  <c r="DF464" i="3"/>
  <c r="DJ464" i="3" s="1"/>
  <c r="DH464" i="3"/>
  <c r="DI464" i="3"/>
  <c r="A465" i="3"/>
  <c r="Y465" i="3"/>
  <c r="CX465" i="3" s="1"/>
  <c r="CU465" i="3"/>
  <c r="CV465" i="3"/>
  <c r="CY465" i="3"/>
  <c r="CZ465" i="3"/>
  <c r="DB465" i="3" s="1"/>
  <c r="DA465" i="3"/>
  <c r="DC465" i="3"/>
  <c r="DG465" i="3"/>
  <c r="A466" i="3"/>
  <c r="Y466" i="3"/>
  <c r="CX466" i="3"/>
  <c r="DG466" i="3" s="1"/>
  <c r="CY466" i="3"/>
  <c r="CZ466" i="3"/>
  <c r="DB466" i="3" s="1"/>
  <c r="DA466" i="3"/>
  <c r="DC466" i="3"/>
  <c r="DF466" i="3"/>
  <c r="DH466" i="3"/>
  <c r="DI466" i="3"/>
  <c r="DJ466" i="3"/>
  <c r="A467" i="3"/>
  <c r="Y467" i="3"/>
  <c r="CW467" i="3"/>
  <c r="CX467" i="3"/>
  <c r="DH467" i="3" s="1"/>
  <c r="CY467" i="3"/>
  <c r="CZ467" i="3"/>
  <c r="DA467" i="3"/>
  <c r="DB467" i="3"/>
  <c r="DC467" i="3"/>
  <c r="A468" i="3"/>
  <c r="Y468" i="3"/>
  <c r="CY468" i="3"/>
  <c r="CZ468" i="3"/>
  <c r="DB468" i="3" s="1"/>
  <c r="DA468" i="3"/>
  <c r="DC468" i="3"/>
  <c r="A469" i="3"/>
  <c r="Y469" i="3"/>
  <c r="CW469" i="3"/>
  <c r="CX469" i="3"/>
  <c r="CY469" i="3"/>
  <c r="CZ469" i="3"/>
  <c r="DA469" i="3"/>
  <c r="DB469" i="3"/>
  <c r="DC469" i="3"/>
  <c r="DH469" i="3"/>
  <c r="A470" i="3"/>
  <c r="Y470" i="3"/>
  <c r="CY470" i="3"/>
  <c r="CZ470" i="3"/>
  <c r="DB470" i="3" s="1"/>
  <c r="DA470" i="3"/>
  <c r="DC470" i="3"/>
  <c r="A471" i="3"/>
  <c r="Y471" i="3"/>
  <c r="CW471" i="3"/>
  <c r="CX471" i="3"/>
  <c r="CY471" i="3"/>
  <c r="CZ471" i="3"/>
  <c r="DA471" i="3"/>
  <c r="DB471" i="3"/>
  <c r="DC471" i="3"/>
  <c r="A472" i="3"/>
  <c r="Y472" i="3"/>
  <c r="CX472" i="3" s="1"/>
  <c r="CY472" i="3"/>
  <c r="CZ472" i="3"/>
  <c r="DB472" i="3" s="1"/>
  <c r="DA472" i="3"/>
  <c r="DC472" i="3"/>
  <c r="DG472" i="3"/>
  <c r="A473" i="3"/>
  <c r="Y473" i="3"/>
  <c r="CX473" i="3"/>
  <c r="DG473" i="3" s="1"/>
  <c r="CY473" i="3"/>
  <c r="CZ473" i="3"/>
  <c r="DB473" i="3" s="1"/>
  <c r="DA473" i="3"/>
  <c r="DC473" i="3"/>
  <c r="DF473" i="3"/>
  <c r="DJ473" i="3" s="1"/>
  <c r="DH473" i="3"/>
  <c r="DI473" i="3"/>
  <c r="A474" i="3"/>
  <c r="Y474" i="3"/>
  <c r="CX474" i="3"/>
  <c r="DG474" i="3" s="1"/>
  <c r="CY474" i="3"/>
  <c r="CZ474" i="3"/>
  <c r="DA474" i="3"/>
  <c r="DB474" i="3"/>
  <c r="DC474" i="3"/>
  <c r="DH474" i="3"/>
  <c r="DI474" i="3"/>
  <c r="A475" i="3"/>
  <c r="Y475" i="3"/>
  <c r="CX475" i="3"/>
  <c r="CY475" i="3"/>
  <c r="CZ475" i="3"/>
  <c r="DA475" i="3"/>
  <c r="DB475" i="3"/>
  <c r="DC475" i="3"/>
  <c r="A476" i="3"/>
  <c r="Y476" i="3"/>
  <c r="CX476" i="3" s="1"/>
  <c r="CY476" i="3"/>
  <c r="CZ476" i="3"/>
  <c r="DB476" i="3" s="1"/>
  <c r="DA476" i="3"/>
  <c r="DC476" i="3"/>
  <c r="DG476" i="3"/>
  <c r="A477" i="3"/>
  <c r="Y477" i="3"/>
  <c r="CX477" i="3"/>
  <c r="DG477" i="3" s="1"/>
  <c r="CY477" i="3"/>
  <c r="CZ477" i="3"/>
  <c r="DB477" i="3" s="1"/>
  <c r="DA477" i="3"/>
  <c r="DC477" i="3"/>
  <c r="DF477" i="3"/>
  <c r="DH477" i="3"/>
  <c r="DI477" i="3"/>
  <c r="DJ477" i="3"/>
  <c r="A478" i="3"/>
  <c r="Y478" i="3"/>
  <c r="CX478" i="3"/>
  <c r="CY478" i="3"/>
  <c r="CZ478" i="3"/>
  <c r="DA478" i="3"/>
  <c r="DB478" i="3"/>
  <c r="DC478" i="3"/>
  <c r="DH478" i="3"/>
  <c r="DI478" i="3"/>
  <c r="A479" i="3"/>
  <c r="Y479" i="3"/>
  <c r="CU479" i="3"/>
  <c r="CY479" i="3"/>
  <c r="CZ479" i="3"/>
  <c r="DB479" i="3" s="1"/>
  <c r="DA479" i="3"/>
  <c r="DC479" i="3"/>
  <c r="A480" i="3"/>
  <c r="Y480" i="3"/>
  <c r="CX480" i="3"/>
  <c r="CY480" i="3"/>
  <c r="CZ480" i="3"/>
  <c r="DA480" i="3"/>
  <c r="DB480" i="3"/>
  <c r="DC480" i="3"/>
  <c r="DH480" i="3"/>
  <c r="DI480" i="3"/>
  <c r="DJ480" i="3" s="1"/>
  <c r="A481" i="3"/>
  <c r="Y481" i="3"/>
  <c r="CX481" i="3" s="1"/>
  <c r="CY481" i="3"/>
  <c r="CZ481" i="3"/>
  <c r="DB481" i="3" s="1"/>
  <c r="DA481" i="3"/>
  <c r="DC481" i="3"/>
  <c r="A482" i="3"/>
  <c r="Y482" i="3"/>
  <c r="CW482" i="3"/>
  <c r="CX482" i="3"/>
  <c r="DI482" i="3" s="1"/>
  <c r="CY482" i="3"/>
  <c r="CZ482" i="3"/>
  <c r="DA482" i="3"/>
  <c r="DB482" i="3"/>
  <c r="DC482" i="3"/>
  <c r="DH482" i="3"/>
  <c r="A483" i="3"/>
  <c r="Y483" i="3"/>
  <c r="CX483" i="3" s="1"/>
  <c r="DF483" i="3" s="1"/>
  <c r="CW483" i="3"/>
  <c r="CY483" i="3"/>
  <c r="CZ483" i="3"/>
  <c r="DB483" i="3" s="1"/>
  <c r="DA483" i="3"/>
  <c r="DC483" i="3"/>
  <c r="A484" i="3"/>
  <c r="Y484" i="3"/>
  <c r="CW484" i="3"/>
  <c r="CX484" i="3"/>
  <c r="CY484" i="3"/>
  <c r="CZ484" i="3"/>
  <c r="DA484" i="3"/>
  <c r="DB484" i="3"/>
  <c r="DC484" i="3"/>
  <c r="DI484" i="3"/>
  <c r="A485" i="3"/>
  <c r="Y485" i="3"/>
  <c r="CX485" i="3" s="1"/>
  <c r="CY485" i="3"/>
  <c r="CZ485" i="3"/>
  <c r="DB485" i="3" s="1"/>
  <c r="DA485" i="3"/>
  <c r="DC485" i="3"/>
  <c r="DF485" i="3"/>
  <c r="A486" i="3"/>
  <c r="Y486" i="3"/>
  <c r="CX486" i="3"/>
  <c r="DG486" i="3" s="1"/>
  <c r="CY486" i="3"/>
  <c r="CZ486" i="3"/>
  <c r="DB486" i="3" s="1"/>
  <c r="DA486" i="3"/>
  <c r="DC486" i="3"/>
  <c r="DF486" i="3"/>
  <c r="DJ486" i="3" s="1"/>
  <c r="DH486" i="3"/>
  <c r="DI486" i="3"/>
  <c r="A487" i="3"/>
  <c r="Y487" i="3"/>
  <c r="CX487" i="3"/>
  <c r="CY487" i="3"/>
  <c r="CZ487" i="3"/>
  <c r="DA487" i="3"/>
  <c r="DB487" i="3"/>
  <c r="DC487" i="3"/>
  <c r="A488" i="3"/>
  <c r="Y488" i="3"/>
  <c r="CX488" i="3"/>
  <c r="CY488" i="3"/>
  <c r="CZ488" i="3"/>
  <c r="DA488" i="3"/>
  <c r="DB488" i="3"/>
  <c r="DC488" i="3"/>
  <c r="DG488" i="3"/>
  <c r="A489" i="3"/>
  <c r="Y489" i="3"/>
  <c r="CX489" i="3" s="1"/>
  <c r="CY489" i="3"/>
  <c r="CZ489" i="3"/>
  <c r="DB489" i="3" s="1"/>
  <c r="DA489" i="3"/>
  <c r="DC489" i="3"/>
  <c r="DF489" i="3"/>
  <c r="DJ489" i="3" s="1"/>
  <c r="DG489" i="3"/>
  <c r="A490" i="3"/>
  <c r="Y490" i="3"/>
  <c r="CX490" i="3"/>
  <c r="DG490" i="3" s="1"/>
  <c r="CY490" i="3"/>
  <c r="CZ490" i="3"/>
  <c r="DB490" i="3" s="1"/>
  <c r="DA490" i="3"/>
  <c r="DC490" i="3"/>
  <c r="DF490" i="3"/>
  <c r="DJ490" i="3" s="1"/>
  <c r="DH490" i="3"/>
  <c r="DI490" i="3"/>
  <c r="A491" i="3"/>
  <c r="Y491" i="3"/>
  <c r="CX491" i="3"/>
  <c r="CY491" i="3"/>
  <c r="CZ491" i="3"/>
  <c r="DA491" i="3"/>
  <c r="DB491" i="3"/>
  <c r="DC491" i="3"/>
  <c r="A492" i="3"/>
  <c r="Y492" i="3"/>
  <c r="CX492" i="3"/>
  <c r="CY492" i="3"/>
  <c r="CZ492" i="3"/>
  <c r="DA492" i="3"/>
  <c r="DB492" i="3"/>
  <c r="DC492" i="3"/>
  <c r="DG492" i="3"/>
  <c r="A493" i="3"/>
  <c r="Y493" i="3"/>
  <c r="CV493" i="3" s="1"/>
  <c r="CU493" i="3"/>
  <c r="CX493" i="3"/>
  <c r="DH493" i="3" s="1"/>
  <c r="CY493" i="3"/>
  <c r="CZ493" i="3"/>
  <c r="DA493" i="3"/>
  <c r="DB493" i="3"/>
  <c r="DC493" i="3"/>
  <c r="A494" i="3"/>
  <c r="Y494" i="3"/>
  <c r="CX494" i="3" s="1"/>
  <c r="CY494" i="3"/>
  <c r="CZ494" i="3"/>
  <c r="DB494" i="3" s="1"/>
  <c r="DA494" i="3"/>
  <c r="DC494" i="3"/>
  <c r="A495" i="3"/>
  <c r="Y495" i="3"/>
  <c r="CW495" i="3" s="1"/>
  <c r="CY495" i="3"/>
  <c r="CZ495" i="3"/>
  <c r="DB495" i="3" s="1"/>
  <c r="DA495" i="3"/>
  <c r="DC495" i="3"/>
  <c r="A496" i="3"/>
  <c r="Y496" i="3"/>
  <c r="CW496" i="3" s="1"/>
  <c r="CX496" i="3"/>
  <c r="DI496" i="3" s="1"/>
  <c r="CY496" i="3"/>
  <c r="CZ496" i="3"/>
  <c r="DB496" i="3" s="1"/>
  <c r="DA496" i="3"/>
  <c r="DC496" i="3"/>
  <c r="DH496" i="3"/>
  <c r="A497" i="3"/>
  <c r="Y497" i="3"/>
  <c r="CW497" i="3" s="1"/>
  <c r="CX497" i="3"/>
  <c r="DG497" i="3" s="1"/>
  <c r="CY497" i="3"/>
  <c r="CZ497" i="3"/>
  <c r="DA497" i="3"/>
  <c r="DB497" i="3"/>
  <c r="DC497" i="3"/>
  <c r="DF497" i="3"/>
  <c r="DI497" i="3"/>
  <c r="A498" i="3"/>
  <c r="Y498" i="3"/>
  <c r="CW498" i="3"/>
  <c r="CX498" i="3"/>
  <c r="DI498" i="3" s="1"/>
  <c r="CY498" i="3"/>
  <c r="CZ498" i="3"/>
  <c r="DA498" i="3"/>
  <c r="DB498" i="3"/>
  <c r="DC498" i="3"/>
  <c r="DG498" i="3"/>
  <c r="DJ498" i="3" s="1"/>
  <c r="DH498" i="3"/>
  <c r="A499" i="3"/>
  <c r="Y499" i="3"/>
  <c r="CW499" i="3" s="1"/>
  <c r="CX499" i="3"/>
  <c r="DG499" i="3" s="1"/>
  <c r="CY499" i="3"/>
  <c r="CZ499" i="3"/>
  <c r="DA499" i="3"/>
  <c r="DB499" i="3"/>
  <c r="DC499" i="3"/>
  <c r="DI499" i="3"/>
  <c r="A500" i="3"/>
  <c r="Y500" i="3"/>
  <c r="CW500" i="3" s="1"/>
  <c r="CY500" i="3"/>
  <c r="CZ500" i="3"/>
  <c r="DA500" i="3"/>
  <c r="DB500" i="3"/>
  <c r="DC500" i="3"/>
  <c r="A501" i="3"/>
  <c r="Y501" i="3"/>
  <c r="CX501" i="3" s="1"/>
  <c r="DH501" i="3" s="1"/>
  <c r="CY501" i="3"/>
  <c r="CZ501" i="3"/>
  <c r="DB501" i="3" s="1"/>
  <c r="DA501" i="3"/>
  <c r="DC501" i="3"/>
  <c r="A502" i="3"/>
  <c r="Y502" i="3"/>
  <c r="CX502" i="3"/>
  <c r="DG502" i="3" s="1"/>
  <c r="CY502" i="3"/>
  <c r="CZ502" i="3"/>
  <c r="DB502" i="3" s="1"/>
  <c r="DA502" i="3"/>
  <c r="DC502" i="3"/>
  <c r="DI502" i="3"/>
  <c r="A503" i="3"/>
  <c r="Y503" i="3"/>
  <c r="CX503" i="3"/>
  <c r="DF503" i="3" s="1"/>
  <c r="DJ503" i="3" s="1"/>
  <c r="CY503" i="3"/>
  <c r="CZ503" i="3"/>
  <c r="DA503" i="3"/>
  <c r="DB503" i="3"/>
  <c r="DC503" i="3"/>
  <c r="DG503" i="3"/>
  <c r="DI503" i="3"/>
  <c r="A504" i="3"/>
  <c r="Y504" i="3"/>
  <c r="CX504" i="3" s="1"/>
  <c r="CY504" i="3"/>
  <c r="CZ504" i="3"/>
  <c r="DB504" i="3" s="1"/>
  <c r="DA504" i="3"/>
  <c r="DC504" i="3"/>
  <c r="A505" i="3"/>
  <c r="Y505" i="3"/>
  <c r="CX505" i="3" s="1"/>
  <c r="DH505" i="3" s="1"/>
  <c r="CY505" i="3"/>
  <c r="CZ505" i="3"/>
  <c r="DB505" i="3" s="1"/>
  <c r="DA505" i="3"/>
  <c r="DC505" i="3"/>
  <c r="DG505" i="3"/>
  <c r="A506" i="3"/>
  <c r="Y506" i="3"/>
  <c r="CU506" i="3"/>
  <c r="CV506" i="3"/>
  <c r="CX506" i="3"/>
  <c r="DI506" i="3" s="1"/>
  <c r="CY506" i="3"/>
  <c r="CZ506" i="3"/>
  <c r="DB506" i="3" s="1"/>
  <c r="DA506" i="3"/>
  <c r="DC506" i="3"/>
  <c r="DF506" i="3"/>
  <c r="DG506" i="3"/>
  <c r="DH506" i="3"/>
  <c r="DJ506" i="3"/>
  <c r="A507" i="3"/>
  <c r="Y507" i="3"/>
  <c r="CX507" i="3" s="1"/>
  <c r="DH507" i="3" s="1"/>
  <c r="CY507" i="3"/>
  <c r="CZ507" i="3"/>
  <c r="DB507" i="3" s="1"/>
  <c r="DA507" i="3"/>
  <c r="DC507" i="3"/>
  <c r="DG507" i="3"/>
  <c r="A508" i="3"/>
  <c r="Y508" i="3"/>
  <c r="CW508" i="3"/>
  <c r="CX508" i="3"/>
  <c r="DF508" i="3" s="1"/>
  <c r="CY508" i="3"/>
  <c r="CZ508" i="3"/>
  <c r="DA508" i="3"/>
  <c r="DB508" i="3"/>
  <c r="DC508" i="3"/>
  <c r="DH508" i="3"/>
  <c r="DI508" i="3"/>
  <c r="A509" i="3"/>
  <c r="Y509" i="3"/>
  <c r="CX509" i="3" s="1"/>
  <c r="DH509" i="3" s="1"/>
  <c r="CY509" i="3"/>
  <c r="CZ509" i="3"/>
  <c r="DB509" i="3" s="1"/>
  <c r="DA509" i="3"/>
  <c r="DC509" i="3"/>
  <c r="DI509" i="3"/>
  <c r="A510" i="3"/>
  <c r="Y510" i="3"/>
  <c r="CW510" i="3"/>
  <c r="CX510" i="3"/>
  <c r="DF510" i="3" s="1"/>
  <c r="CY510" i="3"/>
  <c r="CZ510" i="3"/>
  <c r="DA510" i="3"/>
  <c r="DB510" i="3"/>
  <c r="DC510" i="3"/>
  <c r="DI510" i="3"/>
  <c r="A511" i="3"/>
  <c r="Y511" i="3"/>
  <c r="CX511" i="3" s="1"/>
  <c r="DH511" i="3" s="1"/>
  <c r="CW511" i="3"/>
  <c r="CY511" i="3"/>
  <c r="CZ511" i="3"/>
  <c r="DB511" i="3" s="1"/>
  <c r="DA511" i="3"/>
  <c r="DC511" i="3"/>
  <c r="DF511" i="3"/>
  <c r="DG511" i="3"/>
  <c r="DI511" i="3"/>
  <c r="DJ511" i="3"/>
  <c r="A512" i="3"/>
  <c r="Y512" i="3"/>
  <c r="CW512" i="3"/>
  <c r="CX512" i="3"/>
  <c r="DF512" i="3" s="1"/>
  <c r="CY512" i="3"/>
  <c r="CZ512" i="3"/>
  <c r="DA512" i="3"/>
  <c r="DB512" i="3"/>
  <c r="DC512" i="3"/>
  <c r="DG512" i="3"/>
  <c r="DI512" i="3"/>
  <c r="A513" i="3"/>
  <c r="Y513" i="3"/>
  <c r="CX513" i="3" s="1"/>
  <c r="DH513" i="3" s="1"/>
  <c r="CY513" i="3"/>
  <c r="CZ513" i="3"/>
  <c r="DB513" i="3" s="1"/>
  <c r="DA513" i="3"/>
  <c r="DC513" i="3"/>
  <c r="DG513" i="3"/>
  <c r="DJ513" i="3" s="1"/>
  <c r="DI513" i="3"/>
  <c r="A514" i="3"/>
  <c r="Y514" i="3"/>
  <c r="CX514" i="3"/>
  <c r="DG514" i="3" s="1"/>
  <c r="CY514" i="3"/>
  <c r="CZ514" i="3"/>
  <c r="DA514" i="3"/>
  <c r="DB514" i="3"/>
  <c r="DC514" i="3"/>
  <c r="DF514" i="3"/>
  <c r="DJ514" i="3" s="1"/>
  <c r="DI514" i="3"/>
  <c r="A515" i="3"/>
  <c r="Y515" i="3"/>
  <c r="CX515" i="3" s="1"/>
  <c r="CY515" i="3"/>
  <c r="CZ515" i="3"/>
  <c r="DA515" i="3"/>
  <c r="DB515" i="3"/>
  <c r="DC515" i="3"/>
  <c r="A516" i="3"/>
  <c r="Y516" i="3"/>
  <c r="CX516" i="3" s="1"/>
  <c r="CY516" i="3"/>
  <c r="CZ516" i="3"/>
  <c r="DA516" i="3"/>
  <c r="DB516" i="3"/>
  <c r="DC516" i="3"/>
  <c r="A517" i="3"/>
  <c r="Y517" i="3"/>
  <c r="CX517" i="3" s="1"/>
  <c r="DH517" i="3" s="1"/>
  <c r="CY517" i="3"/>
  <c r="CZ517" i="3"/>
  <c r="DB517" i="3" s="1"/>
  <c r="DA517" i="3"/>
  <c r="DC517" i="3"/>
  <c r="DF517" i="3"/>
  <c r="DJ517" i="3" s="1"/>
  <c r="DG517" i="3"/>
  <c r="A518" i="3"/>
  <c r="Y518" i="3"/>
  <c r="CX518" i="3"/>
  <c r="DG518" i="3" s="1"/>
  <c r="CY518" i="3"/>
  <c r="CZ518" i="3"/>
  <c r="DB518" i="3" s="1"/>
  <c r="DA518" i="3"/>
  <c r="DC518" i="3"/>
  <c r="DF518" i="3"/>
  <c r="DH518" i="3"/>
  <c r="DI518" i="3"/>
  <c r="DJ518" i="3"/>
  <c r="A519" i="3"/>
  <c r="Y519" i="3"/>
  <c r="CX519" i="3" s="1"/>
  <c r="DH519" i="3" s="1"/>
  <c r="CU519" i="3"/>
  <c r="CY519" i="3"/>
  <c r="CZ519" i="3"/>
  <c r="DB519" i="3" s="1"/>
  <c r="DA519" i="3"/>
  <c r="DC519" i="3"/>
  <c r="DG519" i="3"/>
  <c r="A520" i="3"/>
  <c r="Y520" i="3"/>
  <c r="CX520" i="3"/>
  <c r="DG520" i="3" s="1"/>
  <c r="CY520" i="3"/>
  <c r="CZ520" i="3"/>
  <c r="DB520" i="3" s="1"/>
  <c r="DA520" i="3"/>
  <c r="DC520" i="3"/>
  <c r="DF520" i="3"/>
  <c r="DH520" i="3"/>
  <c r="DI520" i="3"/>
  <c r="DJ520" i="3"/>
  <c r="A521" i="3"/>
  <c r="Y521" i="3"/>
  <c r="CX521" i="3" s="1"/>
  <c r="CY521" i="3"/>
  <c r="CZ521" i="3"/>
  <c r="DA521" i="3"/>
  <c r="DB521" i="3"/>
  <c r="DC521" i="3"/>
  <c r="A522" i="3"/>
  <c r="Y522" i="3"/>
  <c r="CW522" i="3" s="1"/>
  <c r="CX522" i="3"/>
  <c r="DG522" i="3" s="1"/>
  <c r="CY522" i="3"/>
  <c r="CZ522" i="3"/>
  <c r="DB522" i="3" s="1"/>
  <c r="DA522" i="3"/>
  <c r="DC522" i="3"/>
  <c r="DI522" i="3"/>
  <c r="A523" i="3"/>
  <c r="Y523" i="3"/>
  <c r="CX523" i="3"/>
  <c r="DF523" i="3" s="1"/>
  <c r="DJ523" i="3" s="1"/>
  <c r="CY523" i="3"/>
  <c r="CZ523" i="3"/>
  <c r="DA523" i="3"/>
  <c r="DB523" i="3"/>
  <c r="DC523" i="3"/>
  <c r="DG523" i="3"/>
  <c r="DI523" i="3"/>
  <c r="A524" i="3"/>
  <c r="Y524" i="3"/>
  <c r="CX524" i="3" s="1"/>
  <c r="CY524" i="3"/>
  <c r="CZ524" i="3"/>
  <c r="DB524" i="3" s="1"/>
  <c r="DA524" i="3"/>
  <c r="DC524" i="3"/>
  <c r="A525" i="3"/>
  <c r="Y525" i="3"/>
  <c r="CX525" i="3" s="1"/>
  <c r="DH525" i="3" s="1"/>
  <c r="CY525" i="3"/>
  <c r="CZ525" i="3"/>
  <c r="DB525" i="3" s="1"/>
  <c r="DA525" i="3"/>
  <c r="DC525" i="3"/>
  <c r="DG525" i="3"/>
  <c r="A526" i="3"/>
  <c r="Y526" i="3"/>
  <c r="CX526" i="3"/>
  <c r="DG526" i="3" s="1"/>
  <c r="CY526" i="3"/>
  <c r="CZ526" i="3"/>
  <c r="DA526" i="3"/>
  <c r="DB526" i="3"/>
  <c r="DC526" i="3"/>
  <c r="DI526" i="3"/>
  <c r="A527" i="3"/>
  <c r="Y527" i="3"/>
  <c r="CX527" i="3" s="1"/>
  <c r="CY527" i="3"/>
  <c r="CZ527" i="3"/>
  <c r="DA527" i="3"/>
  <c r="DB527" i="3"/>
  <c r="DC527" i="3"/>
  <c r="A528" i="3"/>
  <c r="Y528" i="3"/>
  <c r="CX528" i="3"/>
  <c r="DI528" i="3" s="1"/>
  <c r="CY528" i="3"/>
  <c r="CZ528" i="3"/>
  <c r="DA528" i="3"/>
  <c r="DB528" i="3"/>
  <c r="DC528" i="3"/>
  <c r="DF528" i="3"/>
  <c r="DJ528" i="3" s="1"/>
  <c r="DH528" i="3"/>
  <c r="A529" i="3"/>
  <c r="Y529" i="3"/>
  <c r="CX529" i="3" s="1"/>
  <c r="DH529" i="3" s="1"/>
  <c r="CY529" i="3"/>
  <c r="CZ529" i="3"/>
  <c r="DB529" i="3" s="1"/>
  <c r="DA529" i="3"/>
  <c r="DC529" i="3"/>
  <c r="DF529" i="3"/>
  <c r="DJ529" i="3" s="1"/>
  <c r="DG529" i="3"/>
  <c r="DI529" i="3"/>
  <c r="A530" i="3"/>
  <c r="Y530" i="3"/>
  <c r="CX530" i="3"/>
  <c r="DG530" i="3" s="1"/>
  <c r="CY530" i="3"/>
  <c r="CZ530" i="3"/>
  <c r="DA530" i="3"/>
  <c r="DB530" i="3"/>
  <c r="DC530" i="3"/>
  <c r="DF530" i="3"/>
  <c r="DJ530" i="3" s="1"/>
  <c r="DI530" i="3"/>
  <c r="A531" i="3"/>
  <c r="Y531" i="3"/>
  <c r="CX531" i="3" s="1"/>
  <c r="CY531" i="3"/>
  <c r="CZ531" i="3"/>
  <c r="DA531" i="3"/>
  <c r="DB531" i="3"/>
  <c r="DC531" i="3"/>
  <c r="A532" i="3"/>
  <c r="Y532" i="3"/>
  <c r="CX532" i="3" s="1"/>
  <c r="CY532" i="3"/>
  <c r="CZ532" i="3"/>
  <c r="DA532" i="3"/>
  <c r="DB532" i="3"/>
  <c r="DC532" i="3"/>
  <c r="A533" i="3"/>
  <c r="Y533" i="3"/>
  <c r="CX533" i="3" s="1"/>
  <c r="DH533" i="3" s="1"/>
  <c r="CY533" i="3"/>
  <c r="CZ533" i="3"/>
  <c r="DB533" i="3" s="1"/>
  <c r="DA533" i="3"/>
  <c r="DC533" i="3"/>
  <c r="DF533" i="3"/>
  <c r="DJ533" i="3" s="1"/>
  <c r="DG533" i="3"/>
  <c r="A534" i="3"/>
  <c r="Y534" i="3"/>
  <c r="CU534" i="3"/>
  <c r="CV534" i="3"/>
  <c r="CX534" i="3"/>
  <c r="DI534" i="3" s="1"/>
  <c r="CY534" i="3"/>
  <c r="CZ534" i="3"/>
  <c r="DA534" i="3"/>
  <c r="DB534" i="3"/>
  <c r="DC534" i="3"/>
  <c r="DG534" i="3"/>
  <c r="DH534" i="3"/>
  <c r="DJ534" i="3"/>
  <c r="A535" i="3"/>
  <c r="Y535" i="3"/>
  <c r="CX535" i="3" s="1"/>
  <c r="DH535" i="3" s="1"/>
  <c r="CY535" i="3"/>
  <c r="CZ535" i="3"/>
  <c r="DB535" i="3" s="1"/>
  <c r="DA535" i="3"/>
  <c r="DC535" i="3"/>
  <c r="DF535" i="3"/>
  <c r="DG535" i="3"/>
  <c r="A536" i="3"/>
  <c r="Y536" i="3"/>
  <c r="CW536" i="3"/>
  <c r="CX536" i="3"/>
  <c r="DF536" i="3" s="1"/>
  <c r="CY536" i="3"/>
  <c r="CZ536" i="3"/>
  <c r="DA536" i="3"/>
  <c r="DB536" i="3"/>
  <c r="DC536" i="3"/>
  <c r="DI536" i="3"/>
  <c r="A537" i="3"/>
  <c r="Y537" i="3"/>
  <c r="CX537" i="3" s="1"/>
  <c r="DH537" i="3" s="1"/>
  <c r="CY537" i="3"/>
  <c r="CZ537" i="3"/>
  <c r="DB537" i="3" s="1"/>
  <c r="DA537" i="3"/>
  <c r="DC537" i="3"/>
  <c r="DF537" i="3"/>
  <c r="DI537" i="3"/>
  <c r="A538" i="3"/>
  <c r="Y538" i="3"/>
  <c r="CX538" i="3"/>
  <c r="DG538" i="3" s="1"/>
  <c r="CY538" i="3"/>
  <c r="CZ538" i="3"/>
  <c r="DB538" i="3" s="1"/>
  <c r="DA538" i="3"/>
  <c r="DC538" i="3"/>
  <c r="DH538" i="3"/>
  <c r="DI538" i="3"/>
  <c r="A539" i="3"/>
  <c r="Y539" i="3"/>
  <c r="CX539" i="3"/>
  <c r="DF539" i="3" s="1"/>
  <c r="DJ539" i="3" s="1"/>
  <c r="CY539" i="3"/>
  <c r="CZ539" i="3"/>
  <c r="DA539" i="3"/>
  <c r="DB539" i="3"/>
  <c r="DC539" i="3"/>
  <c r="DG539" i="3"/>
  <c r="DI539" i="3"/>
  <c r="A540" i="3"/>
  <c r="Y540" i="3"/>
  <c r="CX540" i="3"/>
  <c r="DI540" i="3" s="1"/>
  <c r="CY540" i="3"/>
  <c r="CZ540" i="3"/>
  <c r="DA540" i="3"/>
  <c r="DB540" i="3"/>
  <c r="DC540" i="3"/>
  <c r="DH540" i="3"/>
  <c r="A541" i="3"/>
  <c r="Y541" i="3"/>
  <c r="CX541" i="3" s="1"/>
  <c r="DH541" i="3" s="1"/>
  <c r="CY541" i="3"/>
  <c r="CZ541" i="3"/>
  <c r="DB541" i="3" s="1"/>
  <c r="DA541" i="3"/>
  <c r="DC541" i="3"/>
  <c r="A542" i="3"/>
  <c r="Y542" i="3"/>
  <c r="CX542" i="3"/>
  <c r="DG542" i="3" s="1"/>
  <c r="CY542" i="3"/>
  <c r="CZ542" i="3"/>
  <c r="DB542" i="3" s="1"/>
  <c r="DA542" i="3"/>
  <c r="DC542" i="3"/>
  <c r="DF542" i="3"/>
  <c r="DJ542" i="3" s="1"/>
  <c r="DH542" i="3"/>
  <c r="DI542" i="3"/>
  <c r="A543" i="3"/>
  <c r="Y543" i="3"/>
  <c r="CX543" i="3" s="1"/>
  <c r="CY543" i="3"/>
  <c r="CZ543" i="3"/>
  <c r="DA543" i="3"/>
  <c r="DB543" i="3"/>
  <c r="DC543" i="3"/>
  <c r="A544" i="3"/>
  <c r="Y544" i="3"/>
  <c r="CX544" i="3"/>
  <c r="DI544" i="3" s="1"/>
  <c r="CY544" i="3"/>
  <c r="CZ544" i="3"/>
  <c r="DA544" i="3"/>
  <c r="DB544" i="3"/>
  <c r="DC544" i="3"/>
  <c r="DH544" i="3"/>
  <c r="A545" i="3"/>
  <c r="Y545" i="3"/>
  <c r="CX545" i="3" s="1"/>
  <c r="DH545" i="3" s="1"/>
  <c r="CY545" i="3"/>
  <c r="CZ545" i="3"/>
  <c r="DB545" i="3" s="1"/>
  <c r="DA545" i="3"/>
  <c r="DC545" i="3"/>
  <c r="DF545" i="3"/>
  <c r="DJ545" i="3" s="1"/>
  <c r="A546" i="3"/>
  <c r="Y546" i="3"/>
  <c r="CX546" i="3"/>
  <c r="DG546" i="3" s="1"/>
  <c r="CY546" i="3"/>
  <c r="CZ546" i="3"/>
  <c r="DB546" i="3" s="1"/>
  <c r="DA546" i="3"/>
  <c r="DC546" i="3"/>
  <c r="DI546" i="3"/>
  <c r="A547" i="3"/>
  <c r="Y547" i="3"/>
  <c r="CX547" i="3"/>
  <c r="DF547" i="3" s="1"/>
  <c r="DJ547" i="3" s="1"/>
  <c r="CY547" i="3"/>
  <c r="CZ547" i="3"/>
  <c r="DA547" i="3"/>
  <c r="DB547" i="3"/>
  <c r="DC547" i="3"/>
  <c r="DG547" i="3"/>
  <c r="DI547" i="3"/>
  <c r="A548" i="3"/>
  <c r="Y548" i="3"/>
  <c r="CX548" i="3" s="1"/>
  <c r="CY548" i="3"/>
  <c r="CZ548" i="3"/>
  <c r="DB548" i="3" s="1"/>
  <c r="DA548" i="3"/>
  <c r="DC548" i="3"/>
  <c r="A549" i="3"/>
  <c r="Y549" i="3"/>
  <c r="CV549" i="3" s="1"/>
  <c r="CU549" i="3"/>
  <c r="CY549" i="3"/>
  <c r="CZ549" i="3"/>
  <c r="DA549" i="3"/>
  <c r="DB549" i="3"/>
  <c r="DC549" i="3"/>
  <c r="A550" i="3"/>
  <c r="Y550" i="3"/>
  <c r="CX550" i="3"/>
  <c r="DI550" i="3" s="1"/>
  <c r="DJ550" i="3" s="1"/>
  <c r="CY550" i="3"/>
  <c r="CZ550" i="3"/>
  <c r="DB550" i="3" s="1"/>
  <c r="DA550" i="3"/>
  <c r="DC550" i="3"/>
  <c r="DH550" i="3"/>
  <c r="A551" i="3"/>
  <c r="Y551" i="3"/>
  <c r="CW551" i="3" s="1"/>
  <c r="CX551" i="3"/>
  <c r="DG551" i="3" s="1"/>
  <c r="CY551" i="3"/>
  <c r="CZ551" i="3"/>
  <c r="DA551" i="3"/>
  <c r="DB551" i="3"/>
  <c r="DC551" i="3"/>
  <c r="DF551" i="3"/>
  <c r="DI551" i="3"/>
  <c r="A552" i="3"/>
  <c r="Y552" i="3"/>
  <c r="CW552" i="3"/>
  <c r="CX552" i="3"/>
  <c r="DI552" i="3" s="1"/>
  <c r="CY552" i="3"/>
  <c r="CZ552" i="3"/>
  <c r="DA552" i="3"/>
  <c r="DB552" i="3"/>
  <c r="DC552" i="3"/>
  <c r="DG552" i="3"/>
  <c r="DJ552" i="3" s="1"/>
  <c r="DH552" i="3"/>
  <c r="A553" i="3"/>
  <c r="Y553" i="3"/>
  <c r="CX553" i="3" s="1"/>
  <c r="DH553" i="3" s="1"/>
  <c r="CY553" i="3"/>
  <c r="CZ553" i="3"/>
  <c r="DB553" i="3" s="1"/>
  <c r="DA553" i="3"/>
  <c r="DC553" i="3"/>
  <c r="DF553" i="3"/>
  <c r="DJ553" i="3" s="1"/>
  <c r="DG553" i="3"/>
  <c r="A554" i="3"/>
  <c r="Y554" i="3"/>
  <c r="CX554" i="3"/>
  <c r="DG554" i="3" s="1"/>
  <c r="CY554" i="3"/>
  <c r="CZ554" i="3"/>
  <c r="DB554" i="3" s="1"/>
  <c r="DA554" i="3"/>
  <c r="DC554" i="3"/>
  <c r="DF554" i="3"/>
  <c r="DH554" i="3"/>
  <c r="DI554" i="3"/>
  <c r="DJ554" i="3"/>
  <c r="A555" i="3"/>
  <c r="Y555" i="3"/>
  <c r="CX555" i="3" s="1"/>
  <c r="CY555" i="3"/>
  <c r="CZ555" i="3"/>
  <c r="DA555" i="3"/>
  <c r="DB555" i="3"/>
  <c r="DC555" i="3"/>
  <c r="A556" i="3"/>
  <c r="Y556" i="3"/>
  <c r="CX556" i="3" s="1"/>
  <c r="CY556" i="3"/>
  <c r="CZ556" i="3"/>
  <c r="DB556" i="3" s="1"/>
  <c r="DA556" i="3"/>
  <c r="DC556" i="3"/>
  <c r="A557" i="3"/>
  <c r="Y557" i="3"/>
  <c r="CX557" i="3" s="1"/>
  <c r="DH557" i="3" s="1"/>
  <c r="CY557" i="3"/>
  <c r="CZ557" i="3"/>
  <c r="DB557" i="3" s="1"/>
  <c r="DA557" i="3"/>
  <c r="DC557" i="3"/>
  <c r="DI557" i="3"/>
  <c r="A558" i="3"/>
  <c r="Y558" i="3"/>
  <c r="CX558" i="3"/>
  <c r="DG558" i="3" s="1"/>
  <c r="CY558" i="3"/>
  <c r="CZ558" i="3"/>
  <c r="DA558" i="3"/>
  <c r="DB558" i="3"/>
  <c r="DC558" i="3"/>
  <c r="DF558" i="3"/>
  <c r="DJ558" i="3" s="1"/>
  <c r="DI558" i="3"/>
  <c r="A559" i="3"/>
  <c r="Y559" i="3"/>
  <c r="CX559" i="3" s="1"/>
  <c r="DH559" i="3" s="1"/>
  <c r="CU559" i="3"/>
  <c r="CV559" i="3"/>
  <c r="CY559" i="3"/>
  <c r="CZ559" i="3"/>
  <c r="DB559" i="3" s="1"/>
  <c r="DA559" i="3"/>
  <c r="DC559" i="3"/>
  <c r="DF559" i="3"/>
  <c r="DG559" i="3"/>
  <c r="DI559" i="3"/>
  <c r="DJ559" i="3" s="1"/>
  <c r="A560" i="3"/>
  <c r="Y560" i="3"/>
  <c r="CX560" i="3"/>
  <c r="DG560" i="3" s="1"/>
  <c r="CY560" i="3"/>
  <c r="CZ560" i="3"/>
  <c r="DA560" i="3"/>
  <c r="DB560" i="3"/>
  <c r="DC560" i="3"/>
  <c r="DF560" i="3"/>
  <c r="DI560" i="3"/>
  <c r="DJ560" i="3"/>
  <c r="A561" i="3"/>
  <c r="Y561" i="3"/>
  <c r="CW561" i="3"/>
  <c r="CX561" i="3"/>
  <c r="DI561" i="3" s="1"/>
  <c r="CY561" i="3"/>
  <c r="CZ561" i="3"/>
  <c r="DA561" i="3"/>
  <c r="DB561" i="3"/>
  <c r="DC561" i="3"/>
  <c r="DG561" i="3"/>
  <c r="DJ561" i="3" s="1"/>
  <c r="DH561" i="3"/>
  <c r="A562" i="3"/>
  <c r="Y562" i="3"/>
  <c r="CW562" i="3" s="1"/>
  <c r="CX562" i="3"/>
  <c r="DG562" i="3" s="1"/>
  <c r="CY562" i="3"/>
  <c r="CZ562" i="3"/>
  <c r="DA562" i="3"/>
  <c r="DB562" i="3"/>
  <c r="DC562" i="3"/>
  <c r="DI562" i="3"/>
  <c r="A563" i="3"/>
  <c r="Y563" i="3"/>
  <c r="CX563" i="3" s="1"/>
  <c r="CY563" i="3"/>
  <c r="CZ563" i="3"/>
  <c r="DA563" i="3"/>
  <c r="DB563" i="3"/>
  <c r="DC563" i="3"/>
  <c r="A564" i="3"/>
  <c r="Y564" i="3"/>
  <c r="CX564" i="3"/>
  <c r="DI564" i="3" s="1"/>
  <c r="CY564" i="3"/>
  <c r="CZ564" i="3"/>
  <c r="DA564" i="3"/>
  <c r="DB564" i="3"/>
  <c r="DC564" i="3"/>
  <c r="DF564" i="3"/>
  <c r="DJ564" i="3" s="1"/>
  <c r="DH564" i="3"/>
  <c r="A565" i="3"/>
  <c r="Y565" i="3"/>
  <c r="CX565" i="3" s="1"/>
  <c r="DH565" i="3" s="1"/>
  <c r="CY565" i="3"/>
  <c r="CZ565" i="3"/>
  <c r="DB565" i="3" s="1"/>
  <c r="DA565" i="3"/>
  <c r="DC565" i="3"/>
  <c r="DF565" i="3"/>
  <c r="DJ565" i="3" s="1"/>
  <c r="DG565" i="3"/>
  <c r="DI565" i="3"/>
  <c r="A566" i="3"/>
  <c r="Y566" i="3"/>
  <c r="CX566" i="3"/>
  <c r="DG566" i="3" s="1"/>
  <c r="CY566" i="3"/>
  <c r="CZ566" i="3"/>
  <c r="DB566" i="3" s="1"/>
  <c r="DA566" i="3"/>
  <c r="DC566" i="3"/>
  <c r="DF566" i="3"/>
  <c r="DJ566" i="3" s="1"/>
  <c r="DI566" i="3"/>
  <c r="A567" i="3"/>
  <c r="Y567" i="3"/>
  <c r="CX567" i="3" s="1"/>
  <c r="CY567" i="3"/>
  <c r="CZ567" i="3"/>
  <c r="DA567" i="3"/>
  <c r="DB567" i="3"/>
  <c r="DC567" i="3"/>
  <c r="A568" i="3"/>
  <c r="Y568" i="3"/>
  <c r="CX568" i="3" s="1"/>
  <c r="CY568" i="3"/>
  <c r="CZ568" i="3"/>
  <c r="DA568" i="3"/>
  <c r="DB568" i="3"/>
  <c r="DC568" i="3"/>
  <c r="A569" i="3"/>
  <c r="Y569" i="3"/>
  <c r="CV569" i="3" s="1"/>
  <c r="CU569" i="3"/>
  <c r="CY569" i="3"/>
  <c r="CZ569" i="3"/>
  <c r="DA569" i="3"/>
  <c r="DB569" i="3"/>
  <c r="DC569" i="3"/>
  <c r="A570" i="3"/>
  <c r="Y570" i="3"/>
  <c r="CV570" i="3" s="1"/>
  <c r="CU570" i="3"/>
  <c r="CY570" i="3"/>
  <c r="CZ570" i="3"/>
  <c r="DB570" i="3" s="1"/>
  <c r="DA570" i="3"/>
  <c r="DC570" i="3"/>
  <c r="A571" i="3"/>
  <c r="Y571" i="3"/>
  <c r="CX571" i="3" s="1"/>
  <c r="DH571" i="3" s="1"/>
  <c r="CU571" i="3"/>
  <c r="CV571" i="3"/>
  <c r="CY571" i="3"/>
  <c r="CZ571" i="3"/>
  <c r="DB571" i="3" s="1"/>
  <c r="DA571" i="3"/>
  <c r="DC571" i="3"/>
  <c r="DF571" i="3"/>
  <c r="DG571" i="3"/>
  <c r="A572" i="3"/>
  <c r="Y572" i="3"/>
  <c r="CU572" i="3"/>
  <c r="CV572" i="3"/>
  <c r="CX572" i="3"/>
  <c r="DI572" i="3" s="1"/>
  <c r="DJ572" i="3" s="1"/>
  <c r="CY572" i="3"/>
  <c r="CZ572" i="3"/>
  <c r="DA572" i="3"/>
  <c r="DB572" i="3"/>
  <c r="DC572" i="3"/>
  <c r="DH572" i="3"/>
  <c r="A573" i="3"/>
  <c r="Y573" i="3"/>
  <c r="CV573" i="3" s="1"/>
  <c r="CU573" i="3"/>
  <c r="CY573" i="3"/>
  <c r="CZ573" i="3"/>
  <c r="DA573" i="3"/>
  <c r="DB573" i="3"/>
  <c r="DC573" i="3"/>
  <c r="A574" i="3"/>
  <c r="Y574" i="3"/>
  <c r="CX574" i="3" s="1"/>
  <c r="CY574" i="3"/>
  <c r="CZ574" i="3"/>
  <c r="DB574" i="3" s="1"/>
  <c r="DA574" i="3"/>
  <c r="DC574" i="3"/>
  <c r="A575" i="3"/>
  <c r="Y575" i="3"/>
  <c r="CW575" i="3" s="1"/>
  <c r="CX575" i="3"/>
  <c r="DG575" i="3" s="1"/>
  <c r="CY575" i="3"/>
  <c r="CZ575" i="3"/>
  <c r="DB575" i="3" s="1"/>
  <c r="DA575" i="3"/>
  <c r="DC575" i="3"/>
  <c r="DF575" i="3"/>
  <c r="DI575" i="3"/>
  <c r="A576" i="3"/>
  <c r="Y576" i="3"/>
  <c r="CW576" i="3" s="1"/>
  <c r="CY576" i="3"/>
  <c r="CZ576" i="3"/>
  <c r="DB576" i="3" s="1"/>
  <c r="DA576" i="3"/>
  <c r="DC576" i="3"/>
  <c r="A577" i="3"/>
  <c r="Y577" i="3"/>
  <c r="CW577" i="3" s="1"/>
  <c r="CY577" i="3"/>
  <c r="CZ577" i="3"/>
  <c r="DB577" i="3" s="1"/>
  <c r="DA577" i="3"/>
  <c r="DC577" i="3"/>
  <c r="A578" i="3"/>
  <c r="Y578" i="3"/>
  <c r="CX578" i="3" s="1"/>
  <c r="CY578" i="3"/>
  <c r="CZ578" i="3"/>
  <c r="DA578" i="3"/>
  <c r="DB578" i="3"/>
  <c r="DC578" i="3"/>
  <c r="A579" i="3"/>
  <c r="Y579" i="3"/>
  <c r="CX579" i="3"/>
  <c r="DI579" i="3" s="1"/>
  <c r="CY579" i="3"/>
  <c r="CZ579" i="3"/>
  <c r="DB579" i="3" s="1"/>
  <c r="DA579" i="3"/>
  <c r="DC579" i="3"/>
  <c r="DF579" i="3"/>
  <c r="DJ579" i="3" s="1"/>
  <c r="DH579" i="3"/>
  <c r="A580" i="3"/>
  <c r="Y580" i="3"/>
  <c r="CX580" i="3" s="1"/>
  <c r="DH580" i="3" s="1"/>
  <c r="CY580" i="3"/>
  <c r="CZ580" i="3"/>
  <c r="DB580" i="3" s="1"/>
  <c r="DA580" i="3"/>
  <c r="DC580" i="3"/>
  <c r="DF580" i="3"/>
  <c r="DJ580" i="3" s="1"/>
  <c r="A581" i="3"/>
  <c r="Y581" i="3"/>
  <c r="CU581" i="3"/>
  <c r="CV581" i="3"/>
  <c r="CX581" i="3"/>
  <c r="DI581" i="3" s="1"/>
  <c r="DJ581" i="3" s="1"/>
  <c r="CY581" i="3"/>
  <c r="CZ581" i="3"/>
  <c r="DB581" i="3" s="1"/>
  <c r="DA581" i="3"/>
  <c r="DC581" i="3"/>
  <c r="DF581" i="3"/>
  <c r="DH581" i="3"/>
  <c r="A582" i="3"/>
  <c r="Y582" i="3"/>
  <c r="CX582" i="3" s="1"/>
  <c r="DH582" i="3" s="1"/>
  <c r="CY582" i="3"/>
  <c r="CZ582" i="3"/>
  <c r="DB582" i="3" s="1"/>
  <c r="DA582" i="3"/>
  <c r="DC582" i="3"/>
  <c r="DF582" i="3"/>
  <c r="A583" i="3"/>
  <c r="Y583" i="3"/>
  <c r="CW583" i="3"/>
  <c r="CX583" i="3"/>
  <c r="DF583" i="3" s="1"/>
  <c r="CY583" i="3"/>
  <c r="CZ583" i="3"/>
  <c r="DA583" i="3"/>
  <c r="DB583" i="3"/>
  <c r="DC583" i="3"/>
  <c r="DH583" i="3"/>
  <c r="DI583" i="3"/>
  <c r="A584" i="3"/>
  <c r="Y584" i="3"/>
  <c r="CX584" i="3" s="1"/>
  <c r="DH584" i="3" s="1"/>
  <c r="CW584" i="3"/>
  <c r="CY584" i="3"/>
  <c r="CZ584" i="3"/>
  <c r="DB584" i="3" s="1"/>
  <c r="DA584" i="3"/>
  <c r="DC584" i="3"/>
  <c r="DF584" i="3"/>
  <c r="DG584" i="3"/>
  <c r="DJ584" i="3" s="1"/>
  <c r="DI584" i="3"/>
  <c r="A585" i="3"/>
  <c r="Y585" i="3"/>
  <c r="CW585" i="3"/>
  <c r="CX585" i="3"/>
  <c r="DF585" i="3" s="1"/>
  <c r="CY585" i="3"/>
  <c r="CZ585" i="3"/>
  <c r="DA585" i="3"/>
  <c r="DB585" i="3"/>
  <c r="DC585" i="3"/>
  <c r="DI585" i="3"/>
  <c r="A586" i="3"/>
  <c r="Y586" i="3"/>
  <c r="CX586" i="3" s="1"/>
  <c r="CY586" i="3"/>
  <c r="CZ586" i="3"/>
  <c r="DB586" i="3" s="1"/>
  <c r="DA586" i="3"/>
  <c r="DC586" i="3"/>
  <c r="A587" i="3"/>
  <c r="Y587" i="3"/>
  <c r="CX587" i="3" s="1"/>
  <c r="DH587" i="3" s="1"/>
  <c r="CY587" i="3"/>
  <c r="CZ587" i="3"/>
  <c r="DB587" i="3" s="1"/>
  <c r="DA587" i="3"/>
  <c r="DC587" i="3"/>
  <c r="DG587" i="3"/>
  <c r="DI587" i="3"/>
  <c r="A588" i="3"/>
  <c r="Y588" i="3"/>
  <c r="CX588" i="3"/>
  <c r="DG588" i="3" s="1"/>
  <c r="CY588" i="3"/>
  <c r="CZ588" i="3"/>
  <c r="DA588" i="3"/>
  <c r="DB588" i="3"/>
  <c r="DC588" i="3"/>
  <c r="DH588" i="3"/>
  <c r="DI588" i="3"/>
  <c r="A589" i="3"/>
  <c r="Y589" i="3"/>
  <c r="CX589" i="3" s="1"/>
  <c r="DH589" i="3" s="1"/>
  <c r="CU589" i="3"/>
  <c r="CY589" i="3"/>
  <c r="CZ589" i="3"/>
  <c r="DB589" i="3" s="1"/>
  <c r="DA589" i="3"/>
  <c r="DC589" i="3"/>
  <c r="DG589" i="3"/>
  <c r="DI589" i="3"/>
  <c r="DJ589" i="3" s="1"/>
  <c r="A590" i="3"/>
  <c r="Y590" i="3"/>
  <c r="CX590" i="3"/>
  <c r="DG590" i="3" s="1"/>
  <c r="CY590" i="3"/>
  <c r="CZ590" i="3"/>
  <c r="DA590" i="3"/>
  <c r="DB590" i="3"/>
  <c r="DC590" i="3"/>
  <c r="DH590" i="3"/>
  <c r="DI590" i="3"/>
  <c r="DJ590" i="3"/>
  <c r="A591" i="3"/>
  <c r="Y591" i="3"/>
  <c r="CX591" i="3" s="1"/>
  <c r="CW591" i="3"/>
  <c r="CY591" i="3"/>
  <c r="CZ591" i="3"/>
  <c r="DB591" i="3" s="1"/>
  <c r="DA591" i="3"/>
  <c r="DC591" i="3"/>
  <c r="A592" i="3"/>
  <c r="Y592" i="3"/>
  <c r="CW592" i="3" s="1"/>
  <c r="CX592" i="3"/>
  <c r="DG592" i="3" s="1"/>
  <c r="CY592" i="3"/>
  <c r="CZ592" i="3"/>
  <c r="DB592" i="3" s="1"/>
  <c r="DA592" i="3"/>
  <c r="DC592" i="3"/>
  <c r="DF592" i="3"/>
  <c r="DI592" i="3"/>
  <c r="A593" i="3"/>
  <c r="Y593" i="3"/>
  <c r="CW593" i="3" s="1"/>
  <c r="CY593" i="3"/>
  <c r="CZ593" i="3"/>
  <c r="DB593" i="3" s="1"/>
  <c r="DA593" i="3"/>
  <c r="DC593" i="3"/>
  <c r="A594" i="3"/>
  <c r="Y594" i="3"/>
  <c r="CX594" i="3" s="1"/>
  <c r="DH594" i="3" s="1"/>
  <c r="CY594" i="3"/>
  <c r="CZ594" i="3"/>
  <c r="DB594" i="3" s="1"/>
  <c r="DA594" i="3"/>
  <c r="DC594" i="3"/>
  <c r="DG594" i="3"/>
  <c r="A595" i="3"/>
  <c r="Y595" i="3"/>
  <c r="CX595" i="3"/>
  <c r="DG595" i="3" s="1"/>
  <c r="CY595" i="3"/>
  <c r="CZ595" i="3"/>
  <c r="DA595" i="3"/>
  <c r="DB595" i="3"/>
  <c r="DC595" i="3"/>
  <c r="DI595" i="3"/>
  <c r="A596" i="3"/>
  <c r="Y596" i="3"/>
  <c r="CX596" i="3" s="1"/>
  <c r="CY596" i="3"/>
  <c r="CZ596" i="3"/>
  <c r="DA596" i="3"/>
  <c r="DB596" i="3"/>
  <c r="DC596" i="3"/>
  <c r="A597" i="3"/>
  <c r="Y597" i="3"/>
  <c r="CV597" i="3" s="1"/>
  <c r="CU597" i="3"/>
  <c r="CX597" i="3"/>
  <c r="DG597" i="3" s="1"/>
  <c r="CY597" i="3"/>
  <c r="CZ597" i="3"/>
  <c r="DA597" i="3"/>
  <c r="DB597" i="3"/>
  <c r="DC597" i="3"/>
  <c r="DI597" i="3"/>
  <c r="DJ597" i="3" s="1"/>
  <c r="A598" i="3"/>
  <c r="Y598" i="3"/>
  <c r="CX598" i="3" s="1"/>
  <c r="CY598" i="3"/>
  <c r="CZ598" i="3"/>
  <c r="DA598" i="3"/>
  <c r="DB598" i="3"/>
  <c r="DC598" i="3"/>
  <c r="A599" i="3"/>
  <c r="Y599" i="3"/>
  <c r="CW599" i="3"/>
  <c r="CX599" i="3"/>
  <c r="DG599" i="3" s="1"/>
  <c r="DJ599" i="3" s="1"/>
  <c r="CY599" i="3"/>
  <c r="CZ599" i="3"/>
  <c r="DA599" i="3"/>
  <c r="DB599" i="3"/>
  <c r="DC599" i="3"/>
  <c r="DH599" i="3"/>
  <c r="A600" i="3"/>
  <c r="Y600" i="3"/>
  <c r="CX600" i="3" s="1"/>
  <c r="CW600" i="3"/>
  <c r="CY600" i="3"/>
  <c r="CZ600" i="3"/>
  <c r="DB600" i="3" s="1"/>
  <c r="DA600" i="3"/>
  <c r="DC600" i="3"/>
  <c r="A601" i="3"/>
  <c r="Y601" i="3"/>
  <c r="CW601" i="3"/>
  <c r="CX601" i="3"/>
  <c r="DF601" i="3" s="1"/>
  <c r="CY601" i="3"/>
  <c r="CZ601" i="3"/>
  <c r="DA601" i="3"/>
  <c r="DB601" i="3"/>
  <c r="DC601" i="3"/>
  <c r="DG601" i="3"/>
  <c r="DJ601" i="3" s="1"/>
  <c r="DH601" i="3"/>
  <c r="DI601" i="3"/>
  <c r="A602" i="3"/>
  <c r="Y602" i="3"/>
  <c r="CX602" i="3" s="1"/>
  <c r="CY602" i="3"/>
  <c r="CZ602" i="3"/>
  <c r="DB602" i="3" s="1"/>
  <c r="DA602" i="3"/>
  <c r="DC602" i="3"/>
  <c r="A603" i="3"/>
  <c r="Y603" i="3"/>
  <c r="CX603" i="3" s="1"/>
  <c r="CY603" i="3"/>
  <c r="CZ603" i="3"/>
  <c r="DB603" i="3" s="1"/>
  <c r="DA603" i="3"/>
  <c r="DC603" i="3"/>
  <c r="A604" i="3"/>
  <c r="Y604" i="3"/>
  <c r="CX604" i="3"/>
  <c r="DF604" i="3" s="1"/>
  <c r="DJ604" i="3" s="1"/>
  <c r="CY604" i="3"/>
  <c r="CZ604" i="3"/>
  <c r="DB604" i="3" s="1"/>
  <c r="DA604" i="3"/>
  <c r="DC604" i="3"/>
  <c r="DH604" i="3"/>
  <c r="A605" i="3"/>
  <c r="Y605" i="3"/>
  <c r="CV605" i="3" s="1"/>
  <c r="CU605" i="3"/>
  <c r="CY605" i="3"/>
  <c r="CZ605" i="3"/>
  <c r="DB605" i="3" s="1"/>
  <c r="DA605" i="3"/>
  <c r="DC605" i="3"/>
  <c r="A606" i="3"/>
  <c r="Y606" i="3"/>
  <c r="CX606" i="3"/>
  <c r="DG606" i="3" s="1"/>
  <c r="CY606" i="3"/>
  <c r="CZ606" i="3"/>
  <c r="DA606" i="3"/>
  <c r="DB606" i="3"/>
  <c r="DC606" i="3"/>
  <c r="DF606" i="3"/>
  <c r="DH606" i="3"/>
  <c r="DI606" i="3"/>
  <c r="DJ606" i="3" s="1"/>
  <c r="A607" i="3"/>
  <c r="Y607" i="3"/>
  <c r="CW607" i="3" s="1"/>
  <c r="CY607" i="3"/>
  <c r="CZ607" i="3"/>
  <c r="DB607" i="3" s="1"/>
  <c r="DA607" i="3"/>
  <c r="DC607" i="3"/>
  <c r="A608" i="3"/>
  <c r="Y608" i="3"/>
  <c r="CW608" i="3" s="1"/>
  <c r="CX608" i="3"/>
  <c r="DF608" i="3" s="1"/>
  <c r="CY608" i="3"/>
  <c r="CZ608" i="3"/>
  <c r="DB608" i="3" s="1"/>
  <c r="DA608" i="3"/>
  <c r="DC608" i="3"/>
  <c r="DH608" i="3"/>
  <c r="A609" i="3"/>
  <c r="Y609" i="3"/>
  <c r="CX609" i="3" s="1"/>
  <c r="CW609" i="3"/>
  <c r="CY609" i="3"/>
  <c r="CZ609" i="3"/>
  <c r="DB609" i="3" s="1"/>
  <c r="DA609" i="3"/>
  <c r="DC609" i="3"/>
  <c r="A610" i="3"/>
  <c r="Y610" i="3"/>
  <c r="CX610" i="3" s="1"/>
  <c r="CY610" i="3"/>
  <c r="CZ610" i="3"/>
  <c r="DB610" i="3" s="1"/>
  <c r="DA610" i="3"/>
  <c r="DC610" i="3"/>
  <c r="A611" i="3"/>
  <c r="Y611" i="3"/>
  <c r="CX611" i="3"/>
  <c r="DF611" i="3" s="1"/>
  <c r="DJ611" i="3" s="1"/>
  <c r="CY611" i="3"/>
  <c r="CZ611" i="3"/>
  <c r="DB611" i="3" s="1"/>
  <c r="DA611" i="3"/>
  <c r="DC611" i="3"/>
  <c r="DH611" i="3"/>
  <c r="A612" i="3"/>
  <c r="Y612" i="3"/>
  <c r="CX612" i="3"/>
  <c r="DG612" i="3" s="1"/>
  <c r="CY612" i="3"/>
  <c r="CZ612" i="3"/>
  <c r="DA612" i="3"/>
  <c r="DB612" i="3"/>
  <c r="DC612" i="3"/>
  <c r="DH612" i="3"/>
  <c r="A613" i="3"/>
  <c r="Y613" i="3"/>
  <c r="CX613" i="3"/>
  <c r="DG613" i="3" s="1"/>
  <c r="CY613" i="3"/>
  <c r="CZ613" i="3"/>
  <c r="DB613" i="3" s="1"/>
  <c r="DA613" i="3"/>
  <c r="DC613" i="3"/>
  <c r="DF613" i="3"/>
  <c r="DJ613" i="3" s="1"/>
  <c r="DH613" i="3"/>
  <c r="A614" i="3"/>
  <c r="Y614" i="3"/>
  <c r="CU614" i="3"/>
  <c r="CV614" i="3"/>
  <c r="CX614" i="3"/>
  <c r="DF614" i="3" s="1"/>
  <c r="CY614" i="3"/>
  <c r="CZ614" i="3"/>
  <c r="DA614" i="3"/>
  <c r="DB614" i="3"/>
  <c r="DC614" i="3"/>
  <c r="DG614" i="3"/>
  <c r="DH614" i="3"/>
  <c r="DI614" i="3"/>
  <c r="DJ614" i="3" s="1"/>
  <c r="A615" i="3"/>
  <c r="Y615" i="3"/>
  <c r="CX615" i="3" s="1"/>
  <c r="CY615" i="3"/>
  <c r="CZ615" i="3"/>
  <c r="DB615" i="3" s="1"/>
  <c r="DA615" i="3"/>
  <c r="DC615" i="3"/>
  <c r="A616" i="3"/>
  <c r="Y616" i="3"/>
  <c r="CX616" i="3" s="1"/>
  <c r="CY616" i="3"/>
  <c r="CZ616" i="3"/>
  <c r="DA616" i="3"/>
  <c r="DB616" i="3"/>
  <c r="DC616" i="3"/>
  <c r="A617" i="3"/>
  <c r="Y617" i="3"/>
  <c r="CW617" i="3" s="1"/>
  <c r="CY617" i="3"/>
  <c r="CZ617" i="3"/>
  <c r="DB617" i="3" s="1"/>
  <c r="DA617" i="3"/>
  <c r="DC617" i="3"/>
  <c r="A618" i="3"/>
  <c r="Y618" i="3"/>
  <c r="CW618" i="3" s="1"/>
  <c r="CX618" i="3"/>
  <c r="DF618" i="3" s="1"/>
  <c r="CY618" i="3"/>
  <c r="CZ618" i="3"/>
  <c r="DB618" i="3" s="1"/>
  <c r="DA618" i="3"/>
  <c r="DC618" i="3"/>
  <c r="DH618" i="3"/>
  <c r="A619" i="3"/>
  <c r="Y619" i="3"/>
  <c r="CX619" i="3"/>
  <c r="DG619" i="3" s="1"/>
  <c r="CY619" i="3"/>
  <c r="CZ619" i="3"/>
  <c r="DA619" i="3"/>
  <c r="DB619" i="3"/>
  <c r="DC619" i="3"/>
  <c r="DH619" i="3"/>
  <c r="A620" i="3"/>
  <c r="Y620" i="3"/>
  <c r="CX620" i="3"/>
  <c r="DG620" i="3" s="1"/>
  <c r="CY620" i="3"/>
  <c r="CZ620" i="3"/>
  <c r="DB620" i="3" s="1"/>
  <c r="DA620" i="3"/>
  <c r="DC620" i="3"/>
  <c r="DF620" i="3"/>
  <c r="DJ620" i="3" s="1"/>
  <c r="DH620" i="3"/>
  <c r="A621" i="3"/>
  <c r="Y621" i="3"/>
  <c r="CX621" i="3" s="1"/>
  <c r="CY621" i="3"/>
  <c r="CZ621" i="3"/>
  <c r="DB621" i="3" s="1"/>
  <c r="DA621" i="3"/>
  <c r="DC621" i="3"/>
  <c r="A622" i="3"/>
  <c r="Y622" i="3"/>
  <c r="CX622" i="3"/>
  <c r="DG622" i="3" s="1"/>
  <c r="CY622" i="3"/>
  <c r="CZ622" i="3"/>
  <c r="DA622" i="3"/>
  <c r="DB622" i="3"/>
  <c r="DC622" i="3"/>
  <c r="DF622" i="3"/>
  <c r="DJ622" i="3" s="1"/>
  <c r="DH622" i="3"/>
  <c r="DI622" i="3"/>
  <c r="A623" i="3"/>
  <c r="Y623" i="3"/>
  <c r="CV623" i="3" s="1"/>
  <c r="CU623" i="3"/>
  <c r="CY623" i="3"/>
  <c r="CZ623" i="3"/>
  <c r="DB623" i="3" s="1"/>
  <c r="DA623" i="3"/>
  <c r="DC623" i="3"/>
  <c r="A624" i="3"/>
  <c r="Y624" i="3"/>
  <c r="CX624" i="3"/>
  <c r="DF624" i="3" s="1"/>
  <c r="CY624" i="3"/>
  <c r="CZ624" i="3"/>
  <c r="DB624" i="3" s="1"/>
  <c r="DA624" i="3"/>
  <c r="DC624" i="3"/>
  <c r="DH624" i="3"/>
  <c r="A625" i="3"/>
  <c r="Y625" i="3"/>
  <c r="CX625" i="3" s="1"/>
  <c r="CW625" i="3"/>
  <c r="CY625" i="3"/>
  <c r="CZ625" i="3"/>
  <c r="DB625" i="3" s="1"/>
  <c r="DA625" i="3"/>
  <c r="DC625" i="3"/>
  <c r="A626" i="3"/>
  <c r="Y626" i="3"/>
  <c r="CX626" i="3" s="1"/>
  <c r="CY626" i="3"/>
  <c r="CZ626" i="3"/>
  <c r="DA626" i="3"/>
  <c r="DB626" i="3"/>
  <c r="DC626" i="3"/>
  <c r="A627" i="3"/>
  <c r="Y627" i="3"/>
  <c r="CW627" i="3" s="1"/>
  <c r="CY627" i="3"/>
  <c r="CZ627" i="3"/>
  <c r="DB627" i="3" s="1"/>
  <c r="DA627" i="3"/>
  <c r="DC627" i="3"/>
  <c r="A628" i="3"/>
  <c r="Y628" i="3"/>
  <c r="CX628" i="3" s="1"/>
  <c r="CY628" i="3"/>
  <c r="CZ628" i="3"/>
  <c r="DB628" i="3" s="1"/>
  <c r="DA628" i="3"/>
  <c r="DC628" i="3"/>
  <c r="A629" i="3"/>
  <c r="Y629" i="3"/>
  <c r="CX629" i="3"/>
  <c r="DG629" i="3" s="1"/>
  <c r="CY629" i="3"/>
  <c r="CZ629" i="3"/>
  <c r="DA629" i="3"/>
  <c r="DB629" i="3"/>
  <c r="DC629" i="3"/>
  <c r="DF629" i="3"/>
  <c r="DJ629" i="3" s="1"/>
  <c r="DH629" i="3"/>
  <c r="DI629" i="3"/>
  <c r="A630" i="3"/>
  <c r="Y630" i="3"/>
  <c r="CX630" i="3" s="1"/>
  <c r="CY630" i="3"/>
  <c r="CZ630" i="3"/>
  <c r="DA630" i="3"/>
  <c r="DB630" i="3"/>
  <c r="DC630" i="3"/>
  <c r="A631" i="3"/>
  <c r="Y631" i="3"/>
  <c r="CX631" i="3" s="1"/>
  <c r="CY631" i="3"/>
  <c r="CZ631" i="3"/>
  <c r="DB631" i="3" s="1"/>
  <c r="DA631" i="3"/>
  <c r="DC631" i="3"/>
  <c r="A632" i="3"/>
  <c r="Y632" i="3"/>
  <c r="CV632" i="3" s="1"/>
  <c r="CU632" i="3"/>
  <c r="CY632" i="3"/>
  <c r="CZ632" i="3"/>
  <c r="DA632" i="3"/>
  <c r="DB632" i="3"/>
  <c r="DC632" i="3"/>
  <c r="A633" i="3"/>
  <c r="Y633" i="3"/>
  <c r="CX633" i="3"/>
  <c r="DG633" i="3" s="1"/>
  <c r="CY633" i="3"/>
  <c r="CZ633" i="3"/>
  <c r="DB633" i="3" s="1"/>
  <c r="DA633" i="3"/>
  <c r="DC633" i="3"/>
  <c r="DF633" i="3"/>
  <c r="DH633" i="3"/>
  <c r="A634" i="3"/>
  <c r="Y634" i="3"/>
  <c r="CW634" i="3" s="1"/>
  <c r="CX634" i="3"/>
  <c r="DF634" i="3" s="1"/>
  <c r="CY634" i="3"/>
  <c r="CZ634" i="3"/>
  <c r="DB634" i="3" s="1"/>
  <c r="DA634" i="3"/>
  <c r="DC634" i="3"/>
  <c r="DH634" i="3"/>
  <c r="A635" i="3"/>
  <c r="Y635" i="3"/>
  <c r="CX635" i="3" s="1"/>
  <c r="CW635" i="3"/>
  <c r="CY635" i="3"/>
  <c r="CZ635" i="3"/>
  <c r="DB635" i="3" s="1"/>
  <c r="DA635" i="3"/>
  <c r="DC635" i="3"/>
  <c r="A636" i="3"/>
  <c r="Y636" i="3"/>
  <c r="CX636" i="3" s="1"/>
  <c r="CY636" i="3"/>
  <c r="CZ636" i="3"/>
  <c r="DA636" i="3"/>
  <c r="DB636" i="3"/>
  <c r="DC636" i="3"/>
  <c r="A637" i="3"/>
  <c r="Y637" i="3"/>
  <c r="CX637" i="3" s="1"/>
  <c r="DG637" i="3" s="1"/>
  <c r="CY637" i="3"/>
  <c r="CZ637" i="3"/>
  <c r="DA637" i="3"/>
  <c r="DB637" i="3"/>
  <c r="DC637" i="3"/>
  <c r="A638" i="3"/>
  <c r="Y638" i="3"/>
  <c r="CX638" i="3" s="1"/>
  <c r="CY638" i="3"/>
  <c r="CZ638" i="3"/>
  <c r="DB638" i="3" s="1"/>
  <c r="DA638" i="3"/>
  <c r="DC638" i="3"/>
  <c r="A639" i="3"/>
  <c r="Y639" i="3"/>
  <c r="CX639" i="3" s="1"/>
  <c r="CY639" i="3"/>
  <c r="CZ639" i="3"/>
  <c r="DB639" i="3" s="1"/>
  <c r="DA639" i="3"/>
  <c r="DC639" i="3"/>
  <c r="A640" i="3"/>
  <c r="Y640" i="3"/>
  <c r="CX640" i="3"/>
  <c r="CY640" i="3"/>
  <c r="CZ640" i="3"/>
  <c r="DB640" i="3" s="1"/>
  <c r="DA640" i="3"/>
  <c r="DC640" i="3"/>
  <c r="DH640" i="3"/>
  <c r="A641" i="3"/>
  <c r="Y641" i="3"/>
  <c r="CV641" i="3" s="1"/>
  <c r="CU641" i="3"/>
  <c r="CY641" i="3"/>
  <c r="CZ641" i="3"/>
  <c r="DB641" i="3" s="1"/>
  <c r="DA641" i="3"/>
  <c r="DC641" i="3"/>
  <c r="A642" i="3"/>
  <c r="Y642" i="3"/>
  <c r="CU642" i="3"/>
  <c r="CV642" i="3"/>
  <c r="CX642" i="3"/>
  <c r="DI642" i="3" s="1"/>
  <c r="CY642" i="3"/>
  <c r="CZ642" i="3"/>
  <c r="DB642" i="3" s="1"/>
  <c r="DA642" i="3"/>
  <c r="DC642" i="3"/>
  <c r="DF642" i="3"/>
  <c r="DG642" i="3"/>
  <c r="DH642" i="3"/>
  <c r="DJ642" i="3"/>
  <c r="A643" i="3"/>
  <c r="Y643" i="3"/>
  <c r="CV643" i="3" s="1"/>
  <c r="CU643" i="3"/>
  <c r="CY643" i="3"/>
  <c r="CZ643" i="3"/>
  <c r="DA643" i="3"/>
  <c r="DB643" i="3"/>
  <c r="DC643" i="3"/>
  <c r="A644" i="3"/>
  <c r="Y644" i="3"/>
  <c r="CX644" i="3" s="1"/>
  <c r="CU644" i="3"/>
  <c r="CY644" i="3"/>
  <c r="CZ644" i="3"/>
  <c r="DA644" i="3"/>
  <c r="DB644" i="3"/>
  <c r="DC644" i="3"/>
  <c r="A645" i="3"/>
  <c r="Y645" i="3"/>
  <c r="CX645" i="3" s="1"/>
  <c r="CU645" i="3"/>
  <c r="CY645" i="3"/>
  <c r="CZ645" i="3"/>
  <c r="DB645" i="3" s="1"/>
  <c r="DA645" i="3"/>
  <c r="DC645" i="3"/>
  <c r="A646" i="3"/>
  <c r="Y646" i="3"/>
  <c r="CU646" i="3"/>
  <c r="CV646" i="3"/>
  <c r="CX646" i="3"/>
  <c r="DH646" i="3" s="1"/>
  <c r="CY646" i="3"/>
  <c r="CZ646" i="3"/>
  <c r="DB646" i="3" s="1"/>
  <c r="DA646" i="3"/>
  <c r="DC646" i="3"/>
  <c r="DF646" i="3"/>
  <c r="A647" i="3"/>
  <c r="Y647" i="3"/>
  <c r="CU647" i="3"/>
  <c r="CV647" i="3"/>
  <c r="CX647" i="3"/>
  <c r="DF647" i="3" s="1"/>
  <c r="CY647" i="3"/>
  <c r="CZ647" i="3"/>
  <c r="DA647" i="3"/>
  <c r="DB647" i="3"/>
  <c r="DC647" i="3"/>
  <c r="DG647" i="3"/>
  <c r="DH647" i="3"/>
  <c r="DI647" i="3"/>
  <c r="DJ647" i="3" s="1"/>
  <c r="A648" i="3"/>
  <c r="Y648" i="3"/>
  <c r="CV648" i="3" s="1"/>
  <c r="CU648" i="3"/>
  <c r="CX648" i="3"/>
  <c r="CY648" i="3"/>
  <c r="CZ648" i="3"/>
  <c r="DB648" i="3" s="1"/>
  <c r="DA648" i="3"/>
  <c r="DC648" i="3"/>
  <c r="DH648" i="3"/>
  <c r="A649" i="3"/>
  <c r="Y649" i="3"/>
  <c r="CV649" i="3" s="1"/>
  <c r="CU649" i="3"/>
  <c r="CY649" i="3"/>
  <c r="CZ649" i="3"/>
  <c r="DB649" i="3" s="1"/>
  <c r="DA649" i="3"/>
  <c r="DC649" i="3"/>
  <c r="A650" i="3"/>
  <c r="Y650" i="3"/>
  <c r="CU650" i="3"/>
  <c r="CV650" i="3"/>
  <c r="CX650" i="3"/>
  <c r="DI650" i="3" s="1"/>
  <c r="CY650" i="3"/>
  <c r="CZ650" i="3"/>
  <c r="DA650" i="3"/>
  <c r="DB650" i="3"/>
  <c r="DC650" i="3"/>
  <c r="DF650" i="3"/>
  <c r="DG650" i="3"/>
  <c r="DH650" i="3"/>
  <c r="DJ650" i="3"/>
  <c r="A651" i="3"/>
  <c r="Y651" i="3"/>
  <c r="CV651" i="3" s="1"/>
  <c r="CU651" i="3"/>
  <c r="CX651" i="3"/>
  <c r="DH651" i="3" s="1"/>
  <c r="CY651" i="3"/>
  <c r="CZ651" i="3"/>
  <c r="DA651" i="3"/>
  <c r="DB651" i="3"/>
  <c r="DC651" i="3"/>
  <c r="A652" i="3"/>
  <c r="Y652" i="3"/>
  <c r="CU652" i="3"/>
  <c r="CY652" i="3"/>
  <c r="CZ652" i="3"/>
  <c r="DA652" i="3"/>
  <c r="DB652" i="3"/>
  <c r="DC652" i="3"/>
  <c r="A653" i="3"/>
  <c r="Y653" i="3"/>
  <c r="CX653" i="3" s="1"/>
  <c r="CU653" i="3"/>
  <c r="CV653" i="3"/>
  <c r="CY653" i="3"/>
  <c r="CZ653" i="3"/>
  <c r="DB653" i="3" s="1"/>
  <c r="DA653" i="3"/>
  <c r="DC653" i="3"/>
  <c r="DG653" i="3"/>
  <c r="A654" i="3"/>
  <c r="Y654" i="3"/>
  <c r="CU654" i="3"/>
  <c r="CV654" i="3"/>
  <c r="CX654" i="3"/>
  <c r="DI654" i="3" s="1"/>
  <c r="DJ654" i="3" s="1"/>
  <c r="CY654" i="3"/>
  <c r="CZ654" i="3"/>
  <c r="DB654" i="3" s="1"/>
  <c r="DA654" i="3"/>
  <c r="DC654" i="3"/>
  <c r="A655" i="3"/>
  <c r="Y655" i="3"/>
  <c r="CU655" i="3"/>
  <c r="CV655" i="3"/>
  <c r="CX655" i="3"/>
  <c r="DF655" i="3" s="1"/>
  <c r="CY655" i="3"/>
  <c r="CZ655" i="3"/>
  <c r="DA655" i="3"/>
  <c r="DB655" i="3"/>
  <c r="DC655" i="3"/>
  <c r="DI655" i="3"/>
  <c r="DJ655" i="3" s="1"/>
  <c r="A656" i="3"/>
  <c r="Y656" i="3"/>
  <c r="CV656" i="3" s="1"/>
  <c r="CU656" i="3"/>
  <c r="CX656" i="3"/>
  <c r="DH656" i="3" s="1"/>
  <c r="CY656" i="3"/>
  <c r="CZ656" i="3"/>
  <c r="DB656" i="3" s="1"/>
  <c r="DA656" i="3"/>
  <c r="DC656" i="3"/>
  <c r="A657" i="3"/>
  <c r="Y657" i="3"/>
  <c r="CV657" i="3" s="1"/>
  <c r="CU657" i="3"/>
  <c r="CY657" i="3"/>
  <c r="CZ657" i="3"/>
  <c r="DB657" i="3" s="1"/>
  <c r="DA657" i="3"/>
  <c r="DC657" i="3"/>
  <c r="A658" i="3"/>
  <c r="Y658" i="3"/>
  <c r="CU658" i="3"/>
  <c r="CV658" i="3"/>
  <c r="CX658" i="3"/>
  <c r="DI658" i="3" s="1"/>
  <c r="CY658" i="3"/>
  <c r="CZ658" i="3"/>
  <c r="DB658" i="3" s="1"/>
  <c r="DA658" i="3"/>
  <c r="DC658" i="3"/>
  <c r="DF658" i="3"/>
  <c r="DG658" i="3"/>
  <c r="DH658" i="3"/>
  <c r="DJ658" i="3"/>
  <c r="A659" i="3"/>
  <c r="Y659" i="3"/>
  <c r="CV659" i="3" s="1"/>
  <c r="CU659" i="3"/>
  <c r="CX659" i="3"/>
  <c r="CY659" i="3"/>
  <c r="CZ659" i="3"/>
  <c r="DA659" i="3"/>
  <c r="DB659" i="3"/>
  <c r="DC659" i="3"/>
  <c r="A660" i="3"/>
  <c r="Y660" i="3"/>
  <c r="CU660" i="3"/>
  <c r="CY660" i="3"/>
  <c r="CZ660" i="3"/>
  <c r="DA660" i="3"/>
  <c r="DB660" i="3"/>
  <c r="DC660" i="3"/>
  <c r="A661" i="3"/>
  <c r="Y661" i="3"/>
  <c r="CX661" i="3" s="1"/>
  <c r="CU661" i="3"/>
  <c r="CV661" i="3"/>
  <c r="CY661" i="3"/>
  <c r="CZ661" i="3"/>
  <c r="DB661" i="3" s="1"/>
  <c r="DA661" i="3"/>
  <c r="DC661" i="3"/>
  <c r="DF661" i="3"/>
  <c r="DG661" i="3"/>
  <c r="A662" i="3"/>
  <c r="Y662" i="3"/>
  <c r="CU662" i="3"/>
  <c r="CV662" i="3"/>
  <c r="CX662" i="3"/>
  <c r="DI662" i="3" s="1"/>
  <c r="DJ662" i="3" s="1"/>
  <c r="CY662" i="3"/>
  <c r="CZ662" i="3"/>
  <c r="DB662" i="3" s="1"/>
  <c r="DA662" i="3"/>
  <c r="DC662" i="3"/>
  <c r="DF662" i="3"/>
  <c r="A663" i="3"/>
  <c r="Y663" i="3"/>
  <c r="CU663" i="3"/>
  <c r="CV663" i="3"/>
  <c r="CX663" i="3"/>
  <c r="DF663" i="3" s="1"/>
  <c r="CY663" i="3"/>
  <c r="CZ663" i="3"/>
  <c r="DA663" i="3"/>
  <c r="DB663" i="3"/>
  <c r="DC663" i="3"/>
  <c r="DI663" i="3"/>
  <c r="DJ663" i="3" s="1"/>
  <c r="A664" i="3"/>
  <c r="Y664" i="3"/>
  <c r="CV664" i="3" s="1"/>
  <c r="CU664" i="3"/>
  <c r="CX664" i="3"/>
  <c r="CY664" i="3"/>
  <c r="CZ664" i="3"/>
  <c r="DB664" i="3" s="1"/>
  <c r="DA664" i="3"/>
  <c r="DC664" i="3"/>
  <c r="DH664" i="3"/>
  <c r="A665" i="3"/>
  <c r="Y665" i="3"/>
  <c r="CV665" i="3" s="1"/>
  <c r="CU665" i="3"/>
  <c r="CY665" i="3"/>
  <c r="CZ665" i="3"/>
  <c r="DB665" i="3" s="1"/>
  <c r="DA665" i="3"/>
  <c r="DC665" i="3"/>
  <c r="A666" i="3"/>
  <c r="Y666" i="3"/>
  <c r="CU666" i="3"/>
  <c r="CV666" i="3"/>
  <c r="CX666" i="3"/>
  <c r="DI666" i="3" s="1"/>
  <c r="CY666" i="3"/>
  <c r="CZ666" i="3"/>
  <c r="DB666" i="3" s="1"/>
  <c r="DA666" i="3"/>
  <c r="DC666" i="3"/>
  <c r="DF666" i="3"/>
  <c r="DG666" i="3"/>
  <c r="DH666" i="3"/>
  <c r="DJ666" i="3"/>
  <c r="A667" i="3"/>
  <c r="Y667" i="3"/>
  <c r="CX667" i="3" s="1"/>
  <c r="CU667" i="3"/>
  <c r="CY667" i="3"/>
  <c r="CZ667" i="3"/>
  <c r="DA667" i="3"/>
  <c r="DB667" i="3"/>
  <c r="DC667" i="3"/>
  <c r="A668" i="3"/>
  <c r="Y668" i="3"/>
  <c r="CV668" i="3" s="1"/>
  <c r="CU668" i="3"/>
  <c r="CY668" i="3"/>
  <c r="CZ668" i="3"/>
  <c r="DA668" i="3"/>
  <c r="DB668" i="3"/>
  <c r="DC668" i="3"/>
  <c r="A669" i="3"/>
  <c r="Y669" i="3"/>
  <c r="CX669" i="3" s="1"/>
  <c r="DH669" i="3" s="1"/>
  <c r="CU669" i="3"/>
  <c r="CY669" i="3"/>
  <c r="CZ669" i="3"/>
  <c r="DB669" i="3" s="1"/>
  <c r="DA669" i="3"/>
  <c r="DC669" i="3"/>
  <c r="DG669" i="3"/>
  <c r="A670" i="3"/>
  <c r="Y670" i="3"/>
  <c r="CU670" i="3"/>
  <c r="CV670" i="3"/>
  <c r="CX670" i="3"/>
  <c r="DI670" i="3" s="1"/>
  <c r="CY670" i="3"/>
  <c r="CZ670" i="3"/>
  <c r="DB670" i="3" s="1"/>
  <c r="DA670" i="3"/>
  <c r="DC670" i="3"/>
  <c r="DF670" i="3"/>
  <c r="DJ670" i="3"/>
  <c r="A671" i="3"/>
  <c r="Y671" i="3"/>
  <c r="CU671" i="3"/>
  <c r="CV671" i="3"/>
  <c r="CX671" i="3"/>
  <c r="DF671" i="3" s="1"/>
  <c r="CY671" i="3"/>
  <c r="CZ671" i="3"/>
  <c r="DA671" i="3"/>
  <c r="DB671" i="3"/>
  <c r="DC671" i="3"/>
  <c r="DI671" i="3"/>
  <c r="DJ671" i="3" s="1"/>
  <c r="A672" i="3"/>
  <c r="Y672" i="3"/>
  <c r="CV672" i="3" s="1"/>
  <c r="CU672" i="3"/>
  <c r="CX672" i="3"/>
  <c r="DG672" i="3" s="1"/>
  <c r="CY672" i="3"/>
  <c r="CZ672" i="3"/>
  <c r="DA672" i="3"/>
  <c r="DB672" i="3"/>
  <c r="DC672" i="3"/>
  <c r="DI672" i="3"/>
  <c r="DJ672" i="3" s="1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D24" i="1"/>
  <c r="E26" i="1"/>
  <c r="Z26" i="1"/>
  <c r="AA26" i="1"/>
  <c r="AM26" i="1"/>
  <c r="AN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R26" i="1"/>
  <c r="DS26" i="1"/>
  <c r="EE26" i="1"/>
  <c r="EF26" i="1"/>
  <c r="EW26" i="1"/>
  <c r="EX26" i="1"/>
  <c r="EY26" i="1"/>
  <c r="EZ26" i="1"/>
  <c r="FA26" i="1"/>
  <c r="FB26" i="1"/>
  <c r="FC26" i="1"/>
  <c r="FD26" i="1"/>
  <c r="FE26" i="1"/>
  <c r="FF26" i="1"/>
  <c r="FG26" i="1"/>
  <c r="FH26" i="1"/>
  <c r="FI26" i="1"/>
  <c r="FJ26" i="1"/>
  <c r="FK26" i="1"/>
  <c r="FL26" i="1"/>
  <c r="FM26" i="1"/>
  <c r="FN26" i="1"/>
  <c r="FO26" i="1"/>
  <c r="GF26" i="1"/>
  <c r="GG26" i="1"/>
  <c r="GH26" i="1"/>
  <c r="GI26" i="1"/>
  <c r="GJ26" i="1"/>
  <c r="GK26" i="1"/>
  <c r="GL26" i="1"/>
  <c r="GM26" i="1"/>
  <c r="GN26" i="1"/>
  <c r="GO26" i="1"/>
  <c r="GP26" i="1"/>
  <c r="GQ26" i="1"/>
  <c r="GR26" i="1"/>
  <c r="GS26" i="1"/>
  <c r="GT26" i="1"/>
  <c r="GU26" i="1"/>
  <c r="GV26" i="1"/>
  <c r="GW26" i="1"/>
  <c r="GX26" i="1"/>
  <c r="C28" i="1"/>
  <c r="D28" i="1"/>
  <c r="N28" i="1"/>
  <c r="T28" i="1"/>
  <c r="U28" i="1"/>
  <c r="V28" i="1"/>
  <c r="AC28" i="1"/>
  <c r="AE28" i="1"/>
  <c r="AD28" i="1" s="1"/>
  <c r="AF28" i="1"/>
  <c r="AG28" i="1"/>
  <c r="AH28" i="1"/>
  <c r="AI28" i="1"/>
  <c r="AJ28" i="1"/>
  <c r="CX28" i="1" s="1"/>
  <c r="W28" i="1" s="1"/>
  <c r="CQ28" i="1"/>
  <c r="CR28" i="1"/>
  <c r="CS28" i="1"/>
  <c r="CT28" i="1"/>
  <c r="CU28" i="1"/>
  <c r="CV28" i="1"/>
  <c r="CW28" i="1"/>
  <c r="GL28" i="1"/>
  <c r="GO28" i="1"/>
  <c r="GP28" i="1"/>
  <c r="GV28" i="1"/>
  <c r="HC28" i="1"/>
  <c r="GX28" i="1" s="1"/>
  <c r="C29" i="1"/>
  <c r="D29" i="1"/>
  <c r="N29" i="1"/>
  <c r="T29" i="1"/>
  <c r="U29" i="1"/>
  <c r="V29" i="1"/>
  <c r="AC29" i="1"/>
  <c r="AD29" i="1"/>
  <c r="AE29" i="1"/>
  <c r="AF29" i="1"/>
  <c r="AG29" i="1"/>
  <c r="AH29" i="1"/>
  <c r="AI29" i="1"/>
  <c r="AJ29" i="1"/>
  <c r="CQ29" i="1"/>
  <c r="CR29" i="1"/>
  <c r="CS29" i="1"/>
  <c r="CT29" i="1"/>
  <c r="CU29" i="1"/>
  <c r="CV29" i="1"/>
  <c r="CW29" i="1"/>
  <c r="CX29" i="1"/>
  <c r="W29" i="1" s="1"/>
  <c r="GL29" i="1"/>
  <c r="GO29" i="1"/>
  <c r="GP29" i="1"/>
  <c r="GV29" i="1"/>
  <c r="HC29" i="1" s="1"/>
  <c r="GX29" i="1" s="1"/>
  <c r="C31" i="1"/>
  <c r="D31" i="1"/>
  <c r="N31" i="1"/>
  <c r="T31" i="1"/>
  <c r="U31" i="1"/>
  <c r="V31" i="1"/>
  <c r="AC31" i="1"/>
  <c r="AE31" i="1"/>
  <c r="AD31" i="1" s="1"/>
  <c r="AB31" i="1" s="1"/>
  <c r="AF31" i="1"/>
  <c r="AG31" i="1"/>
  <c r="AH31" i="1"/>
  <c r="AI31" i="1"/>
  <c r="AJ31" i="1"/>
  <c r="CX31" i="1" s="1"/>
  <c r="W31" i="1" s="1"/>
  <c r="CQ31" i="1"/>
  <c r="CR31" i="1"/>
  <c r="CS31" i="1"/>
  <c r="CT31" i="1"/>
  <c r="CU31" i="1"/>
  <c r="CV31" i="1"/>
  <c r="CW31" i="1"/>
  <c r="GL31" i="1"/>
  <c r="GO31" i="1"/>
  <c r="GP31" i="1"/>
  <c r="GV31" i="1"/>
  <c r="GX31" i="1"/>
  <c r="HC31" i="1"/>
  <c r="C32" i="1"/>
  <c r="D32" i="1"/>
  <c r="N32" i="1"/>
  <c r="U32" i="1"/>
  <c r="V32" i="1"/>
  <c r="AC32" i="1"/>
  <c r="AE32" i="1"/>
  <c r="AD32" i="1" s="1"/>
  <c r="AB32" i="1" s="1"/>
  <c r="AF32" i="1"/>
  <c r="AG32" i="1"/>
  <c r="AH32" i="1"/>
  <c r="AI32" i="1"/>
  <c r="AJ32" i="1"/>
  <c r="CX32" i="1" s="1"/>
  <c r="W32" i="1" s="1"/>
  <c r="CQ32" i="1"/>
  <c r="CR32" i="1"/>
  <c r="CS32" i="1"/>
  <c r="CT32" i="1"/>
  <c r="CU32" i="1"/>
  <c r="T32" i="1" s="1"/>
  <c r="CV32" i="1"/>
  <c r="CW32" i="1"/>
  <c r="GL32" i="1"/>
  <c r="GO32" i="1"/>
  <c r="GP32" i="1"/>
  <c r="GV32" i="1"/>
  <c r="HC32" i="1" s="1"/>
  <c r="GX32" i="1" s="1"/>
  <c r="C34" i="1"/>
  <c r="D34" i="1"/>
  <c r="N34" i="1"/>
  <c r="U34" i="1"/>
  <c r="V34" i="1"/>
  <c r="AC34" i="1"/>
  <c r="AE34" i="1"/>
  <c r="AD34" i="1" s="1"/>
  <c r="AB34" i="1" s="1"/>
  <c r="AF34" i="1"/>
  <c r="AG34" i="1"/>
  <c r="AH34" i="1"/>
  <c r="AI34" i="1"/>
  <c r="AJ34" i="1"/>
  <c r="CX34" i="1" s="1"/>
  <c r="W34" i="1" s="1"/>
  <c r="CQ34" i="1"/>
  <c r="CR34" i="1"/>
  <c r="CS34" i="1"/>
  <c r="CT34" i="1"/>
  <c r="CU34" i="1"/>
  <c r="T34" i="1" s="1"/>
  <c r="CV34" i="1"/>
  <c r="CW34" i="1"/>
  <c r="GL34" i="1"/>
  <c r="GO34" i="1"/>
  <c r="GP34" i="1"/>
  <c r="GV34" i="1"/>
  <c r="HC34" i="1"/>
  <c r="GX34" i="1" s="1"/>
  <c r="C35" i="1"/>
  <c r="D35" i="1"/>
  <c r="N35" i="1"/>
  <c r="T35" i="1"/>
  <c r="U35" i="1"/>
  <c r="V35" i="1"/>
  <c r="AC35" i="1"/>
  <c r="AE35" i="1"/>
  <c r="AD35" i="1" s="1"/>
  <c r="AF35" i="1"/>
  <c r="AG35" i="1"/>
  <c r="AH35" i="1"/>
  <c r="AI35" i="1"/>
  <c r="AJ35" i="1"/>
  <c r="CQ35" i="1"/>
  <c r="CR35" i="1"/>
  <c r="CS35" i="1"/>
  <c r="CT35" i="1"/>
  <c r="CU35" i="1"/>
  <c r="CV35" i="1"/>
  <c r="CW35" i="1"/>
  <c r="CX35" i="1"/>
  <c r="W35" i="1" s="1"/>
  <c r="GL35" i="1"/>
  <c r="GO35" i="1"/>
  <c r="GP35" i="1"/>
  <c r="GV35" i="1"/>
  <c r="HC35" i="1" s="1"/>
  <c r="GX35" i="1" s="1"/>
  <c r="C37" i="1"/>
  <c r="D37" i="1"/>
  <c r="N37" i="1"/>
  <c r="P37" i="1"/>
  <c r="R37" i="1"/>
  <c r="T37" i="1"/>
  <c r="U37" i="1"/>
  <c r="V37" i="1"/>
  <c r="AC37" i="1"/>
  <c r="AD37" i="1"/>
  <c r="AE37" i="1"/>
  <c r="AF37" i="1"/>
  <c r="AB37" i="1" s="1"/>
  <c r="AG37" i="1"/>
  <c r="AH37" i="1"/>
  <c r="AI37" i="1"/>
  <c r="AJ37" i="1"/>
  <c r="CX37" i="1" s="1"/>
  <c r="W37" i="1" s="1"/>
  <c r="CQ37" i="1"/>
  <c r="CR37" i="1"/>
  <c r="CS37" i="1"/>
  <c r="CT37" i="1"/>
  <c r="CU37" i="1"/>
  <c r="CV37" i="1"/>
  <c r="CW37" i="1"/>
  <c r="GL37" i="1"/>
  <c r="GO37" i="1"/>
  <c r="GP37" i="1"/>
  <c r="GV37" i="1"/>
  <c r="GX37" i="1"/>
  <c r="HC37" i="1"/>
  <c r="C38" i="1"/>
  <c r="D38" i="1"/>
  <c r="N38" i="1"/>
  <c r="U38" i="1"/>
  <c r="V38" i="1"/>
  <c r="AC38" i="1"/>
  <c r="AD38" i="1"/>
  <c r="AE38" i="1"/>
  <c r="AF38" i="1"/>
  <c r="AG38" i="1"/>
  <c r="AH38" i="1"/>
  <c r="AI38" i="1"/>
  <c r="AJ38" i="1"/>
  <c r="CX38" i="1" s="1"/>
  <c r="W38" i="1" s="1"/>
  <c r="CQ38" i="1"/>
  <c r="CR38" i="1"/>
  <c r="CS38" i="1"/>
  <c r="CT38" i="1"/>
  <c r="CU38" i="1"/>
  <c r="T38" i="1" s="1"/>
  <c r="CV38" i="1"/>
  <c r="CW38" i="1"/>
  <c r="GL38" i="1"/>
  <c r="GO38" i="1"/>
  <c r="GP38" i="1"/>
  <c r="GV38" i="1"/>
  <c r="HC38" i="1" s="1"/>
  <c r="GX38" i="1" s="1"/>
  <c r="C40" i="1"/>
  <c r="D40" i="1"/>
  <c r="N40" i="1"/>
  <c r="U40" i="1"/>
  <c r="V40" i="1"/>
  <c r="AC40" i="1"/>
  <c r="AE40" i="1"/>
  <c r="AD40" i="1" s="1"/>
  <c r="AB40" i="1" s="1"/>
  <c r="AF40" i="1"/>
  <c r="AG40" i="1"/>
  <c r="AH40" i="1"/>
  <c r="AI40" i="1"/>
  <c r="AJ40" i="1"/>
  <c r="CX40" i="1" s="1"/>
  <c r="W40" i="1" s="1"/>
  <c r="CQ40" i="1"/>
  <c r="CR40" i="1"/>
  <c r="CS40" i="1"/>
  <c r="CT40" i="1"/>
  <c r="CU40" i="1"/>
  <c r="T40" i="1" s="1"/>
  <c r="CV40" i="1"/>
  <c r="CW40" i="1"/>
  <c r="GL40" i="1"/>
  <c r="GO40" i="1"/>
  <c r="GP40" i="1"/>
  <c r="GV40" i="1"/>
  <c r="HC40" i="1"/>
  <c r="GX40" i="1" s="1"/>
  <c r="C41" i="1"/>
  <c r="D41" i="1"/>
  <c r="N41" i="1"/>
  <c r="T41" i="1"/>
  <c r="U41" i="1"/>
  <c r="V41" i="1"/>
  <c r="AC41" i="1"/>
  <c r="AE41" i="1"/>
  <c r="AD41" i="1" s="1"/>
  <c r="AF41" i="1"/>
  <c r="AG41" i="1"/>
  <c r="AH41" i="1"/>
  <c r="AI41" i="1"/>
  <c r="AJ41" i="1"/>
  <c r="CQ41" i="1"/>
  <c r="CR41" i="1"/>
  <c r="CS41" i="1"/>
  <c r="CT41" i="1"/>
  <c r="CU41" i="1"/>
  <c r="CV41" i="1"/>
  <c r="CW41" i="1"/>
  <c r="CX41" i="1"/>
  <c r="W41" i="1" s="1"/>
  <c r="GL41" i="1"/>
  <c r="GO41" i="1"/>
  <c r="GP41" i="1"/>
  <c r="GV41" i="1"/>
  <c r="HC41" i="1" s="1"/>
  <c r="GX41" i="1" s="1"/>
  <c r="C43" i="1"/>
  <c r="D43" i="1"/>
  <c r="N43" i="1"/>
  <c r="T43" i="1"/>
  <c r="U43" i="1"/>
  <c r="V43" i="1"/>
  <c r="AC43" i="1"/>
  <c r="AE43" i="1"/>
  <c r="AD43" i="1" s="1"/>
  <c r="AB43" i="1" s="1"/>
  <c r="AF43" i="1"/>
  <c r="AG43" i="1"/>
  <c r="AH43" i="1"/>
  <c r="AI43" i="1"/>
  <c r="AJ43" i="1"/>
  <c r="CX43" i="1" s="1"/>
  <c r="W43" i="1" s="1"/>
  <c r="CQ43" i="1"/>
  <c r="CR43" i="1"/>
  <c r="CS43" i="1"/>
  <c r="CT43" i="1"/>
  <c r="CU43" i="1"/>
  <c r="CV43" i="1"/>
  <c r="CW43" i="1"/>
  <c r="GL43" i="1"/>
  <c r="GO43" i="1"/>
  <c r="GP43" i="1"/>
  <c r="GV43" i="1"/>
  <c r="GX43" i="1"/>
  <c r="HC43" i="1"/>
  <c r="C44" i="1"/>
  <c r="D44" i="1"/>
  <c r="N44" i="1"/>
  <c r="U44" i="1"/>
  <c r="V44" i="1"/>
  <c r="AC44" i="1"/>
  <c r="AD44" i="1"/>
  <c r="AE44" i="1"/>
  <c r="AF44" i="1"/>
  <c r="AG44" i="1"/>
  <c r="AH44" i="1"/>
  <c r="AI44" i="1"/>
  <c r="AJ44" i="1"/>
  <c r="CX44" i="1" s="1"/>
  <c r="W44" i="1" s="1"/>
  <c r="CQ44" i="1"/>
  <c r="CR44" i="1"/>
  <c r="CS44" i="1"/>
  <c r="CT44" i="1"/>
  <c r="CU44" i="1"/>
  <c r="T44" i="1" s="1"/>
  <c r="CV44" i="1"/>
  <c r="CW44" i="1"/>
  <c r="GL44" i="1"/>
  <c r="GO44" i="1"/>
  <c r="GP44" i="1"/>
  <c r="GV44" i="1"/>
  <c r="HC44" i="1" s="1"/>
  <c r="GX44" i="1" s="1"/>
  <c r="C46" i="1"/>
  <c r="D46" i="1"/>
  <c r="N46" i="1"/>
  <c r="U46" i="1"/>
  <c r="V46" i="1"/>
  <c r="AC46" i="1"/>
  <c r="AE46" i="1"/>
  <c r="AD46" i="1" s="1"/>
  <c r="AB46" i="1" s="1"/>
  <c r="AF46" i="1"/>
  <c r="AG46" i="1"/>
  <c r="AH46" i="1"/>
  <c r="AI46" i="1"/>
  <c r="AJ46" i="1"/>
  <c r="CX46" i="1" s="1"/>
  <c r="W46" i="1" s="1"/>
  <c r="CQ46" i="1"/>
  <c r="CR46" i="1"/>
  <c r="CS46" i="1"/>
  <c r="CT46" i="1"/>
  <c r="CU46" i="1"/>
  <c r="T46" i="1" s="1"/>
  <c r="CV46" i="1"/>
  <c r="CW46" i="1"/>
  <c r="GL46" i="1"/>
  <c r="GO46" i="1"/>
  <c r="GP46" i="1"/>
  <c r="GV46" i="1"/>
  <c r="HC46" i="1"/>
  <c r="GX46" i="1" s="1"/>
  <c r="C47" i="1"/>
  <c r="D47" i="1"/>
  <c r="N47" i="1"/>
  <c r="U47" i="1"/>
  <c r="V47" i="1"/>
  <c r="AC47" i="1"/>
  <c r="AD47" i="1"/>
  <c r="AE47" i="1"/>
  <c r="AF47" i="1"/>
  <c r="AG47" i="1"/>
  <c r="AH47" i="1"/>
  <c r="AI47" i="1"/>
  <c r="AJ47" i="1"/>
  <c r="CQ47" i="1"/>
  <c r="CR47" i="1"/>
  <c r="CS47" i="1"/>
  <c r="CT47" i="1"/>
  <c r="CU47" i="1"/>
  <c r="T47" i="1" s="1"/>
  <c r="CV47" i="1"/>
  <c r="CW47" i="1"/>
  <c r="CX47" i="1"/>
  <c r="W47" i="1" s="1"/>
  <c r="GL47" i="1"/>
  <c r="GO47" i="1"/>
  <c r="GP47" i="1"/>
  <c r="GV47" i="1"/>
  <c r="HC47" i="1" s="1"/>
  <c r="GX47" i="1"/>
  <c r="C49" i="1"/>
  <c r="D49" i="1"/>
  <c r="N49" i="1"/>
  <c r="T49" i="1"/>
  <c r="U49" i="1"/>
  <c r="V49" i="1"/>
  <c r="AC49" i="1"/>
  <c r="AE49" i="1"/>
  <c r="AD49" i="1" s="1"/>
  <c r="AF49" i="1"/>
  <c r="AG49" i="1"/>
  <c r="AH49" i="1"/>
  <c r="AI49" i="1"/>
  <c r="AJ49" i="1"/>
  <c r="CX49" i="1" s="1"/>
  <c r="W49" i="1" s="1"/>
  <c r="CQ49" i="1"/>
  <c r="CR49" i="1"/>
  <c r="CS49" i="1"/>
  <c r="CT49" i="1"/>
  <c r="CU49" i="1"/>
  <c r="CV49" i="1"/>
  <c r="CW49" i="1"/>
  <c r="GL49" i="1"/>
  <c r="GO49" i="1"/>
  <c r="GP49" i="1"/>
  <c r="GV49" i="1"/>
  <c r="GX49" i="1"/>
  <c r="HC49" i="1"/>
  <c r="C50" i="1"/>
  <c r="D50" i="1"/>
  <c r="N50" i="1"/>
  <c r="T50" i="1"/>
  <c r="U50" i="1"/>
  <c r="V50" i="1"/>
  <c r="AC50" i="1"/>
  <c r="AE50" i="1"/>
  <c r="AD50" i="1" s="1"/>
  <c r="AB50" i="1" s="1"/>
  <c r="AF50" i="1"/>
  <c r="AG50" i="1"/>
  <c r="AH50" i="1"/>
  <c r="AI50" i="1"/>
  <c r="AJ50" i="1"/>
  <c r="CX50" i="1" s="1"/>
  <c r="W50" i="1" s="1"/>
  <c r="CQ50" i="1"/>
  <c r="CR50" i="1"/>
  <c r="CS50" i="1"/>
  <c r="CT50" i="1"/>
  <c r="CU50" i="1"/>
  <c r="CV50" i="1"/>
  <c r="CW50" i="1"/>
  <c r="GL50" i="1"/>
  <c r="GO50" i="1"/>
  <c r="GP50" i="1"/>
  <c r="GV50" i="1"/>
  <c r="HC50" i="1" s="1"/>
  <c r="GX50" i="1"/>
  <c r="C52" i="1"/>
  <c r="D52" i="1"/>
  <c r="N52" i="1"/>
  <c r="U52" i="1"/>
  <c r="V52" i="1"/>
  <c r="AC52" i="1"/>
  <c r="AE52" i="1"/>
  <c r="AD52" i="1" s="1"/>
  <c r="AF52" i="1"/>
  <c r="AG52" i="1"/>
  <c r="AH52" i="1"/>
  <c r="AI52" i="1"/>
  <c r="AJ52" i="1"/>
  <c r="CX52" i="1" s="1"/>
  <c r="W52" i="1" s="1"/>
  <c r="CQ52" i="1"/>
  <c r="CR52" i="1"/>
  <c r="CS52" i="1"/>
  <c r="CT52" i="1"/>
  <c r="CU52" i="1"/>
  <c r="T52" i="1" s="1"/>
  <c r="CV52" i="1"/>
  <c r="CW52" i="1"/>
  <c r="GL52" i="1"/>
  <c r="GO52" i="1"/>
  <c r="GP52" i="1"/>
  <c r="GV52" i="1"/>
  <c r="HC52" i="1"/>
  <c r="GX52" i="1" s="1"/>
  <c r="C53" i="1"/>
  <c r="D53" i="1"/>
  <c r="N53" i="1"/>
  <c r="U53" i="1"/>
  <c r="AC53" i="1"/>
  <c r="AE53" i="1"/>
  <c r="AD53" i="1" s="1"/>
  <c r="AF53" i="1"/>
  <c r="AG53" i="1"/>
  <c r="CU53" i="1" s="1"/>
  <c r="T53" i="1" s="1"/>
  <c r="AH53" i="1"/>
  <c r="AI53" i="1"/>
  <c r="AJ53" i="1"/>
  <c r="CQ53" i="1"/>
  <c r="CR53" i="1"/>
  <c r="CS53" i="1"/>
  <c r="CT53" i="1"/>
  <c r="CV53" i="1"/>
  <c r="CW53" i="1"/>
  <c r="CX53" i="1"/>
  <c r="W53" i="1" s="1"/>
  <c r="GL53" i="1"/>
  <c r="GO53" i="1"/>
  <c r="GP53" i="1"/>
  <c r="GV53" i="1"/>
  <c r="HC53" i="1" s="1"/>
  <c r="GX53" i="1" s="1"/>
  <c r="I55" i="1"/>
  <c r="P55" i="1" s="1"/>
  <c r="N55" i="1"/>
  <c r="Q55" i="1"/>
  <c r="V55" i="1"/>
  <c r="AC55" i="1"/>
  <c r="AB55" i="1" s="1"/>
  <c r="AE55" i="1"/>
  <c r="AD55" i="1" s="1"/>
  <c r="AF55" i="1"/>
  <c r="AG55" i="1"/>
  <c r="CU55" i="1" s="1"/>
  <c r="T55" i="1" s="1"/>
  <c r="AH55" i="1"/>
  <c r="AI55" i="1"/>
  <c r="AJ55" i="1"/>
  <c r="CQ55" i="1"/>
  <c r="CR55" i="1"/>
  <c r="CS55" i="1"/>
  <c r="R55" i="1" s="1"/>
  <c r="CT55" i="1"/>
  <c r="S55" i="1" s="1"/>
  <c r="CV55" i="1"/>
  <c r="U55" i="1" s="1"/>
  <c r="CW55" i="1"/>
  <c r="CX55" i="1"/>
  <c r="W55" i="1" s="1"/>
  <c r="GL55" i="1"/>
  <c r="GO55" i="1"/>
  <c r="GP55" i="1"/>
  <c r="GV55" i="1"/>
  <c r="HC55" i="1" s="1"/>
  <c r="GX55" i="1" s="1"/>
  <c r="I56" i="1"/>
  <c r="N56" i="1"/>
  <c r="P56" i="1"/>
  <c r="T56" i="1"/>
  <c r="W56" i="1"/>
  <c r="AC56" i="1"/>
  <c r="AD56" i="1"/>
  <c r="AB56" i="1" s="1"/>
  <c r="AE56" i="1"/>
  <c r="AF56" i="1"/>
  <c r="AG56" i="1"/>
  <c r="AH56" i="1"/>
  <c r="AI56" i="1"/>
  <c r="AJ56" i="1"/>
  <c r="CX56" i="1" s="1"/>
  <c r="CQ56" i="1"/>
  <c r="CR56" i="1"/>
  <c r="Q56" i="1" s="1"/>
  <c r="CS56" i="1"/>
  <c r="R56" i="1" s="1"/>
  <c r="CT56" i="1"/>
  <c r="CU56" i="1"/>
  <c r="CV56" i="1"/>
  <c r="U56" i="1" s="1"/>
  <c r="CW56" i="1"/>
  <c r="V56" i="1" s="1"/>
  <c r="GL56" i="1"/>
  <c r="GO56" i="1"/>
  <c r="GP56" i="1"/>
  <c r="GV56" i="1"/>
  <c r="HC56" i="1"/>
  <c r="GX56" i="1" s="1"/>
  <c r="I57" i="1"/>
  <c r="W57" i="1" s="1"/>
  <c r="N57" i="1"/>
  <c r="V57" i="1"/>
  <c r="AC57" i="1"/>
  <c r="AD57" i="1"/>
  <c r="AE57" i="1"/>
  <c r="AF57" i="1"/>
  <c r="AG57" i="1"/>
  <c r="CU57" i="1" s="1"/>
  <c r="T57" i="1" s="1"/>
  <c r="AH57" i="1"/>
  <c r="CV57" i="1" s="1"/>
  <c r="U57" i="1" s="1"/>
  <c r="AI57" i="1"/>
  <c r="CW57" i="1" s="1"/>
  <c r="AJ57" i="1"/>
  <c r="CQ57" i="1"/>
  <c r="P57" i="1" s="1"/>
  <c r="CR57" i="1"/>
  <c r="CS57" i="1"/>
  <c r="CT57" i="1"/>
  <c r="S57" i="1" s="1"/>
  <c r="CX57" i="1"/>
  <c r="GL57" i="1"/>
  <c r="GO57" i="1"/>
  <c r="GP57" i="1"/>
  <c r="GV57" i="1"/>
  <c r="HC57" i="1"/>
  <c r="GX57" i="1" s="1"/>
  <c r="I58" i="1"/>
  <c r="N58" i="1"/>
  <c r="V58" i="1"/>
  <c r="W58" i="1"/>
  <c r="AC58" i="1"/>
  <c r="AB58" i="1" s="1"/>
  <c r="AD58" i="1"/>
  <c r="AE58" i="1"/>
  <c r="AF58" i="1"/>
  <c r="AG58" i="1"/>
  <c r="CU58" i="1" s="1"/>
  <c r="T58" i="1" s="1"/>
  <c r="AH58" i="1"/>
  <c r="CV58" i="1" s="1"/>
  <c r="U58" i="1" s="1"/>
  <c r="AI58" i="1"/>
  <c r="AJ58" i="1"/>
  <c r="CQ58" i="1"/>
  <c r="P58" i="1" s="1"/>
  <c r="CR58" i="1"/>
  <c r="Q58" i="1" s="1"/>
  <c r="CS58" i="1"/>
  <c r="R58" i="1" s="1"/>
  <c r="CT58" i="1"/>
  <c r="S58" i="1" s="1"/>
  <c r="CW58" i="1"/>
  <c r="CX58" i="1"/>
  <c r="GL58" i="1"/>
  <c r="GO58" i="1"/>
  <c r="GP58" i="1"/>
  <c r="GV58" i="1"/>
  <c r="HC58" i="1" s="1"/>
  <c r="GX58" i="1" s="1"/>
  <c r="I59" i="1"/>
  <c r="N59" i="1"/>
  <c r="S59" i="1"/>
  <c r="U59" i="1"/>
  <c r="V59" i="1"/>
  <c r="AC59" i="1"/>
  <c r="AE59" i="1"/>
  <c r="AD59" i="1" s="1"/>
  <c r="AF59" i="1"/>
  <c r="AG59" i="1"/>
  <c r="CU59" i="1" s="1"/>
  <c r="T59" i="1" s="1"/>
  <c r="AH59" i="1"/>
  <c r="AI59" i="1"/>
  <c r="AJ59" i="1"/>
  <c r="CQ59" i="1"/>
  <c r="P59" i="1" s="1"/>
  <c r="CP59" i="1" s="1"/>
  <c r="O59" i="1" s="1"/>
  <c r="CR59" i="1"/>
  <c r="Q59" i="1" s="1"/>
  <c r="CS59" i="1"/>
  <c r="R59" i="1" s="1"/>
  <c r="CT59" i="1"/>
  <c r="CV59" i="1"/>
  <c r="CW59" i="1"/>
  <c r="CX59" i="1"/>
  <c r="W59" i="1" s="1"/>
  <c r="GL59" i="1"/>
  <c r="GO59" i="1"/>
  <c r="GP59" i="1"/>
  <c r="GV59" i="1"/>
  <c r="HC59" i="1" s="1"/>
  <c r="GX59" i="1" s="1"/>
  <c r="I60" i="1"/>
  <c r="T60" i="1" s="1"/>
  <c r="N60" i="1"/>
  <c r="U60" i="1"/>
  <c r="AC60" i="1"/>
  <c r="AE60" i="1"/>
  <c r="AD60" i="1" s="1"/>
  <c r="AB60" i="1" s="1"/>
  <c r="AF60" i="1"/>
  <c r="AG60" i="1"/>
  <c r="AH60" i="1"/>
  <c r="AI60" i="1"/>
  <c r="AJ60" i="1"/>
  <c r="CX60" i="1" s="1"/>
  <c r="W60" i="1" s="1"/>
  <c r="CQ60" i="1"/>
  <c r="P60" i="1" s="1"/>
  <c r="CR60" i="1"/>
  <c r="Q60" i="1" s="1"/>
  <c r="CS60" i="1"/>
  <c r="CT60" i="1"/>
  <c r="S60" i="1" s="1"/>
  <c r="CU60" i="1"/>
  <c r="CV60" i="1"/>
  <c r="CW60" i="1"/>
  <c r="V60" i="1" s="1"/>
  <c r="GL60" i="1"/>
  <c r="GO60" i="1"/>
  <c r="GP60" i="1"/>
  <c r="GV60" i="1"/>
  <c r="HC60" i="1"/>
  <c r="GX60" i="1" s="1"/>
  <c r="I61" i="1"/>
  <c r="S61" i="1" s="1"/>
  <c r="N61" i="1"/>
  <c r="Q61" i="1"/>
  <c r="T61" i="1"/>
  <c r="AC61" i="1"/>
  <c r="AB61" i="1" s="1"/>
  <c r="AD61" i="1"/>
  <c r="AE61" i="1"/>
  <c r="AF61" i="1"/>
  <c r="AG61" i="1"/>
  <c r="AH61" i="1"/>
  <c r="AI61" i="1"/>
  <c r="CW61" i="1" s="1"/>
  <c r="V61" i="1" s="1"/>
  <c r="AJ61" i="1"/>
  <c r="CQ61" i="1"/>
  <c r="P61" i="1" s="1"/>
  <c r="CR61" i="1"/>
  <c r="CS61" i="1"/>
  <c r="R61" i="1" s="1"/>
  <c r="CT61" i="1"/>
  <c r="CU61" i="1"/>
  <c r="CV61" i="1"/>
  <c r="U61" i="1" s="1"/>
  <c r="CX61" i="1"/>
  <c r="W61" i="1" s="1"/>
  <c r="GL61" i="1"/>
  <c r="GO61" i="1"/>
  <c r="GP61" i="1"/>
  <c r="GV61" i="1"/>
  <c r="GX61" i="1"/>
  <c r="HC61" i="1"/>
  <c r="I62" i="1"/>
  <c r="N62" i="1"/>
  <c r="P62" i="1"/>
  <c r="R62" i="1"/>
  <c r="S62" i="1"/>
  <c r="CY62" i="1" s="1"/>
  <c r="X62" i="1" s="1"/>
  <c r="AC62" i="1"/>
  <c r="AB62" i="1" s="1"/>
  <c r="AD62" i="1"/>
  <c r="AE62" i="1"/>
  <c r="AF62" i="1"/>
  <c r="AG62" i="1"/>
  <c r="AH62" i="1"/>
  <c r="CV62" i="1" s="1"/>
  <c r="U62" i="1" s="1"/>
  <c r="AI62" i="1"/>
  <c r="AJ62" i="1"/>
  <c r="CQ62" i="1"/>
  <c r="CR62" i="1"/>
  <c r="Q62" i="1" s="1"/>
  <c r="CP62" i="1" s="1"/>
  <c r="O62" i="1" s="1"/>
  <c r="CS62" i="1"/>
  <c r="CT62" i="1"/>
  <c r="CU62" i="1"/>
  <c r="T62" i="1" s="1"/>
  <c r="CW62" i="1"/>
  <c r="V62" i="1" s="1"/>
  <c r="CX62" i="1"/>
  <c r="W62" i="1" s="1"/>
  <c r="GL62" i="1"/>
  <c r="GO62" i="1"/>
  <c r="GP62" i="1"/>
  <c r="GV62" i="1"/>
  <c r="HC62" i="1" s="1"/>
  <c r="GX62" i="1" s="1"/>
  <c r="I63" i="1"/>
  <c r="N63" i="1"/>
  <c r="Q63" i="1"/>
  <c r="R63" i="1"/>
  <c r="AC63" i="1"/>
  <c r="AE63" i="1"/>
  <c r="AD63" i="1" s="1"/>
  <c r="AB63" i="1" s="1"/>
  <c r="AF63" i="1"/>
  <c r="AG63" i="1"/>
  <c r="CU63" i="1" s="1"/>
  <c r="T63" i="1" s="1"/>
  <c r="AH63" i="1"/>
  <c r="AI63" i="1"/>
  <c r="AJ63" i="1"/>
  <c r="CX63" i="1" s="1"/>
  <c r="W63" i="1" s="1"/>
  <c r="CQ63" i="1"/>
  <c r="P63" i="1" s="1"/>
  <c r="CR63" i="1"/>
  <c r="CS63" i="1"/>
  <c r="CT63" i="1"/>
  <c r="S63" i="1" s="1"/>
  <c r="CV63" i="1"/>
  <c r="U63" i="1" s="1"/>
  <c r="CW63" i="1"/>
  <c r="V63" i="1" s="1"/>
  <c r="GL63" i="1"/>
  <c r="GO63" i="1"/>
  <c r="GP63" i="1"/>
  <c r="GV63" i="1"/>
  <c r="HC63" i="1" s="1"/>
  <c r="GX63" i="1" s="1"/>
  <c r="I64" i="1"/>
  <c r="P64" i="1" s="1"/>
  <c r="CP64" i="1" s="1"/>
  <c r="O64" i="1" s="1"/>
  <c r="N64" i="1"/>
  <c r="Q64" i="1"/>
  <c r="AC64" i="1"/>
  <c r="AE64" i="1"/>
  <c r="AD64" i="1" s="1"/>
  <c r="AB64" i="1" s="1"/>
  <c r="AF64" i="1"/>
  <c r="AG64" i="1"/>
  <c r="AH64" i="1"/>
  <c r="AI64" i="1"/>
  <c r="CW64" i="1" s="1"/>
  <c r="V64" i="1" s="1"/>
  <c r="AJ64" i="1"/>
  <c r="CX64" i="1" s="1"/>
  <c r="W64" i="1" s="1"/>
  <c r="CQ64" i="1"/>
  <c r="CR64" i="1"/>
  <c r="CS64" i="1"/>
  <c r="R64" i="1" s="1"/>
  <c r="CT64" i="1"/>
  <c r="S64" i="1" s="1"/>
  <c r="CU64" i="1"/>
  <c r="T64" i="1" s="1"/>
  <c r="CV64" i="1"/>
  <c r="U64" i="1" s="1"/>
  <c r="GL64" i="1"/>
  <c r="GO64" i="1"/>
  <c r="GP64" i="1"/>
  <c r="GV64" i="1"/>
  <c r="HC64" i="1"/>
  <c r="GX64" i="1" s="1"/>
  <c r="I65" i="1"/>
  <c r="W65" i="1" s="1"/>
  <c r="N65" i="1"/>
  <c r="P65" i="1"/>
  <c r="AC65" i="1"/>
  <c r="AB65" i="1" s="1"/>
  <c r="AE65" i="1"/>
  <c r="AD65" i="1" s="1"/>
  <c r="AF65" i="1"/>
  <c r="AG65" i="1"/>
  <c r="AH65" i="1"/>
  <c r="CV65" i="1" s="1"/>
  <c r="U65" i="1" s="1"/>
  <c r="AI65" i="1"/>
  <c r="CW65" i="1" s="1"/>
  <c r="V65" i="1" s="1"/>
  <c r="AJ65" i="1"/>
  <c r="CQ65" i="1"/>
  <c r="CR65" i="1"/>
  <c r="Q65" i="1" s="1"/>
  <c r="CS65" i="1"/>
  <c r="R65" i="1" s="1"/>
  <c r="CT65" i="1"/>
  <c r="S65" i="1" s="1"/>
  <c r="CU65" i="1"/>
  <c r="T65" i="1" s="1"/>
  <c r="CX65" i="1"/>
  <c r="GL65" i="1"/>
  <c r="GO65" i="1"/>
  <c r="GP65" i="1"/>
  <c r="GV65" i="1"/>
  <c r="HC65" i="1"/>
  <c r="GX65" i="1" s="1"/>
  <c r="I66" i="1"/>
  <c r="N66" i="1"/>
  <c r="V66" i="1"/>
  <c r="W66" i="1"/>
  <c r="AC66" i="1"/>
  <c r="AB66" i="1" s="1"/>
  <c r="AD66" i="1"/>
  <c r="AE66" i="1"/>
  <c r="AF66" i="1"/>
  <c r="AG66" i="1"/>
  <c r="CU66" i="1" s="1"/>
  <c r="T66" i="1" s="1"/>
  <c r="AH66" i="1"/>
  <c r="CV66" i="1" s="1"/>
  <c r="U66" i="1" s="1"/>
  <c r="AI66" i="1"/>
  <c r="AJ66" i="1"/>
  <c r="CQ66" i="1"/>
  <c r="P66" i="1" s="1"/>
  <c r="CR66" i="1"/>
  <c r="Q66" i="1" s="1"/>
  <c r="CS66" i="1"/>
  <c r="R66" i="1" s="1"/>
  <c r="CT66" i="1"/>
  <c r="S66" i="1" s="1"/>
  <c r="CW66" i="1"/>
  <c r="CX66" i="1"/>
  <c r="GL66" i="1"/>
  <c r="GO66" i="1"/>
  <c r="GP66" i="1"/>
  <c r="GV66" i="1"/>
  <c r="HC66" i="1" s="1"/>
  <c r="GX66" i="1" s="1"/>
  <c r="I67" i="1"/>
  <c r="N67" i="1"/>
  <c r="S67" i="1"/>
  <c r="U67" i="1"/>
  <c r="V67" i="1"/>
  <c r="AC67" i="1"/>
  <c r="AB67" i="1" s="1"/>
  <c r="AE67" i="1"/>
  <c r="AD67" i="1" s="1"/>
  <c r="AF67" i="1"/>
  <c r="AG67" i="1"/>
  <c r="CU67" i="1" s="1"/>
  <c r="T67" i="1" s="1"/>
  <c r="AH67" i="1"/>
  <c r="AI67" i="1"/>
  <c r="AJ67" i="1"/>
  <c r="CQ67" i="1"/>
  <c r="P67" i="1" s="1"/>
  <c r="CP67" i="1" s="1"/>
  <c r="O67" i="1" s="1"/>
  <c r="CR67" i="1"/>
  <c r="Q67" i="1" s="1"/>
  <c r="CS67" i="1"/>
  <c r="R67" i="1" s="1"/>
  <c r="CT67" i="1"/>
  <c r="CV67" i="1"/>
  <c r="CW67" i="1"/>
  <c r="CX67" i="1"/>
  <c r="W67" i="1" s="1"/>
  <c r="GL67" i="1"/>
  <c r="GO67" i="1"/>
  <c r="GP67" i="1"/>
  <c r="GV67" i="1"/>
  <c r="HC67" i="1" s="1"/>
  <c r="GX67" i="1" s="1"/>
  <c r="I68" i="1"/>
  <c r="T68" i="1" s="1"/>
  <c r="N68" i="1"/>
  <c r="U68" i="1"/>
  <c r="AC68" i="1"/>
  <c r="AE68" i="1"/>
  <c r="AD68" i="1" s="1"/>
  <c r="AB68" i="1" s="1"/>
  <c r="AF68" i="1"/>
  <c r="AG68" i="1"/>
  <c r="AH68" i="1"/>
  <c r="AI68" i="1"/>
  <c r="AJ68" i="1"/>
  <c r="CX68" i="1" s="1"/>
  <c r="W68" i="1" s="1"/>
  <c r="CQ68" i="1"/>
  <c r="P68" i="1" s="1"/>
  <c r="CR68" i="1"/>
  <c r="Q68" i="1" s="1"/>
  <c r="CS68" i="1"/>
  <c r="CT68" i="1"/>
  <c r="S68" i="1" s="1"/>
  <c r="CU68" i="1"/>
  <c r="CV68" i="1"/>
  <c r="CW68" i="1"/>
  <c r="V68" i="1" s="1"/>
  <c r="GL68" i="1"/>
  <c r="GO68" i="1"/>
  <c r="GP68" i="1"/>
  <c r="GV68" i="1"/>
  <c r="HC68" i="1"/>
  <c r="GX68" i="1" s="1"/>
  <c r="I69" i="1"/>
  <c r="S69" i="1" s="1"/>
  <c r="N69" i="1"/>
  <c r="Q69" i="1"/>
  <c r="T69" i="1"/>
  <c r="AC69" i="1"/>
  <c r="AB69" i="1" s="1"/>
  <c r="AD69" i="1"/>
  <c r="AE69" i="1"/>
  <c r="AF69" i="1"/>
  <c r="AG69" i="1"/>
  <c r="AH69" i="1"/>
  <c r="AI69" i="1"/>
  <c r="CW69" i="1" s="1"/>
  <c r="V69" i="1" s="1"/>
  <c r="AJ69" i="1"/>
  <c r="CQ69" i="1"/>
  <c r="P69" i="1" s="1"/>
  <c r="CP69" i="1" s="1"/>
  <c r="O69" i="1" s="1"/>
  <c r="CR69" i="1"/>
  <c r="CS69" i="1"/>
  <c r="R69" i="1" s="1"/>
  <c r="CT69" i="1"/>
  <c r="CU69" i="1"/>
  <c r="CV69" i="1"/>
  <c r="U69" i="1" s="1"/>
  <c r="CX69" i="1"/>
  <c r="W69" i="1" s="1"/>
  <c r="GL69" i="1"/>
  <c r="GO69" i="1"/>
  <c r="GP69" i="1"/>
  <c r="GV69" i="1"/>
  <c r="GX69" i="1"/>
  <c r="HC69" i="1"/>
  <c r="I70" i="1"/>
  <c r="N70" i="1"/>
  <c r="P70" i="1"/>
  <c r="R70" i="1"/>
  <c r="S70" i="1"/>
  <c r="CY70" i="1" s="1"/>
  <c r="X70" i="1" s="1"/>
  <c r="AC70" i="1"/>
  <c r="AB70" i="1" s="1"/>
  <c r="AD70" i="1"/>
  <c r="AE70" i="1"/>
  <c r="AF70" i="1"/>
  <c r="AG70" i="1"/>
  <c r="AH70" i="1"/>
  <c r="CV70" i="1" s="1"/>
  <c r="U70" i="1" s="1"/>
  <c r="AI70" i="1"/>
  <c r="AJ70" i="1"/>
  <c r="CQ70" i="1"/>
  <c r="CR70" i="1"/>
  <c r="Q70" i="1" s="1"/>
  <c r="CP70" i="1" s="1"/>
  <c r="O70" i="1" s="1"/>
  <c r="CS70" i="1"/>
  <c r="CT70" i="1"/>
  <c r="CU70" i="1"/>
  <c r="T70" i="1" s="1"/>
  <c r="CW70" i="1"/>
  <c r="V70" i="1" s="1"/>
  <c r="CX70" i="1"/>
  <c r="W70" i="1" s="1"/>
  <c r="GL70" i="1"/>
  <c r="GO70" i="1"/>
  <c r="GP70" i="1"/>
  <c r="GV70" i="1"/>
  <c r="HC70" i="1" s="1"/>
  <c r="GX70" i="1" s="1"/>
  <c r="C71" i="1"/>
  <c r="D71" i="1"/>
  <c r="N71" i="1"/>
  <c r="U71" i="1"/>
  <c r="V71" i="1"/>
  <c r="AC71" i="1"/>
  <c r="AE71" i="1"/>
  <c r="AD71" i="1" s="1"/>
  <c r="AF71" i="1"/>
  <c r="AG71" i="1"/>
  <c r="AH71" i="1"/>
  <c r="AI71" i="1"/>
  <c r="AJ71" i="1"/>
  <c r="CX71" i="1" s="1"/>
  <c r="W71" i="1" s="1"/>
  <c r="CQ71" i="1"/>
  <c r="CR71" i="1"/>
  <c r="CS71" i="1"/>
  <c r="CT71" i="1"/>
  <c r="CU71" i="1"/>
  <c r="T71" i="1" s="1"/>
  <c r="CV71" i="1"/>
  <c r="CW71" i="1"/>
  <c r="GL71" i="1"/>
  <c r="GO71" i="1"/>
  <c r="GP71" i="1"/>
  <c r="GV71" i="1"/>
  <c r="HC71" i="1"/>
  <c r="GX71" i="1" s="1"/>
  <c r="C72" i="1"/>
  <c r="D72" i="1"/>
  <c r="N72" i="1"/>
  <c r="U72" i="1"/>
  <c r="V72" i="1"/>
  <c r="W72" i="1"/>
  <c r="AC72" i="1"/>
  <c r="AD72" i="1"/>
  <c r="AE72" i="1"/>
  <c r="AF72" i="1"/>
  <c r="AG72" i="1"/>
  <c r="CU72" i="1" s="1"/>
  <c r="T72" i="1" s="1"/>
  <c r="AH72" i="1"/>
  <c r="AI72" i="1"/>
  <c r="AJ72" i="1"/>
  <c r="CQ72" i="1"/>
  <c r="CR72" i="1"/>
  <c r="CS72" i="1"/>
  <c r="CT72" i="1"/>
  <c r="CV72" i="1"/>
  <c r="CW72" i="1"/>
  <c r="CX72" i="1"/>
  <c r="GL72" i="1"/>
  <c r="GO72" i="1"/>
  <c r="GP72" i="1"/>
  <c r="GV72" i="1"/>
  <c r="HC72" i="1" s="1"/>
  <c r="GX72" i="1" s="1"/>
  <c r="I74" i="1"/>
  <c r="N74" i="1"/>
  <c r="S74" i="1"/>
  <c r="CZ74" i="1" s="1"/>
  <c r="Y74" i="1" s="1"/>
  <c r="U74" i="1"/>
  <c r="V74" i="1"/>
  <c r="AC74" i="1"/>
  <c r="AB74" i="1" s="1"/>
  <c r="AE74" i="1"/>
  <c r="AD74" i="1" s="1"/>
  <c r="AF74" i="1"/>
  <c r="AG74" i="1"/>
  <c r="CU74" i="1" s="1"/>
  <c r="T74" i="1" s="1"/>
  <c r="AH74" i="1"/>
  <c r="AI74" i="1"/>
  <c r="AJ74" i="1"/>
  <c r="CQ74" i="1"/>
  <c r="P74" i="1" s="1"/>
  <c r="CR74" i="1"/>
  <c r="Q74" i="1" s="1"/>
  <c r="CS74" i="1"/>
  <c r="R74" i="1" s="1"/>
  <c r="CT74" i="1"/>
  <c r="CV74" i="1"/>
  <c r="CW74" i="1"/>
  <c r="CX74" i="1"/>
  <c r="W74" i="1" s="1"/>
  <c r="GL74" i="1"/>
  <c r="GO74" i="1"/>
  <c r="GP74" i="1"/>
  <c r="GV74" i="1"/>
  <c r="HC74" i="1" s="1"/>
  <c r="GX74" i="1" s="1"/>
  <c r="I75" i="1"/>
  <c r="T75" i="1" s="1"/>
  <c r="N75" i="1"/>
  <c r="R75" i="1"/>
  <c r="U75" i="1"/>
  <c r="AC75" i="1"/>
  <c r="AE75" i="1"/>
  <c r="AD75" i="1" s="1"/>
  <c r="AB75" i="1" s="1"/>
  <c r="AF75" i="1"/>
  <c r="AG75" i="1"/>
  <c r="AH75" i="1"/>
  <c r="AI75" i="1"/>
  <c r="AJ75" i="1"/>
  <c r="CX75" i="1" s="1"/>
  <c r="W75" i="1" s="1"/>
  <c r="CQ75" i="1"/>
  <c r="P75" i="1" s="1"/>
  <c r="CR75" i="1"/>
  <c r="Q75" i="1" s="1"/>
  <c r="CS75" i="1"/>
  <c r="CT75" i="1"/>
  <c r="S75" i="1" s="1"/>
  <c r="CU75" i="1"/>
  <c r="CV75" i="1"/>
  <c r="CW75" i="1"/>
  <c r="V75" i="1" s="1"/>
  <c r="GL75" i="1"/>
  <c r="GO75" i="1"/>
  <c r="GP75" i="1"/>
  <c r="GV75" i="1"/>
  <c r="HC75" i="1"/>
  <c r="GX75" i="1" s="1"/>
  <c r="I76" i="1"/>
  <c r="S76" i="1" s="1"/>
  <c r="N76" i="1"/>
  <c r="Q76" i="1"/>
  <c r="T76" i="1"/>
  <c r="AC76" i="1"/>
  <c r="AB76" i="1" s="1"/>
  <c r="AD76" i="1"/>
  <c r="AE76" i="1"/>
  <c r="AF76" i="1"/>
  <c r="AG76" i="1"/>
  <c r="AH76" i="1"/>
  <c r="AI76" i="1"/>
  <c r="CW76" i="1" s="1"/>
  <c r="V76" i="1" s="1"/>
  <c r="AJ76" i="1"/>
  <c r="CQ76" i="1"/>
  <c r="P76" i="1" s="1"/>
  <c r="CP76" i="1" s="1"/>
  <c r="O76" i="1" s="1"/>
  <c r="CR76" i="1"/>
  <c r="CS76" i="1"/>
  <c r="R76" i="1" s="1"/>
  <c r="CT76" i="1"/>
  <c r="CU76" i="1"/>
  <c r="CV76" i="1"/>
  <c r="U76" i="1" s="1"/>
  <c r="CX76" i="1"/>
  <c r="W76" i="1" s="1"/>
  <c r="GL76" i="1"/>
  <c r="GO76" i="1"/>
  <c r="GP76" i="1"/>
  <c r="GV76" i="1"/>
  <c r="GX76" i="1"/>
  <c r="HC76" i="1"/>
  <c r="I77" i="1"/>
  <c r="N77" i="1"/>
  <c r="P77" i="1"/>
  <c r="R77" i="1"/>
  <c r="S77" i="1"/>
  <c r="CY77" i="1" s="1"/>
  <c r="X77" i="1" s="1"/>
  <c r="AC77" i="1"/>
  <c r="AB77" i="1" s="1"/>
  <c r="AD77" i="1"/>
  <c r="AE77" i="1"/>
  <c r="AF77" i="1"/>
  <c r="AG77" i="1"/>
  <c r="AH77" i="1"/>
  <c r="CV77" i="1" s="1"/>
  <c r="U77" i="1" s="1"/>
  <c r="AI77" i="1"/>
  <c r="AJ77" i="1"/>
  <c r="CQ77" i="1"/>
  <c r="CR77" i="1"/>
  <c r="Q77" i="1" s="1"/>
  <c r="CP77" i="1" s="1"/>
  <c r="O77" i="1" s="1"/>
  <c r="CS77" i="1"/>
  <c r="CT77" i="1"/>
  <c r="CU77" i="1"/>
  <c r="T77" i="1" s="1"/>
  <c r="CW77" i="1"/>
  <c r="V77" i="1" s="1"/>
  <c r="CX77" i="1"/>
  <c r="W77" i="1" s="1"/>
  <c r="GL77" i="1"/>
  <c r="GO77" i="1"/>
  <c r="GP77" i="1"/>
  <c r="GV77" i="1"/>
  <c r="HC77" i="1" s="1"/>
  <c r="GX77" i="1" s="1"/>
  <c r="I78" i="1"/>
  <c r="N78" i="1"/>
  <c r="Q78" i="1"/>
  <c r="R78" i="1"/>
  <c r="AB78" i="1"/>
  <c r="AC78" i="1"/>
  <c r="AE78" i="1"/>
  <c r="AD78" i="1" s="1"/>
  <c r="AF78" i="1"/>
  <c r="AG78" i="1"/>
  <c r="CU78" i="1" s="1"/>
  <c r="T78" i="1" s="1"/>
  <c r="AH78" i="1"/>
  <c r="AI78" i="1"/>
  <c r="AJ78" i="1"/>
  <c r="CX78" i="1" s="1"/>
  <c r="W78" i="1" s="1"/>
  <c r="CQ78" i="1"/>
  <c r="P78" i="1" s="1"/>
  <c r="CR78" i="1"/>
  <c r="CS78" i="1"/>
  <c r="CT78" i="1"/>
  <c r="S78" i="1" s="1"/>
  <c r="CV78" i="1"/>
  <c r="U78" i="1" s="1"/>
  <c r="CW78" i="1"/>
  <c r="V78" i="1" s="1"/>
  <c r="GL78" i="1"/>
  <c r="GO78" i="1"/>
  <c r="GP78" i="1"/>
  <c r="GV78" i="1"/>
  <c r="HC78" i="1" s="1"/>
  <c r="GX78" i="1" s="1"/>
  <c r="I79" i="1"/>
  <c r="P79" i="1" s="1"/>
  <c r="CP79" i="1" s="1"/>
  <c r="O79" i="1" s="1"/>
  <c r="N79" i="1"/>
  <c r="Q79" i="1"/>
  <c r="V79" i="1"/>
  <c r="AC79" i="1"/>
  <c r="AE79" i="1"/>
  <c r="AD79" i="1" s="1"/>
  <c r="AF79" i="1"/>
  <c r="AG79" i="1"/>
  <c r="AH79" i="1"/>
  <c r="AI79" i="1"/>
  <c r="CW79" i="1" s="1"/>
  <c r="AJ79" i="1"/>
  <c r="CX79" i="1" s="1"/>
  <c r="W79" i="1" s="1"/>
  <c r="CQ79" i="1"/>
  <c r="CR79" i="1"/>
  <c r="CS79" i="1"/>
  <c r="R79" i="1" s="1"/>
  <c r="CT79" i="1"/>
  <c r="S79" i="1" s="1"/>
  <c r="CU79" i="1"/>
  <c r="T79" i="1" s="1"/>
  <c r="CV79" i="1"/>
  <c r="U79" i="1" s="1"/>
  <c r="GL79" i="1"/>
  <c r="GO79" i="1"/>
  <c r="GP79" i="1"/>
  <c r="GV79" i="1"/>
  <c r="HC79" i="1"/>
  <c r="GX79" i="1" s="1"/>
  <c r="I80" i="1"/>
  <c r="W80" i="1" s="1"/>
  <c r="N80" i="1"/>
  <c r="P80" i="1"/>
  <c r="AC80" i="1"/>
  <c r="AB80" i="1" s="1"/>
  <c r="AE80" i="1"/>
  <c r="AD80" i="1" s="1"/>
  <c r="AF80" i="1"/>
  <c r="AG80" i="1"/>
  <c r="AH80" i="1"/>
  <c r="CV80" i="1" s="1"/>
  <c r="U80" i="1" s="1"/>
  <c r="AI80" i="1"/>
  <c r="CW80" i="1" s="1"/>
  <c r="V80" i="1" s="1"/>
  <c r="AJ80" i="1"/>
  <c r="CQ80" i="1"/>
  <c r="CR80" i="1"/>
  <c r="Q80" i="1" s="1"/>
  <c r="CS80" i="1"/>
  <c r="R80" i="1" s="1"/>
  <c r="CT80" i="1"/>
  <c r="CU80" i="1"/>
  <c r="T80" i="1" s="1"/>
  <c r="CX80" i="1"/>
  <c r="GL80" i="1"/>
  <c r="GO80" i="1"/>
  <c r="GP80" i="1"/>
  <c r="GV80" i="1"/>
  <c r="HC80" i="1"/>
  <c r="GX80" i="1" s="1"/>
  <c r="I81" i="1"/>
  <c r="N81" i="1"/>
  <c r="T81" i="1"/>
  <c r="V81" i="1"/>
  <c r="W81" i="1"/>
  <c r="AC81" i="1"/>
  <c r="AD81" i="1"/>
  <c r="AE81" i="1"/>
  <c r="AF81" i="1"/>
  <c r="AG81" i="1"/>
  <c r="CU81" i="1" s="1"/>
  <c r="AH81" i="1"/>
  <c r="CV81" i="1" s="1"/>
  <c r="U81" i="1" s="1"/>
  <c r="AI81" i="1"/>
  <c r="AJ81" i="1"/>
  <c r="CQ81" i="1"/>
  <c r="P81" i="1" s="1"/>
  <c r="CR81" i="1"/>
  <c r="Q81" i="1" s="1"/>
  <c r="CS81" i="1"/>
  <c r="R81" i="1" s="1"/>
  <c r="CT81" i="1"/>
  <c r="S81" i="1" s="1"/>
  <c r="CZ81" i="1" s="1"/>
  <c r="Y81" i="1" s="1"/>
  <c r="CW81" i="1"/>
  <c r="CX81" i="1"/>
  <c r="GL81" i="1"/>
  <c r="GO81" i="1"/>
  <c r="GP81" i="1"/>
  <c r="GV81" i="1"/>
  <c r="HC81" i="1" s="1"/>
  <c r="GX81" i="1" s="1"/>
  <c r="I82" i="1"/>
  <c r="N82" i="1"/>
  <c r="S82" i="1"/>
  <c r="U82" i="1"/>
  <c r="V82" i="1"/>
  <c r="AB82" i="1"/>
  <c r="AC82" i="1"/>
  <c r="AE82" i="1"/>
  <c r="AD82" i="1" s="1"/>
  <c r="AF82" i="1"/>
  <c r="AG82" i="1"/>
  <c r="CU82" i="1" s="1"/>
  <c r="T82" i="1" s="1"/>
  <c r="AH82" i="1"/>
  <c r="AI82" i="1"/>
  <c r="AJ82" i="1"/>
  <c r="CQ82" i="1"/>
  <c r="P82" i="1" s="1"/>
  <c r="CR82" i="1"/>
  <c r="Q82" i="1" s="1"/>
  <c r="CS82" i="1"/>
  <c r="R82" i="1" s="1"/>
  <c r="CP82" i="1" s="1"/>
  <c r="O82" i="1" s="1"/>
  <c r="CT82" i="1"/>
  <c r="CV82" i="1"/>
  <c r="CW82" i="1"/>
  <c r="CX82" i="1"/>
  <c r="W82" i="1" s="1"/>
  <c r="GL82" i="1"/>
  <c r="GO82" i="1"/>
  <c r="GP82" i="1"/>
  <c r="GV82" i="1"/>
  <c r="HC82" i="1" s="1"/>
  <c r="GX82" i="1" s="1"/>
  <c r="I83" i="1"/>
  <c r="T83" i="1" s="1"/>
  <c r="N83" i="1"/>
  <c r="Q83" i="1"/>
  <c r="R83" i="1"/>
  <c r="CZ83" i="1" s="1"/>
  <c r="Y83" i="1" s="1"/>
  <c r="AC83" i="1"/>
  <c r="AE83" i="1"/>
  <c r="AD83" i="1" s="1"/>
  <c r="AF83" i="1"/>
  <c r="AB83" i="1" s="1"/>
  <c r="AG83" i="1"/>
  <c r="AH83" i="1"/>
  <c r="AI83" i="1"/>
  <c r="AJ83" i="1"/>
  <c r="CX83" i="1" s="1"/>
  <c r="W83" i="1" s="1"/>
  <c r="CQ83" i="1"/>
  <c r="P83" i="1" s="1"/>
  <c r="CR83" i="1"/>
  <c r="CS83" i="1"/>
  <c r="CT83" i="1"/>
  <c r="S83" i="1" s="1"/>
  <c r="CU83" i="1"/>
  <c r="CV83" i="1"/>
  <c r="U83" i="1" s="1"/>
  <c r="CW83" i="1"/>
  <c r="V83" i="1" s="1"/>
  <c r="GL83" i="1"/>
  <c r="GO83" i="1"/>
  <c r="GP83" i="1"/>
  <c r="GV83" i="1"/>
  <c r="HC83" i="1"/>
  <c r="GX83" i="1" s="1"/>
  <c r="I84" i="1"/>
  <c r="S84" i="1" s="1"/>
  <c r="N84" i="1"/>
  <c r="P84" i="1"/>
  <c r="Q84" i="1"/>
  <c r="AC84" i="1"/>
  <c r="AE84" i="1"/>
  <c r="AD84" i="1" s="1"/>
  <c r="AF84" i="1"/>
  <c r="AG84" i="1"/>
  <c r="AH84" i="1"/>
  <c r="AI84" i="1"/>
  <c r="CW84" i="1" s="1"/>
  <c r="V84" i="1" s="1"/>
  <c r="AJ84" i="1"/>
  <c r="CQ84" i="1"/>
  <c r="CR84" i="1"/>
  <c r="CS84" i="1"/>
  <c r="R84" i="1" s="1"/>
  <c r="CZ84" i="1" s="1"/>
  <c r="Y84" i="1" s="1"/>
  <c r="CT84" i="1"/>
  <c r="CU84" i="1"/>
  <c r="T84" i="1" s="1"/>
  <c r="CV84" i="1"/>
  <c r="U84" i="1" s="1"/>
  <c r="CX84" i="1"/>
  <c r="W84" i="1" s="1"/>
  <c r="CY84" i="1"/>
  <c r="X84" i="1" s="1"/>
  <c r="GL84" i="1"/>
  <c r="GO84" i="1"/>
  <c r="GP84" i="1"/>
  <c r="GV84" i="1"/>
  <c r="HC84" i="1"/>
  <c r="GX84" i="1" s="1"/>
  <c r="I85" i="1"/>
  <c r="N85" i="1"/>
  <c r="R85" i="1"/>
  <c r="W85" i="1"/>
  <c r="AC85" i="1"/>
  <c r="AD85" i="1"/>
  <c r="AE85" i="1"/>
  <c r="AF85" i="1"/>
  <c r="AG85" i="1"/>
  <c r="AH85" i="1"/>
  <c r="CV85" i="1" s="1"/>
  <c r="U85" i="1" s="1"/>
  <c r="AI85" i="1"/>
  <c r="AJ85" i="1"/>
  <c r="CQ85" i="1"/>
  <c r="P85" i="1" s="1"/>
  <c r="CP85" i="1" s="1"/>
  <c r="O85" i="1" s="1"/>
  <c r="CR85" i="1"/>
  <c r="Q85" i="1" s="1"/>
  <c r="CS85" i="1"/>
  <c r="CT85" i="1"/>
  <c r="S85" i="1" s="1"/>
  <c r="CU85" i="1"/>
  <c r="T85" i="1" s="1"/>
  <c r="CW85" i="1"/>
  <c r="V85" i="1" s="1"/>
  <c r="CX85" i="1"/>
  <c r="GL85" i="1"/>
  <c r="GO85" i="1"/>
  <c r="GP85" i="1"/>
  <c r="GV85" i="1"/>
  <c r="HC85" i="1" s="1"/>
  <c r="GX85" i="1" s="1"/>
  <c r="I86" i="1"/>
  <c r="N86" i="1"/>
  <c r="Q86" i="1"/>
  <c r="V86" i="1"/>
  <c r="AB86" i="1"/>
  <c r="AC86" i="1"/>
  <c r="AE86" i="1"/>
  <c r="AD86" i="1" s="1"/>
  <c r="AF86" i="1"/>
  <c r="AG86" i="1"/>
  <c r="CU86" i="1" s="1"/>
  <c r="T86" i="1" s="1"/>
  <c r="AH86" i="1"/>
  <c r="AI86" i="1"/>
  <c r="AJ86" i="1"/>
  <c r="CQ86" i="1"/>
  <c r="P86" i="1" s="1"/>
  <c r="CR86" i="1"/>
  <c r="CS86" i="1"/>
  <c r="R86" i="1" s="1"/>
  <c r="CT86" i="1"/>
  <c r="S86" i="1" s="1"/>
  <c r="CV86" i="1"/>
  <c r="U86" i="1" s="1"/>
  <c r="CW86" i="1"/>
  <c r="CX86" i="1"/>
  <c r="W86" i="1" s="1"/>
  <c r="GL86" i="1"/>
  <c r="GO86" i="1"/>
  <c r="GP86" i="1"/>
  <c r="GV86" i="1"/>
  <c r="HC86" i="1" s="1"/>
  <c r="GX86" i="1" s="1"/>
  <c r="I87" i="1"/>
  <c r="P87" i="1" s="1"/>
  <c r="N87" i="1"/>
  <c r="AC87" i="1"/>
  <c r="AE87" i="1"/>
  <c r="AD87" i="1" s="1"/>
  <c r="AB87" i="1" s="1"/>
  <c r="AF87" i="1"/>
  <c r="AG87" i="1"/>
  <c r="AH87" i="1"/>
  <c r="AI87" i="1"/>
  <c r="AJ87" i="1"/>
  <c r="CX87" i="1" s="1"/>
  <c r="W87" i="1" s="1"/>
  <c r="CQ87" i="1"/>
  <c r="CR87" i="1"/>
  <c r="CS87" i="1"/>
  <c r="R87" i="1" s="1"/>
  <c r="CT87" i="1"/>
  <c r="CU87" i="1"/>
  <c r="CV87" i="1"/>
  <c r="U87" i="1" s="1"/>
  <c r="CW87" i="1"/>
  <c r="V87" i="1" s="1"/>
  <c r="GL87" i="1"/>
  <c r="GO87" i="1"/>
  <c r="GP87" i="1"/>
  <c r="GV87" i="1"/>
  <c r="HC87" i="1"/>
  <c r="I88" i="1"/>
  <c r="W88" i="1" s="1"/>
  <c r="N88" i="1"/>
  <c r="Q88" i="1"/>
  <c r="AC88" i="1"/>
  <c r="AE88" i="1"/>
  <c r="AD88" i="1" s="1"/>
  <c r="AF88" i="1"/>
  <c r="AG88" i="1"/>
  <c r="AH88" i="1"/>
  <c r="AI88" i="1"/>
  <c r="CW88" i="1" s="1"/>
  <c r="V88" i="1" s="1"/>
  <c r="AJ88" i="1"/>
  <c r="CQ88" i="1"/>
  <c r="CR88" i="1"/>
  <c r="CS88" i="1"/>
  <c r="R88" i="1" s="1"/>
  <c r="CT88" i="1"/>
  <c r="CU88" i="1"/>
  <c r="CV88" i="1"/>
  <c r="U88" i="1" s="1"/>
  <c r="CX88" i="1"/>
  <c r="GL88" i="1"/>
  <c r="GO88" i="1"/>
  <c r="GP88" i="1"/>
  <c r="GV88" i="1"/>
  <c r="GX88" i="1"/>
  <c r="HC88" i="1"/>
  <c r="I89" i="1"/>
  <c r="N89" i="1"/>
  <c r="V89" i="1"/>
  <c r="AC89" i="1"/>
  <c r="AB89" i="1" s="1"/>
  <c r="AD89" i="1"/>
  <c r="AE89" i="1"/>
  <c r="AF89" i="1"/>
  <c r="AG89" i="1"/>
  <c r="AH89" i="1"/>
  <c r="CV89" i="1" s="1"/>
  <c r="U89" i="1" s="1"/>
  <c r="AI89" i="1"/>
  <c r="AJ89" i="1"/>
  <c r="CQ89" i="1"/>
  <c r="P89" i="1" s="1"/>
  <c r="CR89" i="1"/>
  <c r="Q89" i="1" s="1"/>
  <c r="CS89" i="1"/>
  <c r="R89" i="1" s="1"/>
  <c r="CT89" i="1"/>
  <c r="S89" i="1" s="1"/>
  <c r="CU89" i="1"/>
  <c r="T89" i="1" s="1"/>
  <c r="CW89" i="1"/>
  <c r="CX89" i="1"/>
  <c r="W89" i="1" s="1"/>
  <c r="GL89" i="1"/>
  <c r="GO89" i="1"/>
  <c r="GP89" i="1"/>
  <c r="GV89" i="1"/>
  <c r="HC89" i="1" s="1"/>
  <c r="GX89" i="1"/>
  <c r="I90" i="1"/>
  <c r="N90" i="1"/>
  <c r="S90" i="1"/>
  <c r="CZ90" i="1" s="1"/>
  <c r="Y90" i="1" s="1"/>
  <c r="W90" i="1"/>
  <c r="AC90" i="1"/>
  <c r="AB90" i="1" s="1"/>
  <c r="AE90" i="1"/>
  <c r="AD90" i="1" s="1"/>
  <c r="AF90" i="1"/>
  <c r="AG90" i="1"/>
  <c r="CU90" i="1" s="1"/>
  <c r="AH90" i="1"/>
  <c r="AI90" i="1"/>
  <c r="AJ90" i="1"/>
  <c r="CQ90" i="1"/>
  <c r="CR90" i="1"/>
  <c r="Q90" i="1" s="1"/>
  <c r="CS90" i="1"/>
  <c r="R90" i="1" s="1"/>
  <c r="CT90" i="1"/>
  <c r="CV90" i="1"/>
  <c r="U90" i="1" s="1"/>
  <c r="CW90" i="1"/>
  <c r="V90" i="1" s="1"/>
  <c r="CX90" i="1"/>
  <c r="GL90" i="1"/>
  <c r="GO90" i="1"/>
  <c r="GP90" i="1"/>
  <c r="GV90" i="1"/>
  <c r="HC90" i="1"/>
  <c r="GX90" i="1" s="1"/>
  <c r="I91" i="1"/>
  <c r="N91" i="1"/>
  <c r="R91" i="1"/>
  <c r="V91" i="1"/>
  <c r="AC91" i="1"/>
  <c r="AD91" i="1"/>
  <c r="AB91" i="1" s="1"/>
  <c r="AE91" i="1"/>
  <c r="AF91" i="1"/>
  <c r="AG91" i="1"/>
  <c r="AH91" i="1"/>
  <c r="AI91" i="1"/>
  <c r="AJ91" i="1"/>
  <c r="CX91" i="1" s="1"/>
  <c r="CQ91" i="1"/>
  <c r="P91" i="1" s="1"/>
  <c r="CR91" i="1"/>
  <c r="Q91" i="1" s="1"/>
  <c r="CS91" i="1"/>
  <c r="CT91" i="1"/>
  <c r="CU91" i="1"/>
  <c r="T91" i="1" s="1"/>
  <c r="CV91" i="1"/>
  <c r="U91" i="1" s="1"/>
  <c r="CW91" i="1"/>
  <c r="GL91" i="1"/>
  <c r="GO91" i="1"/>
  <c r="GP91" i="1"/>
  <c r="GV91" i="1"/>
  <c r="HC91" i="1"/>
  <c r="GX91" i="1" s="1"/>
  <c r="C92" i="1"/>
  <c r="D92" i="1"/>
  <c r="N92" i="1"/>
  <c r="V92" i="1"/>
  <c r="AC92" i="1"/>
  <c r="AE92" i="1"/>
  <c r="AD92" i="1" s="1"/>
  <c r="AF92" i="1"/>
  <c r="AG92" i="1"/>
  <c r="AH92" i="1"/>
  <c r="AI92" i="1"/>
  <c r="AJ92" i="1"/>
  <c r="CQ92" i="1"/>
  <c r="CR92" i="1"/>
  <c r="CS92" i="1"/>
  <c r="CT92" i="1"/>
  <c r="CU92" i="1"/>
  <c r="T92" i="1" s="1"/>
  <c r="CV92" i="1"/>
  <c r="CW92" i="1"/>
  <c r="CX92" i="1"/>
  <c r="W92" i="1" s="1"/>
  <c r="GL92" i="1"/>
  <c r="GO92" i="1"/>
  <c r="GP92" i="1"/>
  <c r="GV92" i="1"/>
  <c r="HC92" i="1" s="1"/>
  <c r="GX92" i="1"/>
  <c r="C93" i="1"/>
  <c r="D93" i="1"/>
  <c r="N93" i="1"/>
  <c r="V93" i="1"/>
  <c r="AC93" i="1"/>
  <c r="AE93" i="1"/>
  <c r="AD93" i="1" s="1"/>
  <c r="AF93" i="1"/>
  <c r="AG93" i="1"/>
  <c r="AH93" i="1"/>
  <c r="AI93" i="1"/>
  <c r="AJ93" i="1"/>
  <c r="CX93" i="1" s="1"/>
  <c r="W93" i="1" s="1"/>
  <c r="CQ93" i="1"/>
  <c r="CR93" i="1"/>
  <c r="CS93" i="1"/>
  <c r="CT93" i="1"/>
  <c r="CU93" i="1"/>
  <c r="T93" i="1" s="1"/>
  <c r="CV93" i="1"/>
  <c r="CW93" i="1"/>
  <c r="GL93" i="1"/>
  <c r="GO93" i="1"/>
  <c r="GP93" i="1"/>
  <c r="GV93" i="1"/>
  <c r="HC93" i="1"/>
  <c r="GX93" i="1" s="1"/>
  <c r="I95" i="1"/>
  <c r="P95" i="1" s="1"/>
  <c r="N95" i="1"/>
  <c r="W95" i="1"/>
  <c r="AC95" i="1"/>
  <c r="AB95" i="1" s="1"/>
  <c r="AD95" i="1"/>
  <c r="AE95" i="1"/>
  <c r="AF95" i="1"/>
  <c r="AG95" i="1"/>
  <c r="AH95" i="1"/>
  <c r="CV95" i="1" s="1"/>
  <c r="U95" i="1" s="1"/>
  <c r="AI95" i="1"/>
  <c r="CW95" i="1" s="1"/>
  <c r="AJ95" i="1"/>
  <c r="CQ95" i="1"/>
  <c r="CR95" i="1"/>
  <c r="CS95" i="1"/>
  <c r="CT95" i="1"/>
  <c r="S95" i="1" s="1"/>
  <c r="CU95" i="1"/>
  <c r="T95" i="1" s="1"/>
  <c r="CX95" i="1"/>
  <c r="GL95" i="1"/>
  <c r="GO95" i="1"/>
  <c r="GP95" i="1"/>
  <c r="GV95" i="1"/>
  <c r="GX95" i="1"/>
  <c r="HC95" i="1"/>
  <c r="I96" i="1"/>
  <c r="N96" i="1"/>
  <c r="P96" i="1"/>
  <c r="V96" i="1"/>
  <c r="AC96" i="1"/>
  <c r="AB96" i="1" s="1"/>
  <c r="AD96" i="1"/>
  <c r="AE96" i="1"/>
  <c r="AF96" i="1"/>
  <c r="AG96" i="1"/>
  <c r="CU96" i="1" s="1"/>
  <c r="T96" i="1" s="1"/>
  <c r="AH96" i="1"/>
  <c r="CV96" i="1" s="1"/>
  <c r="U96" i="1" s="1"/>
  <c r="AI96" i="1"/>
  <c r="AJ96" i="1"/>
  <c r="CQ96" i="1"/>
  <c r="CR96" i="1"/>
  <c r="Q96" i="1" s="1"/>
  <c r="CS96" i="1"/>
  <c r="R96" i="1" s="1"/>
  <c r="CT96" i="1"/>
  <c r="S96" i="1" s="1"/>
  <c r="CW96" i="1"/>
  <c r="CX96" i="1"/>
  <c r="W96" i="1" s="1"/>
  <c r="GL96" i="1"/>
  <c r="GO96" i="1"/>
  <c r="GP96" i="1"/>
  <c r="GV96" i="1"/>
  <c r="HC96" i="1" s="1"/>
  <c r="GX96" i="1"/>
  <c r="I97" i="1"/>
  <c r="Q97" i="1" s="1"/>
  <c r="N97" i="1"/>
  <c r="W97" i="1"/>
  <c r="AC97" i="1"/>
  <c r="AB97" i="1" s="1"/>
  <c r="AE97" i="1"/>
  <c r="AD97" i="1" s="1"/>
  <c r="AF97" i="1"/>
  <c r="AG97" i="1"/>
  <c r="CU97" i="1" s="1"/>
  <c r="AH97" i="1"/>
  <c r="AI97" i="1"/>
  <c r="AJ97" i="1"/>
  <c r="CQ97" i="1"/>
  <c r="CR97" i="1"/>
  <c r="CS97" i="1"/>
  <c r="CT97" i="1"/>
  <c r="S97" i="1" s="1"/>
  <c r="CV97" i="1"/>
  <c r="U97" i="1" s="1"/>
  <c r="CW97" i="1"/>
  <c r="V97" i="1" s="1"/>
  <c r="CX97" i="1"/>
  <c r="GL97" i="1"/>
  <c r="GO97" i="1"/>
  <c r="GP97" i="1"/>
  <c r="GV97" i="1"/>
  <c r="HC97" i="1"/>
  <c r="GX97" i="1" s="1"/>
  <c r="I98" i="1"/>
  <c r="N98" i="1"/>
  <c r="P98" i="1"/>
  <c r="Q98" i="1"/>
  <c r="U98" i="1"/>
  <c r="V98" i="1"/>
  <c r="AC98" i="1"/>
  <c r="AE98" i="1"/>
  <c r="AD98" i="1" s="1"/>
  <c r="AB98" i="1" s="1"/>
  <c r="AF98" i="1"/>
  <c r="AG98" i="1"/>
  <c r="AH98" i="1"/>
  <c r="AI98" i="1"/>
  <c r="AJ98" i="1"/>
  <c r="CX98" i="1" s="1"/>
  <c r="W98" i="1" s="1"/>
  <c r="CQ98" i="1"/>
  <c r="CR98" i="1"/>
  <c r="CS98" i="1"/>
  <c r="R98" i="1" s="1"/>
  <c r="CT98" i="1"/>
  <c r="S98" i="1" s="1"/>
  <c r="CU98" i="1"/>
  <c r="T98" i="1" s="1"/>
  <c r="CV98" i="1"/>
  <c r="CW98" i="1"/>
  <c r="GL98" i="1"/>
  <c r="GO98" i="1"/>
  <c r="GP98" i="1"/>
  <c r="GV98" i="1"/>
  <c r="HC98" i="1"/>
  <c r="GX98" i="1" s="1"/>
  <c r="I99" i="1"/>
  <c r="N99" i="1"/>
  <c r="Q99" i="1"/>
  <c r="W99" i="1"/>
  <c r="AC99" i="1"/>
  <c r="AD99" i="1"/>
  <c r="AE99" i="1"/>
  <c r="AF99" i="1"/>
  <c r="AG99" i="1"/>
  <c r="CU99" i="1" s="1"/>
  <c r="T99" i="1" s="1"/>
  <c r="AH99" i="1"/>
  <c r="CV99" i="1" s="1"/>
  <c r="U99" i="1" s="1"/>
  <c r="AI99" i="1"/>
  <c r="CW99" i="1" s="1"/>
  <c r="AJ99" i="1"/>
  <c r="CQ99" i="1"/>
  <c r="P99" i="1" s="1"/>
  <c r="CR99" i="1"/>
  <c r="CS99" i="1"/>
  <c r="CT99" i="1"/>
  <c r="S99" i="1" s="1"/>
  <c r="CX99" i="1"/>
  <c r="GL99" i="1"/>
  <c r="GO99" i="1"/>
  <c r="GP99" i="1"/>
  <c r="GV99" i="1"/>
  <c r="HC99" i="1"/>
  <c r="GX99" i="1" s="1"/>
  <c r="I100" i="1"/>
  <c r="N100" i="1"/>
  <c r="P100" i="1"/>
  <c r="V100" i="1"/>
  <c r="AB100" i="1"/>
  <c r="AC100" i="1"/>
  <c r="AD100" i="1"/>
  <c r="AE100" i="1"/>
  <c r="AF100" i="1"/>
  <c r="AG100" i="1"/>
  <c r="CU100" i="1" s="1"/>
  <c r="T100" i="1" s="1"/>
  <c r="AH100" i="1"/>
  <c r="CV100" i="1" s="1"/>
  <c r="U100" i="1" s="1"/>
  <c r="AI100" i="1"/>
  <c r="AJ100" i="1"/>
  <c r="CQ100" i="1"/>
  <c r="CR100" i="1"/>
  <c r="Q100" i="1" s="1"/>
  <c r="CS100" i="1"/>
  <c r="R100" i="1" s="1"/>
  <c r="CT100" i="1"/>
  <c r="S100" i="1" s="1"/>
  <c r="CW100" i="1"/>
  <c r="CX100" i="1"/>
  <c r="W100" i="1" s="1"/>
  <c r="GL100" i="1"/>
  <c r="GO100" i="1"/>
  <c r="GP100" i="1"/>
  <c r="GV100" i="1"/>
  <c r="HC100" i="1" s="1"/>
  <c r="GX100" i="1"/>
  <c r="I101" i="1"/>
  <c r="N101" i="1"/>
  <c r="R101" i="1"/>
  <c r="V101" i="1"/>
  <c r="W101" i="1"/>
  <c r="AC101" i="1"/>
  <c r="AB101" i="1" s="1"/>
  <c r="AE101" i="1"/>
  <c r="AD101" i="1" s="1"/>
  <c r="AF101" i="1"/>
  <c r="AG101" i="1"/>
  <c r="CU101" i="1" s="1"/>
  <c r="AH101" i="1"/>
  <c r="AI101" i="1"/>
  <c r="AJ101" i="1"/>
  <c r="CQ101" i="1"/>
  <c r="P101" i="1" s="1"/>
  <c r="CR101" i="1"/>
  <c r="Q101" i="1" s="1"/>
  <c r="CS101" i="1"/>
  <c r="CT101" i="1"/>
  <c r="S101" i="1" s="1"/>
  <c r="CV101" i="1"/>
  <c r="U101" i="1" s="1"/>
  <c r="CW101" i="1"/>
  <c r="CX101" i="1"/>
  <c r="GL101" i="1"/>
  <c r="GO101" i="1"/>
  <c r="GP101" i="1"/>
  <c r="GV101" i="1"/>
  <c r="HC101" i="1" s="1"/>
  <c r="GX101" i="1" s="1"/>
  <c r="I102" i="1"/>
  <c r="N102" i="1"/>
  <c r="Q102" i="1"/>
  <c r="U102" i="1"/>
  <c r="V102" i="1"/>
  <c r="AC102" i="1"/>
  <c r="AE102" i="1"/>
  <c r="AD102" i="1" s="1"/>
  <c r="AB102" i="1" s="1"/>
  <c r="AF102" i="1"/>
  <c r="AG102" i="1"/>
  <c r="AH102" i="1"/>
  <c r="AI102" i="1"/>
  <c r="AJ102" i="1"/>
  <c r="CX102" i="1" s="1"/>
  <c r="W102" i="1" s="1"/>
  <c r="CQ102" i="1"/>
  <c r="P102" i="1" s="1"/>
  <c r="CR102" i="1"/>
  <c r="CS102" i="1"/>
  <c r="R102" i="1" s="1"/>
  <c r="CZ102" i="1" s="1"/>
  <c r="Y102" i="1" s="1"/>
  <c r="CT102" i="1"/>
  <c r="S102" i="1" s="1"/>
  <c r="CU102" i="1"/>
  <c r="T102" i="1" s="1"/>
  <c r="CV102" i="1"/>
  <c r="CW102" i="1"/>
  <c r="GL102" i="1"/>
  <c r="GO102" i="1"/>
  <c r="GP102" i="1"/>
  <c r="GV102" i="1"/>
  <c r="HC102" i="1"/>
  <c r="GX102" i="1" s="1"/>
  <c r="I103" i="1"/>
  <c r="P103" i="1" s="1"/>
  <c r="N103" i="1"/>
  <c r="W103" i="1"/>
  <c r="AC103" i="1"/>
  <c r="AB103" i="1" s="1"/>
  <c r="AD103" i="1"/>
  <c r="AE103" i="1"/>
  <c r="AF103" i="1"/>
  <c r="AG103" i="1"/>
  <c r="AH103" i="1"/>
  <c r="CV103" i="1" s="1"/>
  <c r="U103" i="1" s="1"/>
  <c r="AI103" i="1"/>
  <c r="CW103" i="1" s="1"/>
  <c r="AJ103" i="1"/>
  <c r="CQ103" i="1"/>
  <c r="CR103" i="1"/>
  <c r="CS103" i="1"/>
  <c r="CT103" i="1"/>
  <c r="S103" i="1" s="1"/>
  <c r="CU103" i="1"/>
  <c r="T103" i="1" s="1"/>
  <c r="CX103" i="1"/>
  <c r="GL103" i="1"/>
  <c r="GO103" i="1"/>
  <c r="GP103" i="1"/>
  <c r="GV103" i="1"/>
  <c r="GX103" i="1"/>
  <c r="HC103" i="1"/>
  <c r="I104" i="1"/>
  <c r="N104" i="1"/>
  <c r="P104" i="1"/>
  <c r="V104" i="1"/>
  <c r="AC104" i="1"/>
  <c r="AB104" i="1" s="1"/>
  <c r="AD104" i="1"/>
  <c r="AE104" i="1"/>
  <c r="AF104" i="1"/>
  <c r="AG104" i="1"/>
  <c r="CU104" i="1" s="1"/>
  <c r="T104" i="1" s="1"/>
  <c r="AH104" i="1"/>
  <c r="CV104" i="1" s="1"/>
  <c r="U104" i="1" s="1"/>
  <c r="AI104" i="1"/>
  <c r="AJ104" i="1"/>
  <c r="CQ104" i="1"/>
  <c r="CR104" i="1"/>
  <c r="Q104" i="1" s="1"/>
  <c r="CS104" i="1"/>
  <c r="R104" i="1" s="1"/>
  <c r="CT104" i="1"/>
  <c r="S104" i="1" s="1"/>
  <c r="CW104" i="1"/>
  <c r="CX104" i="1"/>
  <c r="W104" i="1" s="1"/>
  <c r="GL104" i="1"/>
  <c r="GO104" i="1"/>
  <c r="GP104" i="1"/>
  <c r="GV104" i="1"/>
  <c r="HC104" i="1" s="1"/>
  <c r="GX104" i="1"/>
  <c r="I105" i="1"/>
  <c r="R105" i="1" s="1"/>
  <c r="N105" i="1"/>
  <c r="Q105" i="1"/>
  <c r="W105" i="1"/>
  <c r="AC105" i="1"/>
  <c r="AB105" i="1" s="1"/>
  <c r="AE105" i="1"/>
  <c r="AD105" i="1" s="1"/>
  <c r="AF105" i="1"/>
  <c r="AG105" i="1"/>
  <c r="CU105" i="1" s="1"/>
  <c r="AH105" i="1"/>
  <c r="AI105" i="1"/>
  <c r="AJ105" i="1"/>
  <c r="CQ105" i="1"/>
  <c r="P105" i="1" s="1"/>
  <c r="CR105" i="1"/>
  <c r="CS105" i="1"/>
  <c r="CT105" i="1"/>
  <c r="S105" i="1" s="1"/>
  <c r="CV105" i="1"/>
  <c r="U105" i="1" s="1"/>
  <c r="CW105" i="1"/>
  <c r="V105" i="1" s="1"/>
  <c r="CX105" i="1"/>
  <c r="GL105" i="1"/>
  <c r="GO105" i="1"/>
  <c r="GP105" i="1"/>
  <c r="GV105" i="1"/>
  <c r="HC105" i="1"/>
  <c r="GX105" i="1" s="1"/>
  <c r="I106" i="1"/>
  <c r="N106" i="1"/>
  <c r="P106" i="1"/>
  <c r="Q106" i="1"/>
  <c r="U106" i="1"/>
  <c r="V106" i="1"/>
  <c r="AC106" i="1"/>
  <c r="AE106" i="1"/>
  <c r="AD106" i="1" s="1"/>
  <c r="AB106" i="1" s="1"/>
  <c r="AF106" i="1"/>
  <c r="AG106" i="1"/>
  <c r="AH106" i="1"/>
  <c r="AI106" i="1"/>
  <c r="AJ106" i="1"/>
  <c r="CX106" i="1" s="1"/>
  <c r="W106" i="1" s="1"/>
  <c r="CQ106" i="1"/>
  <c r="CR106" i="1"/>
  <c r="CS106" i="1"/>
  <c r="R106" i="1" s="1"/>
  <c r="CY106" i="1" s="1"/>
  <c r="X106" i="1" s="1"/>
  <c r="CT106" i="1"/>
  <c r="S106" i="1" s="1"/>
  <c r="CZ106" i="1" s="1"/>
  <c r="Y106" i="1" s="1"/>
  <c r="CU106" i="1"/>
  <c r="T106" i="1" s="1"/>
  <c r="CV106" i="1"/>
  <c r="CW106" i="1"/>
  <c r="GL106" i="1"/>
  <c r="GO106" i="1"/>
  <c r="GP106" i="1"/>
  <c r="GV106" i="1"/>
  <c r="HC106" i="1"/>
  <c r="GX106" i="1" s="1"/>
  <c r="I107" i="1"/>
  <c r="N107" i="1"/>
  <c r="Q107" i="1"/>
  <c r="W107" i="1"/>
  <c r="AC107" i="1"/>
  <c r="AD107" i="1"/>
  <c r="AE107" i="1"/>
  <c r="AF107" i="1"/>
  <c r="AG107" i="1"/>
  <c r="CU107" i="1" s="1"/>
  <c r="T107" i="1" s="1"/>
  <c r="AH107" i="1"/>
  <c r="CV107" i="1" s="1"/>
  <c r="U107" i="1" s="1"/>
  <c r="AI107" i="1"/>
  <c r="CW107" i="1" s="1"/>
  <c r="AJ107" i="1"/>
  <c r="CQ107" i="1"/>
  <c r="P107" i="1" s="1"/>
  <c r="CR107" i="1"/>
  <c r="CS107" i="1"/>
  <c r="CT107" i="1"/>
  <c r="S107" i="1" s="1"/>
  <c r="CX107" i="1"/>
  <c r="GL107" i="1"/>
  <c r="GO107" i="1"/>
  <c r="GP107" i="1"/>
  <c r="GV107" i="1"/>
  <c r="HC107" i="1"/>
  <c r="GX107" i="1" s="1"/>
  <c r="I108" i="1"/>
  <c r="N108" i="1"/>
  <c r="P108" i="1"/>
  <c r="V108" i="1"/>
  <c r="AB108" i="1"/>
  <c r="AC108" i="1"/>
  <c r="AD108" i="1"/>
  <c r="AE108" i="1"/>
  <c r="AF108" i="1"/>
  <c r="AG108" i="1"/>
  <c r="CU108" i="1" s="1"/>
  <c r="T108" i="1" s="1"/>
  <c r="AH108" i="1"/>
  <c r="CV108" i="1" s="1"/>
  <c r="U108" i="1" s="1"/>
  <c r="AI108" i="1"/>
  <c r="AJ108" i="1"/>
  <c r="CQ108" i="1"/>
  <c r="CR108" i="1"/>
  <c r="Q108" i="1" s="1"/>
  <c r="CS108" i="1"/>
  <c r="R108" i="1" s="1"/>
  <c r="CT108" i="1"/>
  <c r="S108" i="1" s="1"/>
  <c r="CW108" i="1"/>
  <c r="CX108" i="1"/>
  <c r="W108" i="1" s="1"/>
  <c r="GL108" i="1"/>
  <c r="GO108" i="1"/>
  <c r="GP108" i="1"/>
  <c r="GV108" i="1"/>
  <c r="GX108" i="1"/>
  <c r="HC108" i="1"/>
  <c r="I109" i="1"/>
  <c r="N109" i="1"/>
  <c r="S109" i="1"/>
  <c r="T109" i="1"/>
  <c r="AC109" i="1"/>
  <c r="AE109" i="1"/>
  <c r="AD109" i="1" s="1"/>
  <c r="AB109" i="1" s="1"/>
  <c r="AF109" i="1"/>
  <c r="AG109" i="1"/>
  <c r="AH109" i="1"/>
  <c r="AI109" i="1"/>
  <c r="AJ109" i="1"/>
  <c r="CX109" i="1" s="1"/>
  <c r="W109" i="1" s="1"/>
  <c r="CQ109" i="1"/>
  <c r="P109" i="1" s="1"/>
  <c r="CR109" i="1"/>
  <c r="Q109" i="1" s="1"/>
  <c r="CS109" i="1"/>
  <c r="R109" i="1" s="1"/>
  <c r="CT109" i="1"/>
  <c r="CU109" i="1"/>
  <c r="CV109" i="1"/>
  <c r="U109" i="1" s="1"/>
  <c r="CW109" i="1"/>
  <c r="V109" i="1" s="1"/>
  <c r="GL109" i="1"/>
  <c r="GO109" i="1"/>
  <c r="GP109" i="1"/>
  <c r="GV109" i="1"/>
  <c r="HC109" i="1"/>
  <c r="GX109" i="1" s="1"/>
  <c r="I110" i="1"/>
  <c r="N110" i="1"/>
  <c r="Q110" i="1"/>
  <c r="T110" i="1"/>
  <c r="AC110" i="1"/>
  <c r="AB110" i="1" s="1"/>
  <c r="AD110" i="1"/>
  <c r="AE110" i="1"/>
  <c r="AF110" i="1"/>
  <c r="AG110" i="1"/>
  <c r="AH110" i="1"/>
  <c r="AI110" i="1"/>
  <c r="CW110" i="1" s="1"/>
  <c r="V110" i="1" s="1"/>
  <c r="AJ110" i="1"/>
  <c r="CQ110" i="1"/>
  <c r="P110" i="1" s="1"/>
  <c r="CR110" i="1"/>
  <c r="CS110" i="1"/>
  <c r="R110" i="1" s="1"/>
  <c r="CT110" i="1"/>
  <c r="S110" i="1" s="1"/>
  <c r="CU110" i="1"/>
  <c r="CV110" i="1"/>
  <c r="U110" i="1" s="1"/>
  <c r="CX110" i="1"/>
  <c r="W110" i="1" s="1"/>
  <c r="GL110" i="1"/>
  <c r="GO110" i="1"/>
  <c r="GP110" i="1"/>
  <c r="GV110" i="1"/>
  <c r="GX110" i="1"/>
  <c r="HC110" i="1"/>
  <c r="I111" i="1"/>
  <c r="N111" i="1"/>
  <c r="P111" i="1"/>
  <c r="S111" i="1"/>
  <c r="CY111" i="1" s="1"/>
  <c r="X111" i="1" s="1"/>
  <c r="AC111" i="1"/>
  <c r="AB111" i="1" s="1"/>
  <c r="AD111" i="1"/>
  <c r="AE111" i="1"/>
  <c r="AF111" i="1"/>
  <c r="AG111" i="1"/>
  <c r="AH111" i="1"/>
  <c r="CV111" i="1" s="1"/>
  <c r="U111" i="1" s="1"/>
  <c r="AI111" i="1"/>
  <c r="AJ111" i="1"/>
  <c r="CQ111" i="1"/>
  <c r="CR111" i="1"/>
  <c r="Q111" i="1" s="1"/>
  <c r="CP111" i="1" s="1"/>
  <c r="O111" i="1" s="1"/>
  <c r="CS111" i="1"/>
  <c r="R111" i="1" s="1"/>
  <c r="CT111" i="1"/>
  <c r="CU111" i="1"/>
  <c r="T111" i="1" s="1"/>
  <c r="CW111" i="1"/>
  <c r="V111" i="1" s="1"/>
  <c r="CX111" i="1"/>
  <c r="W111" i="1" s="1"/>
  <c r="GL111" i="1"/>
  <c r="GO111" i="1"/>
  <c r="GP111" i="1"/>
  <c r="GV111" i="1"/>
  <c r="HC111" i="1" s="1"/>
  <c r="GX111" i="1" s="1"/>
  <c r="I112" i="1"/>
  <c r="N112" i="1"/>
  <c r="R112" i="1"/>
  <c r="U112" i="1"/>
  <c r="AC112" i="1"/>
  <c r="AE112" i="1"/>
  <c r="AD112" i="1" s="1"/>
  <c r="AB112" i="1" s="1"/>
  <c r="AF112" i="1"/>
  <c r="AG112" i="1"/>
  <c r="CU112" i="1" s="1"/>
  <c r="T112" i="1" s="1"/>
  <c r="AH112" i="1"/>
  <c r="AI112" i="1"/>
  <c r="AJ112" i="1"/>
  <c r="CX112" i="1" s="1"/>
  <c r="W112" i="1" s="1"/>
  <c r="CQ112" i="1"/>
  <c r="P112" i="1" s="1"/>
  <c r="CR112" i="1"/>
  <c r="Q112" i="1" s="1"/>
  <c r="CS112" i="1"/>
  <c r="CT112" i="1"/>
  <c r="S112" i="1" s="1"/>
  <c r="CV112" i="1"/>
  <c r="CW112" i="1"/>
  <c r="V112" i="1" s="1"/>
  <c r="GL112" i="1"/>
  <c r="GO112" i="1"/>
  <c r="GP112" i="1"/>
  <c r="GV112" i="1"/>
  <c r="HC112" i="1" s="1"/>
  <c r="GX112" i="1" s="1"/>
  <c r="I113" i="1"/>
  <c r="T113" i="1" s="1"/>
  <c r="N113" i="1"/>
  <c r="Q113" i="1"/>
  <c r="AC113" i="1"/>
  <c r="AE113" i="1"/>
  <c r="AD113" i="1" s="1"/>
  <c r="AB113" i="1" s="1"/>
  <c r="AF113" i="1"/>
  <c r="AG113" i="1"/>
  <c r="AH113" i="1"/>
  <c r="AI113" i="1"/>
  <c r="CW113" i="1" s="1"/>
  <c r="V113" i="1" s="1"/>
  <c r="AJ113" i="1"/>
  <c r="CX113" i="1" s="1"/>
  <c r="W113" i="1" s="1"/>
  <c r="CQ113" i="1"/>
  <c r="P113" i="1" s="1"/>
  <c r="CR113" i="1"/>
  <c r="CS113" i="1"/>
  <c r="R113" i="1" s="1"/>
  <c r="CT113" i="1"/>
  <c r="CU113" i="1"/>
  <c r="CV113" i="1"/>
  <c r="U113" i="1" s="1"/>
  <c r="GL113" i="1"/>
  <c r="GO113" i="1"/>
  <c r="GP113" i="1"/>
  <c r="GV113" i="1"/>
  <c r="HC113" i="1"/>
  <c r="GX113" i="1" s="1"/>
  <c r="I114" i="1"/>
  <c r="S114" i="1" s="1"/>
  <c r="N114" i="1"/>
  <c r="P114" i="1"/>
  <c r="AC114" i="1"/>
  <c r="AE114" i="1"/>
  <c r="AD114" i="1" s="1"/>
  <c r="AF114" i="1"/>
  <c r="AG114" i="1"/>
  <c r="AH114" i="1"/>
  <c r="CV114" i="1" s="1"/>
  <c r="U114" i="1" s="1"/>
  <c r="AI114" i="1"/>
  <c r="CW114" i="1" s="1"/>
  <c r="V114" i="1" s="1"/>
  <c r="AJ114" i="1"/>
  <c r="CQ114" i="1"/>
  <c r="CR114" i="1"/>
  <c r="Q114" i="1" s="1"/>
  <c r="CS114" i="1"/>
  <c r="CT114" i="1"/>
  <c r="CU114" i="1"/>
  <c r="T114" i="1" s="1"/>
  <c r="CX114" i="1"/>
  <c r="W114" i="1" s="1"/>
  <c r="GL114" i="1"/>
  <c r="GO114" i="1"/>
  <c r="GP114" i="1"/>
  <c r="GV114" i="1"/>
  <c r="HC114" i="1"/>
  <c r="GX114" i="1" s="1"/>
  <c r="C115" i="1"/>
  <c r="D115" i="1"/>
  <c r="N115" i="1"/>
  <c r="U115" i="1"/>
  <c r="V115" i="1"/>
  <c r="AC115" i="1"/>
  <c r="AE115" i="1"/>
  <c r="AD115" i="1" s="1"/>
  <c r="AF115" i="1"/>
  <c r="AG115" i="1"/>
  <c r="CU115" i="1" s="1"/>
  <c r="T115" i="1" s="1"/>
  <c r="AH115" i="1"/>
  <c r="AI115" i="1"/>
  <c r="AJ115" i="1"/>
  <c r="CQ115" i="1"/>
  <c r="CR115" i="1"/>
  <c r="CS115" i="1"/>
  <c r="CT115" i="1"/>
  <c r="CV115" i="1"/>
  <c r="CW115" i="1"/>
  <c r="CX115" i="1"/>
  <c r="W115" i="1" s="1"/>
  <c r="GL115" i="1"/>
  <c r="GO115" i="1"/>
  <c r="GP115" i="1"/>
  <c r="GV115" i="1"/>
  <c r="HC115" i="1" s="1"/>
  <c r="GX115" i="1" s="1"/>
  <c r="C116" i="1"/>
  <c r="D116" i="1"/>
  <c r="N116" i="1"/>
  <c r="T116" i="1"/>
  <c r="U116" i="1"/>
  <c r="AC116" i="1"/>
  <c r="AE116" i="1"/>
  <c r="AD116" i="1" s="1"/>
  <c r="AF116" i="1"/>
  <c r="AG116" i="1"/>
  <c r="AH116" i="1"/>
  <c r="AI116" i="1"/>
  <c r="AJ116" i="1"/>
  <c r="CQ116" i="1"/>
  <c r="CR116" i="1"/>
  <c r="CS116" i="1"/>
  <c r="CT116" i="1"/>
  <c r="CU116" i="1"/>
  <c r="CV116" i="1"/>
  <c r="CW116" i="1"/>
  <c r="CX116" i="1"/>
  <c r="W116" i="1" s="1"/>
  <c r="GL116" i="1"/>
  <c r="GO116" i="1"/>
  <c r="GP116" i="1"/>
  <c r="GV116" i="1"/>
  <c r="GX116" i="1"/>
  <c r="HC116" i="1"/>
  <c r="I118" i="1"/>
  <c r="N118" i="1"/>
  <c r="P118" i="1"/>
  <c r="R118" i="1"/>
  <c r="S118" i="1"/>
  <c r="CY118" i="1" s="1"/>
  <c r="X118" i="1" s="1"/>
  <c r="AC118" i="1"/>
  <c r="AB118" i="1" s="1"/>
  <c r="AD118" i="1"/>
  <c r="AE118" i="1"/>
  <c r="AF118" i="1"/>
  <c r="AG118" i="1"/>
  <c r="AH118" i="1"/>
  <c r="CV118" i="1" s="1"/>
  <c r="U118" i="1" s="1"/>
  <c r="AI118" i="1"/>
  <c r="AJ118" i="1"/>
  <c r="CP118" i="1"/>
  <c r="O118" i="1" s="1"/>
  <c r="CQ118" i="1"/>
  <c r="CR118" i="1"/>
  <c r="Q118" i="1" s="1"/>
  <c r="CS118" i="1"/>
  <c r="CT118" i="1"/>
  <c r="CU118" i="1"/>
  <c r="T118" i="1" s="1"/>
  <c r="CW118" i="1"/>
  <c r="V118" i="1" s="1"/>
  <c r="CX118" i="1"/>
  <c r="W118" i="1" s="1"/>
  <c r="GL118" i="1"/>
  <c r="GO118" i="1"/>
  <c r="GP118" i="1"/>
  <c r="GV118" i="1"/>
  <c r="HC118" i="1" s="1"/>
  <c r="GX118" i="1" s="1"/>
  <c r="I119" i="1"/>
  <c r="N119" i="1"/>
  <c r="R119" i="1"/>
  <c r="AB119" i="1"/>
  <c r="AC119" i="1"/>
  <c r="AE119" i="1"/>
  <c r="AD119" i="1" s="1"/>
  <c r="AF119" i="1"/>
  <c r="AG119" i="1"/>
  <c r="CU119" i="1" s="1"/>
  <c r="T119" i="1" s="1"/>
  <c r="AH119" i="1"/>
  <c r="AI119" i="1"/>
  <c r="AJ119" i="1"/>
  <c r="CX119" i="1" s="1"/>
  <c r="W119" i="1" s="1"/>
  <c r="CQ119" i="1"/>
  <c r="P119" i="1" s="1"/>
  <c r="CR119" i="1"/>
  <c r="Q119" i="1" s="1"/>
  <c r="CS119" i="1"/>
  <c r="CT119" i="1"/>
  <c r="S119" i="1" s="1"/>
  <c r="CV119" i="1"/>
  <c r="U119" i="1" s="1"/>
  <c r="CW119" i="1"/>
  <c r="V119" i="1" s="1"/>
  <c r="GL119" i="1"/>
  <c r="GO119" i="1"/>
  <c r="GP119" i="1"/>
  <c r="GV119" i="1"/>
  <c r="HC119" i="1" s="1"/>
  <c r="GX119" i="1" s="1"/>
  <c r="I120" i="1"/>
  <c r="S120" i="1" s="1"/>
  <c r="N120" i="1"/>
  <c r="Q120" i="1"/>
  <c r="AC120" i="1"/>
  <c r="AE120" i="1"/>
  <c r="AD120" i="1" s="1"/>
  <c r="AB120" i="1" s="1"/>
  <c r="AF120" i="1"/>
  <c r="AG120" i="1"/>
  <c r="AH120" i="1"/>
  <c r="AI120" i="1"/>
  <c r="CW120" i="1" s="1"/>
  <c r="V120" i="1" s="1"/>
  <c r="AJ120" i="1"/>
  <c r="CX120" i="1" s="1"/>
  <c r="W120" i="1" s="1"/>
  <c r="CQ120" i="1"/>
  <c r="P120" i="1" s="1"/>
  <c r="CP120" i="1" s="1"/>
  <c r="O120" i="1" s="1"/>
  <c r="CR120" i="1"/>
  <c r="CS120" i="1"/>
  <c r="R120" i="1" s="1"/>
  <c r="CT120" i="1"/>
  <c r="CU120" i="1"/>
  <c r="T120" i="1" s="1"/>
  <c r="CV120" i="1"/>
  <c r="U120" i="1" s="1"/>
  <c r="GL120" i="1"/>
  <c r="GO120" i="1"/>
  <c r="GP120" i="1"/>
  <c r="GV120" i="1"/>
  <c r="HC120" i="1"/>
  <c r="GX120" i="1" s="1"/>
  <c r="I121" i="1"/>
  <c r="R121" i="1" s="1"/>
  <c r="N121" i="1"/>
  <c r="P121" i="1"/>
  <c r="AC121" i="1"/>
  <c r="AE121" i="1"/>
  <c r="AD121" i="1" s="1"/>
  <c r="AF121" i="1"/>
  <c r="AG121" i="1"/>
  <c r="AH121" i="1"/>
  <c r="CV121" i="1" s="1"/>
  <c r="U121" i="1" s="1"/>
  <c r="AI121" i="1"/>
  <c r="CW121" i="1" s="1"/>
  <c r="V121" i="1" s="1"/>
  <c r="AJ121" i="1"/>
  <c r="CQ121" i="1"/>
  <c r="CR121" i="1"/>
  <c r="Q121" i="1" s="1"/>
  <c r="CS121" i="1"/>
  <c r="CT121" i="1"/>
  <c r="S121" i="1" s="1"/>
  <c r="CU121" i="1"/>
  <c r="T121" i="1" s="1"/>
  <c r="CX121" i="1"/>
  <c r="W121" i="1" s="1"/>
  <c r="GL121" i="1"/>
  <c r="GO121" i="1"/>
  <c r="GP121" i="1"/>
  <c r="GV121" i="1"/>
  <c r="HC121" i="1"/>
  <c r="GX121" i="1" s="1"/>
  <c r="I122" i="1"/>
  <c r="N122" i="1"/>
  <c r="W122" i="1"/>
  <c r="AC122" i="1"/>
  <c r="AD122" i="1"/>
  <c r="AE122" i="1"/>
  <c r="AF122" i="1"/>
  <c r="AG122" i="1"/>
  <c r="CU122" i="1" s="1"/>
  <c r="T122" i="1" s="1"/>
  <c r="AH122" i="1"/>
  <c r="CV122" i="1" s="1"/>
  <c r="U122" i="1" s="1"/>
  <c r="AI122" i="1"/>
  <c r="AJ122" i="1"/>
  <c r="CQ122" i="1"/>
  <c r="P122" i="1" s="1"/>
  <c r="CR122" i="1"/>
  <c r="Q122" i="1" s="1"/>
  <c r="CS122" i="1"/>
  <c r="R122" i="1" s="1"/>
  <c r="CT122" i="1"/>
  <c r="S122" i="1" s="1"/>
  <c r="CZ122" i="1" s="1"/>
  <c r="Y122" i="1" s="1"/>
  <c r="CW122" i="1"/>
  <c r="V122" i="1" s="1"/>
  <c r="CX122" i="1"/>
  <c r="GL122" i="1"/>
  <c r="GO122" i="1"/>
  <c r="GP122" i="1"/>
  <c r="GV122" i="1"/>
  <c r="HC122" i="1" s="1"/>
  <c r="GX122" i="1"/>
  <c r="I123" i="1"/>
  <c r="N123" i="1"/>
  <c r="S123" i="1"/>
  <c r="U123" i="1"/>
  <c r="V123" i="1"/>
  <c r="AC123" i="1"/>
  <c r="AE123" i="1"/>
  <c r="AD123" i="1" s="1"/>
  <c r="AF123" i="1"/>
  <c r="AG123" i="1"/>
  <c r="CU123" i="1" s="1"/>
  <c r="T123" i="1" s="1"/>
  <c r="AH123" i="1"/>
  <c r="AI123" i="1"/>
  <c r="AJ123" i="1"/>
  <c r="CP123" i="1"/>
  <c r="O123" i="1" s="1"/>
  <c r="CQ123" i="1"/>
  <c r="P123" i="1" s="1"/>
  <c r="CR123" i="1"/>
  <c r="Q123" i="1" s="1"/>
  <c r="CS123" i="1"/>
  <c r="R123" i="1" s="1"/>
  <c r="CT123" i="1"/>
  <c r="CV123" i="1"/>
  <c r="CW123" i="1"/>
  <c r="CX123" i="1"/>
  <c r="W123" i="1" s="1"/>
  <c r="GL123" i="1"/>
  <c r="GO123" i="1"/>
  <c r="GP123" i="1"/>
  <c r="GV123" i="1"/>
  <c r="HC123" i="1" s="1"/>
  <c r="GX123" i="1" s="1"/>
  <c r="I124" i="1"/>
  <c r="T124" i="1" s="1"/>
  <c r="N124" i="1"/>
  <c r="V124" i="1"/>
  <c r="AC124" i="1"/>
  <c r="AE124" i="1"/>
  <c r="AD124" i="1" s="1"/>
  <c r="AB124" i="1" s="1"/>
  <c r="AF124" i="1"/>
  <c r="AG124" i="1"/>
  <c r="AH124" i="1"/>
  <c r="AI124" i="1"/>
  <c r="AJ124" i="1"/>
  <c r="CX124" i="1" s="1"/>
  <c r="W124" i="1" s="1"/>
  <c r="CQ124" i="1"/>
  <c r="CR124" i="1"/>
  <c r="CS124" i="1"/>
  <c r="R124" i="1" s="1"/>
  <c r="CZ124" i="1" s="1"/>
  <c r="Y124" i="1" s="1"/>
  <c r="CT124" i="1"/>
  <c r="S124" i="1" s="1"/>
  <c r="CU124" i="1"/>
  <c r="CV124" i="1"/>
  <c r="CW124" i="1"/>
  <c r="GL124" i="1"/>
  <c r="GO124" i="1"/>
  <c r="GP124" i="1"/>
  <c r="GV124" i="1"/>
  <c r="HC124" i="1"/>
  <c r="I125" i="1"/>
  <c r="S125" i="1" s="1"/>
  <c r="N125" i="1"/>
  <c r="Q125" i="1"/>
  <c r="U125" i="1"/>
  <c r="AC125" i="1"/>
  <c r="AE125" i="1"/>
  <c r="AD125" i="1" s="1"/>
  <c r="AF125" i="1"/>
  <c r="AG125" i="1"/>
  <c r="AH125" i="1"/>
  <c r="AI125" i="1"/>
  <c r="CW125" i="1" s="1"/>
  <c r="V125" i="1" s="1"/>
  <c r="AJ125" i="1"/>
  <c r="CQ125" i="1"/>
  <c r="P125" i="1" s="1"/>
  <c r="CR125" i="1"/>
  <c r="CS125" i="1"/>
  <c r="R125" i="1" s="1"/>
  <c r="CT125" i="1"/>
  <c r="CU125" i="1"/>
  <c r="T125" i="1" s="1"/>
  <c r="CV125" i="1"/>
  <c r="CX125" i="1"/>
  <c r="W125" i="1" s="1"/>
  <c r="CY125" i="1"/>
  <c r="X125" i="1" s="1"/>
  <c r="CZ125" i="1"/>
  <c r="Y125" i="1" s="1"/>
  <c r="GL125" i="1"/>
  <c r="GO125" i="1"/>
  <c r="GP125" i="1"/>
  <c r="GV125" i="1"/>
  <c r="HC125" i="1"/>
  <c r="GX125" i="1" s="1"/>
  <c r="I126" i="1"/>
  <c r="N126" i="1"/>
  <c r="P126" i="1"/>
  <c r="CP126" i="1" s="1"/>
  <c r="O126" i="1" s="1"/>
  <c r="R126" i="1"/>
  <c r="AC126" i="1"/>
  <c r="AD126" i="1"/>
  <c r="AE126" i="1"/>
  <c r="AF126" i="1"/>
  <c r="AG126" i="1"/>
  <c r="AH126" i="1"/>
  <c r="CV126" i="1" s="1"/>
  <c r="U126" i="1" s="1"/>
  <c r="AI126" i="1"/>
  <c r="AJ126" i="1"/>
  <c r="CQ126" i="1"/>
  <c r="CR126" i="1"/>
  <c r="Q126" i="1" s="1"/>
  <c r="CS126" i="1"/>
  <c r="CT126" i="1"/>
  <c r="S126" i="1" s="1"/>
  <c r="CU126" i="1"/>
  <c r="T126" i="1" s="1"/>
  <c r="CW126" i="1"/>
  <c r="V126" i="1" s="1"/>
  <c r="CX126" i="1"/>
  <c r="W126" i="1" s="1"/>
  <c r="GL126" i="1"/>
  <c r="GO126" i="1"/>
  <c r="GP126" i="1"/>
  <c r="GV126" i="1"/>
  <c r="HC126" i="1" s="1"/>
  <c r="GX126" i="1" s="1"/>
  <c r="I127" i="1"/>
  <c r="N127" i="1"/>
  <c r="R127" i="1"/>
  <c r="AB127" i="1"/>
  <c r="AC127" i="1"/>
  <c r="AE127" i="1"/>
  <c r="AD127" i="1" s="1"/>
  <c r="AF127" i="1"/>
  <c r="AG127" i="1"/>
  <c r="CU127" i="1" s="1"/>
  <c r="T127" i="1" s="1"/>
  <c r="AH127" i="1"/>
  <c r="AI127" i="1"/>
  <c r="AJ127" i="1"/>
  <c r="CQ127" i="1"/>
  <c r="P127" i="1" s="1"/>
  <c r="CR127" i="1"/>
  <c r="Q127" i="1" s="1"/>
  <c r="CS127" i="1"/>
  <c r="CT127" i="1"/>
  <c r="S127" i="1" s="1"/>
  <c r="CV127" i="1"/>
  <c r="U127" i="1" s="1"/>
  <c r="CW127" i="1"/>
  <c r="V127" i="1" s="1"/>
  <c r="CX127" i="1"/>
  <c r="W127" i="1" s="1"/>
  <c r="GL127" i="1"/>
  <c r="GO127" i="1"/>
  <c r="GP127" i="1"/>
  <c r="GV127" i="1"/>
  <c r="HC127" i="1" s="1"/>
  <c r="GX127" i="1" s="1"/>
  <c r="I128" i="1"/>
  <c r="S128" i="1" s="1"/>
  <c r="N128" i="1"/>
  <c r="Q128" i="1"/>
  <c r="R128" i="1"/>
  <c r="CZ128" i="1" s="1"/>
  <c r="Y128" i="1" s="1"/>
  <c r="AB128" i="1"/>
  <c r="AC128" i="1"/>
  <c r="AE128" i="1"/>
  <c r="AD128" i="1" s="1"/>
  <c r="AF128" i="1"/>
  <c r="AG128" i="1"/>
  <c r="AH128" i="1"/>
  <c r="AI128" i="1"/>
  <c r="AJ128" i="1"/>
  <c r="CX128" i="1" s="1"/>
  <c r="W128" i="1" s="1"/>
  <c r="CQ128" i="1"/>
  <c r="P128" i="1" s="1"/>
  <c r="CP128" i="1" s="1"/>
  <c r="O128" i="1" s="1"/>
  <c r="CR128" i="1"/>
  <c r="CS128" i="1"/>
  <c r="CT128" i="1"/>
  <c r="CU128" i="1"/>
  <c r="T128" i="1" s="1"/>
  <c r="CV128" i="1"/>
  <c r="U128" i="1" s="1"/>
  <c r="CW128" i="1"/>
  <c r="V128" i="1" s="1"/>
  <c r="GL128" i="1"/>
  <c r="GO128" i="1"/>
  <c r="GP128" i="1"/>
  <c r="GV128" i="1"/>
  <c r="HC128" i="1"/>
  <c r="GX128" i="1" s="1"/>
  <c r="I129" i="1"/>
  <c r="N129" i="1"/>
  <c r="P129" i="1"/>
  <c r="Q129" i="1"/>
  <c r="AC129" i="1"/>
  <c r="AE129" i="1"/>
  <c r="AD129" i="1" s="1"/>
  <c r="AF129" i="1"/>
  <c r="AG129" i="1"/>
  <c r="AH129" i="1"/>
  <c r="AI129" i="1"/>
  <c r="CW129" i="1" s="1"/>
  <c r="V129" i="1" s="1"/>
  <c r="AJ129" i="1"/>
  <c r="CQ129" i="1"/>
  <c r="CR129" i="1"/>
  <c r="CS129" i="1"/>
  <c r="R129" i="1" s="1"/>
  <c r="CT129" i="1"/>
  <c r="S129" i="1" s="1"/>
  <c r="CY129" i="1" s="1"/>
  <c r="X129" i="1" s="1"/>
  <c r="CU129" i="1"/>
  <c r="T129" i="1" s="1"/>
  <c r="CV129" i="1"/>
  <c r="U129" i="1" s="1"/>
  <c r="CX129" i="1"/>
  <c r="W129" i="1" s="1"/>
  <c r="GL129" i="1"/>
  <c r="GO129" i="1"/>
  <c r="GP129" i="1"/>
  <c r="GV129" i="1"/>
  <c r="HC129" i="1"/>
  <c r="GX129" i="1" s="1"/>
  <c r="I130" i="1"/>
  <c r="N130" i="1"/>
  <c r="P130" i="1"/>
  <c r="AC130" i="1"/>
  <c r="AD130" i="1"/>
  <c r="AE130" i="1"/>
  <c r="AF130" i="1"/>
  <c r="AG130" i="1"/>
  <c r="AH130" i="1"/>
  <c r="CV130" i="1" s="1"/>
  <c r="U130" i="1" s="1"/>
  <c r="AI130" i="1"/>
  <c r="AJ130" i="1"/>
  <c r="CQ130" i="1"/>
  <c r="CR130" i="1"/>
  <c r="Q130" i="1" s="1"/>
  <c r="CS130" i="1"/>
  <c r="R130" i="1" s="1"/>
  <c r="CT130" i="1"/>
  <c r="S130" i="1" s="1"/>
  <c r="CU130" i="1"/>
  <c r="T130" i="1" s="1"/>
  <c r="CW130" i="1"/>
  <c r="V130" i="1" s="1"/>
  <c r="CX130" i="1"/>
  <c r="W130" i="1" s="1"/>
  <c r="GL130" i="1"/>
  <c r="GO130" i="1"/>
  <c r="GP130" i="1"/>
  <c r="GV130" i="1"/>
  <c r="HC130" i="1" s="1"/>
  <c r="GX130" i="1"/>
  <c r="I131" i="1"/>
  <c r="N131" i="1"/>
  <c r="U131" i="1"/>
  <c r="AC131" i="1"/>
  <c r="AB131" i="1" s="1"/>
  <c r="AE131" i="1"/>
  <c r="AD131" i="1" s="1"/>
  <c r="AF131" i="1"/>
  <c r="AG131" i="1"/>
  <c r="CU131" i="1" s="1"/>
  <c r="T131" i="1" s="1"/>
  <c r="AH131" i="1"/>
  <c r="AI131" i="1"/>
  <c r="AJ131" i="1"/>
  <c r="CQ131" i="1"/>
  <c r="P131" i="1" s="1"/>
  <c r="CR131" i="1"/>
  <c r="Q131" i="1" s="1"/>
  <c r="CS131" i="1"/>
  <c r="R131" i="1" s="1"/>
  <c r="CT131" i="1"/>
  <c r="S131" i="1" s="1"/>
  <c r="CV131" i="1"/>
  <c r="CW131" i="1"/>
  <c r="V131" i="1" s="1"/>
  <c r="CX131" i="1"/>
  <c r="W131" i="1" s="1"/>
  <c r="GL131" i="1"/>
  <c r="GO131" i="1"/>
  <c r="GP131" i="1"/>
  <c r="GV131" i="1"/>
  <c r="HC131" i="1" s="1"/>
  <c r="GX131" i="1" s="1"/>
  <c r="I132" i="1"/>
  <c r="T132" i="1" s="1"/>
  <c r="N132" i="1"/>
  <c r="Q132" i="1"/>
  <c r="AC132" i="1"/>
  <c r="AE132" i="1"/>
  <c r="AD132" i="1" s="1"/>
  <c r="AB132" i="1" s="1"/>
  <c r="AF132" i="1"/>
  <c r="AG132" i="1"/>
  <c r="AH132" i="1"/>
  <c r="AI132" i="1"/>
  <c r="AJ132" i="1"/>
  <c r="CX132" i="1" s="1"/>
  <c r="W132" i="1" s="1"/>
  <c r="CQ132" i="1"/>
  <c r="CR132" i="1"/>
  <c r="CS132" i="1"/>
  <c r="R132" i="1" s="1"/>
  <c r="CZ132" i="1" s="1"/>
  <c r="Y132" i="1" s="1"/>
  <c r="CT132" i="1"/>
  <c r="S132" i="1" s="1"/>
  <c r="CU132" i="1"/>
  <c r="CV132" i="1"/>
  <c r="U132" i="1" s="1"/>
  <c r="CW132" i="1"/>
  <c r="V132" i="1" s="1"/>
  <c r="GL132" i="1"/>
  <c r="GO132" i="1"/>
  <c r="GP132" i="1"/>
  <c r="GV132" i="1"/>
  <c r="HC132" i="1"/>
  <c r="I133" i="1"/>
  <c r="S133" i="1" s="1"/>
  <c r="CY133" i="1" s="1"/>
  <c r="X133" i="1" s="1"/>
  <c r="N133" i="1"/>
  <c r="P133" i="1"/>
  <c r="AC133" i="1"/>
  <c r="AE133" i="1"/>
  <c r="AD133" i="1" s="1"/>
  <c r="AF133" i="1"/>
  <c r="AG133" i="1"/>
  <c r="AH133" i="1"/>
  <c r="AI133" i="1"/>
  <c r="CW133" i="1" s="1"/>
  <c r="V133" i="1" s="1"/>
  <c r="AJ133" i="1"/>
  <c r="CQ133" i="1"/>
  <c r="CR133" i="1"/>
  <c r="Q133" i="1" s="1"/>
  <c r="CS133" i="1"/>
  <c r="R133" i="1" s="1"/>
  <c r="CZ133" i="1" s="1"/>
  <c r="Y133" i="1" s="1"/>
  <c r="CT133" i="1"/>
  <c r="CU133" i="1"/>
  <c r="T133" i="1" s="1"/>
  <c r="CV133" i="1"/>
  <c r="U133" i="1" s="1"/>
  <c r="CX133" i="1"/>
  <c r="W133" i="1" s="1"/>
  <c r="GL133" i="1"/>
  <c r="GO133" i="1"/>
  <c r="GP133" i="1"/>
  <c r="GV133" i="1"/>
  <c r="GX133" i="1"/>
  <c r="HC133" i="1"/>
  <c r="I134" i="1"/>
  <c r="N134" i="1"/>
  <c r="W134" i="1"/>
  <c r="AC134" i="1"/>
  <c r="AD134" i="1"/>
  <c r="AE134" i="1"/>
  <c r="AF134" i="1"/>
  <c r="AG134" i="1"/>
  <c r="AH134" i="1"/>
  <c r="CV134" i="1" s="1"/>
  <c r="U134" i="1" s="1"/>
  <c r="AI134" i="1"/>
  <c r="AJ134" i="1"/>
  <c r="CQ134" i="1"/>
  <c r="P134" i="1" s="1"/>
  <c r="CP134" i="1" s="1"/>
  <c r="O134" i="1" s="1"/>
  <c r="CR134" i="1"/>
  <c r="Q134" i="1" s="1"/>
  <c r="CS134" i="1"/>
  <c r="R134" i="1" s="1"/>
  <c r="CT134" i="1"/>
  <c r="S134" i="1" s="1"/>
  <c r="CU134" i="1"/>
  <c r="T134" i="1" s="1"/>
  <c r="CW134" i="1"/>
  <c r="V134" i="1" s="1"/>
  <c r="CX134" i="1"/>
  <c r="GL134" i="1"/>
  <c r="GO134" i="1"/>
  <c r="GP134" i="1"/>
  <c r="GV134" i="1"/>
  <c r="HC134" i="1" s="1"/>
  <c r="GX134" i="1" s="1"/>
  <c r="I135" i="1"/>
  <c r="N135" i="1"/>
  <c r="S135" i="1"/>
  <c r="AC135" i="1"/>
  <c r="AB135" i="1" s="1"/>
  <c r="AE135" i="1"/>
  <c r="AD135" i="1" s="1"/>
  <c r="AF135" i="1"/>
  <c r="AG135" i="1"/>
  <c r="CU135" i="1" s="1"/>
  <c r="T135" i="1" s="1"/>
  <c r="AH135" i="1"/>
  <c r="AI135" i="1"/>
  <c r="AJ135" i="1"/>
  <c r="CQ135" i="1"/>
  <c r="P135" i="1" s="1"/>
  <c r="CR135" i="1"/>
  <c r="Q135" i="1" s="1"/>
  <c r="CS135" i="1"/>
  <c r="R135" i="1" s="1"/>
  <c r="CT135" i="1"/>
  <c r="CV135" i="1"/>
  <c r="U135" i="1" s="1"/>
  <c r="CW135" i="1"/>
  <c r="V135" i="1" s="1"/>
  <c r="CX135" i="1"/>
  <c r="W135" i="1" s="1"/>
  <c r="GL135" i="1"/>
  <c r="GO135" i="1"/>
  <c r="GP135" i="1"/>
  <c r="GV135" i="1"/>
  <c r="HC135" i="1" s="1"/>
  <c r="GX135" i="1" s="1"/>
  <c r="C136" i="1"/>
  <c r="D136" i="1"/>
  <c r="N136" i="1"/>
  <c r="U136" i="1"/>
  <c r="V136" i="1"/>
  <c r="AC136" i="1"/>
  <c r="AE136" i="1"/>
  <c r="AD136" i="1" s="1"/>
  <c r="AF136" i="1"/>
  <c r="AG136" i="1"/>
  <c r="AH136" i="1"/>
  <c r="AI136" i="1"/>
  <c r="AJ136" i="1"/>
  <c r="CQ136" i="1"/>
  <c r="CR136" i="1"/>
  <c r="CS136" i="1"/>
  <c r="CT136" i="1"/>
  <c r="CU136" i="1"/>
  <c r="T136" i="1" s="1"/>
  <c r="CV136" i="1"/>
  <c r="CW136" i="1"/>
  <c r="CX136" i="1"/>
  <c r="W136" i="1" s="1"/>
  <c r="GL136" i="1"/>
  <c r="GO136" i="1"/>
  <c r="GP136" i="1"/>
  <c r="GV136" i="1"/>
  <c r="HC136" i="1"/>
  <c r="GX136" i="1" s="1"/>
  <c r="C137" i="1"/>
  <c r="D137" i="1"/>
  <c r="N137" i="1"/>
  <c r="U137" i="1"/>
  <c r="V137" i="1"/>
  <c r="AC137" i="1"/>
  <c r="AE137" i="1"/>
  <c r="AD137" i="1" s="1"/>
  <c r="AB137" i="1" s="1"/>
  <c r="AF137" i="1"/>
  <c r="AG137" i="1"/>
  <c r="CU137" i="1" s="1"/>
  <c r="T137" i="1" s="1"/>
  <c r="AH137" i="1"/>
  <c r="AI137" i="1"/>
  <c r="AJ137" i="1"/>
  <c r="CQ137" i="1"/>
  <c r="CR137" i="1"/>
  <c r="CS137" i="1"/>
  <c r="CT137" i="1"/>
  <c r="CV137" i="1"/>
  <c r="CW137" i="1"/>
  <c r="CX137" i="1"/>
  <c r="W137" i="1" s="1"/>
  <c r="GL137" i="1"/>
  <c r="GO137" i="1"/>
  <c r="GP137" i="1"/>
  <c r="GV137" i="1"/>
  <c r="HC137" i="1"/>
  <c r="GX137" i="1" s="1"/>
  <c r="I139" i="1"/>
  <c r="S139" i="1" s="1"/>
  <c r="N139" i="1"/>
  <c r="T139" i="1"/>
  <c r="AC139" i="1"/>
  <c r="AE139" i="1"/>
  <c r="AD139" i="1" s="1"/>
  <c r="AB139" i="1" s="1"/>
  <c r="AF139" i="1"/>
  <c r="AG139" i="1"/>
  <c r="AH139" i="1"/>
  <c r="AI139" i="1"/>
  <c r="AJ139" i="1"/>
  <c r="CX139" i="1" s="1"/>
  <c r="CQ139" i="1"/>
  <c r="P139" i="1" s="1"/>
  <c r="CR139" i="1"/>
  <c r="Q139" i="1" s="1"/>
  <c r="CS139" i="1"/>
  <c r="R139" i="1" s="1"/>
  <c r="CZ139" i="1" s="1"/>
  <c r="Y139" i="1" s="1"/>
  <c r="CT139" i="1"/>
  <c r="CU139" i="1"/>
  <c r="CV139" i="1"/>
  <c r="U139" i="1" s="1"/>
  <c r="CW139" i="1"/>
  <c r="V139" i="1" s="1"/>
  <c r="GL139" i="1"/>
  <c r="GO139" i="1"/>
  <c r="GP139" i="1"/>
  <c r="GV139" i="1"/>
  <c r="GX139" i="1"/>
  <c r="HC139" i="1"/>
  <c r="I140" i="1"/>
  <c r="R140" i="1" s="1"/>
  <c r="N140" i="1"/>
  <c r="T140" i="1"/>
  <c r="AC140" i="1"/>
  <c r="AE140" i="1"/>
  <c r="AD140" i="1" s="1"/>
  <c r="AF140" i="1"/>
  <c r="AG140" i="1"/>
  <c r="AH140" i="1"/>
  <c r="AI140" i="1"/>
  <c r="CW140" i="1" s="1"/>
  <c r="V140" i="1" s="1"/>
  <c r="AJ140" i="1"/>
  <c r="CQ140" i="1"/>
  <c r="P140" i="1" s="1"/>
  <c r="CR140" i="1"/>
  <c r="Q140" i="1" s="1"/>
  <c r="CS140" i="1"/>
  <c r="CT140" i="1"/>
  <c r="CU140" i="1"/>
  <c r="CV140" i="1"/>
  <c r="U140" i="1" s="1"/>
  <c r="CX140" i="1"/>
  <c r="W140" i="1" s="1"/>
  <c r="GL140" i="1"/>
  <c r="GO140" i="1"/>
  <c r="GP140" i="1"/>
  <c r="GV140" i="1"/>
  <c r="HC140" i="1" s="1"/>
  <c r="GX140" i="1" s="1"/>
  <c r="I141" i="1"/>
  <c r="N141" i="1"/>
  <c r="R141" i="1"/>
  <c r="S141" i="1"/>
  <c r="CZ141" i="1" s="1"/>
  <c r="Y141" i="1" s="1"/>
  <c r="W141" i="1"/>
  <c r="AC141" i="1"/>
  <c r="AB141" i="1" s="1"/>
  <c r="AD141" i="1"/>
  <c r="AE141" i="1"/>
  <c r="AF141" i="1"/>
  <c r="AG141" i="1"/>
  <c r="AH141" i="1"/>
  <c r="CV141" i="1" s="1"/>
  <c r="U141" i="1" s="1"/>
  <c r="AI141" i="1"/>
  <c r="AJ141" i="1"/>
  <c r="CQ141" i="1"/>
  <c r="P141" i="1" s="1"/>
  <c r="CP141" i="1" s="1"/>
  <c r="O141" i="1" s="1"/>
  <c r="CR141" i="1"/>
  <c r="Q141" i="1" s="1"/>
  <c r="CS141" i="1"/>
  <c r="CT141" i="1"/>
  <c r="CU141" i="1"/>
  <c r="T141" i="1" s="1"/>
  <c r="CW141" i="1"/>
  <c r="V141" i="1" s="1"/>
  <c r="CX141" i="1"/>
  <c r="GL141" i="1"/>
  <c r="GO141" i="1"/>
  <c r="GP141" i="1"/>
  <c r="GV141" i="1"/>
  <c r="HC141" i="1" s="1"/>
  <c r="GX141" i="1" s="1"/>
  <c r="I142" i="1"/>
  <c r="N142" i="1"/>
  <c r="U142" i="1"/>
  <c r="AB142" i="1"/>
  <c r="AC142" i="1"/>
  <c r="AE142" i="1"/>
  <c r="AD142" i="1" s="1"/>
  <c r="AF142" i="1"/>
  <c r="AG142" i="1"/>
  <c r="CU142" i="1" s="1"/>
  <c r="T142" i="1" s="1"/>
  <c r="AH142" i="1"/>
  <c r="AI142" i="1"/>
  <c r="AJ142" i="1"/>
  <c r="CQ142" i="1"/>
  <c r="CR142" i="1"/>
  <c r="Q142" i="1" s="1"/>
  <c r="CS142" i="1"/>
  <c r="R142" i="1" s="1"/>
  <c r="CT142" i="1"/>
  <c r="S142" i="1" s="1"/>
  <c r="CV142" i="1"/>
  <c r="CW142" i="1"/>
  <c r="V142" i="1" s="1"/>
  <c r="CX142" i="1"/>
  <c r="W142" i="1" s="1"/>
  <c r="GL142" i="1"/>
  <c r="GO142" i="1"/>
  <c r="GP142" i="1"/>
  <c r="GV142" i="1"/>
  <c r="HC142" i="1"/>
  <c r="GX142" i="1" s="1"/>
  <c r="I143" i="1"/>
  <c r="N143" i="1"/>
  <c r="T143" i="1"/>
  <c r="AC143" i="1"/>
  <c r="AE143" i="1"/>
  <c r="AD143" i="1" s="1"/>
  <c r="AB143" i="1" s="1"/>
  <c r="AF143" i="1"/>
  <c r="AG143" i="1"/>
  <c r="AH143" i="1"/>
  <c r="AI143" i="1"/>
  <c r="AJ143" i="1"/>
  <c r="CX143" i="1" s="1"/>
  <c r="CQ143" i="1"/>
  <c r="P143" i="1" s="1"/>
  <c r="CR143" i="1"/>
  <c r="Q143" i="1" s="1"/>
  <c r="CS143" i="1"/>
  <c r="R143" i="1" s="1"/>
  <c r="CT143" i="1"/>
  <c r="CU143" i="1"/>
  <c r="CV143" i="1"/>
  <c r="U143" i="1" s="1"/>
  <c r="CW143" i="1"/>
  <c r="V143" i="1" s="1"/>
  <c r="GL143" i="1"/>
  <c r="GO143" i="1"/>
  <c r="GP143" i="1"/>
  <c r="GV143" i="1"/>
  <c r="GX143" i="1"/>
  <c r="HC143" i="1"/>
  <c r="I144" i="1"/>
  <c r="N144" i="1"/>
  <c r="S144" i="1"/>
  <c r="CZ144" i="1" s="1"/>
  <c r="Y144" i="1" s="1"/>
  <c r="T144" i="1"/>
  <c r="AC144" i="1"/>
  <c r="AE144" i="1"/>
  <c r="AD144" i="1" s="1"/>
  <c r="AF144" i="1"/>
  <c r="AG144" i="1"/>
  <c r="AH144" i="1"/>
  <c r="AI144" i="1"/>
  <c r="CW144" i="1" s="1"/>
  <c r="V144" i="1" s="1"/>
  <c r="AJ144" i="1"/>
  <c r="CQ144" i="1"/>
  <c r="P144" i="1" s="1"/>
  <c r="CR144" i="1"/>
  <c r="Q144" i="1" s="1"/>
  <c r="CS144" i="1"/>
  <c r="R144" i="1" s="1"/>
  <c r="CT144" i="1"/>
  <c r="CU144" i="1"/>
  <c r="CV144" i="1"/>
  <c r="U144" i="1" s="1"/>
  <c r="CX144" i="1"/>
  <c r="W144" i="1" s="1"/>
  <c r="GL144" i="1"/>
  <c r="GO144" i="1"/>
  <c r="GP144" i="1"/>
  <c r="GV144" i="1"/>
  <c r="HC144" i="1" s="1"/>
  <c r="GX144" i="1" s="1"/>
  <c r="I145" i="1"/>
  <c r="N145" i="1"/>
  <c r="R145" i="1"/>
  <c r="S145" i="1"/>
  <c r="CZ145" i="1" s="1"/>
  <c r="Y145" i="1" s="1"/>
  <c r="W145" i="1"/>
  <c r="AC145" i="1"/>
  <c r="AB145" i="1" s="1"/>
  <c r="AD145" i="1"/>
  <c r="AE145" i="1"/>
  <c r="AF145" i="1"/>
  <c r="AG145" i="1"/>
  <c r="AH145" i="1"/>
  <c r="CV145" i="1" s="1"/>
  <c r="U145" i="1" s="1"/>
  <c r="AI145" i="1"/>
  <c r="AJ145" i="1"/>
  <c r="CQ145" i="1"/>
  <c r="P145" i="1" s="1"/>
  <c r="CP145" i="1" s="1"/>
  <c r="O145" i="1" s="1"/>
  <c r="CR145" i="1"/>
  <c r="Q145" i="1" s="1"/>
  <c r="CS145" i="1"/>
  <c r="CT145" i="1"/>
  <c r="CU145" i="1"/>
  <c r="T145" i="1" s="1"/>
  <c r="CW145" i="1"/>
  <c r="V145" i="1" s="1"/>
  <c r="CX145" i="1"/>
  <c r="GL145" i="1"/>
  <c r="GO145" i="1"/>
  <c r="GP145" i="1"/>
  <c r="GV145" i="1"/>
  <c r="HC145" i="1" s="1"/>
  <c r="GX145" i="1" s="1"/>
  <c r="I146" i="1"/>
  <c r="N146" i="1"/>
  <c r="U146" i="1"/>
  <c r="AB146" i="1"/>
  <c r="AC146" i="1"/>
  <c r="AE146" i="1"/>
  <c r="AD146" i="1" s="1"/>
  <c r="AF146" i="1"/>
  <c r="AG146" i="1"/>
  <c r="CU146" i="1" s="1"/>
  <c r="T146" i="1" s="1"/>
  <c r="AH146" i="1"/>
  <c r="AI146" i="1"/>
  <c r="AJ146" i="1"/>
  <c r="CQ146" i="1"/>
  <c r="CR146" i="1"/>
  <c r="Q146" i="1" s="1"/>
  <c r="CS146" i="1"/>
  <c r="R146" i="1" s="1"/>
  <c r="CT146" i="1"/>
  <c r="S146" i="1" s="1"/>
  <c r="CV146" i="1"/>
  <c r="CW146" i="1"/>
  <c r="V146" i="1" s="1"/>
  <c r="CX146" i="1"/>
  <c r="W146" i="1" s="1"/>
  <c r="GL146" i="1"/>
  <c r="GO146" i="1"/>
  <c r="GP146" i="1"/>
  <c r="GV146" i="1"/>
  <c r="HC146" i="1"/>
  <c r="GX146" i="1" s="1"/>
  <c r="I147" i="1"/>
  <c r="N147" i="1"/>
  <c r="T147" i="1"/>
  <c r="AC147" i="1"/>
  <c r="AE147" i="1"/>
  <c r="AD147" i="1" s="1"/>
  <c r="AB147" i="1" s="1"/>
  <c r="AF147" i="1"/>
  <c r="AG147" i="1"/>
  <c r="AH147" i="1"/>
  <c r="AI147" i="1"/>
  <c r="AJ147" i="1"/>
  <c r="CX147" i="1" s="1"/>
  <c r="CQ147" i="1"/>
  <c r="P147" i="1" s="1"/>
  <c r="CR147" i="1"/>
  <c r="Q147" i="1" s="1"/>
  <c r="CS147" i="1"/>
  <c r="R147" i="1" s="1"/>
  <c r="CT147" i="1"/>
  <c r="CU147" i="1"/>
  <c r="CV147" i="1"/>
  <c r="U147" i="1" s="1"/>
  <c r="CW147" i="1"/>
  <c r="V147" i="1" s="1"/>
  <c r="GL147" i="1"/>
  <c r="GO147" i="1"/>
  <c r="GP147" i="1"/>
  <c r="GV147" i="1"/>
  <c r="GX147" i="1"/>
  <c r="HC147" i="1"/>
  <c r="I148" i="1"/>
  <c r="N148" i="1"/>
  <c r="S148" i="1"/>
  <c r="CY148" i="1" s="1"/>
  <c r="X148" i="1" s="1"/>
  <c r="T148" i="1"/>
  <c r="AC148" i="1"/>
  <c r="AE148" i="1"/>
  <c r="AD148" i="1" s="1"/>
  <c r="AF148" i="1"/>
  <c r="AG148" i="1"/>
  <c r="AH148" i="1"/>
  <c r="AI148" i="1"/>
  <c r="CW148" i="1" s="1"/>
  <c r="V148" i="1" s="1"/>
  <c r="AJ148" i="1"/>
  <c r="CQ148" i="1"/>
  <c r="P148" i="1" s="1"/>
  <c r="CR148" i="1"/>
  <c r="Q148" i="1" s="1"/>
  <c r="CS148" i="1"/>
  <c r="R148" i="1" s="1"/>
  <c r="CT148" i="1"/>
  <c r="CU148" i="1"/>
  <c r="CV148" i="1"/>
  <c r="U148" i="1" s="1"/>
  <c r="CX148" i="1"/>
  <c r="W148" i="1" s="1"/>
  <c r="GL148" i="1"/>
  <c r="GO148" i="1"/>
  <c r="GP148" i="1"/>
  <c r="GV148" i="1"/>
  <c r="HC148" i="1" s="1"/>
  <c r="GX148" i="1" s="1"/>
  <c r="I149" i="1"/>
  <c r="N149" i="1"/>
  <c r="R149" i="1"/>
  <c r="S149" i="1"/>
  <c r="CZ149" i="1" s="1"/>
  <c r="Y149" i="1" s="1"/>
  <c r="W149" i="1"/>
  <c r="AC149" i="1"/>
  <c r="AB149" i="1" s="1"/>
  <c r="AD149" i="1"/>
  <c r="AE149" i="1"/>
  <c r="AF149" i="1"/>
  <c r="AG149" i="1"/>
  <c r="AH149" i="1"/>
  <c r="CV149" i="1" s="1"/>
  <c r="U149" i="1" s="1"/>
  <c r="AI149" i="1"/>
  <c r="AJ149" i="1"/>
  <c r="CQ149" i="1"/>
  <c r="P149" i="1" s="1"/>
  <c r="CP149" i="1" s="1"/>
  <c r="O149" i="1" s="1"/>
  <c r="CR149" i="1"/>
  <c r="Q149" i="1" s="1"/>
  <c r="CS149" i="1"/>
  <c r="CT149" i="1"/>
  <c r="CU149" i="1"/>
  <c r="T149" i="1" s="1"/>
  <c r="CW149" i="1"/>
  <c r="V149" i="1" s="1"/>
  <c r="CX149" i="1"/>
  <c r="GL149" i="1"/>
  <c r="GO149" i="1"/>
  <c r="GP149" i="1"/>
  <c r="GV149" i="1"/>
  <c r="HC149" i="1" s="1"/>
  <c r="GX149" i="1" s="1"/>
  <c r="I150" i="1"/>
  <c r="N150" i="1"/>
  <c r="U150" i="1"/>
  <c r="AB150" i="1"/>
  <c r="AC150" i="1"/>
  <c r="AE150" i="1"/>
  <c r="AD150" i="1" s="1"/>
  <c r="AF150" i="1"/>
  <c r="AG150" i="1"/>
  <c r="CU150" i="1" s="1"/>
  <c r="T150" i="1" s="1"/>
  <c r="AH150" i="1"/>
  <c r="AI150" i="1"/>
  <c r="AJ150" i="1"/>
  <c r="CQ150" i="1"/>
  <c r="CR150" i="1"/>
  <c r="Q150" i="1" s="1"/>
  <c r="CS150" i="1"/>
  <c r="R150" i="1" s="1"/>
  <c r="CT150" i="1"/>
  <c r="S150" i="1" s="1"/>
  <c r="CV150" i="1"/>
  <c r="CW150" i="1"/>
  <c r="V150" i="1" s="1"/>
  <c r="CX150" i="1"/>
  <c r="W150" i="1" s="1"/>
  <c r="GL150" i="1"/>
  <c r="GO150" i="1"/>
  <c r="GP150" i="1"/>
  <c r="GV150" i="1"/>
  <c r="HC150" i="1"/>
  <c r="GX150" i="1" s="1"/>
  <c r="I151" i="1"/>
  <c r="N151" i="1"/>
  <c r="T151" i="1"/>
  <c r="AC151" i="1"/>
  <c r="AE151" i="1"/>
  <c r="AD151" i="1" s="1"/>
  <c r="AB151" i="1" s="1"/>
  <c r="AF151" i="1"/>
  <c r="AG151" i="1"/>
  <c r="AH151" i="1"/>
  <c r="AI151" i="1"/>
  <c r="AJ151" i="1"/>
  <c r="CX151" i="1" s="1"/>
  <c r="CQ151" i="1"/>
  <c r="P151" i="1" s="1"/>
  <c r="CR151" i="1"/>
  <c r="Q151" i="1" s="1"/>
  <c r="CS151" i="1"/>
  <c r="R151" i="1" s="1"/>
  <c r="CT151" i="1"/>
  <c r="CU151" i="1"/>
  <c r="CV151" i="1"/>
  <c r="U151" i="1" s="1"/>
  <c r="CW151" i="1"/>
  <c r="V151" i="1" s="1"/>
  <c r="GL151" i="1"/>
  <c r="GO151" i="1"/>
  <c r="GP151" i="1"/>
  <c r="GV151" i="1"/>
  <c r="GX151" i="1"/>
  <c r="HC151" i="1"/>
  <c r="I152" i="1"/>
  <c r="N152" i="1"/>
  <c r="S152" i="1"/>
  <c r="CZ152" i="1" s="1"/>
  <c r="Y152" i="1" s="1"/>
  <c r="T152" i="1"/>
  <c r="AC152" i="1"/>
  <c r="AE152" i="1"/>
  <c r="AD152" i="1" s="1"/>
  <c r="AF152" i="1"/>
  <c r="AG152" i="1"/>
  <c r="AH152" i="1"/>
  <c r="AI152" i="1"/>
  <c r="CW152" i="1" s="1"/>
  <c r="V152" i="1" s="1"/>
  <c r="AJ152" i="1"/>
  <c r="CQ152" i="1"/>
  <c r="P152" i="1" s="1"/>
  <c r="CR152" i="1"/>
  <c r="Q152" i="1" s="1"/>
  <c r="CS152" i="1"/>
  <c r="R152" i="1" s="1"/>
  <c r="CT152" i="1"/>
  <c r="CU152" i="1"/>
  <c r="CV152" i="1"/>
  <c r="U152" i="1" s="1"/>
  <c r="CX152" i="1"/>
  <c r="W152" i="1" s="1"/>
  <c r="GL152" i="1"/>
  <c r="GO152" i="1"/>
  <c r="GP152" i="1"/>
  <c r="GV152" i="1"/>
  <c r="HC152" i="1" s="1"/>
  <c r="GX152" i="1" s="1"/>
  <c r="I153" i="1"/>
  <c r="N153" i="1"/>
  <c r="R153" i="1"/>
  <c r="S153" i="1"/>
  <c r="CZ153" i="1" s="1"/>
  <c r="Y153" i="1" s="1"/>
  <c r="W153" i="1"/>
  <c r="AC153" i="1"/>
  <c r="AB153" i="1" s="1"/>
  <c r="AD153" i="1"/>
  <c r="AE153" i="1"/>
  <c r="AF153" i="1"/>
  <c r="AG153" i="1"/>
  <c r="AH153" i="1"/>
  <c r="CV153" i="1" s="1"/>
  <c r="U153" i="1" s="1"/>
  <c r="AI153" i="1"/>
  <c r="AJ153" i="1"/>
  <c r="CQ153" i="1"/>
  <c r="P153" i="1" s="1"/>
  <c r="CP153" i="1" s="1"/>
  <c r="O153" i="1" s="1"/>
  <c r="CR153" i="1"/>
  <c r="Q153" i="1" s="1"/>
  <c r="CS153" i="1"/>
  <c r="CT153" i="1"/>
  <c r="CU153" i="1"/>
  <c r="T153" i="1" s="1"/>
  <c r="CW153" i="1"/>
  <c r="V153" i="1" s="1"/>
  <c r="CX153" i="1"/>
  <c r="GL153" i="1"/>
  <c r="GO153" i="1"/>
  <c r="GP153" i="1"/>
  <c r="GV153" i="1"/>
  <c r="HC153" i="1" s="1"/>
  <c r="GX153" i="1" s="1"/>
  <c r="I154" i="1"/>
  <c r="N154" i="1"/>
  <c r="U154" i="1"/>
  <c r="AB154" i="1"/>
  <c r="AC154" i="1"/>
  <c r="AE154" i="1"/>
  <c r="AD154" i="1" s="1"/>
  <c r="AF154" i="1"/>
  <c r="AG154" i="1"/>
  <c r="CU154" i="1" s="1"/>
  <c r="T154" i="1" s="1"/>
  <c r="AH154" i="1"/>
  <c r="AI154" i="1"/>
  <c r="AJ154" i="1"/>
  <c r="CQ154" i="1"/>
  <c r="CR154" i="1"/>
  <c r="Q154" i="1" s="1"/>
  <c r="CS154" i="1"/>
  <c r="R154" i="1" s="1"/>
  <c r="CT154" i="1"/>
  <c r="S154" i="1" s="1"/>
  <c r="CV154" i="1"/>
  <c r="CW154" i="1"/>
  <c r="V154" i="1" s="1"/>
  <c r="CX154" i="1"/>
  <c r="W154" i="1" s="1"/>
  <c r="GL154" i="1"/>
  <c r="GO154" i="1"/>
  <c r="GP154" i="1"/>
  <c r="GV154" i="1"/>
  <c r="HC154" i="1"/>
  <c r="GX154" i="1" s="1"/>
  <c r="C155" i="1"/>
  <c r="D155" i="1"/>
  <c r="N155" i="1"/>
  <c r="V155" i="1"/>
  <c r="AC155" i="1"/>
  <c r="AE155" i="1"/>
  <c r="AD155" i="1" s="1"/>
  <c r="AF155" i="1"/>
  <c r="AG155" i="1"/>
  <c r="CU155" i="1" s="1"/>
  <c r="T155" i="1" s="1"/>
  <c r="AH155" i="1"/>
  <c r="AI155" i="1"/>
  <c r="AJ155" i="1"/>
  <c r="CQ155" i="1"/>
  <c r="CR155" i="1"/>
  <c r="CS155" i="1"/>
  <c r="CT155" i="1"/>
  <c r="CV155" i="1"/>
  <c r="CW155" i="1"/>
  <c r="CX155" i="1"/>
  <c r="W155" i="1" s="1"/>
  <c r="GL155" i="1"/>
  <c r="GN155" i="1"/>
  <c r="GP155" i="1"/>
  <c r="GV155" i="1"/>
  <c r="HC155" i="1" s="1"/>
  <c r="GX155" i="1" s="1"/>
  <c r="C156" i="1"/>
  <c r="D156" i="1"/>
  <c r="N156" i="1"/>
  <c r="V156" i="1"/>
  <c r="W156" i="1"/>
  <c r="AC156" i="1"/>
  <c r="AE156" i="1"/>
  <c r="AD156" i="1" s="1"/>
  <c r="AF156" i="1"/>
  <c r="AG156" i="1"/>
  <c r="CU156" i="1" s="1"/>
  <c r="T156" i="1" s="1"/>
  <c r="AH156" i="1"/>
  <c r="AI156" i="1"/>
  <c r="AJ156" i="1"/>
  <c r="CQ156" i="1"/>
  <c r="CR156" i="1"/>
  <c r="CS156" i="1"/>
  <c r="CT156" i="1"/>
  <c r="CV156" i="1"/>
  <c r="CW156" i="1"/>
  <c r="CX156" i="1"/>
  <c r="GL156" i="1"/>
  <c r="GN156" i="1"/>
  <c r="GP156" i="1"/>
  <c r="GV156" i="1"/>
  <c r="HC156" i="1" s="1"/>
  <c r="GX156" i="1" s="1"/>
  <c r="I158" i="1"/>
  <c r="S158" i="1" s="1"/>
  <c r="N158" i="1"/>
  <c r="P158" i="1"/>
  <c r="O158" i="1" s="1"/>
  <c r="T158" i="1"/>
  <c r="U158" i="1"/>
  <c r="Y158" i="1"/>
  <c r="AC158" i="1"/>
  <c r="AE158" i="1"/>
  <c r="AD158" i="1" s="1"/>
  <c r="AB158" i="1" s="1"/>
  <c r="AF158" i="1"/>
  <c r="AG158" i="1"/>
  <c r="AH158" i="1"/>
  <c r="AI158" i="1"/>
  <c r="AJ158" i="1"/>
  <c r="CP158" i="1"/>
  <c r="CQ158" i="1"/>
  <c r="CR158" i="1"/>
  <c r="Q158" i="1" s="1"/>
  <c r="CS158" i="1"/>
  <c r="R158" i="1" s="1"/>
  <c r="CT158" i="1"/>
  <c r="CU158" i="1"/>
  <c r="CV158" i="1"/>
  <c r="CW158" i="1"/>
  <c r="V158" i="1" s="1"/>
  <c r="CX158" i="1"/>
  <c r="CY158" i="1"/>
  <c r="X158" i="1" s="1"/>
  <c r="CZ158" i="1"/>
  <c r="GL158" i="1"/>
  <c r="GN158" i="1"/>
  <c r="GP158" i="1"/>
  <c r="GV158" i="1"/>
  <c r="HC158" i="1"/>
  <c r="GX158" i="1" s="1"/>
  <c r="I159" i="1"/>
  <c r="P159" i="1" s="1"/>
  <c r="O159" i="1" s="1"/>
  <c r="N159" i="1"/>
  <c r="S159" i="1"/>
  <c r="W159" i="1"/>
  <c r="X159" i="1"/>
  <c r="AC159" i="1"/>
  <c r="AE159" i="1"/>
  <c r="AD159" i="1" s="1"/>
  <c r="AF159" i="1"/>
  <c r="AG159" i="1"/>
  <c r="AH159" i="1"/>
  <c r="AI159" i="1"/>
  <c r="AJ159" i="1"/>
  <c r="CP159" i="1"/>
  <c r="CQ159" i="1"/>
  <c r="CR159" i="1"/>
  <c r="Q159" i="1" s="1"/>
  <c r="CS159" i="1"/>
  <c r="CT159" i="1"/>
  <c r="CU159" i="1"/>
  <c r="T159" i="1" s="1"/>
  <c r="CV159" i="1"/>
  <c r="U159" i="1" s="1"/>
  <c r="CW159" i="1"/>
  <c r="CX159" i="1"/>
  <c r="CY159" i="1"/>
  <c r="CZ159" i="1"/>
  <c r="Y159" i="1" s="1"/>
  <c r="GL159" i="1"/>
  <c r="GN159" i="1"/>
  <c r="GP159" i="1"/>
  <c r="GV159" i="1"/>
  <c r="HC159" i="1"/>
  <c r="GX159" i="1" s="1"/>
  <c r="C160" i="1"/>
  <c r="D160" i="1"/>
  <c r="N160" i="1"/>
  <c r="U160" i="1"/>
  <c r="V160" i="1"/>
  <c r="AC160" i="1"/>
  <c r="AE160" i="1"/>
  <c r="AD160" i="1" s="1"/>
  <c r="AF160" i="1"/>
  <c r="AG160" i="1"/>
  <c r="CU160" i="1" s="1"/>
  <c r="T160" i="1" s="1"/>
  <c r="AH160" i="1"/>
  <c r="AI160" i="1"/>
  <c r="AJ160" i="1"/>
  <c r="CQ160" i="1"/>
  <c r="CR160" i="1"/>
  <c r="CS160" i="1"/>
  <c r="CT160" i="1"/>
  <c r="CV160" i="1"/>
  <c r="CW160" i="1"/>
  <c r="CX160" i="1"/>
  <c r="W160" i="1" s="1"/>
  <c r="GL160" i="1"/>
  <c r="GN160" i="1"/>
  <c r="GP160" i="1"/>
  <c r="GV160" i="1"/>
  <c r="HC160" i="1" s="1"/>
  <c r="GX160" i="1" s="1"/>
  <c r="C161" i="1"/>
  <c r="D161" i="1"/>
  <c r="N161" i="1"/>
  <c r="U161" i="1"/>
  <c r="V161" i="1"/>
  <c r="AC161" i="1"/>
  <c r="AE161" i="1"/>
  <c r="AD161" i="1" s="1"/>
  <c r="AF161" i="1"/>
  <c r="AG161" i="1"/>
  <c r="AH161" i="1"/>
  <c r="AI161" i="1"/>
  <c r="AJ161" i="1"/>
  <c r="CQ161" i="1"/>
  <c r="CR161" i="1"/>
  <c r="CS161" i="1"/>
  <c r="CT161" i="1"/>
  <c r="CU161" i="1"/>
  <c r="T161" i="1" s="1"/>
  <c r="CV161" i="1"/>
  <c r="CW161" i="1"/>
  <c r="CX161" i="1"/>
  <c r="W161" i="1" s="1"/>
  <c r="GL161" i="1"/>
  <c r="GN161" i="1"/>
  <c r="GP161" i="1"/>
  <c r="GV161" i="1"/>
  <c r="HC161" i="1"/>
  <c r="GX161" i="1" s="1"/>
  <c r="I162" i="1"/>
  <c r="N162" i="1"/>
  <c r="P162" i="1"/>
  <c r="O162" i="1" s="1"/>
  <c r="R162" i="1"/>
  <c r="X162" i="1"/>
  <c r="AC162" i="1"/>
  <c r="AB162" i="1" s="1"/>
  <c r="AD162" i="1"/>
  <c r="AE162" i="1"/>
  <c r="AF162" i="1"/>
  <c r="AG162" i="1"/>
  <c r="AH162" i="1"/>
  <c r="AI162" i="1"/>
  <c r="AJ162" i="1"/>
  <c r="CP162" i="1"/>
  <c r="CQ162" i="1"/>
  <c r="CR162" i="1"/>
  <c r="Q162" i="1" s="1"/>
  <c r="CS162" i="1"/>
  <c r="CT162" i="1"/>
  <c r="S162" i="1" s="1"/>
  <c r="CU162" i="1"/>
  <c r="T162" i="1" s="1"/>
  <c r="CV162" i="1"/>
  <c r="U162" i="1" s="1"/>
  <c r="CW162" i="1"/>
  <c r="V162" i="1" s="1"/>
  <c r="CX162" i="1"/>
  <c r="W162" i="1" s="1"/>
  <c r="CY162" i="1"/>
  <c r="CZ162" i="1"/>
  <c r="Y162" i="1" s="1"/>
  <c r="GL162" i="1"/>
  <c r="GN162" i="1"/>
  <c r="GP162" i="1"/>
  <c r="GV162" i="1"/>
  <c r="GX162" i="1"/>
  <c r="HC162" i="1"/>
  <c r="I163" i="1"/>
  <c r="P163" i="1" s="1"/>
  <c r="O163" i="1" s="1"/>
  <c r="N163" i="1"/>
  <c r="Q163" i="1"/>
  <c r="W163" i="1"/>
  <c r="Y163" i="1"/>
  <c r="AC163" i="1"/>
  <c r="AE163" i="1"/>
  <c r="AD163" i="1" s="1"/>
  <c r="AF163" i="1"/>
  <c r="AG163" i="1"/>
  <c r="AH163" i="1"/>
  <c r="AI163" i="1"/>
  <c r="AJ163" i="1"/>
  <c r="CP163" i="1"/>
  <c r="CQ163" i="1"/>
  <c r="CR163" i="1"/>
  <c r="CS163" i="1"/>
  <c r="R163" i="1" s="1"/>
  <c r="CT163" i="1"/>
  <c r="S163" i="1" s="1"/>
  <c r="CU163" i="1"/>
  <c r="T163" i="1" s="1"/>
  <c r="CV163" i="1"/>
  <c r="U163" i="1" s="1"/>
  <c r="CW163" i="1"/>
  <c r="V163" i="1" s="1"/>
  <c r="CX163" i="1"/>
  <c r="CY163" i="1"/>
  <c r="X163" i="1" s="1"/>
  <c r="CZ163" i="1"/>
  <c r="GL163" i="1"/>
  <c r="GN163" i="1"/>
  <c r="GP163" i="1"/>
  <c r="GV163" i="1"/>
  <c r="HC163" i="1"/>
  <c r="GX163" i="1" s="1"/>
  <c r="C165" i="1"/>
  <c r="D165" i="1"/>
  <c r="N165" i="1"/>
  <c r="U165" i="1"/>
  <c r="V165" i="1"/>
  <c r="W165" i="1"/>
  <c r="AC165" i="1"/>
  <c r="AE165" i="1"/>
  <c r="AD165" i="1" s="1"/>
  <c r="AF165" i="1"/>
  <c r="AG165" i="1"/>
  <c r="AH165" i="1"/>
  <c r="AI165" i="1"/>
  <c r="AJ165" i="1"/>
  <c r="CQ165" i="1"/>
  <c r="CR165" i="1"/>
  <c r="CS165" i="1"/>
  <c r="CT165" i="1"/>
  <c r="CU165" i="1"/>
  <c r="T165" i="1" s="1"/>
  <c r="CV165" i="1"/>
  <c r="CW165" i="1"/>
  <c r="CX165" i="1"/>
  <c r="GL165" i="1"/>
  <c r="GN165" i="1"/>
  <c r="GP165" i="1"/>
  <c r="GV165" i="1"/>
  <c r="HC165" i="1"/>
  <c r="GX165" i="1" s="1"/>
  <c r="C166" i="1"/>
  <c r="D166" i="1"/>
  <c r="N166" i="1"/>
  <c r="U166" i="1"/>
  <c r="AC166" i="1"/>
  <c r="AE166" i="1"/>
  <c r="AD166" i="1" s="1"/>
  <c r="AF166" i="1"/>
  <c r="AG166" i="1"/>
  <c r="CU166" i="1" s="1"/>
  <c r="T166" i="1" s="1"/>
  <c r="AH166" i="1"/>
  <c r="AI166" i="1"/>
  <c r="AJ166" i="1"/>
  <c r="CQ166" i="1"/>
  <c r="CR166" i="1"/>
  <c r="CS166" i="1"/>
  <c r="CT166" i="1"/>
  <c r="CV166" i="1"/>
  <c r="CW166" i="1"/>
  <c r="CX166" i="1"/>
  <c r="W166" i="1" s="1"/>
  <c r="GL166" i="1"/>
  <c r="GN166" i="1"/>
  <c r="GP166" i="1"/>
  <c r="GV166" i="1"/>
  <c r="HC166" i="1" s="1"/>
  <c r="GX166" i="1" s="1"/>
  <c r="I168" i="1"/>
  <c r="P168" i="1" s="1"/>
  <c r="O168" i="1" s="1"/>
  <c r="N168" i="1"/>
  <c r="R168" i="1"/>
  <c r="U168" i="1"/>
  <c r="AC168" i="1"/>
  <c r="AE168" i="1"/>
  <c r="AD168" i="1" s="1"/>
  <c r="AB168" i="1" s="1"/>
  <c r="AF168" i="1"/>
  <c r="AG168" i="1"/>
  <c r="AH168" i="1"/>
  <c r="AI168" i="1"/>
  <c r="AJ168" i="1"/>
  <c r="CP168" i="1"/>
  <c r="CQ168" i="1"/>
  <c r="CR168" i="1"/>
  <c r="Q168" i="1" s="1"/>
  <c r="CS168" i="1"/>
  <c r="CT168" i="1"/>
  <c r="CU168" i="1"/>
  <c r="CV168" i="1"/>
  <c r="CW168" i="1"/>
  <c r="V168" i="1" s="1"/>
  <c r="CX168" i="1"/>
  <c r="W168" i="1" s="1"/>
  <c r="CY168" i="1"/>
  <c r="X168" i="1" s="1"/>
  <c r="CZ168" i="1"/>
  <c r="Y168" i="1" s="1"/>
  <c r="GL168" i="1"/>
  <c r="GN168" i="1"/>
  <c r="GP168" i="1"/>
  <c r="GV168" i="1"/>
  <c r="HC168" i="1"/>
  <c r="GX168" i="1" s="1"/>
  <c r="I169" i="1"/>
  <c r="P169" i="1" s="1"/>
  <c r="O169" i="1" s="1"/>
  <c r="N169" i="1"/>
  <c r="Q169" i="1"/>
  <c r="Y169" i="1"/>
  <c r="AC169" i="1"/>
  <c r="AB169" i="1" s="1"/>
  <c r="AE169" i="1"/>
  <c r="AD169" i="1" s="1"/>
  <c r="AF169" i="1"/>
  <c r="AG169" i="1"/>
  <c r="AH169" i="1"/>
  <c r="AI169" i="1"/>
  <c r="AJ169" i="1"/>
  <c r="CP169" i="1"/>
  <c r="CQ169" i="1"/>
  <c r="CR169" i="1"/>
  <c r="CS169" i="1"/>
  <c r="CT169" i="1"/>
  <c r="CU169" i="1"/>
  <c r="CV169" i="1"/>
  <c r="U169" i="1" s="1"/>
  <c r="CW169" i="1"/>
  <c r="V169" i="1" s="1"/>
  <c r="CX169" i="1"/>
  <c r="W169" i="1" s="1"/>
  <c r="CY169" i="1"/>
  <c r="X169" i="1" s="1"/>
  <c r="CZ169" i="1"/>
  <c r="GL169" i="1"/>
  <c r="GN169" i="1"/>
  <c r="GP169" i="1"/>
  <c r="GV169" i="1"/>
  <c r="HC169" i="1"/>
  <c r="GX169" i="1" s="1"/>
  <c r="C170" i="1"/>
  <c r="D170" i="1"/>
  <c r="N170" i="1"/>
  <c r="U170" i="1"/>
  <c r="V170" i="1"/>
  <c r="W170" i="1"/>
  <c r="AC170" i="1"/>
  <c r="AE170" i="1"/>
  <c r="AD170" i="1" s="1"/>
  <c r="AF170" i="1"/>
  <c r="AG170" i="1"/>
  <c r="CU170" i="1" s="1"/>
  <c r="T170" i="1" s="1"/>
  <c r="AH170" i="1"/>
  <c r="AI170" i="1"/>
  <c r="AJ170" i="1"/>
  <c r="CQ170" i="1"/>
  <c r="CR170" i="1"/>
  <c r="CS170" i="1"/>
  <c r="CT170" i="1"/>
  <c r="CV170" i="1"/>
  <c r="CW170" i="1"/>
  <c r="CX170" i="1"/>
  <c r="GL170" i="1"/>
  <c r="GN170" i="1"/>
  <c r="GP170" i="1"/>
  <c r="GV170" i="1"/>
  <c r="HC170" i="1" s="1"/>
  <c r="GX170" i="1" s="1"/>
  <c r="C171" i="1"/>
  <c r="D171" i="1"/>
  <c r="N171" i="1"/>
  <c r="U171" i="1"/>
  <c r="AC171" i="1"/>
  <c r="AE171" i="1"/>
  <c r="AD171" i="1" s="1"/>
  <c r="AF171" i="1"/>
  <c r="AG171" i="1"/>
  <c r="AH171" i="1"/>
  <c r="AI171" i="1"/>
  <c r="AJ171" i="1"/>
  <c r="CQ171" i="1"/>
  <c r="CR171" i="1"/>
  <c r="CS171" i="1"/>
  <c r="CT171" i="1"/>
  <c r="CU171" i="1"/>
  <c r="T171" i="1" s="1"/>
  <c r="CV171" i="1"/>
  <c r="CW171" i="1"/>
  <c r="CX171" i="1"/>
  <c r="W171" i="1" s="1"/>
  <c r="GL171" i="1"/>
  <c r="GN171" i="1"/>
  <c r="GP171" i="1"/>
  <c r="GV171" i="1"/>
  <c r="HC171" i="1"/>
  <c r="GX171" i="1" s="1"/>
  <c r="I173" i="1"/>
  <c r="N173" i="1"/>
  <c r="P173" i="1"/>
  <c r="O173" i="1" s="1"/>
  <c r="S173" i="1"/>
  <c r="T173" i="1"/>
  <c r="U173" i="1"/>
  <c r="V173" i="1"/>
  <c r="AC173" i="1"/>
  <c r="AB173" i="1" s="1"/>
  <c r="AD173" i="1"/>
  <c r="AE173" i="1"/>
  <c r="AF173" i="1"/>
  <c r="AG173" i="1"/>
  <c r="AH173" i="1"/>
  <c r="AI173" i="1"/>
  <c r="AJ173" i="1"/>
  <c r="CP173" i="1"/>
  <c r="CQ173" i="1"/>
  <c r="CR173" i="1"/>
  <c r="Q173" i="1" s="1"/>
  <c r="CS173" i="1"/>
  <c r="R173" i="1" s="1"/>
  <c r="CT173" i="1"/>
  <c r="CU173" i="1"/>
  <c r="CV173" i="1"/>
  <c r="CW173" i="1"/>
  <c r="CX173" i="1"/>
  <c r="W173" i="1" s="1"/>
  <c r="CY173" i="1"/>
  <c r="X173" i="1" s="1"/>
  <c r="CZ173" i="1"/>
  <c r="Y173" i="1" s="1"/>
  <c r="GL173" i="1"/>
  <c r="GN173" i="1"/>
  <c r="GP173" i="1"/>
  <c r="GV173" i="1"/>
  <c r="GX173" i="1"/>
  <c r="HC173" i="1"/>
  <c r="I174" i="1"/>
  <c r="T174" i="1" s="1"/>
  <c r="N174" i="1"/>
  <c r="R174" i="1"/>
  <c r="S174" i="1"/>
  <c r="U174" i="1"/>
  <c r="AC174" i="1"/>
  <c r="AB174" i="1" s="1"/>
  <c r="AE174" i="1"/>
  <c r="AD174" i="1" s="1"/>
  <c r="AF174" i="1"/>
  <c r="AG174" i="1"/>
  <c r="AH174" i="1"/>
  <c r="AI174" i="1"/>
  <c r="AJ174" i="1"/>
  <c r="CP174" i="1"/>
  <c r="CQ174" i="1"/>
  <c r="CR174" i="1"/>
  <c r="Q174" i="1" s="1"/>
  <c r="CS174" i="1"/>
  <c r="CT174" i="1"/>
  <c r="CU174" i="1"/>
  <c r="CV174" i="1"/>
  <c r="CW174" i="1"/>
  <c r="V174" i="1" s="1"/>
  <c r="CX174" i="1"/>
  <c r="W174" i="1" s="1"/>
  <c r="CY174" i="1"/>
  <c r="X174" i="1" s="1"/>
  <c r="CZ174" i="1"/>
  <c r="Y174" i="1" s="1"/>
  <c r="GL174" i="1"/>
  <c r="GN174" i="1"/>
  <c r="GP174" i="1"/>
  <c r="GV174" i="1"/>
  <c r="HC174" i="1"/>
  <c r="GX174" i="1" s="1"/>
  <c r="C175" i="1"/>
  <c r="D175" i="1"/>
  <c r="N175" i="1"/>
  <c r="AC175" i="1"/>
  <c r="AE175" i="1"/>
  <c r="AD175" i="1" s="1"/>
  <c r="AF175" i="1"/>
  <c r="AG175" i="1"/>
  <c r="AH175" i="1"/>
  <c r="AI175" i="1"/>
  <c r="AJ175" i="1"/>
  <c r="CQ175" i="1"/>
  <c r="CR175" i="1"/>
  <c r="CS175" i="1"/>
  <c r="CT175" i="1"/>
  <c r="CU175" i="1"/>
  <c r="T175" i="1" s="1"/>
  <c r="CV175" i="1"/>
  <c r="CW175" i="1"/>
  <c r="CX175" i="1"/>
  <c r="W175" i="1" s="1"/>
  <c r="GL175" i="1"/>
  <c r="GO175" i="1"/>
  <c r="GP175" i="1"/>
  <c r="GV175" i="1"/>
  <c r="HC175" i="1"/>
  <c r="GX175" i="1" s="1"/>
  <c r="C176" i="1"/>
  <c r="D176" i="1"/>
  <c r="N176" i="1"/>
  <c r="W176" i="1"/>
  <c r="AC176" i="1"/>
  <c r="AE176" i="1"/>
  <c r="AD176" i="1" s="1"/>
  <c r="AF176" i="1"/>
  <c r="AG176" i="1"/>
  <c r="CU176" i="1" s="1"/>
  <c r="T176" i="1" s="1"/>
  <c r="AH176" i="1"/>
  <c r="AI176" i="1"/>
  <c r="AJ176" i="1"/>
  <c r="CQ176" i="1"/>
  <c r="CR176" i="1"/>
  <c r="CS176" i="1"/>
  <c r="CT176" i="1"/>
  <c r="CV176" i="1"/>
  <c r="CW176" i="1"/>
  <c r="CX176" i="1"/>
  <c r="GL176" i="1"/>
  <c r="GO176" i="1"/>
  <c r="GP176" i="1"/>
  <c r="GV176" i="1"/>
  <c r="HC176" i="1" s="1"/>
  <c r="GX176" i="1" s="1"/>
  <c r="I178" i="1"/>
  <c r="N178" i="1"/>
  <c r="U178" i="1"/>
  <c r="V178" i="1"/>
  <c r="AC178" i="1"/>
  <c r="AE178" i="1"/>
  <c r="AD178" i="1" s="1"/>
  <c r="AB178" i="1" s="1"/>
  <c r="AF178" i="1"/>
  <c r="AG178" i="1"/>
  <c r="AH178" i="1"/>
  <c r="AI178" i="1"/>
  <c r="AJ178" i="1"/>
  <c r="CX178" i="1" s="1"/>
  <c r="W178" i="1" s="1"/>
  <c r="CQ178" i="1"/>
  <c r="P178" i="1" s="1"/>
  <c r="CR178" i="1"/>
  <c r="Q178" i="1" s="1"/>
  <c r="CS178" i="1"/>
  <c r="R178" i="1" s="1"/>
  <c r="CT178" i="1"/>
  <c r="S178" i="1" s="1"/>
  <c r="CU178" i="1"/>
  <c r="T178" i="1" s="1"/>
  <c r="CV178" i="1"/>
  <c r="CW178" i="1"/>
  <c r="GL178" i="1"/>
  <c r="GO178" i="1"/>
  <c r="GP178" i="1"/>
  <c r="GV178" i="1"/>
  <c r="HC178" i="1"/>
  <c r="GX178" i="1" s="1"/>
  <c r="I179" i="1"/>
  <c r="T179" i="1" s="1"/>
  <c r="N179" i="1"/>
  <c r="U179" i="1"/>
  <c r="AC179" i="1"/>
  <c r="AE179" i="1"/>
  <c r="AD179" i="1" s="1"/>
  <c r="AF179" i="1"/>
  <c r="AG179" i="1"/>
  <c r="AH179" i="1"/>
  <c r="AI179" i="1"/>
  <c r="CW179" i="1" s="1"/>
  <c r="V179" i="1" s="1"/>
  <c r="AJ179" i="1"/>
  <c r="CQ179" i="1"/>
  <c r="P179" i="1" s="1"/>
  <c r="CR179" i="1"/>
  <c r="Q179" i="1" s="1"/>
  <c r="CS179" i="1"/>
  <c r="R179" i="1" s="1"/>
  <c r="CT179" i="1"/>
  <c r="S179" i="1" s="1"/>
  <c r="CU179" i="1"/>
  <c r="CV179" i="1"/>
  <c r="CX179" i="1"/>
  <c r="W179" i="1" s="1"/>
  <c r="GL179" i="1"/>
  <c r="GO179" i="1"/>
  <c r="GP179" i="1"/>
  <c r="GV179" i="1"/>
  <c r="HC179" i="1"/>
  <c r="GX179" i="1" s="1"/>
  <c r="I180" i="1"/>
  <c r="N180" i="1"/>
  <c r="S180" i="1"/>
  <c r="CZ180" i="1" s="1"/>
  <c r="Y180" i="1" s="1"/>
  <c r="T180" i="1"/>
  <c r="AC180" i="1"/>
  <c r="AB180" i="1" s="1"/>
  <c r="AD180" i="1"/>
  <c r="AE180" i="1"/>
  <c r="AF180" i="1"/>
  <c r="AG180" i="1"/>
  <c r="AH180" i="1"/>
  <c r="CV180" i="1" s="1"/>
  <c r="U180" i="1" s="1"/>
  <c r="AI180" i="1"/>
  <c r="AJ180" i="1"/>
  <c r="CQ180" i="1"/>
  <c r="P180" i="1" s="1"/>
  <c r="CR180" i="1"/>
  <c r="Q180" i="1" s="1"/>
  <c r="CS180" i="1"/>
  <c r="R180" i="1" s="1"/>
  <c r="CY180" i="1" s="1"/>
  <c r="X180" i="1" s="1"/>
  <c r="CT180" i="1"/>
  <c r="CU180" i="1"/>
  <c r="CW180" i="1"/>
  <c r="V180" i="1" s="1"/>
  <c r="CX180" i="1"/>
  <c r="W180" i="1" s="1"/>
  <c r="GL180" i="1"/>
  <c r="GO180" i="1"/>
  <c r="GP180" i="1"/>
  <c r="GV180" i="1"/>
  <c r="HC180" i="1" s="1"/>
  <c r="GX180" i="1" s="1"/>
  <c r="I181" i="1"/>
  <c r="N181" i="1"/>
  <c r="R181" i="1"/>
  <c r="S181" i="1"/>
  <c r="CY181" i="1" s="1"/>
  <c r="X181" i="1" s="1"/>
  <c r="U181" i="1"/>
  <c r="AC181" i="1"/>
  <c r="AE181" i="1"/>
  <c r="AD181" i="1" s="1"/>
  <c r="AF181" i="1"/>
  <c r="AG181" i="1"/>
  <c r="CU181" i="1" s="1"/>
  <c r="T181" i="1" s="1"/>
  <c r="AH181" i="1"/>
  <c r="AI181" i="1"/>
  <c r="AJ181" i="1"/>
  <c r="CQ181" i="1"/>
  <c r="P181" i="1" s="1"/>
  <c r="CP181" i="1" s="1"/>
  <c r="O181" i="1" s="1"/>
  <c r="CR181" i="1"/>
  <c r="Q181" i="1" s="1"/>
  <c r="CS181" i="1"/>
  <c r="CT181" i="1"/>
  <c r="CV181" i="1"/>
  <c r="CW181" i="1"/>
  <c r="V181" i="1" s="1"/>
  <c r="CX181" i="1"/>
  <c r="W181" i="1" s="1"/>
  <c r="GL181" i="1"/>
  <c r="GO181" i="1"/>
  <c r="GP181" i="1"/>
  <c r="GV181" i="1"/>
  <c r="HC181" i="1" s="1"/>
  <c r="GX181" i="1" s="1"/>
  <c r="I182" i="1"/>
  <c r="T182" i="1" s="1"/>
  <c r="N182" i="1"/>
  <c r="Q182" i="1"/>
  <c r="R182" i="1"/>
  <c r="AC182" i="1"/>
  <c r="AE182" i="1"/>
  <c r="AD182" i="1" s="1"/>
  <c r="AB182" i="1" s="1"/>
  <c r="AF182" i="1"/>
  <c r="AG182" i="1"/>
  <c r="AH182" i="1"/>
  <c r="AI182" i="1"/>
  <c r="AJ182" i="1"/>
  <c r="CX182" i="1" s="1"/>
  <c r="W182" i="1" s="1"/>
  <c r="CQ182" i="1"/>
  <c r="P182" i="1" s="1"/>
  <c r="CP182" i="1" s="1"/>
  <c r="O182" i="1" s="1"/>
  <c r="CR182" i="1"/>
  <c r="CS182" i="1"/>
  <c r="CT182" i="1"/>
  <c r="S182" i="1" s="1"/>
  <c r="CU182" i="1"/>
  <c r="CV182" i="1"/>
  <c r="U182" i="1" s="1"/>
  <c r="CW182" i="1"/>
  <c r="V182" i="1" s="1"/>
  <c r="GL182" i="1"/>
  <c r="GO182" i="1"/>
  <c r="GP182" i="1"/>
  <c r="GV182" i="1"/>
  <c r="HC182" i="1"/>
  <c r="GX182" i="1" s="1"/>
  <c r="I183" i="1"/>
  <c r="P183" i="1" s="1"/>
  <c r="N183" i="1"/>
  <c r="Q183" i="1"/>
  <c r="AC183" i="1"/>
  <c r="AE183" i="1"/>
  <c r="AD183" i="1" s="1"/>
  <c r="AF183" i="1"/>
  <c r="AG183" i="1"/>
  <c r="AH183" i="1"/>
  <c r="AI183" i="1"/>
  <c r="CW183" i="1" s="1"/>
  <c r="V183" i="1" s="1"/>
  <c r="AJ183" i="1"/>
  <c r="CQ183" i="1"/>
  <c r="CR183" i="1"/>
  <c r="CS183" i="1"/>
  <c r="R183" i="1" s="1"/>
  <c r="CT183" i="1"/>
  <c r="CU183" i="1"/>
  <c r="T183" i="1" s="1"/>
  <c r="CV183" i="1"/>
  <c r="U183" i="1" s="1"/>
  <c r="CX183" i="1"/>
  <c r="W183" i="1" s="1"/>
  <c r="GL183" i="1"/>
  <c r="GO183" i="1"/>
  <c r="GP183" i="1"/>
  <c r="GV183" i="1"/>
  <c r="HC183" i="1"/>
  <c r="GX183" i="1" s="1"/>
  <c r="C184" i="1"/>
  <c r="D184" i="1"/>
  <c r="N184" i="1"/>
  <c r="V184" i="1"/>
  <c r="W184" i="1"/>
  <c r="AC184" i="1"/>
  <c r="AE184" i="1"/>
  <c r="AD184" i="1" s="1"/>
  <c r="AF184" i="1"/>
  <c r="AG184" i="1"/>
  <c r="CU184" i="1" s="1"/>
  <c r="T184" i="1" s="1"/>
  <c r="AH184" i="1"/>
  <c r="AI184" i="1"/>
  <c r="AJ184" i="1"/>
  <c r="CQ184" i="1"/>
  <c r="CR184" i="1"/>
  <c r="CS184" i="1"/>
  <c r="CT184" i="1"/>
  <c r="CV184" i="1"/>
  <c r="CW184" i="1"/>
  <c r="CX184" i="1"/>
  <c r="GL184" i="1"/>
  <c r="GO184" i="1"/>
  <c r="GP184" i="1"/>
  <c r="GV184" i="1"/>
  <c r="HC184" i="1" s="1"/>
  <c r="GX184" i="1" s="1"/>
  <c r="C185" i="1"/>
  <c r="D185" i="1"/>
  <c r="N185" i="1"/>
  <c r="T185" i="1"/>
  <c r="AC185" i="1"/>
  <c r="AE185" i="1"/>
  <c r="AD185" i="1" s="1"/>
  <c r="AF185" i="1"/>
  <c r="AG185" i="1"/>
  <c r="AH185" i="1"/>
  <c r="AI185" i="1"/>
  <c r="AJ185" i="1"/>
  <c r="CQ185" i="1"/>
  <c r="CR185" i="1"/>
  <c r="CS185" i="1"/>
  <c r="CT185" i="1"/>
  <c r="CU185" i="1"/>
  <c r="CV185" i="1"/>
  <c r="CW185" i="1"/>
  <c r="CX185" i="1"/>
  <c r="W185" i="1" s="1"/>
  <c r="GL185" i="1"/>
  <c r="GO185" i="1"/>
  <c r="GP185" i="1"/>
  <c r="GV185" i="1"/>
  <c r="HC185" i="1"/>
  <c r="GX185" i="1" s="1"/>
  <c r="I187" i="1"/>
  <c r="N187" i="1"/>
  <c r="S187" i="1"/>
  <c r="T187" i="1"/>
  <c r="V187" i="1"/>
  <c r="AC187" i="1"/>
  <c r="AB187" i="1" s="1"/>
  <c r="AD187" i="1"/>
  <c r="AE187" i="1"/>
  <c r="AF187" i="1"/>
  <c r="AG187" i="1"/>
  <c r="AH187" i="1"/>
  <c r="CV187" i="1" s="1"/>
  <c r="U187" i="1" s="1"/>
  <c r="AI187" i="1"/>
  <c r="AJ187" i="1"/>
  <c r="CQ187" i="1"/>
  <c r="P187" i="1" s="1"/>
  <c r="CR187" i="1"/>
  <c r="Q187" i="1" s="1"/>
  <c r="CS187" i="1"/>
  <c r="R187" i="1" s="1"/>
  <c r="CY187" i="1" s="1"/>
  <c r="X187" i="1" s="1"/>
  <c r="CT187" i="1"/>
  <c r="CU187" i="1"/>
  <c r="CW187" i="1"/>
  <c r="CX187" i="1"/>
  <c r="W187" i="1" s="1"/>
  <c r="GL187" i="1"/>
  <c r="GO187" i="1"/>
  <c r="GP187" i="1"/>
  <c r="GV187" i="1"/>
  <c r="HC187" i="1" s="1"/>
  <c r="GX187" i="1" s="1"/>
  <c r="I188" i="1"/>
  <c r="N188" i="1"/>
  <c r="R188" i="1"/>
  <c r="S188" i="1"/>
  <c r="CY188" i="1" s="1"/>
  <c r="X188" i="1" s="1"/>
  <c r="U188" i="1"/>
  <c r="AC188" i="1"/>
  <c r="AB188" i="1" s="1"/>
  <c r="AE188" i="1"/>
  <c r="AD188" i="1" s="1"/>
  <c r="AF188" i="1"/>
  <c r="AG188" i="1"/>
  <c r="CU188" i="1" s="1"/>
  <c r="T188" i="1" s="1"/>
  <c r="AH188" i="1"/>
  <c r="AI188" i="1"/>
  <c r="AJ188" i="1"/>
  <c r="CQ188" i="1"/>
  <c r="P188" i="1" s="1"/>
  <c r="CR188" i="1"/>
  <c r="Q188" i="1" s="1"/>
  <c r="CS188" i="1"/>
  <c r="CT188" i="1"/>
  <c r="CV188" i="1"/>
  <c r="CW188" i="1"/>
  <c r="V188" i="1" s="1"/>
  <c r="CX188" i="1"/>
  <c r="W188" i="1" s="1"/>
  <c r="GL188" i="1"/>
  <c r="GO188" i="1"/>
  <c r="GP188" i="1"/>
  <c r="GV188" i="1"/>
  <c r="HC188" i="1" s="1"/>
  <c r="GX188" i="1" s="1"/>
  <c r="I189" i="1"/>
  <c r="S189" i="1" s="1"/>
  <c r="N189" i="1"/>
  <c r="Q189" i="1"/>
  <c r="R189" i="1"/>
  <c r="AC189" i="1"/>
  <c r="AE189" i="1"/>
  <c r="AD189" i="1" s="1"/>
  <c r="AB189" i="1" s="1"/>
  <c r="AF189" i="1"/>
  <c r="AG189" i="1"/>
  <c r="AH189" i="1"/>
  <c r="AI189" i="1"/>
  <c r="AJ189" i="1"/>
  <c r="CX189" i="1" s="1"/>
  <c r="W189" i="1" s="1"/>
  <c r="CQ189" i="1"/>
  <c r="P189" i="1" s="1"/>
  <c r="CR189" i="1"/>
  <c r="CS189" i="1"/>
  <c r="CT189" i="1"/>
  <c r="CU189" i="1"/>
  <c r="CV189" i="1"/>
  <c r="U189" i="1" s="1"/>
  <c r="CW189" i="1"/>
  <c r="V189" i="1" s="1"/>
  <c r="GL189" i="1"/>
  <c r="GO189" i="1"/>
  <c r="GP189" i="1"/>
  <c r="GV189" i="1"/>
  <c r="HC189" i="1"/>
  <c r="GX189" i="1" s="1"/>
  <c r="I190" i="1"/>
  <c r="P190" i="1" s="1"/>
  <c r="N190" i="1"/>
  <c r="Q190" i="1"/>
  <c r="AC190" i="1"/>
  <c r="AB190" i="1" s="1"/>
  <c r="AE190" i="1"/>
  <c r="AD190" i="1" s="1"/>
  <c r="AF190" i="1"/>
  <c r="AG190" i="1"/>
  <c r="AH190" i="1"/>
  <c r="AI190" i="1"/>
  <c r="CW190" i="1" s="1"/>
  <c r="V190" i="1" s="1"/>
  <c r="AJ190" i="1"/>
  <c r="CQ190" i="1"/>
  <c r="CR190" i="1"/>
  <c r="CS190" i="1"/>
  <c r="R190" i="1" s="1"/>
  <c r="CT190" i="1"/>
  <c r="CU190" i="1"/>
  <c r="T190" i="1" s="1"/>
  <c r="CV190" i="1"/>
  <c r="U190" i="1" s="1"/>
  <c r="CX190" i="1"/>
  <c r="W190" i="1" s="1"/>
  <c r="GL190" i="1"/>
  <c r="GO190" i="1"/>
  <c r="GP190" i="1"/>
  <c r="GV190" i="1"/>
  <c r="HC190" i="1"/>
  <c r="GX190" i="1" s="1"/>
  <c r="C191" i="1"/>
  <c r="D191" i="1"/>
  <c r="N191" i="1"/>
  <c r="U191" i="1"/>
  <c r="V191" i="1"/>
  <c r="W191" i="1"/>
  <c r="AC191" i="1"/>
  <c r="AE191" i="1"/>
  <c r="AD191" i="1" s="1"/>
  <c r="AF191" i="1"/>
  <c r="AG191" i="1"/>
  <c r="CU191" i="1" s="1"/>
  <c r="T191" i="1" s="1"/>
  <c r="AH191" i="1"/>
  <c r="AI191" i="1"/>
  <c r="AJ191" i="1"/>
  <c r="CQ191" i="1"/>
  <c r="CR191" i="1"/>
  <c r="CS191" i="1"/>
  <c r="CT191" i="1"/>
  <c r="CV191" i="1"/>
  <c r="CW191" i="1"/>
  <c r="CX191" i="1"/>
  <c r="GL191" i="1"/>
  <c r="GN191" i="1"/>
  <c r="GP191" i="1"/>
  <c r="GV191" i="1"/>
  <c r="HC191" i="1" s="1"/>
  <c r="GX191" i="1" s="1"/>
  <c r="C192" i="1"/>
  <c r="D192" i="1"/>
  <c r="N192" i="1"/>
  <c r="T192" i="1"/>
  <c r="U192" i="1"/>
  <c r="V192" i="1"/>
  <c r="AC192" i="1"/>
  <c r="AE192" i="1"/>
  <c r="AD192" i="1" s="1"/>
  <c r="AF192" i="1"/>
  <c r="AG192" i="1"/>
  <c r="AH192" i="1"/>
  <c r="AI192" i="1"/>
  <c r="AJ192" i="1"/>
  <c r="CQ192" i="1"/>
  <c r="CR192" i="1"/>
  <c r="CS192" i="1"/>
  <c r="CT192" i="1"/>
  <c r="CU192" i="1"/>
  <c r="CV192" i="1"/>
  <c r="CW192" i="1"/>
  <c r="CX192" i="1"/>
  <c r="W192" i="1" s="1"/>
  <c r="GL192" i="1"/>
  <c r="GN192" i="1"/>
  <c r="GP192" i="1"/>
  <c r="GV192" i="1"/>
  <c r="HC192" i="1"/>
  <c r="GX192" i="1" s="1"/>
  <c r="I194" i="1"/>
  <c r="N194" i="1"/>
  <c r="P194" i="1"/>
  <c r="O194" i="1" s="1"/>
  <c r="S194" i="1"/>
  <c r="T194" i="1"/>
  <c r="U194" i="1"/>
  <c r="V194" i="1"/>
  <c r="AC194" i="1"/>
  <c r="AB194" i="1" s="1"/>
  <c r="AD194" i="1"/>
  <c r="AE194" i="1"/>
  <c r="AF194" i="1"/>
  <c r="AG194" i="1"/>
  <c r="AH194" i="1"/>
  <c r="AI194" i="1"/>
  <c r="AJ194" i="1"/>
  <c r="CP194" i="1"/>
  <c r="CQ194" i="1"/>
  <c r="CR194" i="1"/>
  <c r="Q194" i="1" s="1"/>
  <c r="CS194" i="1"/>
  <c r="R194" i="1" s="1"/>
  <c r="CT194" i="1"/>
  <c r="CU194" i="1"/>
  <c r="CV194" i="1"/>
  <c r="CW194" i="1"/>
  <c r="CX194" i="1"/>
  <c r="W194" i="1" s="1"/>
  <c r="CY194" i="1"/>
  <c r="X194" i="1" s="1"/>
  <c r="CZ194" i="1"/>
  <c r="Y194" i="1" s="1"/>
  <c r="GL194" i="1"/>
  <c r="GN194" i="1"/>
  <c r="GP194" i="1"/>
  <c r="GV194" i="1"/>
  <c r="GX194" i="1"/>
  <c r="HC194" i="1"/>
  <c r="I195" i="1"/>
  <c r="P195" i="1" s="1"/>
  <c r="O195" i="1" s="1"/>
  <c r="N195" i="1"/>
  <c r="R195" i="1"/>
  <c r="S195" i="1"/>
  <c r="U195" i="1"/>
  <c r="AC195" i="1"/>
  <c r="AB195" i="1" s="1"/>
  <c r="AE195" i="1"/>
  <c r="AD195" i="1" s="1"/>
  <c r="AF195" i="1"/>
  <c r="AG195" i="1"/>
  <c r="AH195" i="1"/>
  <c r="AI195" i="1"/>
  <c r="AJ195" i="1"/>
  <c r="CP195" i="1"/>
  <c r="CQ195" i="1"/>
  <c r="CR195" i="1"/>
  <c r="Q195" i="1" s="1"/>
  <c r="CS195" i="1"/>
  <c r="CT195" i="1"/>
  <c r="CU195" i="1"/>
  <c r="T195" i="1" s="1"/>
  <c r="CV195" i="1"/>
  <c r="CW195" i="1"/>
  <c r="V195" i="1" s="1"/>
  <c r="CX195" i="1"/>
  <c r="W195" i="1" s="1"/>
  <c r="CY195" i="1"/>
  <c r="X195" i="1" s="1"/>
  <c r="CZ195" i="1"/>
  <c r="Y195" i="1" s="1"/>
  <c r="GL195" i="1"/>
  <c r="GN195" i="1"/>
  <c r="GP195" i="1"/>
  <c r="GV195" i="1"/>
  <c r="HC195" i="1"/>
  <c r="GX195" i="1" s="1"/>
  <c r="I196" i="1"/>
  <c r="T196" i="1" s="1"/>
  <c r="N196" i="1"/>
  <c r="Q196" i="1"/>
  <c r="R196" i="1"/>
  <c r="AC196" i="1"/>
  <c r="AE196" i="1"/>
  <c r="AD196" i="1" s="1"/>
  <c r="AB196" i="1" s="1"/>
  <c r="AF196" i="1"/>
  <c r="AG196" i="1"/>
  <c r="AH196" i="1"/>
  <c r="AI196" i="1"/>
  <c r="AJ196" i="1"/>
  <c r="CX196" i="1" s="1"/>
  <c r="W196" i="1" s="1"/>
  <c r="CQ196" i="1"/>
  <c r="P196" i="1" s="1"/>
  <c r="CP196" i="1" s="1"/>
  <c r="O196" i="1" s="1"/>
  <c r="CR196" i="1"/>
  <c r="CS196" i="1"/>
  <c r="CT196" i="1"/>
  <c r="S196" i="1" s="1"/>
  <c r="CU196" i="1"/>
  <c r="CV196" i="1"/>
  <c r="U196" i="1" s="1"/>
  <c r="CW196" i="1"/>
  <c r="V196" i="1" s="1"/>
  <c r="GL196" i="1"/>
  <c r="GN196" i="1"/>
  <c r="GP196" i="1"/>
  <c r="GV196" i="1"/>
  <c r="HC196" i="1"/>
  <c r="GX196" i="1" s="1"/>
  <c r="I197" i="1"/>
  <c r="P197" i="1" s="1"/>
  <c r="N197" i="1"/>
  <c r="Q197" i="1"/>
  <c r="AC197" i="1"/>
  <c r="AE197" i="1"/>
  <c r="AD197" i="1" s="1"/>
  <c r="AF197" i="1"/>
  <c r="AG197" i="1"/>
  <c r="AH197" i="1"/>
  <c r="AI197" i="1"/>
  <c r="CW197" i="1" s="1"/>
  <c r="V197" i="1" s="1"/>
  <c r="AJ197" i="1"/>
  <c r="CQ197" i="1"/>
  <c r="CR197" i="1"/>
  <c r="CS197" i="1"/>
  <c r="R197" i="1" s="1"/>
  <c r="CT197" i="1"/>
  <c r="CU197" i="1"/>
  <c r="T197" i="1" s="1"/>
  <c r="CV197" i="1"/>
  <c r="U197" i="1" s="1"/>
  <c r="CX197" i="1"/>
  <c r="W197" i="1" s="1"/>
  <c r="GL197" i="1"/>
  <c r="GN197" i="1"/>
  <c r="GP197" i="1"/>
  <c r="GV197" i="1"/>
  <c r="HC197" i="1"/>
  <c r="GX197" i="1" s="1"/>
  <c r="C198" i="1"/>
  <c r="D198" i="1"/>
  <c r="N198" i="1"/>
  <c r="U198" i="1"/>
  <c r="V198" i="1"/>
  <c r="W198" i="1"/>
  <c r="AC198" i="1"/>
  <c r="AE198" i="1"/>
  <c r="AD198" i="1" s="1"/>
  <c r="AF198" i="1"/>
  <c r="AG198" i="1"/>
  <c r="CU198" i="1" s="1"/>
  <c r="T198" i="1" s="1"/>
  <c r="AH198" i="1"/>
  <c r="AI198" i="1"/>
  <c r="AJ198" i="1"/>
  <c r="CQ198" i="1"/>
  <c r="CR198" i="1"/>
  <c r="CS198" i="1"/>
  <c r="CT198" i="1"/>
  <c r="CV198" i="1"/>
  <c r="CW198" i="1"/>
  <c r="CX198" i="1"/>
  <c r="GL198" i="1"/>
  <c r="GO198" i="1"/>
  <c r="GP198" i="1"/>
  <c r="GV198" i="1"/>
  <c r="HC198" i="1" s="1"/>
  <c r="GX198" i="1" s="1"/>
  <c r="C199" i="1"/>
  <c r="D199" i="1"/>
  <c r="N199" i="1"/>
  <c r="T199" i="1"/>
  <c r="U199" i="1"/>
  <c r="AC199" i="1"/>
  <c r="AE199" i="1"/>
  <c r="AD199" i="1" s="1"/>
  <c r="AF199" i="1"/>
  <c r="AG199" i="1"/>
  <c r="AH199" i="1"/>
  <c r="AI199" i="1"/>
  <c r="AJ199" i="1"/>
  <c r="CQ199" i="1"/>
  <c r="CR199" i="1"/>
  <c r="CS199" i="1"/>
  <c r="CT199" i="1"/>
  <c r="CU199" i="1"/>
  <c r="CV199" i="1"/>
  <c r="CW199" i="1"/>
  <c r="CX199" i="1"/>
  <c r="W199" i="1" s="1"/>
  <c r="GL199" i="1"/>
  <c r="GO199" i="1"/>
  <c r="GP199" i="1"/>
  <c r="GV199" i="1"/>
  <c r="HC199" i="1"/>
  <c r="GX199" i="1" s="1"/>
  <c r="I201" i="1"/>
  <c r="N201" i="1"/>
  <c r="S201" i="1"/>
  <c r="T201" i="1"/>
  <c r="AC201" i="1"/>
  <c r="AB201" i="1" s="1"/>
  <c r="AD201" i="1"/>
  <c r="AE201" i="1"/>
  <c r="AF201" i="1"/>
  <c r="AG201" i="1"/>
  <c r="AH201" i="1"/>
  <c r="CV201" i="1" s="1"/>
  <c r="U201" i="1" s="1"/>
  <c r="AI201" i="1"/>
  <c r="AJ201" i="1"/>
  <c r="CQ201" i="1"/>
  <c r="P201" i="1" s="1"/>
  <c r="CR201" i="1"/>
  <c r="Q201" i="1" s="1"/>
  <c r="CS201" i="1"/>
  <c r="R201" i="1" s="1"/>
  <c r="CY201" i="1" s="1"/>
  <c r="X201" i="1" s="1"/>
  <c r="CT201" i="1"/>
  <c r="CU201" i="1"/>
  <c r="CW201" i="1"/>
  <c r="V201" i="1" s="1"/>
  <c r="CX201" i="1"/>
  <c r="W201" i="1" s="1"/>
  <c r="GL201" i="1"/>
  <c r="GO201" i="1"/>
  <c r="GP201" i="1"/>
  <c r="GV201" i="1"/>
  <c r="HC201" i="1" s="1"/>
  <c r="GX201" i="1" s="1"/>
  <c r="I202" i="1"/>
  <c r="N202" i="1"/>
  <c r="R202" i="1"/>
  <c r="S202" i="1"/>
  <c r="U202" i="1"/>
  <c r="AC202" i="1"/>
  <c r="AB202" i="1" s="1"/>
  <c r="AE202" i="1"/>
  <c r="AD202" i="1" s="1"/>
  <c r="AF202" i="1"/>
  <c r="AG202" i="1"/>
  <c r="CU202" i="1" s="1"/>
  <c r="T202" i="1" s="1"/>
  <c r="AH202" i="1"/>
  <c r="AI202" i="1"/>
  <c r="AJ202" i="1"/>
  <c r="CQ202" i="1"/>
  <c r="P202" i="1" s="1"/>
  <c r="CP202" i="1" s="1"/>
  <c r="O202" i="1" s="1"/>
  <c r="CR202" i="1"/>
  <c r="Q202" i="1" s="1"/>
  <c r="CS202" i="1"/>
  <c r="CT202" i="1"/>
  <c r="CV202" i="1"/>
  <c r="CW202" i="1"/>
  <c r="V202" i="1" s="1"/>
  <c r="CX202" i="1"/>
  <c r="W202" i="1" s="1"/>
  <c r="GL202" i="1"/>
  <c r="GO202" i="1"/>
  <c r="GP202" i="1"/>
  <c r="GV202" i="1"/>
  <c r="HC202" i="1" s="1"/>
  <c r="GX202" i="1" s="1"/>
  <c r="I203" i="1"/>
  <c r="T203" i="1" s="1"/>
  <c r="N203" i="1"/>
  <c r="Q203" i="1"/>
  <c r="R203" i="1"/>
  <c r="AC203" i="1"/>
  <c r="AE203" i="1"/>
  <c r="AD203" i="1" s="1"/>
  <c r="AB203" i="1" s="1"/>
  <c r="AF203" i="1"/>
  <c r="AG203" i="1"/>
  <c r="AH203" i="1"/>
  <c r="AI203" i="1"/>
  <c r="AJ203" i="1"/>
  <c r="CX203" i="1" s="1"/>
  <c r="W203" i="1" s="1"/>
  <c r="CQ203" i="1"/>
  <c r="P203" i="1" s="1"/>
  <c r="CR203" i="1"/>
  <c r="CS203" i="1"/>
  <c r="CT203" i="1"/>
  <c r="S203" i="1" s="1"/>
  <c r="CU203" i="1"/>
  <c r="CV203" i="1"/>
  <c r="U203" i="1" s="1"/>
  <c r="CW203" i="1"/>
  <c r="V203" i="1" s="1"/>
  <c r="GL203" i="1"/>
  <c r="GO203" i="1"/>
  <c r="GP203" i="1"/>
  <c r="GV203" i="1"/>
  <c r="HC203" i="1"/>
  <c r="GX203" i="1" s="1"/>
  <c r="I204" i="1"/>
  <c r="N204" i="1"/>
  <c r="U204" i="1"/>
  <c r="AC204" i="1"/>
  <c r="AB204" i="1" s="1"/>
  <c r="AE204" i="1"/>
  <c r="AD204" i="1" s="1"/>
  <c r="AF204" i="1"/>
  <c r="AG204" i="1"/>
  <c r="AH204" i="1"/>
  <c r="AI204" i="1"/>
  <c r="CW204" i="1" s="1"/>
  <c r="V204" i="1" s="1"/>
  <c r="AJ204" i="1"/>
  <c r="CQ204" i="1"/>
  <c r="CR204" i="1"/>
  <c r="Q204" i="1" s="1"/>
  <c r="CS204" i="1"/>
  <c r="R204" i="1" s="1"/>
  <c r="CT204" i="1"/>
  <c r="CU204" i="1"/>
  <c r="T204" i="1" s="1"/>
  <c r="CV204" i="1"/>
  <c r="CX204" i="1"/>
  <c r="W204" i="1" s="1"/>
  <c r="GL204" i="1"/>
  <c r="GO204" i="1"/>
  <c r="GP204" i="1"/>
  <c r="GV204" i="1"/>
  <c r="HC204" i="1"/>
  <c r="GX204" i="1" s="1"/>
  <c r="I205" i="1"/>
  <c r="N205" i="1"/>
  <c r="P205" i="1"/>
  <c r="CP205" i="1" s="1"/>
  <c r="O205" i="1" s="1"/>
  <c r="W205" i="1"/>
  <c r="AC205" i="1"/>
  <c r="AB205" i="1" s="1"/>
  <c r="AD205" i="1"/>
  <c r="AE205" i="1"/>
  <c r="AF205" i="1"/>
  <c r="AG205" i="1"/>
  <c r="AH205" i="1"/>
  <c r="CV205" i="1" s="1"/>
  <c r="U205" i="1" s="1"/>
  <c r="AI205" i="1"/>
  <c r="AJ205" i="1"/>
  <c r="CQ205" i="1"/>
  <c r="CR205" i="1"/>
  <c r="Q205" i="1" s="1"/>
  <c r="CS205" i="1"/>
  <c r="R205" i="1" s="1"/>
  <c r="CT205" i="1"/>
  <c r="S205" i="1" s="1"/>
  <c r="CU205" i="1"/>
  <c r="T205" i="1" s="1"/>
  <c r="CW205" i="1"/>
  <c r="V205" i="1" s="1"/>
  <c r="CX205" i="1"/>
  <c r="CY205" i="1"/>
  <c r="X205" i="1" s="1"/>
  <c r="GL205" i="1"/>
  <c r="GO205" i="1"/>
  <c r="GP205" i="1"/>
  <c r="GV205" i="1"/>
  <c r="HC205" i="1" s="1"/>
  <c r="GX205" i="1" s="1"/>
  <c r="I206" i="1"/>
  <c r="N206" i="1"/>
  <c r="V206" i="1"/>
  <c r="AC206" i="1"/>
  <c r="AB206" i="1" s="1"/>
  <c r="AE206" i="1"/>
  <c r="AD206" i="1" s="1"/>
  <c r="AF206" i="1"/>
  <c r="AG206" i="1"/>
  <c r="CU206" i="1" s="1"/>
  <c r="T206" i="1" s="1"/>
  <c r="AH206" i="1"/>
  <c r="AI206" i="1"/>
  <c r="AJ206" i="1"/>
  <c r="CQ206" i="1"/>
  <c r="P206" i="1" s="1"/>
  <c r="CR206" i="1"/>
  <c r="Q206" i="1" s="1"/>
  <c r="CS206" i="1"/>
  <c r="R206" i="1" s="1"/>
  <c r="CT206" i="1"/>
  <c r="S206" i="1" s="1"/>
  <c r="CV206" i="1"/>
  <c r="U206" i="1" s="1"/>
  <c r="CW206" i="1"/>
  <c r="CX206" i="1"/>
  <c r="W206" i="1" s="1"/>
  <c r="GL206" i="1"/>
  <c r="GO206" i="1"/>
  <c r="GP206" i="1"/>
  <c r="GV206" i="1"/>
  <c r="HC206" i="1" s="1"/>
  <c r="GX206" i="1" s="1"/>
  <c r="I207" i="1"/>
  <c r="N207" i="1"/>
  <c r="U207" i="1"/>
  <c r="V207" i="1"/>
  <c r="AC207" i="1"/>
  <c r="AE207" i="1"/>
  <c r="AD207" i="1" s="1"/>
  <c r="AB207" i="1" s="1"/>
  <c r="AF207" i="1"/>
  <c r="AG207" i="1"/>
  <c r="AH207" i="1"/>
  <c r="AI207" i="1"/>
  <c r="AJ207" i="1"/>
  <c r="CX207" i="1" s="1"/>
  <c r="W207" i="1" s="1"/>
  <c r="CQ207" i="1"/>
  <c r="P207" i="1" s="1"/>
  <c r="CR207" i="1"/>
  <c r="Q207" i="1" s="1"/>
  <c r="CS207" i="1"/>
  <c r="R207" i="1" s="1"/>
  <c r="CT207" i="1"/>
  <c r="S207" i="1" s="1"/>
  <c r="CU207" i="1"/>
  <c r="T207" i="1" s="1"/>
  <c r="CV207" i="1"/>
  <c r="CW207" i="1"/>
  <c r="GL207" i="1"/>
  <c r="GO207" i="1"/>
  <c r="GP207" i="1"/>
  <c r="GV207" i="1"/>
  <c r="HC207" i="1"/>
  <c r="GX207" i="1" s="1"/>
  <c r="I208" i="1"/>
  <c r="T208" i="1" s="1"/>
  <c r="N208" i="1"/>
  <c r="U208" i="1"/>
  <c r="AC208" i="1"/>
  <c r="AB208" i="1" s="1"/>
  <c r="AE208" i="1"/>
  <c r="AD208" i="1" s="1"/>
  <c r="AF208" i="1"/>
  <c r="AG208" i="1"/>
  <c r="AH208" i="1"/>
  <c r="AI208" i="1"/>
  <c r="CW208" i="1" s="1"/>
  <c r="V208" i="1" s="1"/>
  <c r="AJ208" i="1"/>
  <c r="CQ208" i="1"/>
  <c r="P208" i="1" s="1"/>
  <c r="CR208" i="1"/>
  <c r="Q208" i="1" s="1"/>
  <c r="CS208" i="1"/>
  <c r="R208" i="1" s="1"/>
  <c r="CT208" i="1"/>
  <c r="S208" i="1" s="1"/>
  <c r="CU208" i="1"/>
  <c r="CV208" i="1"/>
  <c r="CX208" i="1"/>
  <c r="W208" i="1" s="1"/>
  <c r="CZ208" i="1"/>
  <c r="Y208" i="1" s="1"/>
  <c r="GL208" i="1"/>
  <c r="GO208" i="1"/>
  <c r="GP208" i="1"/>
  <c r="GV208" i="1"/>
  <c r="HC208" i="1"/>
  <c r="GX208" i="1" s="1"/>
  <c r="I209" i="1"/>
  <c r="N209" i="1"/>
  <c r="P209" i="1"/>
  <c r="CP209" i="1" s="1"/>
  <c r="O209" i="1" s="1"/>
  <c r="S209" i="1"/>
  <c r="AC209" i="1"/>
  <c r="AB209" i="1" s="1"/>
  <c r="AD209" i="1"/>
  <c r="AE209" i="1"/>
  <c r="AF209" i="1"/>
  <c r="AG209" i="1"/>
  <c r="AH209" i="1"/>
  <c r="CV209" i="1" s="1"/>
  <c r="U209" i="1" s="1"/>
  <c r="AI209" i="1"/>
  <c r="AJ209" i="1"/>
  <c r="CQ209" i="1"/>
  <c r="CR209" i="1"/>
  <c r="Q209" i="1" s="1"/>
  <c r="CS209" i="1"/>
  <c r="R209" i="1" s="1"/>
  <c r="CT209" i="1"/>
  <c r="CU209" i="1"/>
  <c r="T209" i="1" s="1"/>
  <c r="CW209" i="1"/>
  <c r="V209" i="1" s="1"/>
  <c r="CX209" i="1"/>
  <c r="W209" i="1" s="1"/>
  <c r="CY209" i="1"/>
  <c r="X209" i="1" s="1"/>
  <c r="GL209" i="1"/>
  <c r="GO209" i="1"/>
  <c r="GP209" i="1"/>
  <c r="GV209" i="1"/>
  <c r="HC209" i="1" s="1"/>
  <c r="GX209" i="1" s="1"/>
  <c r="I210" i="1"/>
  <c r="N210" i="1"/>
  <c r="R210" i="1"/>
  <c r="S210" i="1"/>
  <c r="U210" i="1"/>
  <c r="AC210" i="1"/>
  <c r="AB210" i="1" s="1"/>
  <c r="AE210" i="1"/>
  <c r="AD210" i="1" s="1"/>
  <c r="AF210" i="1"/>
  <c r="AG210" i="1"/>
  <c r="CU210" i="1" s="1"/>
  <c r="T210" i="1" s="1"/>
  <c r="AH210" i="1"/>
  <c r="AI210" i="1"/>
  <c r="AJ210" i="1"/>
  <c r="CQ210" i="1"/>
  <c r="P210" i="1" s="1"/>
  <c r="CP210" i="1" s="1"/>
  <c r="O210" i="1" s="1"/>
  <c r="CR210" i="1"/>
  <c r="Q210" i="1" s="1"/>
  <c r="CS210" i="1"/>
  <c r="CT210" i="1"/>
  <c r="CV210" i="1"/>
  <c r="CW210" i="1"/>
  <c r="V210" i="1" s="1"/>
  <c r="CX210" i="1"/>
  <c r="W210" i="1" s="1"/>
  <c r="GL210" i="1"/>
  <c r="GO210" i="1"/>
  <c r="GP210" i="1"/>
  <c r="GV210" i="1"/>
  <c r="HC210" i="1" s="1"/>
  <c r="GX210" i="1" s="1"/>
  <c r="C211" i="1"/>
  <c r="D211" i="1"/>
  <c r="N211" i="1"/>
  <c r="U211" i="1"/>
  <c r="AC211" i="1"/>
  <c r="AE211" i="1"/>
  <c r="AD211" i="1" s="1"/>
  <c r="AF211" i="1"/>
  <c r="AG211" i="1"/>
  <c r="AH211" i="1"/>
  <c r="AI211" i="1"/>
  <c r="AJ211" i="1"/>
  <c r="CQ211" i="1"/>
  <c r="CR211" i="1"/>
  <c r="CS211" i="1"/>
  <c r="CT211" i="1"/>
  <c r="CU211" i="1"/>
  <c r="T211" i="1" s="1"/>
  <c r="CV211" i="1"/>
  <c r="CW211" i="1"/>
  <c r="CX211" i="1"/>
  <c r="W211" i="1" s="1"/>
  <c r="GL211" i="1"/>
  <c r="GN211" i="1"/>
  <c r="GP211" i="1"/>
  <c r="GV211" i="1"/>
  <c r="HC211" i="1"/>
  <c r="GX211" i="1" s="1"/>
  <c r="C212" i="1"/>
  <c r="D212" i="1"/>
  <c r="N212" i="1"/>
  <c r="AC212" i="1"/>
  <c r="AE212" i="1"/>
  <c r="AD212" i="1" s="1"/>
  <c r="AF212" i="1"/>
  <c r="AG212" i="1"/>
  <c r="CU212" i="1" s="1"/>
  <c r="T212" i="1" s="1"/>
  <c r="AH212" i="1"/>
  <c r="AI212" i="1"/>
  <c r="AJ212" i="1"/>
  <c r="CQ212" i="1"/>
  <c r="CR212" i="1"/>
  <c r="CS212" i="1"/>
  <c r="CT212" i="1"/>
  <c r="CV212" i="1"/>
  <c r="CW212" i="1"/>
  <c r="CX212" i="1"/>
  <c r="W212" i="1" s="1"/>
  <c r="GL212" i="1"/>
  <c r="GN212" i="1"/>
  <c r="GP212" i="1"/>
  <c r="GV212" i="1"/>
  <c r="HC212" i="1" s="1"/>
  <c r="GX212" i="1" s="1"/>
  <c r="I214" i="1"/>
  <c r="S214" i="1" s="1"/>
  <c r="N214" i="1"/>
  <c r="P214" i="1"/>
  <c r="O214" i="1" s="1"/>
  <c r="Q214" i="1"/>
  <c r="U214" i="1"/>
  <c r="X214" i="1"/>
  <c r="Y214" i="1"/>
  <c r="AB214" i="1"/>
  <c r="AC214" i="1"/>
  <c r="AD214" i="1"/>
  <c r="AE214" i="1"/>
  <c r="AF214" i="1"/>
  <c r="AG214" i="1"/>
  <c r="AH214" i="1"/>
  <c r="AI214" i="1"/>
  <c r="AJ214" i="1"/>
  <c r="CP214" i="1"/>
  <c r="CQ214" i="1"/>
  <c r="CR214" i="1"/>
  <c r="CS214" i="1"/>
  <c r="R214" i="1" s="1"/>
  <c r="CT214" i="1"/>
  <c r="CU214" i="1"/>
  <c r="T214" i="1" s="1"/>
  <c r="CV214" i="1"/>
  <c r="CW214" i="1"/>
  <c r="V214" i="1" s="1"/>
  <c r="CX214" i="1"/>
  <c r="W214" i="1" s="1"/>
  <c r="CY214" i="1"/>
  <c r="CZ214" i="1"/>
  <c r="GL214" i="1"/>
  <c r="GN214" i="1"/>
  <c r="GP214" i="1"/>
  <c r="GV214" i="1"/>
  <c r="GX214" i="1"/>
  <c r="HC214" i="1"/>
  <c r="I215" i="1"/>
  <c r="R215" i="1" s="1"/>
  <c r="N215" i="1"/>
  <c r="P215" i="1"/>
  <c r="O215" i="1" s="1"/>
  <c r="S215" i="1"/>
  <c r="T215" i="1"/>
  <c r="X215" i="1"/>
  <c r="AC215" i="1"/>
  <c r="AE215" i="1"/>
  <c r="AD215" i="1" s="1"/>
  <c r="AF215" i="1"/>
  <c r="AG215" i="1"/>
  <c r="AH215" i="1"/>
  <c r="AI215" i="1"/>
  <c r="AJ215" i="1"/>
  <c r="CP215" i="1"/>
  <c r="CQ215" i="1"/>
  <c r="CR215" i="1"/>
  <c r="Q215" i="1" s="1"/>
  <c r="CS215" i="1"/>
  <c r="CT215" i="1"/>
  <c r="CU215" i="1"/>
  <c r="CV215" i="1"/>
  <c r="U215" i="1" s="1"/>
  <c r="CW215" i="1"/>
  <c r="V215" i="1" s="1"/>
  <c r="CX215" i="1"/>
  <c r="W215" i="1" s="1"/>
  <c r="CY215" i="1"/>
  <c r="CZ215" i="1"/>
  <c r="Y215" i="1" s="1"/>
  <c r="GL215" i="1"/>
  <c r="GN215" i="1"/>
  <c r="GP215" i="1"/>
  <c r="GV215" i="1"/>
  <c r="HC215" i="1"/>
  <c r="GX215" i="1" s="1"/>
  <c r="C216" i="1"/>
  <c r="D216" i="1"/>
  <c r="N216" i="1"/>
  <c r="U216" i="1"/>
  <c r="V216" i="1"/>
  <c r="W216" i="1"/>
  <c r="AC216" i="1"/>
  <c r="AE216" i="1"/>
  <c r="AD216" i="1" s="1"/>
  <c r="AF216" i="1"/>
  <c r="AG216" i="1"/>
  <c r="CU216" i="1" s="1"/>
  <c r="T216" i="1" s="1"/>
  <c r="AH216" i="1"/>
  <c r="AI216" i="1"/>
  <c r="AJ216" i="1"/>
  <c r="CQ216" i="1"/>
  <c r="CR216" i="1"/>
  <c r="CS216" i="1"/>
  <c r="CT216" i="1"/>
  <c r="CV216" i="1"/>
  <c r="CW216" i="1"/>
  <c r="CX216" i="1"/>
  <c r="GL216" i="1"/>
  <c r="GN216" i="1"/>
  <c r="GP216" i="1"/>
  <c r="GV216" i="1"/>
  <c r="HC216" i="1" s="1"/>
  <c r="GX216" i="1" s="1"/>
  <c r="C217" i="1"/>
  <c r="D217" i="1"/>
  <c r="N217" i="1"/>
  <c r="V217" i="1"/>
  <c r="W217" i="1"/>
  <c r="AC217" i="1"/>
  <c r="AE217" i="1"/>
  <c r="AD217" i="1" s="1"/>
  <c r="AF217" i="1"/>
  <c r="AG217" i="1"/>
  <c r="AH217" i="1"/>
  <c r="AI217" i="1"/>
  <c r="AJ217" i="1"/>
  <c r="CQ217" i="1"/>
  <c r="CR217" i="1"/>
  <c r="CS217" i="1"/>
  <c r="CT217" i="1"/>
  <c r="CU217" i="1"/>
  <c r="T217" i="1" s="1"/>
  <c r="CV217" i="1"/>
  <c r="CW217" i="1"/>
  <c r="CX217" i="1"/>
  <c r="GL217" i="1"/>
  <c r="GN217" i="1"/>
  <c r="GP217" i="1"/>
  <c r="GV217" i="1"/>
  <c r="HC217" i="1" s="1"/>
  <c r="GX217" i="1" s="1"/>
  <c r="I219" i="1"/>
  <c r="N219" i="1"/>
  <c r="P219" i="1"/>
  <c r="O219" i="1" s="1"/>
  <c r="GM219" i="1" s="1"/>
  <c r="GO219" i="1" s="1"/>
  <c r="R219" i="1"/>
  <c r="S219" i="1"/>
  <c r="U219" i="1"/>
  <c r="V219" i="1"/>
  <c r="X219" i="1"/>
  <c r="AC219" i="1"/>
  <c r="AB219" i="1" s="1"/>
  <c r="AD219" i="1"/>
  <c r="AE219" i="1"/>
  <c r="AF219" i="1"/>
  <c r="AG219" i="1"/>
  <c r="AH219" i="1"/>
  <c r="AI219" i="1"/>
  <c r="AJ219" i="1"/>
  <c r="CP219" i="1"/>
  <c r="CQ219" i="1"/>
  <c r="CR219" i="1"/>
  <c r="Q219" i="1" s="1"/>
  <c r="CS219" i="1"/>
  <c r="CT219" i="1"/>
  <c r="CU219" i="1"/>
  <c r="T219" i="1" s="1"/>
  <c r="CV219" i="1"/>
  <c r="CW219" i="1"/>
  <c r="CX219" i="1"/>
  <c r="W219" i="1" s="1"/>
  <c r="CY219" i="1"/>
  <c r="CZ219" i="1"/>
  <c r="Y219" i="1" s="1"/>
  <c r="GL219" i="1"/>
  <c r="GN219" i="1"/>
  <c r="GP219" i="1"/>
  <c r="GV219" i="1"/>
  <c r="GX219" i="1"/>
  <c r="HC219" i="1"/>
  <c r="I220" i="1"/>
  <c r="N220" i="1"/>
  <c r="R220" i="1"/>
  <c r="U220" i="1"/>
  <c r="V220" i="1"/>
  <c r="W220" i="1"/>
  <c r="AC220" i="1"/>
  <c r="AB220" i="1" s="1"/>
  <c r="AE220" i="1"/>
  <c r="AD220" i="1" s="1"/>
  <c r="AF220" i="1"/>
  <c r="AG220" i="1"/>
  <c r="AH220" i="1"/>
  <c r="AI220" i="1"/>
  <c r="AJ220" i="1"/>
  <c r="CP220" i="1"/>
  <c r="CQ220" i="1"/>
  <c r="CR220" i="1"/>
  <c r="Q220" i="1" s="1"/>
  <c r="CS220" i="1"/>
  <c r="CT220" i="1"/>
  <c r="S220" i="1" s="1"/>
  <c r="CU220" i="1"/>
  <c r="CV220" i="1"/>
  <c r="CW220" i="1"/>
  <c r="CX220" i="1"/>
  <c r="CY220" i="1"/>
  <c r="X220" i="1" s="1"/>
  <c r="CZ220" i="1"/>
  <c r="Y220" i="1" s="1"/>
  <c r="GL220" i="1"/>
  <c r="GN220" i="1"/>
  <c r="GP220" i="1"/>
  <c r="GV220" i="1"/>
  <c r="HC220" i="1"/>
  <c r="GX220" i="1" s="1"/>
  <c r="C221" i="1"/>
  <c r="D221" i="1"/>
  <c r="N221" i="1"/>
  <c r="U221" i="1"/>
  <c r="AC221" i="1"/>
  <c r="AE221" i="1"/>
  <c r="AD221" i="1" s="1"/>
  <c r="AF221" i="1"/>
  <c r="AG221" i="1"/>
  <c r="CU221" i="1" s="1"/>
  <c r="T221" i="1" s="1"/>
  <c r="AH221" i="1"/>
  <c r="AI221" i="1"/>
  <c r="AJ221" i="1"/>
  <c r="CQ221" i="1"/>
  <c r="CR221" i="1"/>
  <c r="CS221" i="1"/>
  <c r="CT221" i="1"/>
  <c r="CV221" i="1"/>
  <c r="CW221" i="1"/>
  <c r="CX221" i="1"/>
  <c r="W221" i="1" s="1"/>
  <c r="GL221" i="1"/>
  <c r="GN221" i="1"/>
  <c r="GP221" i="1"/>
  <c r="GV221" i="1"/>
  <c r="HC221" i="1" s="1"/>
  <c r="GX221" i="1" s="1"/>
  <c r="C222" i="1"/>
  <c r="D222" i="1"/>
  <c r="N222" i="1"/>
  <c r="W222" i="1"/>
  <c r="AC222" i="1"/>
  <c r="AE222" i="1"/>
  <c r="AD222" i="1" s="1"/>
  <c r="AF222" i="1"/>
  <c r="AG222" i="1"/>
  <c r="CU222" i="1" s="1"/>
  <c r="T222" i="1" s="1"/>
  <c r="AH222" i="1"/>
  <c r="AI222" i="1"/>
  <c r="AJ222" i="1"/>
  <c r="CQ222" i="1"/>
  <c r="CR222" i="1"/>
  <c r="CS222" i="1"/>
  <c r="CT222" i="1"/>
  <c r="CV222" i="1"/>
  <c r="CW222" i="1"/>
  <c r="CX222" i="1"/>
  <c r="GL222" i="1"/>
  <c r="GN222" i="1"/>
  <c r="GP222" i="1"/>
  <c r="GV222" i="1"/>
  <c r="HC222" i="1" s="1"/>
  <c r="GX222" i="1" s="1"/>
  <c r="I223" i="1"/>
  <c r="P223" i="1" s="1"/>
  <c r="O223" i="1" s="1"/>
  <c r="GM223" i="1" s="1"/>
  <c r="GO223" i="1" s="1"/>
  <c r="N223" i="1"/>
  <c r="U223" i="1"/>
  <c r="X223" i="1"/>
  <c r="Y223" i="1"/>
  <c r="AC223" i="1"/>
  <c r="AD223" i="1"/>
  <c r="AE223" i="1"/>
  <c r="AF223" i="1"/>
  <c r="AB223" i="1" s="1"/>
  <c r="AG223" i="1"/>
  <c r="AH223" i="1"/>
  <c r="AI223" i="1"/>
  <c r="AJ223" i="1"/>
  <c r="CP223" i="1"/>
  <c r="CQ223" i="1"/>
  <c r="CR223" i="1"/>
  <c r="Q223" i="1" s="1"/>
  <c r="CS223" i="1"/>
  <c r="R223" i="1" s="1"/>
  <c r="CT223" i="1"/>
  <c r="CU223" i="1"/>
  <c r="T223" i="1" s="1"/>
  <c r="CV223" i="1"/>
  <c r="CW223" i="1"/>
  <c r="V223" i="1" s="1"/>
  <c r="CX223" i="1"/>
  <c r="CY223" i="1"/>
  <c r="CZ223" i="1"/>
  <c r="GL223" i="1"/>
  <c r="GN223" i="1"/>
  <c r="GP223" i="1"/>
  <c r="GV223" i="1"/>
  <c r="HC223" i="1"/>
  <c r="GX223" i="1" s="1"/>
  <c r="I224" i="1"/>
  <c r="N224" i="1"/>
  <c r="P224" i="1"/>
  <c r="O224" i="1" s="1"/>
  <c r="GM224" i="1" s="1"/>
  <c r="GO224" i="1" s="1"/>
  <c r="S224" i="1"/>
  <c r="X224" i="1"/>
  <c r="AC224" i="1"/>
  <c r="AE224" i="1"/>
  <c r="AD224" i="1" s="1"/>
  <c r="AF224" i="1"/>
  <c r="AG224" i="1"/>
  <c r="AH224" i="1"/>
  <c r="AI224" i="1"/>
  <c r="AJ224" i="1"/>
  <c r="CP224" i="1"/>
  <c r="CQ224" i="1"/>
  <c r="CR224" i="1"/>
  <c r="Q224" i="1" s="1"/>
  <c r="CS224" i="1"/>
  <c r="CT224" i="1"/>
  <c r="CU224" i="1"/>
  <c r="T224" i="1" s="1"/>
  <c r="CV224" i="1"/>
  <c r="U224" i="1" s="1"/>
  <c r="CW224" i="1"/>
  <c r="CX224" i="1"/>
  <c r="W224" i="1" s="1"/>
  <c r="CY224" i="1"/>
  <c r="CZ224" i="1"/>
  <c r="Y224" i="1" s="1"/>
  <c r="GL224" i="1"/>
  <c r="GN224" i="1"/>
  <c r="GP224" i="1"/>
  <c r="GV224" i="1"/>
  <c r="HC224" i="1"/>
  <c r="GX224" i="1" s="1"/>
  <c r="C226" i="1"/>
  <c r="D226" i="1"/>
  <c r="N226" i="1"/>
  <c r="U226" i="1"/>
  <c r="V226" i="1"/>
  <c r="W226" i="1"/>
  <c r="AB226" i="1"/>
  <c r="AC226" i="1"/>
  <c r="AE226" i="1"/>
  <c r="AD226" i="1" s="1"/>
  <c r="AF226" i="1"/>
  <c r="AG226" i="1"/>
  <c r="CU226" i="1" s="1"/>
  <c r="T226" i="1" s="1"/>
  <c r="AH226" i="1"/>
  <c r="AI226" i="1"/>
  <c r="AJ226" i="1"/>
  <c r="CQ226" i="1"/>
  <c r="CR226" i="1"/>
  <c r="CS226" i="1"/>
  <c r="CT226" i="1"/>
  <c r="CV226" i="1"/>
  <c r="CW226" i="1"/>
  <c r="CX226" i="1"/>
  <c r="GL226" i="1"/>
  <c r="GN226" i="1"/>
  <c r="GP226" i="1"/>
  <c r="GV226" i="1"/>
  <c r="HC226" i="1" s="1"/>
  <c r="GX226" i="1" s="1"/>
  <c r="C227" i="1"/>
  <c r="D227" i="1"/>
  <c r="N227" i="1"/>
  <c r="U227" i="1"/>
  <c r="AC227" i="1"/>
  <c r="AE227" i="1"/>
  <c r="AD227" i="1" s="1"/>
  <c r="AF227" i="1"/>
  <c r="AG227" i="1"/>
  <c r="CU227" i="1" s="1"/>
  <c r="T227" i="1" s="1"/>
  <c r="AH227" i="1"/>
  <c r="AI227" i="1"/>
  <c r="AJ227" i="1"/>
  <c r="CQ227" i="1"/>
  <c r="CR227" i="1"/>
  <c r="CS227" i="1"/>
  <c r="CT227" i="1"/>
  <c r="CV227" i="1"/>
  <c r="CW227" i="1"/>
  <c r="CX227" i="1"/>
  <c r="W227" i="1" s="1"/>
  <c r="GL227" i="1"/>
  <c r="GN227" i="1"/>
  <c r="GP227" i="1"/>
  <c r="GV227" i="1"/>
  <c r="HC227" i="1" s="1"/>
  <c r="GX227" i="1" s="1"/>
  <c r="I228" i="1"/>
  <c r="N228" i="1"/>
  <c r="P228" i="1"/>
  <c r="O228" i="1" s="1"/>
  <c r="GM228" i="1" s="1"/>
  <c r="GO228" i="1" s="1"/>
  <c r="S228" i="1"/>
  <c r="U228" i="1"/>
  <c r="W228" i="1"/>
  <c r="AB228" i="1"/>
  <c r="AC228" i="1"/>
  <c r="AD228" i="1"/>
  <c r="AE228" i="1"/>
  <c r="AF228" i="1"/>
  <c r="AG228" i="1"/>
  <c r="AH228" i="1"/>
  <c r="AI228" i="1"/>
  <c r="AJ228" i="1"/>
  <c r="CP228" i="1"/>
  <c r="CQ228" i="1"/>
  <c r="CR228" i="1"/>
  <c r="Q228" i="1" s="1"/>
  <c r="CS228" i="1"/>
  <c r="R228" i="1" s="1"/>
  <c r="CT228" i="1"/>
  <c r="CU228" i="1"/>
  <c r="T228" i="1" s="1"/>
  <c r="CV228" i="1"/>
  <c r="CW228" i="1"/>
  <c r="V228" i="1" s="1"/>
  <c r="CX228" i="1"/>
  <c r="CY228" i="1"/>
  <c r="X228" i="1" s="1"/>
  <c r="CZ228" i="1"/>
  <c r="Y228" i="1" s="1"/>
  <c r="GL228" i="1"/>
  <c r="GN228" i="1"/>
  <c r="GP228" i="1"/>
  <c r="GV228" i="1"/>
  <c r="GX228" i="1"/>
  <c r="HC228" i="1"/>
  <c r="I229" i="1"/>
  <c r="P229" i="1" s="1"/>
  <c r="O229" i="1" s="1"/>
  <c r="N229" i="1"/>
  <c r="Q229" i="1"/>
  <c r="S229" i="1"/>
  <c r="U229" i="1"/>
  <c r="Y229" i="1"/>
  <c r="AC229" i="1"/>
  <c r="AB229" i="1" s="1"/>
  <c r="AE229" i="1"/>
  <c r="AD229" i="1" s="1"/>
  <c r="AF229" i="1"/>
  <c r="AG229" i="1"/>
  <c r="AH229" i="1"/>
  <c r="AI229" i="1"/>
  <c r="AJ229" i="1"/>
  <c r="CP229" i="1"/>
  <c r="CQ229" i="1"/>
  <c r="CR229" i="1"/>
  <c r="CS229" i="1"/>
  <c r="R229" i="1" s="1"/>
  <c r="CT229" i="1"/>
  <c r="CU229" i="1"/>
  <c r="T229" i="1" s="1"/>
  <c r="CV229" i="1"/>
  <c r="CW229" i="1"/>
  <c r="V229" i="1" s="1"/>
  <c r="CX229" i="1"/>
  <c r="W229" i="1" s="1"/>
  <c r="CY229" i="1"/>
  <c r="X229" i="1" s="1"/>
  <c r="CZ229" i="1"/>
  <c r="GL229" i="1"/>
  <c r="GN229" i="1"/>
  <c r="GP229" i="1"/>
  <c r="GV229" i="1"/>
  <c r="HC229" i="1"/>
  <c r="GX229" i="1" s="1"/>
  <c r="C231" i="1"/>
  <c r="D231" i="1"/>
  <c r="N231" i="1"/>
  <c r="W231" i="1"/>
  <c r="AC231" i="1"/>
  <c r="AE231" i="1"/>
  <c r="AD231" i="1" s="1"/>
  <c r="AF231" i="1"/>
  <c r="AG231" i="1"/>
  <c r="AH231" i="1"/>
  <c r="AI231" i="1"/>
  <c r="AJ231" i="1"/>
  <c r="CQ231" i="1"/>
  <c r="CR231" i="1"/>
  <c r="CS231" i="1"/>
  <c r="CT231" i="1"/>
  <c r="CU231" i="1"/>
  <c r="T231" i="1" s="1"/>
  <c r="CV231" i="1"/>
  <c r="CW231" i="1"/>
  <c r="CX231" i="1"/>
  <c r="GL231" i="1"/>
  <c r="GO231" i="1"/>
  <c r="GP231" i="1"/>
  <c r="GV231" i="1"/>
  <c r="GX231" i="1"/>
  <c r="HC231" i="1"/>
  <c r="C232" i="1"/>
  <c r="D232" i="1"/>
  <c r="N232" i="1"/>
  <c r="U232" i="1"/>
  <c r="AC232" i="1"/>
  <c r="AE232" i="1"/>
  <c r="AD232" i="1" s="1"/>
  <c r="AF232" i="1"/>
  <c r="AG232" i="1"/>
  <c r="CU232" i="1" s="1"/>
  <c r="T232" i="1" s="1"/>
  <c r="AH232" i="1"/>
  <c r="AI232" i="1"/>
  <c r="AJ232" i="1"/>
  <c r="CQ232" i="1"/>
  <c r="CR232" i="1"/>
  <c r="CS232" i="1"/>
  <c r="CT232" i="1"/>
  <c r="CV232" i="1"/>
  <c r="CW232" i="1"/>
  <c r="CX232" i="1"/>
  <c r="W232" i="1" s="1"/>
  <c r="GL232" i="1"/>
  <c r="GO232" i="1"/>
  <c r="GP232" i="1"/>
  <c r="GV232" i="1"/>
  <c r="HC232" i="1" s="1"/>
  <c r="GX232" i="1" s="1"/>
  <c r="I234" i="1"/>
  <c r="S234" i="1" s="1"/>
  <c r="N234" i="1"/>
  <c r="AC234" i="1"/>
  <c r="AD234" i="1"/>
  <c r="AB234" i="1" s="1"/>
  <c r="AE234" i="1"/>
  <c r="AF234" i="1"/>
  <c r="AG234" i="1"/>
  <c r="AH234" i="1"/>
  <c r="AI234" i="1"/>
  <c r="AJ234" i="1"/>
  <c r="CQ234" i="1"/>
  <c r="CR234" i="1"/>
  <c r="Q234" i="1" s="1"/>
  <c r="CS234" i="1"/>
  <c r="CT234" i="1"/>
  <c r="CU234" i="1"/>
  <c r="CV234" i="1"/>
  <c r="U234" i="1" s="1"/>
  <c r="CW234" i="1"/>
  <c r="V234" i="1" s="1"/>
  <c r="CX234" i="1"/>
  <c r="GL234" i="1"/>
  <c r="GO234" i="1"/>
  <c r="GP234" i="1"/>
  <c r="GV234" i="1"/>
  <c r="HC234" i="1" s="1"/>
  <c r="GX234" i="1" s="1"/>
  <c r="I235" i="1"/>
  <c r="S235" i="1" s="1"/>
  <c r="N235" i="1"/>
  <c r="Q235" i="1"/>
  <c r="AB235" i="1"/>
  <c r="AC235" i="1"/>
  <c r="AD235" i="1"/>
  <c r="AE235" i="1"/>
  <c r="AF235" i="1"/>
  <c r="AG235" i="1"/>
  <c r="AH235" i="1"/>
  <c r="CV235" i="1" s="1"/>
  <c r="U235" i="1" s="1"/>
  <c r="AI235" i="1"/>
  <c r="AJ235" i="1"/>
  <c r="CX235" i="1" s="1"/>
  <c r="W235" i="1" s="1"/>
  <c r="CQ235" i="1"/>
  <c r="P235" i="1" s="1"/>
  <c r="CR235" i="1"/>
  <c r="CS235" i="1"/>
  <c r="R235" i="1" s="1"/>
  <c r="CT235" i="1"/>
  <c r="CU235" i="1"/>
  <c r="T235" i="1" s="1"/>
  <c r="CW235" i="1"/>
  <c r="V235" i="1" s="1"/>
  <c r="GL235" i="1"/>
  <c r="GO235" i="1"/>
  <c r="GP235" i="1"/>
  <c r="GV235" i="1"/>
  <c r="HC235" i="1" s="1"/>
  <c r="GX235" i="1" s="1"/>
  <c r="I236" i="1"/>
  <c r="R236" i="1" s="1"/>
  <c r="N236" i="1"/>
  <c r="Q236" i="1"/>
  <c r="W236" i="1"/>
  <c r="AC236" i="1"/>
  <c r="AE236" i="1"/>
  <c r="AD236" i="1" s="1"/>
  <c r="AF236" i="1"/>
  <c r="AG236" i="1"/>
  <c r="CU236" i="1" s="1"/>
  <c r="T236" i="1" s="1"/>
  <c r="AH236" i="1"/>
  <c r="AI236" i="1"/>
  <c r="CW236" i="1" s="1"/>
  <c r="V236" i="1" s="1"/>
  <c r="AJ236" i="1"/>
  <c r="CQ236" i="1"/>
  <c r="P236" i="1" s="1"/>
  <c r="CR236" i="1"/>
  <c r="CS236" i="1"/>
  <c r="CT236" i="1"/>
  <c r="S236" i="1" s="1"/>
  <c r="CV236" i="1"/>
  <c r="U236" i="1" s="1"/>
  <c r="CX236" i="1"/>
  <c r="GL236" i="1"/>
  <c r="GO236" i="1"/>
  <c r="GP236" i="1"/>
  <c r="GV236" i="1"/>
  <c r="HC236" i="1"/>
  <c r="GX236" i="1" s="1"/>
  <c r="I237" i="1"/>
  <c r="S237" i="1" s="1"/>
  <c r="N237" i="1"/>
  <c r="P237" i="1"/>
  <c r="CP237" i="1" s="1"/>
  <c r="O237" i="1" s="1"/>
  <c r="V237" i="1"/>
  <c r="AC237" i="1"/>
  <c r="AD237" i="1"/>
  <c r="AB237" i="1" s="1"/>
  <c r="AE237" i="1"/>
  <c r="AF237" i="1"/>
  <c r="AG237" i="1"/>
  <c r="AH237" i="1"/>
  <c r="CV237" i="1" s="1"/>
  <c r="U237" i="1" s="1"/>
  <c r="AI237" i="1"/>
  <c r="AJ237" i="1"/>
  <c r="CX237" i="1" s="1"/>
  <c r="W237" i="1" s="1"/>
  <c r="CQ237" i="1"/>
  <c r="CR237" i="1"/>
  <c r="Q237" i="1" s="1"/>
  <c r="CS237" i="1"/>
  <c r="R237" i="1" s="1"/>
  <c r="CT237" i="1"/>
  <c r="CU237" i="1"/>
  <c r="T237" i="1" s="1"/>
  <c r="CW237" i="1"/>
  <c r="GL237" i="1"/>
  <c r="GO237" i="1"/>
  <c r="GP237" i="1"/>
  <c r="GV237" i="1"/>
  <c r="GX237" i="1"/>
  <c r="HC237" i="1"/>
  <c r="I238" i="1"/>
  <c r="N238" i="1"/>
  <c r="U238" i="1"/>
  <c r="W238" i="1"/>
  <c r="AC238" i="1"/>
  <c r="AE238" i="1"/>
  <c r="AD238" i="1" s="1"/>
  <c r="AF238" i="1"/>
  <c r="AG238" i="1"/>
  <c r="CU238" i="1" s="1"/>
  <c r="T238" i="1" s="1"/>
  <c r="AH238" i="1"/>
  <c r="AI238" i="1"/>
  <c r="CW238" i="1" s="1"/>
  <c r="V238" i="1" s="1"/>
  <c r="AJ238" i="1"/>
  <c r="CQ238" i="1"/>
  <c r="P238" i="1" s="1"/>
  <c r="CP238" i="1" s="1"/>
  <c r="O238" i="1" s="1"/>
  <c r="CR238" i="1"/>
  <c r="Q238" i="1" s="1"/>
  <c r="CS238" i="1"/>
  <c r="R238" i="1" s="1"/>
  <c r="CT238" i="1"/>
  <c r="S238" i="1" s="1"/>
  <c r="CV238" i="1"/>
  <c r="CX238" i="1"/>
  <c r="GL238" i="1"/>
  <c r="GO238" i="1"/>
  <c r="GP238" i="1"/>
  <c r="GV238" i="1"/>
  <c r="HC238" i="1"/>
  <c r="GX238" i="1" s="1"/>
  <c r="I239" i="1"/>
  <c r="N239" i="1"/>
  <c r="T239" i="1"/>
  <c r="V239" i="1"/>
  <c r="AC239" i="1"/>
  <c r="AD239" i="1"/>
  <c r="AB239" i="1" s="1"/>
  <c r="AE239" i="1"/>
  <c r="AF239" i="1"/>
  <c r="AG239" i="1"/>
  <c r="AH239" i="1"/>
  <c r="CV239" i="1" s="1"/>
  <c r="U239" i="1" s="1"/>
  <c r="AI239" i="1"/>
  <c r="AJ239" i="1"/>
  <c r="CX239" i="1" s="1"/>
  <c r="W239" i="1" s="1"/>
  <c r="CQ239" i="1"/>
  <c r="P239" i="1" s="1"/>
  <c r="CP239" i="1" s="1"/>
  <c r="O239" i="1" s="1"/>
  <c r="CR239" i="1"/>
  <c r="Q239" i="1" s="1"/>
  <c r="CS239" i="1"/>
  <c r="R239" i="1" s="1"/>
  <c r="CT239" i="1"/>
  <c r="S239" i="1" s="1"/>
  <c r="CU239" i="1"/>
  <c r="CW239" i="1"/>
  <c r="GL239" i="1"/>
  <c r="GO239" i="1"/>
  <c r="GP239" i="1"/>
  <c r="GV239" i="1"/>
  <c r="HC239" i="1" s="1"/>
  <c r="GX239" i="1" s="1"/>
  <c r="I240" i="1"/>
  <c r="S240" i="1" s="1"/>
  <c r="N240" i="1"/>
  <c r="U240" i="1"/>
  <c r="AC240" i="1"/>
  <c r="AB240" i="1" s="1"/>
  <c r="AE240" i="1"/>
  <c r="AD240" i="1" s="1"/>
  <c r="AF240" i="1"/>
  <c r="AG240" i="1"/>
  <c r="CU240" i="1" s="1"/>
  <c r="T240" i="1" s="1"/>
  <c r="AH240" i="1"/>
  <c r="AI240" i="1"/>
  <c r="CW240" i="1" s="1"/>
  <c r="V240" i="1" s="1"/>
  <c r="AJ240" i="1"/>
  <c r="CQ240" i="1"/>
  <c r="P240" i="1" s="1"/>
  <c r="CR240" i="1"/>
  <c r="Q240" i="1" s="1"/>
  <c r="CS240" i="1"/>
  <c r="R240" i="1" s="1"/>
  <c r="CT240" i="1"/>
  <c r="CV240" i="1"/>
  <c r="CX240" i="1"/>
  <c r="W240" i="1" s="1"/>
  <c r="GL240" i="1"/>
  <c r="GO240" i="1"/>
  <c r="GP240" i="1"/>
  <c r="GV240" i="1"/>
  <c r="HC240" i="1"/>
  <c r="GX240" i="1" s="1"/>
  <c r="I241" i="1"/>
  <c r="N241" i="1"/>
  <c r="R241" i="1"/>
  <c r="T241" i="1"/>
  <c r="AC241" i="1"/>
  <c r="AD241" i="1"/>
  <c r="AB241" i="1" s="1"/>
  <c r="AE241" i="1"/>
  <c r="AF241" i="1"/>
  <c r="AG241" i="1"/>
  <c r="AH241" i="1"/>
  <c r="CV241" i="1" s="1"/>
  <c r="U241" i="1" s="1"/>
  <c r="AI241" i="1"/>
  <c r="AJ241" i="1"/>
  <c r="CX241" i="1" s="1"/>
  <c r="W241" i="1" s="1"/>
  <c r="CQ241" i="1"/>
  <c r="P241" i="1" s="1"/>
  <c r="CR241" i="1"/>
  <c r="Q241" i="1" s="1"/>
  <c r="CS241" i="1"/>
  <c r="CT241" i="1"/>
  <c r="S241" i="1" s="1"/>
  <c r="CU241" i="1"/>
  <c r="CW241" i="1"/>
  <c r="V241" i="1" s="1"/>
  <c r="GL241" i="1"/>
  <c r="GO241" i="1"/>
  <c r="GP241" i="1"/>
  <c r="GV241" i="1"/>
  <c r="GX241" i="1"/>
  <c r="HC241" i="1"/>
  <c r="I242" i="1"/>
  <c r="N242" i="1"/>
  <c r="Q242" i="1"/>
  <c r="S242" i="1"/>
  <c r="AC242" i="1"/>
  <c r="AE242" i="1"/>
  <c r="AD242" i="1" s="1"/>
  <c r="AF242" i="1"/>
  <c r="AG242" i="1"/>
  <c r="CU242" i="1" s="1"/>
  <c r="T242" i="1" s="1"/>
  <c r="AH242" i="1"/>
  <c r="AI242" i="1"/>
  <c r="CW242" i="1" s="1"/>
  <c r="V242" i="1" s="1"/>
  <c r="AJ242" i="1"/>
  <c r="CQ242" i="1"/>
  <c r="P242" i="1" s="1"/>
  <c r="CR242" i="1"/>
  <c r="CS242" i="1"/>
  <c r="R242" i="1" s="1"/>
  <c r="CT242" i="1"/>
  <c r="CV242" i="1"/>
  <c r="U242" i="1" s="1"/>
  <c r="CX242" i="1"/>
  <c r="W242" i="1" s="1"/>
  <c r="GL242" i="1"/>
  <c r="GO242" i="1"/>
  <c r="GP242" i="1"/>
  <c r="GV242" i="1"/>
  <c r="HC242" i="1" s="1"/>
  <c r="GX242" i="1" s="1"/>
  <c r="I243" i="1"/>
  <c r="N243" i="1"/>
  <c r="P243" i="1"/>
  <c r="R243" i="1"/>
  <c r="CY243" i="1" s="1"/>
  <c r="X243" i="1" s="1"/>
  <c r="S243" i="1"/>
  <c r="CZ243" i="1" s="1"/>
  <c r="Y243" i="1" s="1"/>
  <c r="AB243" i="1"/>
  <c r="AC243" i="1"/>
  <c r="AD243" i="1"/>
  <c r="AE243" i="1"/>
  <c r="AF243" i="1"/>
  <c r="AG243" i="1"/>
  <c r="AH243" i="1"/>
  <c r="CV243" i="1" s="1"/>
  <c r="U243" i="1" s="1"/>
  <c r="AI243" i="1"/>
  <c r="AJ243" i="1"/>
  <c r="CX243" i="1" s="1"/>
  <c r="W243" i="1" s="1"/>
  <c r="CQ243" i="1"/>
  <c r="CR243" i="1"/>
  <c r="Q243" i="1" s="1"/>
  <c r="CS243" i="1"/>
  <c r="CT243" i="1"/>
  <c r="CU243" i="1"/>
  <c r="T243" i="1" s="1"/>
  <c r="CW243" i="1"/>
  <c r="V243" i="1" s="1"/>
  <c r="GL243" i="1"/>
  <c r="GO243" i="1"/>
  <c r="GP243" i="1"/>
  <c r="GV243" i="1"/>
  <c r="HC243" i="1" s="1"/>
  <c r="GX243" i="1" s="1"/>
  <c r="I244" i="1"/>
  <c r="R244" i="1" s="1"/>
  <c r="N244" i="1"/>
  <c r="Q244" i="1"/>
  <c r="W244" i="1"/>
  <c r="AC244" i="1"/>
  <c r="AB244" i="1" s="1"/>
  <c r="AE244" i="1"/>
  <c r="AD244" i="1" s="1"/>
  <c r="AF244" i="1"/>
  <c r="AG244" i="1"/>
  <c r="CU244" i="1" s="1"/>
  <c r="T244" i="1" s="1"/>
  <c r="AH244" i="1"/>
  <c r="AI244" i="1"/>
  <c r="CW244" i="1" s="1"/>
  <c r="V244" i="1" s="1"/>
  <c r="AJ244" i="1"/>
  <c r="CQ244" i="1"/>
  <c r="P244" i="1" s="1"/>
  <c r="CR244" i="1"/>
  <c r="CS244" i="1"/>
  <c r="CT244" i="1"/>
  <c r="S244" i="1" s="1"/>
  <c r="CV244" i="1"/>
  <c r="U244" i="1" s="1"/>
  <c r="CX244" i="1"/>
  <c r="GL244" i="1"/>
  <c r="GO244" i="1"/>
  <c r="GP244" i="1"/>
  <c r="GV244" i="1"/>
  <c r="HC244" i="1"/>
  <c r="GX244" i="1" s="1"/>
  <c r="I245" i="1"/>
  <c r="N245" i="1"/>
  <c r="P245" i="1"/>
  <c r="V245" i="1"/>
  <c r="AC245" i="1"/>
  <c r="AD245" i="1"/>
  <c r="AB245" i="1" s="1"/>
  <c r="AE245" i="1"/>
  <c r="AF245" i="1"/>
  <c r="AG245" i="1"/>
  <c r="AH245" i="1"/>
  <c r="CV245" i="1" s="1"/>
  <c r="U245" i="1" s="1"/>
  <c r="AI245" i="1"/>
  <c r="AJ245" i="1"/>
  <c r="CX245" i="1" s="1"/>
  <c r="W245" i="1" s="1"/>
  <c r="CQ245" i="1"/>
  <c r="CR245" i="1"/>
  <c r="Q245" i="1" s="1"/>
  <c r="CS245" i="1"/>
  <c r="R245" i="1" s="1"/>
  <c r="CT245" i="1"/>
  <c r="S245" i="1" s="1"/>
  <c r="CU245" i="1"/>
  <c r="T245" i="1" s="1"/>
  <c r="CW245" i="1"/>
  <c r="GL245" i="1"/>
  <c r="GO245" i="1"/>
  <c r="GP245" i="1"/>
  <c r="GV245" i="1"/>
  <c r="GX245" i="1"/>
  <c r="HC245" i="1"/>
  <c r="C246" i="1"/>
  <c r="D246" i="1"/>
  <c r="N246" i="1"/>
  <c r="T246" i="1"/>
  <c r="U246" i="1"/>
  <c r="G55" i="7" s="1"/>
  <c r="V246" i="1"/>
  <c r="AC246" i="1"/>
  <c r="AE246" i="1"/>
  <c r="AD246" i="1" s="1"/>
  <c r="AB246" i="1" s="1"/>
  <c r="AF246" i="1"/>
  <c r="AG246" i="1"/>
  <c r="AH246" i="1"/>
  <c r="AI246" i="1"/>
  <c r="AJ246" i="1"/>
  <c r="CX246" i="1" s="1"/>
  <c r="W246" i="1" s="1"/>
  <c r="AJ254" i="1" s="1"/>
  <c r="CQ246" i="1"/>
  <c r="CR246" i="1"/>
  <c r="CS246" i="1"/>
  <c r="CT246" i="1"/>
  <c r="CU246" i="1"/>
  <c r="CV246" i="1"/>
  <c r="CW246" i="1"/>
  <c r="GL246" i="1"/>
  <c r="GO246" i="1"/>
  <c r="GP246" i="1"/>
  <c r="GV246" i="1"/>
  <c r="HC246" i="1" s="1"/>
  <c r="GX246" i="1" s="1"/>
  <c r="C247" i="1"/>
  <c r="D247" i="1"/>
  <c r="N247" i="1"/>
  <c r="T247" i="1"/>
  <c r="U247" i="1"/>
  <c r="V247" i="1"/>
  <c r="AC247" i="1"/>
  <c r="AE247" i="1"/>
  <c r="AD247" i="1" s="1"/>
  <c r="AF247" i="1"/>
  <c r="AG247" i="1"/>
  <c r="AH247" i="1"/>
  <c r="AI247" i="1"/>
  <c r="AJ247" i="1"/>
  <c r="CX247" i="1" s="1"/>
  <c r="W247" i="1" s="1"/>
  <c r="EB254" i="1" s="1"/>
  <c r="CQ247" i="1"/>
  <c r="CR247" i="1"/>
  <c r="CS247" i="1"/>
  <c r="CT247" i="1"/>
  <c r="CU247" i="1"/>
  <c r="CV247" i="1"/>
  <c r="CW247" i="1"/>
  <c r="GL247" i="1"/>
  <c r="GO247" i="1"/>
  <c r="GP247" i="1"/>
  <c r="GV247" i="1"/>
  <c r="GX247" i="1"/>
  <c r="HC247" i="1"/>
  <c r="I249" i="1"/>
  <c r="N249" i="1"/>
  <c r="Q249" i="1"/>
  <c r="S249" i="1"/>
  <c r="CY249" i="1" s="1"/>
  <c r="X249" i="1" s="1"/>
  <c r="AC249" i="1"/>
  <c r="AE249" i="1"/>
  <c r="AD249" i="1" s="1"/>
  <c r="AF249" i="1"/>
  <c r="AG249" i="1"/>
  <c r="CU249" i="1" s="1"/>
  <c r="T249" i="1" s="1"/>
  <c r="AH249" i="1"/>
  <c r="AI249" i="1"/>
  <c r="CW249" i="1" s="1"/>
  <c r="V249" i="1" s="1"/>
  <c r="AJ249" i="1"/>
  <c r="CQ249" i="1"/>
  <c r="P249" i="1" s="1"/>
  <c r="CP249" i="1" s="1"/>
  <c r="O249" i="1" s="1"/>
  <c r="CR249" i="1"/>
  <c r="CS249" i="1"/>
  <c r="R249" i="1" s="1"/>
  <c r="CT249" i="1"/>
  <c r="CV249" i="1"/>
  <c r="U249" i="1" s="1"/>
  <c r="CX249" i="1"/>
  <c r="W249" i="1" s="1"/>
  <c r="GL249" i="1"/>
  <c r="GO249" i="1"/>
  <c r="GP249" i="1"/>
  <c r="GV249" i="1"/>
  <c r="HC249" i="1" s="1"/>
  <c r="GX249" i="1" s="1"/>
  <c r="I250" i="1"/>
  <c r="N250" i="1"/>
  <c r="P250" i="1"/>
  <c r="CP250" i="1" s="1"/>
  <c r="O250" i="1" s="1"/>
  <c r="R250" i="1"/>
  <c r="AB250" i="1"/>
  <c r="AC250" i="1"/>
  <c r="AD250" i="1"/>
  <c r="AE250" i="1"/>
  <c r="AF250" i="1"/>
  <c r="AG250" i="1"/>
  <c r="AH250" i="1"/>
  <c r="CV250" i="1" s="1"/>
  <c r="U250" i="1" s="1"/>
  <c r="AI250" i="1"/>
  <c r="AJ250" i="1"/>
  <c r="CX250" i="1" s="1"/>
  <c r="W250" i="1" s="1"/>
  <c r="CQ250" i="1"/>
  <c r="CR250" i="1"/>
  <c r="Q250" i="1" s="1"/>
  <c r="CS250" i="1"/>
  <c r="CT250" i="1"/>
  <c r="S250" i="1" s="1"/>
  <c r="CU250" i="1"/>
  <c r="T250" i="1" s="1"/>
  <c r="CW250" i="1"/>
  <c r="V250" i="1" s="1"/>
  <c r="GL250" i="1"/>
  <c r="GO250" i="1"/>
  <c r="GP250" i="1"/>
  <c r="GV250" i="1"/>
  <c r="HC250" i="1" s="1"/>
  <c r="GX250" i="1" s="1"/>
  <c r="GB254" i="1" s="1"/>
  <c r="I251" i="1"/>
  <c r="N251" i="1"/>
  <c r="Q251" i="1"/>
  <c r="W251" i="1"/>
  <c r="AC251" i="1"/>
  <c r="AE251" i="1"/>
  <c r="AD251" i="1" s="1"/>
  <c r="AF251" i="1"/>
  <c r="AG251" i="1"/>
  <c r="CU251" i="1" s="1"/>
  <c r="T251" i="1" s="1"/>
  <c r="AH251" i="1"/>
  <c r="AI251" i="1"/>
  <c r="CW251" i="1" s="1"/>
  <c r="V251" i="1" s="1"/>
  <c r="AJ251" i="1"/>
  <c r="CQ251" i="1"/>
  <c r="P251" i="1" s="1"/>
  <c r="CR251" i="1"/>
  <c r="CS251" i="1"/>
  <c r="R251" i="1" s="1"/>
  <c r="CT251" i="1"/>
  <c r="S251" i="1" s="1"/>
  <c r="CV251" i="1"/>
  <c r="U251" i="1" s="1"/>
  <c r="CX251" i="1"/>
  <c r="GL251" i="1"/>
  <c r="GO251" i="1"/>
  <c r="GP251" i="1"/>
  <c r="GV251" i="1"/>
  <c r="HC251" i="1"/>
  <c r="GX251" i="1" s="1"/>
  <c r="I252" i="1"/>
  <c r="N252" i="1"/>
  <c r="P252" i="1"/>
  <c r="V252" i="1"/>
  <c r="AC252" i="1"/>
  <c r="AD252" i="1"/>
  <c r="AB252" i="1" s="1"/>
  <c r="AE252" i="1"/>
  <c r="AF252" i="1"/>
  <c r="AG252" i="1"/>
  <c r="AH252" i="1"/>
  <c r="CV252" i="1" s="1"/>
  <c r="U252" i="1" s="1"/>
  <c r="AI252" i="1"/>
  <c r="AJ252" i="1"/>
  <c r="CX252" i="1" s="1"/>
  <c r="W252" i="1" s="1"/>
  <c r="CQ252" i="1"/>
  <c r="CR252" i="1"/>
  <c r="Q252" i="1" s="1"/>
  <c r="CS252" i="1"/>
  <c r="R252" i="1" s="1"/>
  <c r="CT252" i="1"/>
  <c r="S252" i="1" s="1"/>
  <c r="CU252" i="1"/>
  <c r="T252" i="1" s="1"/>
  <c r="CW252" i="1"/>
  <c r="GL252" i="1"/>
  <c r="GO252" i="1"/>
  <c r="GP252" i="1"/>
  <c r="GV252" i="1"/>
  <c r="GX252" i="1"/>
  <c r="HC252" i="1"/>
  <c r="B254" i="1"/>
  <c r="B26" i="1" s="1"/>
  <c r="C254" i="1"/>
  <c r="C26" i="1" s="1"/>
  <c r="D254" i="1"/>
  <c r="D26" i="1" s="1"/>
  <c r="F254" i="1"/>
  <c r="F26" i="1" s="1"/>
  <c r="G254" i="1"/>
  <c r="G26" i="1" s="1"/>
  <c r="BX254" i="1"/>
  <c r="BX26" i="1" s="1"/>
  <c r="BY254" i="1"/>
  <c r="BY26" i="1" s="1"/>
  <c r="CD254" i="1"/>
  <c r="CD26" i="1" s="1"/>
  <c r="CK254" i="1"/>
  <c r="CK26" i="1" s="1"/>
  <c r="CL254" i="1"/>
  <c r="CL26" i="1" s="1"/>
  <c r="CM254" i="1"/>
  <c r="CM26" i="1" s="1"/>
  <c r="FP254" i="1"/>
  <c r="FP26" i="1" s="1"/>
  <c r="FQ254" i="1"/>
  <c r="FQ26" i="1" s="1"/>
  <c r="GC254" i="1"/>
  <c r="GC26" i="1" s="1"/>
  <c r="GD254" i="1"/>
  <c r="GD26" i="1" s="1"/>
  <c r="GE254" i="1"/>
  <c r="GE26" i="1" s="1"/>
  <c r="D284" i="1"/>
  <c r="E286" i="1"/>
  <c r="Z286" i="1"/>
  <c r="AA286" i="1"/>
  <c r="AM286" i="1"/>
  <c r="AN286" i="1"/>
  <c r="BE286" i="1"/>
  <c r="BF286" i="1"/>
  <c r="BG286" i="1"/>
  <c r="BH286" i="1"/>
  <c r="BI286" i="1"/>
  <c r="BJ286" i="1"/>
  <c r="BK286" i="1"/>
  <c r="BL286" i="1"/>
  <c r="BM286" i="1"/>
  <c r="BN286" i="1"/>
  <c r="BO286" i="1"/>
  <c r="BP286" i="1"/>
  <c r="BQ286" i="1"/>
  <c r="BR286" i="1"/>
  <c r="BS286" i="1"/>
  <c r="BT286" i="1"/>
  <c r="BU286" i="1"/>
  <c r="BV286" i="1"/>
  <c r="BW286" i="1"/>
  <c r="CN286" i="1"/>
  <c r="CO286" i="1"/>
  <c r="CP286" i="1"/>
  <c r="CQ286" i="1"/>
  <c r="CR286" i="1"/>
  <c r="CS286" i="1"/>
  <c r="CT286" i="1"/>
  <c r="CU286" i="1"/>
  <c r="CV286" i="1"/>
  <c r="CW286" i="1"/>
  <c r="CX286" i="1"/>
  <c r="CY286" i="1"/>
  <c r="CZ286" i="1"/>
  <c r="DA286" i="1"/>
  <c r="DB286" i="1"/>
  <c r="DC286" i="1"/>
  <c r="DD286" i="1"/>
  <c r="DE286" i="1"/>
  <c r="DF286" i="1"/>
  <c r="DR286" i="1"/>
  <c r="DS286" i="1"/>
  <c r="EE286" i="1"/>
  <c r="EF286" i="1"/>
  <c r="EW286" i="1"/>
  <c r="EX286" i="1"/>
  <c r="EY286" i="1"/>
  <c r="EZ286" i="1"/>
  <c r="FA286" i="1"/>
  <c r="FB286" i="1"/>
  <c r="FC286" i="1"/>
  <c r="FD286" i="1"/>
  <c r="FE286" i="1"/>
  <c r="FF286" i="1"/>
  <c r="FG286" i="1"/>
  <c r="FH286" i="1"/>
  <c r="FI286" i="1"/>
  <c r="FJ286" i="1"/>
  <c r="FK286" i="1"/>
  <c r="FL286" i="1"/>
  <c r="FM286" i="1"/>
  <c r="FN286" i="1"/>
  <c r="FO286" i="1"/>
  <c r="GF286" i="1"/>
  <c r="GG286" i="1"/>
  <c r="GH286" i="1"/>
  <c r="GI286" i="1"/>
  <c r="GJ286" i="1"/>
  <c r="GK286" i="1"/>
  <c r="GL286" i="1"/>
  <c r="GM286" i="1"/>
  <c r="GN286" i="1"/>
  <c r="GO286" i="1"/>
  <c r="GP286" i="1"/>
  <c r="GQ286" i="1"/>
  <c r="GR286" i="1"/>
  <c r="GS286" i="1"/>
  <c r="GT286" i="1"/>
  <c r="GU286" i="1"/>
  <c r="GV286" i="1"/>
  <c r="GW286" i="1"/>
  <c r="GX286" i="1"/>
  <c r="C288" i="1"/>
  <c r="D288" i="1"/>
  <c r="N288" i="1"/>
  <c r="T288" i="1"/>
  <c r="U288" i="1"/>
  <c r="V288" i="1"/>
  <c r="AC288" i="1"/>
  <c r="AD288" i="1"/>
  <c r="AE288" i="1"/>
  <c r="AF288" i="1"/>
  <c r="AG288" i="1"/>
  <c r="AH288" i="1"/>
  <c r="AI288" i="1"/>
  <c r="AJ288" i="1"/>
  <c r="CX288" i="1" s="1"/>
  <c r="W288" i="1" s="1"/>
  <c r="CQ288" i="1"/>
  <c r="CR288" i="1"/>
  <c r="CS288" i="1"/>
  <c r="CT288" i="1"/>
  <c r="CU288" i="1"/>
  <c r="CV288" i="1"/>
  <c r="CW288" i="1"/>
  <c r="GL288" i="1"/>
  <c r="GO288" i="1"/>
  <c r="GP288" i="1"/>
  <c r="GV288" i="1"/>
  <c r="GX288" i="1"/>
  <c r="HC288" i="1"/>
  <c r="C289" i="1"/>
  <c r="D289" i="1"/>
  <c r="N289" i="1"/>
  <c r="U289" i="1"/>
  <c r="V289" i="1"/>
  <c r="AC289" i="1"/>
  <c r="AD289" i="1"/>
  <c r="AE289" i="1"/>
  <c r="AF289" i="1"/>
  <c r="AG289" i="1"/>
  <c r="CU289" i="1" s="1"/>
  <c r="T289" i="1" s="1"/>
  <c r="AH289" i="1"/>
  <c r="AI289" i="1"/>
  <c r="AJ289" i="1"/>
  <c r="CX289" i="1" s="1"/>
  <c r="W289" i="1" s="1"/>
  <c r="CQ289" i="1"/>
  <c r="CR289" i="1"/>
  <c r="CS289" i="1"/>
  <c r="CT289" i="1"/>
  <c r="CV289" i="1"/>
  <c r="CW289" i="1"/>
  <c r="GL289" i="1"/>
  <c r="GO289" i="1"/>
  <c r="GP289" i="1"/>
  <c r="GV289" i="1"/>
  <c r="HC289" i="1" s="1"/>
  <c r="GX289" i="1" s="1"/>
  <c r="C290" i="1"/>
  <c r="D290" i="1"/>
  <c r="N290" i="1"/>
  <c r="P290" i="1"/>
  <c r="Q290" i="1"/>
  <c r="R290" i="1"/>
  <c r="U290" i="1"/>
  <c r="V290" i="1"/>
  <c r="AC290" i="1"/>
  <c r="AD290" i="1"/>
  <c r="AE290" i="1"/>
  <c r="AF290" i="1"/>
  <c r="AB290" i="1" s="1"/>
  <c r="AG290" i="1"/>
  <c r="AH290" i="1"/>
  <c r="AI290" i="1"/>
  <c r="AJ290" i="1"/>
  <c r="CX290" i="1" s="1"/>
  <c r="W290" i="1" s="1"/>
  <c r="CQ290" i="1"/>
  <c r="CR290" i="1"/>
  <c r="CS290" i="1"/>
  <c r="CT290" i="1"/>
  <c r="CU290" i="1"/>
  <c r="T290" i="1" s="1"/>
  <c r="CV290" i="1"/>
  <c r="CW290" i="1"/>
  <c r="GL290" i="1"/>
  <c r="GO290" i="1"/>
  <c r="GP290" i="1"/>
  <c r="GV290" i="1"/>
  <c r="GX290" i="1"/>
  <c r="HC290" i="1"/>
  <c r="C291" i="1"/>
  <c r="D291" i="1"/>
  <c r="N291" i="1"/>
  <c r="R291" i="1"/>
  <c r="S291" i="1"/>
  <c r="CY291" i="1" s="1"/>
  <c r="X291" i="1" s="1"/>
  <c r="U291" i="1"/>
  <c r="V291" i="1"/>
  <c r="AC291" i="1"/>
  <c r="AD291" i="1"/>
  <c r="AE291" i="1"/>
  <c r="AF291" i="1"/>
  <c r="AB291" i="1" s="1"/>
  <c r="AG291" i="1"/>
  <c r="AH291" i="1"/>
  <c r="AI291" i="1"/>
  <c r="AJ291" i="1"/>
  <c r="CX291" i="1" s="1"/>
  <c r="W291" i="1" s="1"/>
  <c r="CQ291" i="1"/>
  <c r="CR291" i="1"/>
  <c r="CS291" i="1"/>
  <c r="CT291" i="1"/>
  <c r="CU291" i="1"/>
  <c r="T291" i="1" s="1"/>
  <c r="CV291" i="1"/>
  <c r="CW291" i="1"/>
  <c r="GL291" i="1"/>
  <c r="GO291" i="1"/>
  <c r="GP291" i="1"/>
  <c r="GV291" i="1"/>
  <c r="HC291" i="1" s="1"/>
  <c r="GX291" i="1" s="1"/>
  <c r="C292" i="1"/>
  <c r="D292" i="1"/>
  <c r="N292" i="1"/>
  <c r="T292" i="1"/>
  <c r="U292" i="1"/>
  <c r="V292" i="1"/>
  <c r="AC292" i="1"/>
  <c r="AE292" i="1"/>
  <c r="AD292" i="1" s="1"/>
  <c r="AB292" i="1" s="1"/>
  <c r="AF292" i="1"/>
  <c r="AG292" i="1"/>
  <c r="AH292" i="1"/>
  <c r="AI292" i="1"/>
  <c r="AJ292" i="1"/>
  <c r="CX292" i="1" s="1"/>
  <c r="W292" i="1" s="1"/>
  <c r="CQ292" i="1"/>
  <c r="CR292" i="1"/>
  <c r="CS292" i="1"/>
  <c r="CT292" i="1"/>
  <c r="CU292" i="1"/>
  <c r="CV292" i="1"/>
  <c r="CW292" i="1"/>
  <c r="GL292" i="1"/>
  <c r="GN292" i="1"/>
  <c r="GP292" i="1"/>
  <c r="GV292" i="1"/>
  <c r="GX292" i="1"/>
  <c r="HC292" i="1"/>
  <c r="C293" i="1"/>
  <c r="D293" i="1"/>
  <c r="N293" i="1"/>
  <c r="U293" i="1"/>
  <c r="V293" i="1"/>
  <c r="AC293" i="1"/>
  <c r="AE293" i="1"/>
  <c r="AD293" i="1" s="1"/>
  <c r="AF293" i="1"/>
  <c r="AG293" i="1"/>
  <c r="CU293" i="1" s="1"/>
  <c r="T293" i="1" s="1"/>
  <c r="AH293" i="1"/>
  <c r="AI293" i="1"/>
  <c r="AJ293" i="1"/>
  <c r="CX293" i="1" s="1"/>
  <c r="W293" i="1" s="1"/>
  <c r="CQ293" i="1"/>
  <c r="CR293" i="1"/>
  <c r="CS293" i="1"/>
  <c r="CT293" i="1"/>
  <c r="CV293" i="1"/>
  <c r="CW293" i="1"/>
  <c r="GL293" i="1"/>
  <c r="GN293" i="1"/>
  <c r="GP293" i="1"/>
  <c r="GV293" i="1"/>
  <c r="HC293" i="1" s="1"/>
  <c r="GX293" i="1"/>
  <c r="I295" i="1"/>
  <c r="P295" i="1" s="1"/>
  <c r="O295" i="1" s="1"/>
  <c r="GM295" i="1" s="1"/>
  <c r="GO295" i="1" s="1"/>
  <c r="N295" i="1"/>
  <c r="Q295" i="1"/>
  <c r="S295" i="1"/>
  <c r="Y295" i="1"/>
  <c r="AC295" i="1"/>
  <c r="AE295" i="1"/>
  <c r="AD295" i="1" s="1"/>
  <c r="AF295" i="1"/>
  <c r="AG295" i="1"/>
  <c r="AH295" i="1"/>
  <c r="AI295" i="1"/>
  <c r="AJ295" i="1"/>
  <c r="CP295" i="1"/>
  <c r="CQ295" i="1"/>
  <c r="CR295" i="1"/>
  <c r="CS295" i="1"/>
  <c r="R295" i="1" s="1"/>
  <c r="CT295" i="1"/>
  <c r="CU295" i="1"/>
  <c r="CV295" i="1"/>
  <c r="U295" i="1" s="1"/>
  <c r="CW295" i="1"/>
  <c r="V295" i="1" s="1"/>
  <c r="CX295" i="1"/>
  <c r="W295" i="1" s="1"/>
  <c r="CY295" i="1"/>
  <c r="X295" i="1" s="1"/>
  <c r="CZ295" i="1"/>
  <c r="GL295" i="1"/>
  <c r="GN295" i="1"/>
  <c r="GP295" i="1"/>
  <c r="GV295" i="1"/>
  <c r="HC295" i="1"/>
  <c r="GX295" i="1" s="1"/>
  <c r="I296" i="1"/>
  <c r="S296" i="1" s="1"/>
  <c r="N296" i="1"/>
  <c r="P296" i="1"/>
  <c r="O296" i="1" s="1"/>
  <c r="GM296" i="1" s="1"/>
  <c r="GO296" i="1" s="1"/>
  <c r="R296" i="1"/>
  <c r="X296" i="1"/>
  <c r="AB296" i="1"/>
  <c r="AC296" i="1"/>
  <c r="AD296" i="1"/>
  <c r="AE296" i="1"/>
  <c r="AF296" i="1"/>
  <c r="AG296" i="1"/>
  <c r="AH296" i="1"/>
  <c r="AI296" i="1"/>
  <c r="AJ296" i="1"/>
  <c r="CP296" i="1"/>
  <c r="CQ296" i="1"/>
  <c r="CR296" i="1"/>
  <c r="Q296" i="1" s="1"/>
  <c r="CS296" i="1"/>
  <c r="CT296" i="1"/>
  <c r="CU296" i="1"/>
  <c r="T296" i="1" s="1"/>
  <c r="CV296" i="1"/>
  <c r="U296" i="1" s="1"/>
  <c r="CW296" i="1"/>
  <c r="V296" i="1" s="1"/>
  <c r="CX296" i="1"/>
  <c r="W296" i="1" s="1"/>
  <c r="CY296" i="1"/>
  <c r="CZ296" i="1"/>
  <c r="Y296" i="1" s="1"/>
  <c r="GL296" i="1"/>
  <c r="GN296" i="1"/>
  <c r="GP296" i="1"/>
  <c r="GV296" i="1"/>
  <c r="GX296" i="1"/>
  <c r="HC296" i="1"/>
  <c r="N297" i="1"/>
  <c r="P297" i="1"/>
  <c r="CP297" i="1" s="1"/>
  <c r="O297" i="1" s="1"/>
  <c r="R297" i="1"/>
  <c r="S297" i="1"/>
  <c r="X297" i="1"/>
  <c r="AB297" i="1"/>
  <c r="AC297" i="1"/>
  <c r="AD297" i="1"/>
  <c r="AE297" i="1"/>
  <c r="AF297" i="1"/>
  <c r="AG297" i="1"/>
  <c r="AH297" i="1"/>
  <c r="CV297" i="1" s="1"/>
  <c r="U297" i="1" s="1"/>
  <c r="AI297" i="1"/>
  <c r="AJ297" i="1"/>
  <c r="CX297" i="1" s="1"/>
  <c r="W297" i="1" s="1"/>
  <c r="CQ297" i="1"/>
  <c r="CR297" i="1"/>
  <c r="Q297" i="1" s="1"/>
  <c r="CS297" i="1"/>
  <c r="CT297" i="1"/>
  <c r="CU297" i="1"/>
  <c r="T297" i="1" s="1"/>
  <c r="CW297" i="1"/>
  <c r="V297" i="1" s="1"/>
  <c r="CY297" i="1"/>
  <c r="CZ297" i="1"/>
  <c r="Y297" i="1" s="1"/>
  <c r="GL297" i="1"/>
  <c r="GO297" i="1"/>
  <c r="GP297" i="1"/>
  <c r="GV297" i="1"/>
  <c r="GX297" i="1"/>
  <c r="HC297" i="1"/>
  <c r="HG297" i="1"/>
  <c r="N298" i="1"/>
  <c r="Q298" i="1"/>
  <c r="R298" i="1"/>
  <c r="W298" i="1"/>
  <c r="Y298" i="1"/>
  <c r="AC298" i="1"/>
  <c r="AB298" i="1" s="1"/>
  <c r="AD298" i="1"/>
  <c r="AE298" i="1"/>
  <c r="AF298" i="1"/>
  <c r="AG298" i="1"/>
  <c r="CU298" i="1" s="1"/>
  <c r="T298" i="1" s="1"/>
  <c r="AH298" i="1"/>
  <c r="AI298" i="1"/>
  <c r="CW298" i="1" s="1"/>
  <c r="V298" i="1" s="1"/>
  <c r="AJ298" i="1"/>
  <c r="CQ298" i="1"/>
  <c r="P298" i="1" s="1"/>
  <c r="CR298" i="1"/>
  <c r="CS298" i="1"/>
  <c r="CT298" i="1"/>
  <c r="S298" i="1" s="1"/>
  <c r="CV298" i="1"/>
  <c r="U298" i="1" s="1"/>
  <c r="CX298" i="1"/>
  <c r="CY298" i="1"/>
  <c r="X298" i="1" s="1"/>
  <c r="CZ298" i="1"/>
  <c r="GL298" i="1"/>
  <c r="GO298" i="1"/>
  <c r="GP298" i="1"/>
  <c r="GV298" i="1"/>
  <c r="HC298" i="1" s="1"/>
  <c r="GX298" i="1" s="1"/>
  <c r="HG298" i="1"/>
  <c r="C299" i="1"/>
  <c r="D299" i="1"/>
  <c r="N299" i="1"/>
  <c r="T299" i="1"/>
  <c r="V299" i="1"/>
  <c r="AC299" i="1"/>
  <c r="AE299" i="1"/>
  <c r="AD299" i="1" s="1"/>
  <c r="AF299" i="1"/>
  <c r="AG299" i="1"/>
  <c r="AH299" i="1"/>
  <c r="AI299" i="1"/>
  <c r="AJ299" i="1"/>
  <c r="CX299" i="1" s="1"/>
  <c r="W299" i="1" s="1"/>
  <c r="CQ299" i="1"/>
  <c r="CR299" i="1"/>
  <c r="CS299" i="1"/>
  <c r="CT299" i="1"/>
  <c r="CU299" i="1"/>
  <c r="CV299" i="1"/>
  <c r="CW299" i="1"/>
  <c r="GL299" i="1"/>
  <c r="GN299" i="1"/>
  <c r="GP299" i="1"/>
  <c r="GV299" i="1"/>
  <c r="GX299" i="1"/>
  <c r="HC299" i="1"/>
  <c r="C300" i="1"/>
  <c r="D300" i="1"/>
  <c r="N300" i="1"/>
  <c r="U300" i="1"/>
  <c r="V300" i="1"/>
  <c r="AC300" i="1"/>
  <c r="AE300" i="1"/>
  <c r="AD300" i="1" s="1"/>
  <c r="AF300" i="1"/>
  <c r="AG300" i="1"/>
  <c r="CU300" i="1" s="1"/>
  <c r="T300" i="1" s="1"/>
  <c r="AH300" i="1"/>
  <c r="AI300" i="1"/>
  <c r="AJ300" i="1"/>
  <c r="CX300" i="1" s="1"/>
  <c r="W300" i="1" s="1"/>
  <c r="CQ300" i="1"/>
  <c r="CR300" i="1"/>
  <c r="CS300" i="1"/>
  <c r="CT300" i="1"/>
  <c r="CV300" i="1"/>
  <c r="CW300" i="1"/>
  <c r="GL300" i="1"/>
  <c r="GN300" i="1"/>
  <c r="GP300" i="1"/>
  <c r="GV300" i="1"/>
  <c r="HC300" i="1" s="1"/>
  <c r="GX300" i="1" s="1"/>
  <c r="I302" i="1"/>
  <c r="P302" i="1" s="1"/>
  <c r="O302" i="1" s="1"/>
  <c r="GM302" i="1" s="1"/>
  <c r="GO302" i="1" s="1"/>
  <c r="N302" i="1"/>
  <c r="Q302" i="1"/>
  <c r="S302" i="1"/>
  <c r="Y302" i="1"/>
  <c r="AC302" i="1"/>
  <c r="AB302" i="1" s="1"/>
  <c r="AE302" i="1"/>
  <c r="AD302" i="1" s="1"/>
  <c r="AF302" i="1"/>
  <c r="AG302" i="1"/>
  <c r="AH302" i="1"/>
  <c r="AI302" i="1"/>
  <c r="AJ302" i="1"/>
  <c r="CP302" i="1"/>
  <c r="CQ302" i="1"/>
  <c r="CR302" i="1"/>
  <c r="CS302" i="1"/>
  <c r="R302" i="1" s="1"/>
  <c r="CT302" i="1"/>
  <c r="CU302" i="1"/>
  <c r="T302" i="1" s="1"/>
  <c r="CV302" i="1"/>
  <c r="U302" i="1" s="1"/>
  <c r="CW302" i="1"/>
  <c r="V302" i="1" s="1"/>
  <c r="CX302" i="1"/>
  <c r="W302" i="1" s="1"/>
  <c r="CY302" i="1"/>
  <c r="X302" i="1" s="1"/>
  <c r="CZ302" i="1"/>
  <c r="GL302" i="1"/>
  <c r="GN302" i="1"/>
  <c r="GP302" i="1"/>
  <c r="GV302" i="1"/>
  <c r="HC302" i="1"/>
  <c r="GX302" i="1" s="1"/>
  <c r="I303" i="1"/>
  <c r="N303" i="1"/>
  <c r="P303" i="1"/>
  <c r="O303" i="1" s="1"/>
  <c r="R303" i="1"/>
  <c r="X303" i="1"/>
  <c r="AB303" i="1"/>
  <c r="AC303" i="1"/>
  <c r="AD303" i="1"/>
  <c r="AE303" i="1"/>
  <c r="AF303" i="1"/>
  <c r="AG303" i="1"/>
  <c r="AH303" i="1"/>
  <c r="AI303" i="1"/>
  <c r="AJ303" i="1"/>
  <c r="CP303" i="1"/>
  <c r="CQ303" i="1"/>
  <c r="CR303" i="1"/>
  <c r="Q303" i="1" s="1"/>
  <c r="CS303" i="1"/>
  <c r="CT303" i="1"/>
  <c r="S303" i="1" s="1"/>
  <c r="CU303" i="1"/>
  <c r="T303" i="1" s="1"/>
  <c r="CV303" i="1"/>
  <c r="U303" i="1" s="1"/>
  <c r="CW303" i="1"/>
  <c r="V303" i="1" s="1"/>
  <c r="CX303" i="1"/>
  <c r="W303" i="1" s="1"/>
  <c r="CY303" i="1"/>
  <c r="CZ303" i="1"/>
  <c r="Y303" i="1" s="1"/>
  <c r="GL303" i="1"/>
  <c r="GN303" i="1"/>
  <c r="GP303" i="1"/>
  <c r="GV303" i="1"/>
  <c r="GX303" i="1"/>
  <c r="HC303" i="1"/>
  <c r="C304" i="1"/>
  <c r="D304" i="1"/>
  <c r="N304" i="1"/>
  <c r="U304" i="1"/>
  <c r="V304" i="1"/>
  <c r="AC304" i="1"/>
  <c r="AE304" i="1"/>
  <c r="AD304" i="1" s="1"/>
  <c r="AF304" i="1"/>
  <c r="AG304" i="1"/>
  <c r="AH304" i="1"/>
  <c r="AI304" i="1"/>
  <c r="AJ304" i="1"/>
  <c r="CX304" i="1" s="1"/>
  <c r="W304" i="1" s="1"/>
  <c r="CQ304" i="1"/>
  <c r="CR304" i="1"/>
  <c r="CS304" i="1"/>
  <c r="CT304" i="1"/>
  <c r="CU304" i="1"/>
  <c r="T304" i="1" s="1"/>
  <c r="CV304" i="1"/>
  <c r="CW304" i="1"/>
  <c r="GL304" i="1"/>
  <c r="GN304" i="1"/>
  <c r="GP304" i="1"/>
  <c r="GV304" i="1"/>
  <c r="HC304" i="1" s="1"/>
  <c r="GX304" i="1" s="1"/>
  <c r="C305" i="1"/>
  <c r="D305" i="1"/>
  <c r="N305" i="1"/>
  <c r="T305" i="1"/>
  <c r="U305" i="1"/>
  <c r="AC305" i="1"/>
  <c r="AE305" i="1"/>
  <c r="AD305" i="1" s="1"/>
  <c r="AF305" i="1"/>
  <c r="AG305" i="1"/>
  <c r="AH305" i="1"/>
  <c r="AI305" i="1"/>
  <c r="AJ305" i="1"/>
  <c r="CX305" i="1" s="1"/>
  <c r="W305" i="1" s="1"/>
  <c r="CQ305" i="1"/>
  <c r="CR305" i="1"/>
  <c r="CS305" i="1"/>
  <c r="CT305" i="1"/>
  <c r="CU305" i="1"/>
  <c r="CV305" i="1"/>
  <c r="CW305" i="1"/>
  <c r="GL305" i="1"/>
  <c r="GN305" i="1"/>
  <c r="GP305" i="1"/>
  <c r="GV305" i="1"/>
  <c r="GX305" i="1"/>
  <c r="HC305" i="1"/>
  <c r="I307" i="1"/>
  <c r="P307" i="1" s="1"/>
  <c r="O307" i="1" s="1"/>
  <c r="N307" i="1"/>
  <c r="AC307" i="1"/>
  <c r="AB307" i="1" s="1"/>
  <c r="AE307" i="1"/>
  <c r="AD307" i="1" s="1"/>
  <c r="AF307" i="1"/>
  <c r="AG307" i="1"/>
  <c r="AH307" i="1"/>
  <c r="AI307" i="1"/>
  <c r="AJ307" i="1"/>
  <c r="CP307" i="1"/>
  <c r="CQ307" i="1"/>
  <c r="CR307" i="1"/>
  <c r="CS307" i="1"/>
  <c r="CT307" i="1"/>
  <c r="CU307" i="1"/>
  <c r="T307" i="1" s="1"/>
  <c r="CV307" i="1"/>
  <c r="CW307" i="1"/>
  <c r="CX307" i="1"/>
  <c r="CY307" i="1"/>
  <c r="X307" i="1" s="1"/>
  <c r="CZ307" i="1"/>
  <c r="Y307" i="1" s="1"/>
  <c r="GL307" i="1"/>
  <c r="GN307" i="1"/>
  <c r="GP307" i="1"/>
  <c r="GV307" i="1"/>
  <c r="HC307" i="1"/>
  <c r="I308" i="1"/>
  <c r="N308" i="1"/>
  <c r="P308" i="1"/>
  <c r="O308" i="1" s="1"/>
  <c r="R308" i="1"/>
  <c r="T308" i="1"/>
  <c r="AB308" i="1"/>
  <c r="AC308" i="1"/>
  <c r="AD308" i="1"/>
  <c r="AE308" i="1"/>
  <c r="AF308" i="1"/>
  <c r="AG308" i="1"/>
  <c r="AH308" i="1"/>
  <c r="AI308" i="1"/>
  <c r="AJ308" i="1"/>
  <c r="CP308" i="1"/>
  <c r="CQ308" i="1"/>
  <c r="CR308" i="1"/>
  <c r="Q308" i="1" s="1"/>
  <c r="CS308" i="1"/>
  <c r="CT308" i="1"/>
  <c r="S308" i="1" s="1"/>
  <c r="CU308" i="1"/>
  <c r="CV308" i="1"/>
  <c r="U308" i="1" s="1"/>
  <c r="CW308" i="1"/>
  <c r="V308" i="1" s="1"/>
  <c r="CX308" i="1"/>
  <c r="W308" i="1" s="1"/>
  <c r="CY308" i="1"/>
  <c r="X308" i="1" s="1"/>
  <c r="CZ308" i="1"/>
  <c r="Y308" i="1" s="1"/>
  <c r="GL308" i="1"/>
  <c r="GN308" i="1"/>
  <c r="GP308" i="1"/>
  <c r="GV308" i="1"/>
  <c r="GX308" i="1"/>
  <c r="HC308" i="1"/>
  <c r="N309" i="1"/>
  <c r="R309" i="1"/>
  <c r="T309" i="1"/>
  <c r="AC309" i="1"/>
  <c r="AD309" i="1"/>
  <c r="AB309" i="1" s="1"/>
  <c r="AE309" i="1"/>
  <c r="AF309" i="1"/>
  <c r="AG309" i="1"/>
  <c r="CU309" i="1" s="1"/>
  <c r="AH309" i="1"/>
  <c r="CV309" i="1" s="1"/>
  <c r="U309" i="1" s="1"/>
  <c r="AI309" i="1"/>
  <c r="AJ309" i="1"/>
  <c r="CX309" i="1" s="1"/>
  <c r="W309" i="1" s="1"/>
  <c r="CQ309" i="1"/>
  <c r="P309" i="1" s="1"/>
  <c r="CP309" i="1" s="1"/>
  <c r="O309" i="1" s="1"/>
  <c r="CR309" i="1"/>
  <c r="Q309" i="1" s="1"/>
  <c r="CS309" i="1"/>
  <c r="CT309" i="1"/>
  <c r="S309" i="1" s="1"/>
  <c r="CW309" i="1"/>
  <c r="V309" i="1" s="1"/>
  <c r="CY309" i="1"/>
  <c r="X309" i="1" s="1"/>
  <c r="CZ309" i="1"/>
  <c r="Y309" i="1" s="1"/>
  <c r="GL309" i="1"/>
  <c r="GO309" i="1"/>
  <c r="GP309" i="1"/>
  <c r="GV309" i="1"/>
  <c r="HC309" i="1" s="1"/>
  <c r="GX309" i="1" s="1"/>
  <c r="HG309" i="1"/>
  <c r="N310" i="1"/>
  <c r="Q310" i="1"/>
  <c r="S310" i="1"/>
  <c r="U310" i="1"/>
  <c r="AC310" i="1"/>
  <c r="AB310" i="1" s="1"/>
  <c r="AD310" i="1"/>
  <c r="AE310" i="1"/>
  <c r="AF310" i="1"/>
  <c r="AG310" i="1"/>
  <c r="CU310" i="1" s="1"/>
  <c r="T310" i="1" s="1"/>
  <c r="AH310" i="1"/>
  <c r="AI310" i="1"/>
  <c r="CW310" i="1" s="1"/>
  <c r="V310" i="1" s="1"/>
  <c r="AJ310" i="1"/>
  <c r="CP310" i="1"/>
  <c r="O310" i="1" s="1"/>
  <c r="CQ310" i="1"/>
  <c r="P310" i="1" s="1"/>
  <c r="CR310" i="1"/>
  <c r="CS310" i="1"/>
  <c r="R310" i="1" s="1"/>
  <c r="CT310" i="1"/>
  <c r="CV310" i="1"/>
  <c r="CX310" i="1"/>
  <c r="W310" i="1" s="1"/>
  <c r="CY310" i="1"/>
  <c r="X310" i="1" s="1"/>
  <c r="CZ310" i="1"/>
  <c r="Y310" i="1" s="1"/>
  <c r="GL310" i="1"/>
  <c r="GO310" i="1"/>
  <c r="GP310" i="1"/>
  <c r="GV310" i="1"/>
  <c r="HC310" i="1" s="1"/>
  <c r="GX310" i="1" s="1"/>
  <c r="HG310" i="1"/>
  <c r="C311" i="1"/>
  <c r="D311" i="1"/>
  <c r="N311" i="1"/>
  <c r="U311" i="1"/>
  <c r="G108" i="7" s="1"/>
  <c r="AC311" i="1"/>
  <c r="AE311" i="1"/>
  <c r="AD311" i="1" s="1"/>
  <c r="AF311" i="1"/>
  <c r="AG311" i="1"/>
  <c r="AH311" i="1"/>
  <c r="AI311" i="1"/>
  <c r="AJ311" i="1"/>
  <c r="CX311" i="1" s="1"/>
  <c r="W311" i="1" s="1"/>
  <c r="CQ311" i="1"/>
  <c r="CR311" i="1"/>
  <c r="CS311" i="1"/>
  <c r="CT311" i="1"/>
  <c r="CU311" i="1"/>
  <c r="T311" i="1" s="1"/>
  <c r="CV311" i="1"/>
  <c r="CW311" i="1"/>
  <c r="GL311" i="1"/>
  <c r="GN311" i="1"/>
  <c r="GP311" i="1"/>
  <c r="GV311" i="1"/>
  <c r="HC311" i="1" s="1"/>
  <c r="GX311" i="1" s="1"/>
  <c r="C312" i="1"/>
  <c r="D312" i="1"/>
  <c r="N312" i="1"/>
  <c r="U312" i="1"/>
  <c r="AC312" i="1"/>
  <c r="AE312" i="1"/>
  <c r="AD312" i="1" s="1"/>
  <c r="AF312" i="1"/>
  <c r="AG312" i="1"/>
  <c r="AH312" i="1"/>
  <c r="AI312" i="1"/>
  <c r="AJ312" i="1"/>
  <c r="CX312" i="1" s="1"/>
  <c r="W312" i="1" s="1"/>
  <c r="CQ312" i="1"/>
  <c r="CR312" i="1"/>
  <c r="CS312" i="1"/>
  <c r="CT312" i="1"/>
  <c r="CU312" i="1"/>
  <c r="T312" i="1" s="1"/>
  <c r="CV312" i="1"/>
  <c r="CW312" i="1"/>
  <c r="GL312" i="1"/>
  <c r="GN312" i="1"/>
  <c r="GP312" i="1"/>
  <c r="GV312" i="1"/>
  <c r="HC312" i="1"/>
  <c r="GX312" i="1" s="1"/>
  <c r="I314" i="1"/>
  <c r="V314" i="1" s="1"/>
  <c r="N314" i="1"/>
  <c r="P314" i="1"/>
  <c r="O314" i="1" s="1"/>
  <c r="T314" i="1"/>
  <c r="X314" i="1"/>
  <c r="AC314" i="1"/>
  <c r="AE314" i="1"/>
  <c r="AD314" i="1" s="1"/>
  <c r="AF314" i="1"/>
  <c r="AG314" i="1"/>
  <c r="AH314" i="1"/>
  <c r="AI314" i="1"/>
  <c r="AJ314" i="1"/>
  <c r="CP314" i="1"/>
  <c r="CQ314" i="1"/>
  <c r="CR314" i="1"/>
  <c r="Q314" i="1" s="1"/>
  <c r="CS314" i="1"/>
  <c r="CT314" i="1"/>
  <c r="S314" i="1" s="1"/>
  <c r="CU314" i="1"/>
  <c r="CV314" i="1"/>
  <c r="CW314" i="1"/>
  <c r="CX314" i="1"/>
  <c r="W314" i="1" s="1"/>
  <c r="CY314" i="1"/>
  <c r="CZ314" i="1"/>
  <c r="Y314" i="1" s="1"/>
  <c r="GL314" i="1"/>
  <c r="GN314" i="1"/>
  <c r="GP314" i="1"/>
  <c r="GV314" i="1"/>
  <c r="HC314" i="1"/>
  <c r="I315" i="1"/>
  <c r="N315" i="1"/>
  <c r="P315" i="1"/>
  <c r="O315" i="1" s="1"/>
  <c r="GM315" i="1" s="1"/>
  <c r="GO315" i="1" s="1"/>
  <c r="S315" i="1"/>
  <c r="T315" i="1"/>
  <c r="U315" i="1"/>
  <c r="V315" i="1"/>
  <c r="W315" i="1"/>
  <c r="AB315" i="1"/>
  <c r="AC315" i="1"/>
  <c r="AD315" i="1"/>
  <c r="AE315" i="1"/>
  <c r="AF315" i="1"/>
  <c r="AG315" i="1"/>
  <c r="AH315" i="1"/>
  <c r="AI315" i="1"/>
  <c r="AJ315" i="1"/>
  <c r="CP315" i="1"/>
  <c r="CQ315" i="1"/>
  <c r="CR315" i="1"/>
  <c r="Q315" i="1" s="1"/>
  <c r="CS315" i="1"/>
  <c r="R315" i="1" s="1"/>
  <c r="CT315" i="1"/>
  <c r="CU315" i="1"/>
  <c r="CV315" i="1"/>
  <c r="CW315" i="1"/>
  <c r="CX315" i="1"/>
  <c r="CY315" i="1"/>
  <c r="X315" i="1" s="1"/>
  <c r="CZ315" i="1"/>
  <c r="Y315" i="1" s="1"/>
  <c r="GL315" i="1"/>
  <c r="GN315" i="1"/>
  <c r="GP315" i="1"/>
  <c r="GV315" i="1"/>
  <c r="GX315" i="1"/>
  <c r="HC315" i="1"/>
  <c r="I316" i="1"/>
  <c r="S316" i="1" s="1"/>
  <c r="N316" i="1"/>
  <c r="AC316" i="1"/>
  <c r="AE316" i="1"/>
  <c r="AD316" i="1" s="1"/>
  <c r="AF316" i="1"/>
  <c r="AB316" i="1" s="1"/>
  <c r="AG316" i="1"/>
  <c r="CU316" i="1" s="1"/>
  <c r="AH316" i="1"/>
  <c r="AI316" i="1"/>
  <c r="AJ316" i="1"/>
  <c r="CQ316" i="1"/>
  <c r="CR316" i="1"/>
  <c r="Q316" i="1" s="1"/>
  <c r="CS316" i="1"/>
  <c r="R316" i="1" s="1"/>
  <c r="CT316" i="1"/>
  <c r="CV316" i="1"/>
  <c r="U316" i="1" s="1"/>
  <c r="CW316" i="1"/>
  <c r="V316" i="1" s="1"/>
  <c r="CX316" i="1"/>
  <c r="GL316" i="1"/>
  <c r="GN316" i="1"/>
  <c r="GP316" i="1"/>
  <c r="GV316" i="1"/>
  <c r="HC316" i="1" s="1"/>
  <c r="GX316" i="1" s="1"/>
  <c r="I317" i="1"/>
  <c r="N317" i="1"/>
  <c r="R317" i="1"/>
  <c r="CY317" i="1" s="1"/>
  <c r="X317" i="1" s="1"/>
  <c r="U317" i="1"/>
  <c r="AC317" i="1"/>
  <c r="AE317" i="1"/>
  <c r="AD317" i="1" s="1"/>
  <c r="AB317" i="1" s="1"/>
  <c r="AF317" i="1"/>
  <c r="AG317" i="1"/>
  <c r="AH317" i="1"/>
  <c r="AI317" i="1"/>
  <c r="AJ317" i="1"/>
  <c r="CX317" i="1" s="1"/>
  <c r="W317" i="1" s="1"/>
  <c r="CQ317" i="1"/>
  <c r="P317" i="1" s="1"/>
  <c r="CR317" i="1"/>
  <c r="Q317" i="1" s="1"/>
  <c r="CS317" i="1"/>
  <c r="CT317" i="1"/>
  <c r="S317" i="1" s="1"/>
  <c r="CZ317" i="1" s="1"/>
  <c r="Y317" i="1" s="1"/>
  <c r="CU317" i="1"/>
  <c r="T317" i="1" s="1"/>
  <c r="CV317" i="1"/>
  <c r="CW317" i="1"/>
  <c r="V317" i="1" s="1"/>
  <c r="GL317" i="1"/>
  <c r="GN317" i="1"/>
  <c r="GP317" i="1"/>
  <c r="GV317" i="1"/>
  <c r="HC317" i="1"/>
  <c r="GX317" i="1" s="1"/>
  <c r="B319" i="1"/>
  <c r="B286" i="1" s="1"/>
  <c r="C319" i="1"/>
  <c r="C286" i="1" s="1"/>
  <c r="D319" i="1"/>
  <c r="D286" i="1" s="1"/>
  <c r="F319" i="1"/>
  <c r="F286" i="1" s="1"/>
  <c r="G319" i="1"/>
  <c r="G286" i="1" s="1"/>
  <c r="AP319" i="1"/>
  <c r="AP286" i="1" s="1"/>
  <c r="BX319" i="1"/>
  <c r="BX286" i="1" s="1"/>
  <c r="BY319" i="1"/>
  <c r="BY286" i="1" s="1"/>
  <c r="CK319" i="1"/>
  <c r="CK286" i="1" s="1"/>
  <c r="CL319" i="1"/>
  <c r="BC319" i="1" s="1"/>
  <c r="CM319" i="1"/>
  <c r="CM286" i="1" s="1"/>
  <c r="EB319" i="1"/>
  <c r="EB286" i="1" s="1"/>
  <c r="EV319" i="1"/>
  <c r="EV286" i="1" s="1"/>
  <c r="FP319" i="1"/>
  <c r="FP286" i="1" s="1"/>
  <c r="FQ319" i="1"/>
  <c r="FQ286" i="1" s="1"/>
  <c r="GC319" i="1"/>
  <c r="GC286" i="1" s="1"/>
  <c r="GD319" i="1"/>
  <c r="GD286" i="1" s="1"/>
  <c r="GE319" i="1"/>
  <c r="GE286" i="1" s="1"/>
  <c r="D349" i="1"/>
  <c r="E351" i="1"/>
  <c r="Z351" i="1"/>
  <c r="AA351" i="1"/>
  <c r="AM351" i="1"/>
  <c r="AN351" i="1"/>
  <c r="BE351" i="1"/>
  <c r="BF351" i="1"/>
  <c r="BG351" i="1"/>
  <c r="BH351" i="1"/>
  <c r="BI351" i="1"/>
  <c r="BJ351" i="1"/>
  <c r="BK351" i="1"/>
  <c r="BL351" i="1"/>
  <c r="BM351" i="1"/>
  <c r="BN351" i="1"/>
  <c r="BO351" i="1"/>
  <c r="BP351" i="1"/>
  <c r="BQ351" i="1"/>
  <c r="BR351" i="1"/>
  <c r="BS351" i="1"/>
  <c r="BT351" i="1"/>
  <c r="BU351" i="1"/>
  <c r="BV351" i="1"/>
  <c r="BW351" i="1"/>
  <c r="CN351" i="1"/>
  <c r="CO351" i="1"/>
  <c r="CP351" i="1"/>
  <c r="CQ351" i="1"/>
  <c r="CR351" i="1"/>
  <c r="CS351" i="1"/>
  <c r="CT351" i="1"/>
  <c r="CU351" i="1"/>
  <c r="CV351" i="1"/>
  <c r="CW351" i="1"/>
  <c r="CX351" i="1"/>
  <c r="CY351" i="1"/>
  <c r="CZ351" i="1"/>
  <c r="DA351" i="1"/>
  <c r="DB351" i="1"/>
  <c r="DC351" i="1"/>
  <c r="DD351" i="1"/>
  <c r="DE351" i="1"/>
  <c r="DF351" i="1"/>
  <c r="DR351" i="1"/>
  <c r="DS351" i="1"/>
  <c r="EE351" i="1"/>
  <c r="EF351" i="1"/>
  <c r="EW351" i="1"/>
  <c r="EX351" i="1"/>
  <c r="EY351" i="1"/>
  <c r="EZ351" i="1"/>
  <c r="FA351" i="1"/>
  <c r="FB351" i="1"/>
  <c r="FC351" i="1"/>
  <c r="FD351" i="1"/>
  <c r="FE351" i="1"/>
  <c r="FF351" i="1"/>
  <c r="FG351" i="1"/>
  <c r="FH351" i="1"/>
  <c r="FI351" i="1"/>
  <c r="FJ351" i="1"/>
  <c r="FK351" i="1"/>
  <c r="FL351" i="1"/>
  <c r="FM351" i="1"/>
  <c r="FN351" i="1"/>
  <c r="FO351" i="1"/>
  <c r="GF351" i="1"/>
  <c r="GG351" i="1"/>
  <c r="GH351" i="1"/>
  <c r="GI351" i="1"/>
  <c r="GJ351" i="1"/>
  <c r="GK351" i="1"/>
  <c r="GL351" i="1"/>
  <c r="GM351" i="1"/>
  <c r="GN351" i="1"/>
  <c r="GO351" i="1"/>
  <c r="GP351" i="1"/>
  <c r="GQ351" i="1"/>
  <c r="GR351" i="1"/>
  <c r="GS351" i="1"/>
  <c r="GT351" i="1"/>
  <c r="GU351" i="1"/>
  <c r="GV351" i="1"/>
  <c r="GW351" i="1"/>
  <c r="GX351" i="1"/>
  <c r="N353" i="1"/>
  <c r="P353" i="1"/>
  <c r="Q353" i="1"/>
  <c r="AC353" i="1"/>
  <c r="AB353" i="1" s="1"/>
  <c r="AD353" i="1"/>
  <c r="AE353" i="1"/>
  <c r="AF353" i="1"/>
  <c r="AG353" i="1"/>
  <c r="CU353" i="1" s="1"/>
  <c r="T353" i="1" s="1"/>
  <c r="AH353" i="1"/>
  <c r="CV353" i="1" s="1"/>
  <c r="U353" i="1" s="1"/>
  <c r="AI353" i="1"/>
  <c r="AJ353" i="1"/>
  <c r="CQ353" i="1"/>
  <c r="CR353" i="1"/>
  <c r="CS353" i="1"/>
  <c r="R353" i="1" s="1"/>
  <c r="CT353" i="1"/>
  <c r="S353" i="1" s="1"/>
  <c r="CW353" i="1"/>
  <c r="V353" i="1" s="1"/>
  <c r="CX353" i="1"/>
  <c r="W353" i="1" s="1"/>
  <c r="GL353" i="1"/>
  <c r="GO353" i="1"/>
  <c r="GP353" i="1"/>
  <c r="GV353" i="1"/>
  <c r="HC353" i="1" s="1"/>
  <c r="GX353" i="1" s="1"/>
  <c r="HG353" i="1"/>
  <c r="N354" i="1"/>
  <c r="P354" i="1"/>
  <c r="Q354" i="1"/>
  <c r="S354" i="1"/>
  <c r="V354" i="1"/>
  <c r="AC354" i="1"/>
  <c r="AE354" i="1"/>
  <c r="AD354" i="1" s="1"/>
  <c r="AF354" i="1"/>
  <c r="AB354" i="1" s="1"/>
  <c r="AG354" i="1"/>
  <c r="CU354" i="1" s="1"/>
  <c r="T354" i="1" s="1"/>
  <c r="AH354" i="1"/>
  <c r="AI354" i="1"/>
  <c r="AJ354" i="1"/>
  <c r="CQ354" i="1"/>
  <c r="CR354" i="1"/>
  <c r="CS354" i="1"/>
  <c r="R354" i="1" s="1"/>
  <c r="CT354" i="1"/>
  <c r="CV354" i="1"/>
  <c r="U354" i="1" s="1"/>
  <c r="CW354" i="1"/>
  <c r="CX354" i="1"/>
  <c r="W354" i="1" s="1"/>
  <c r="GL354" i="1"/>
  <c r="GO354" i="1"/>
  <c r="GP354" i="1"/>
  <c r="GV354" i="1"/>
  <c r="HC354" i="1" s="1"/>
  <c r="GX354" i="1" s="1"/>
  <c r="HG354" i="1"/>
  <c r="N355" i="1"/>
  <c r="Q355" i="1"/>
  <c r="R355" i="1"/>
  <c r="T355" i="1"/>
  <c r="V355" i="1"/>
  <c r="AB355" i="1"/>
  <c r="AC355" i="1"/>
  <c r="AD355" i="1"/>
  <c r="AE355" i="1"/>
  <c r="AF355" i="1"/>
  <c r="AG355" i="1"/>
  <c r="AH355" i="1"/>
  <c r="AI355" i="1"/>
  <c r="AJ355" i="1"/>
  <c r="CX355" i="1" s="1"/>
  <c r="W355" i="1" s="1"/>
  <c r="CQ355" i="1"/>
  <c r="P355" i="1" s="1"/>
  <c r="CP355" i="1" s="1"/>
  <c r="O355" i="1" s="1"/>
  <c r="CR355" i="1"/>
  <c r="CS355" i="1"/>
  <c r="CT355" i="1"/>
  <c r="S355" i="1" s="1"/>
  <c r="CU355" i="1"/>
  <c r="CV355" i="1"/>
  <c r="U355" i="1" s="1"/>
  <c r="CW355" i="1"/>
  <c r="CY355" i="1"/>
  <c r="X355" i="1" s="1"/>
  <c r="CZ355" i="1"/>
  <c r="Y355" i="1" s="1"/>
  <c r="GL355" i="1"/>
  <c r="GO355" i="1"/>
  <c r="GP355" i="1"/>
  <c r="GV355" i="1"/>
  <c r="GX355" i="1"/>
  <c r="HC355" i="1"/>
  <c r="N356" i="1"/>
  <c r="T356" i="1"/>
  <c r="U356" i="1"/>
  <c r="AC356" i="1"/>
  <c r="AD356" i="1"/>
  <c r="AB356" i="1" s="1"/>
  <c r="AE356" i="1"/>
  <c r="AF356" i="1"/>
  <c r="AG356" i="1"/>
  <c r="AH356" i="1"/>
  <c r="AI356" i="1"/>
  <c r="CW356" i="1" s="1"/>
  <c r="V356" i="1" s="1"/>
  <c r="AJ356" i="1"/>
  <c r="CX356" i="1" s="1"/>
  <c r="W356" i="1" s="1"/>
  <c r="CQ356" i="1"/>
  <c r="P356" i="1" s="1"/>
  <c r="CR356" i="1"/>
  <c r="Q356" i="1" s="1"/>
  <c r="CS356" i="1"/>
  <c r="R356" i="1" s="1"/>
  <c r="CT356" i="1"/>
  <c r="S356" i="1" s="1"/>
  <c r="CU356" i="1"/>
  <c r="CV356" i="1"/>
  <c r="GL356" i="1"/>
  <c r="GO356" i="1"/>
  <c r="GP356" i="1"/>
  <c r="GV356" i="1"/>
  <c r="GX356" i="1"/>
  <c r="HC356" i="1"/>
  <c r="N357" i="1"/>
  <c r="T357" i="1"/>
  <c r="U357" i="1"/>
  <c r="AC357" i="1"/>
  <c r="AD357" i="1"/>
  <c r="AB357" i="1" s="1"/>
  <c r="AE357" i="1"/>
  <c r="AF357" i="1"/>
  <c r="AG357" i="1"/>
  <c r="AH357" i="1"/>
  <c r="AI357" i="1"/>
  <c r="CW357" i="1" s="1"/>
  <c r="V357" i="1" s="1"/>
  <c r="AJ357" i="1"/>
  <c r="CX357" i="1" s="1"/>
  <c r="W357" i="1" s="1"/>
  <c r="CQ357" i="1"/>
  <c r="P357" i="1" s="1"/>
  <c r="CR357" i="1"/>
  <c r="Q357" i="1" s="1"/>
  <c r="CS357" i="1"/>
  <c r="R357" i="1" s="1"/>
  <c r="CT357" i="1"/>
  <c r="S357" i="1" s="1"/>
  <c r="CU357" i="1"/>
  <c r="CV357" i="1"/>
  <c r="GL357" i="1"/>
  <c r="GO357" i="1"/>
  <c r="GP357" i="1"/>
  <c r="GV357" i="1"/>
  <c r="GX357" i="1"/>
  <c r="HC357" i="1"/>
  <c r="N358" i="1"/>
  <c r="T358" i="1"/>
  <c r="U358" i="1"/>
  <c r="AC358" i="1"/>
  <c r="AD358" i="1"/>
  <c r="AB358" i="1" s="1"/>
  <c r="AE358" i="1"/>
  <c r="AF358" i="1"/>
  <c r="AG358" i="1"/>
  <c r="AH358" i="1"/>
  <c r="AI358" i="1"/>
  <c r="CW358" i="1" s="1"/>
  <c r="V358" i="1" s="1"/>
  <c r="AJ358" i="1"/>
  <c r="CX358" i="1" s="1"/>
  <c r="W358" i="1" s="1"/>
  <c r="CQ358" i="1"/>
  <c r="P358" i="1" s="1"/>
  <c r="CR358" i="1"/>
  <c r="Q358" i="1" s="1"/>
  <c r="CS358" i="1"/>
  <c r="R358" i="1" s="1"/>
  <c r="CT358" i="1"/>
  <c r="S358" i="1" s="1"/>
  <c r="CU358" i="1"/>
  <c r="CV358" i="1"/>
  <c r="GL358" i="1"/>
  <c r="GO358" i="1"/>
  <c r="GP358" i="1"/>
  <c r="GV358" i="1"/>
  <c r="GX358" i="1"/>
  <c r="HC358" i="1"/>
  <c r="N359" i="1"/>
  <c r="T359" i="1"/>
  <c r="U359" i="1"/>
  <c r="AC359" i="1"/>
  <c r="AD359" i="1"/>
  <c r="AB359" i="1" s="1"/>
  <c r="AE359" i="1"/>
  <c r="AF359" i="1"/>
  <c r="AG359" i="1"/>
  <c r="AH359" i="1"/>
  <c r="AI359" i="1"/>
  <c r="CW359" i="1" s="1"/>
  <c r="V359" i="1" s="1"/>
  <c r="AJ359" i="1"/>
  <c r="CX359" i="1" s="1"/>
  <c r="W359" i="1" s="1"/>
  <c r="CQ359" i="1"/>
  <c r="P359" i="1" s="1"/>
  <c r="CP359" i="1" s="1"/>
  <c r="O359" i="1" s="1"/>
  <c r="CR359" i="1"/>
  <c r="Q359" i="1" s="1"/>
  <c r="CS359" i="1"/>
  <c r="R359" i="1" s="1"/>
  <c r="CT359" i="1"/>
  <c r="S359" i="1" s="1"/>
  <c r="CU359" i="1"/>
  <c r="CV359" i="1"/>
  <c r="GL359" i="1"/>
  <c r="GO359" i="1"/>
  <c r="GP359" i="1"/>
  <c r="GV359" i="1"/>
  <c r="GX359" i="1"/>
  <c r="HC359" i="1"/>
  <c r="N360" i="1"/>
  <c r="T360" i="1"/>
  <c r="U360" i="1"/>
  <c r="AC360" i="1"/>
  <c r="AD360" i="1"/>
  <c r="AB360" i="1" s="1"/>
  <c r="AE360" i="1"/>
  <c r="AF360" i="1"/>
  <c r="AG360" i="1"/>
  <c r="AH360" i="1"/>
  <c r="AI360" i="1"/>
  <c r="CW360" i="1" s="1"/>
  <c r="V360" i="1" s="1"/>
  <c r="AJ360" i="1"/>
  <c r="CX360" i="1" s="1"/>
  <c r="W360" i="1" s="1"/>
  <c r="CQ360" i="1"/>
  <c r="P360" i="1" s="1"/>
  <c r="CR360" i="1"/>
  <c r="Q360" i="1" s="1"/>
  <c r="CS360" i="1"/>
  <c r="R360" i="1" s="1"/>
  <c r="CT360" i="1"/>
  <c r="S360" i="1" s="1"/>
  <c r="CU360" i="1"/>
  <c r="CV360" i="1"/>
  <c r="GL360" i="1"/>
  <c r="GO360" i="1"/>
  <c r="GP360" i="1"/>
  <c r="GV360" i="1"/>
  <c r="GX360" i="1"/>
  <c r="HC360" i="1"/>
  <c r="N361" i="1"/>
  <c r="T361" i="1"/>
  <c r="U361" i="1"/>
  <c r="AC361" i="1"/>
  <c r="AD361" i="1"/>
  <c r="AB361" i="1" s="1"/>
  <c r="AE361" i="1"/>
  <c r="AF361" i="1"/>
  <c r="AG361" i="1"/>
  <c r="AH361" i="1"/>
  <c r="AI361" i="1"/>
  <c r="CW361" i="1" s="1"/>
  <c r="V361" i="1" s="1"/>
  <c r="AJ361" i="1"/>
  <c r="CX361" i="1" s="1"/>
  <c r="W361" i="1" s="1"/>
  <c r="CQ361" i="1"/>
  <c r="P361" i="1" s="1"/>
  <c r="CR361" i="1"/>
  <c r="Q361" i="1" s="1"/>
  <c r="CS361" i="1"/>
  <c r="R361" i="1" s="1"/>
  <c r="CT361" i="1"/>
  <c r="S361" i="1" s="1"/>
  <c r="CU361" i="1"/>
  <c r="CV361" i="1"/>
  <c r="GL361" i="1"/>
  <c r="GO361" i="1"/>
  <c r="GP361" i="1"/>
  <c r="GV361" i="1"/>
  <c r="GX361" i="1"/>
  <c r="HC361" i="1"/>
  <c r="N362" i="1"/>
  <c r="T362" i="1"/>
  <c r="U362" i="1"/>
  <c r="AC362" i="1"/>
  <c r="AD362" i="1"/>
  <c r="AB362" i="1" s="1"/>
  <c r="AE362" i="1"/>
  <c r="AF362" i="1"/>
  <c r="AG362" i="1"/>
  <c r="AH362" i="1"/>
  <c r="AI362" i="1"/>
  <c r="CW362" i="1" s="1"/>
  <c r="V362" i="1" s="1"/>
  <c r="AJ362" i="1"/>
  <c r="CX362" i="1" s="1"/>
  <c r="W362" i="1" s="1"/>
  <c r="CQ362" i="1"/>
  <c r="P362" i="1" s="1"/>
  <c r="CR362" i="1"/>
  <c r="Q362" i="1" s="1"/>
  <c r="CS362" i="1"/>
  <c r="R362" i="1" s="1"/>
  <c r="CT362" i="1"/>
  <c r="S362" i="1" s="1"/>
  <c r="CU362" i="1"/>
  <c r="CV362" i="1"/>
  <c r="GL362" i="1"/>
  <c r="GO362" i="1"/>
  <c r="GP362" i="1"/>
  <c r="GV362" i="1"/>
  <c r="GX362" i="1"/>
  <c r="HC362" i="1"/>
  <c r="N363" i="1"/>
  <c r="T363" i="1"/>
  <c r="U363" i="1"/>
  <c r="AC363" i="1"/>
  <c r="AD363" i="1"/>
  <c r="AB363" i="1" s="1"/>
  <c r="AE363" i="1"/>
  <c r="AF363" i="1"/>
  <c r="AG363" i="1"/>
  <c r="AH363" i="1"/>
  <c r="AI363" i="1"/>
  <c r="CW363" i="1" s="1"/>
  <c r="V363" i="1" s="1"/>
  <c r="AJ363" i="1"/>
  <c r="CX363" i="1" s="1"/>
  <c r="W363" i="1" s="1"/>
  <c r="CQ363" i="1"/>
  <c r="P363" i="1" s="1"/>
  <c r="CR363" i="1"/>
  <c r="Q363" i="1" s="1"/>
  <c r="CS363" i="1"/>
  <c r="R363" i="1" s="1"/>
  <c r="CT363" i="1"/>
  <c r="S363" i="1" s="1"/>
  <c r="CU363" i="1"/>
  <c r="CV363" i="1"/>
  <c r="GL363" i="1"/>
  <c r="GO363" i="1"/>
  <c r="GP363" i="1"/>
  <c r="GV363" i="1"/>
  <c r="GX363" i="1"/>
  <c r="HC363" i="1"/>
  <c r="HG363" i="1"/>
  <c r="N364" i="1"/>
  <c r="S364" i="1"/>
  <c r="T364" i="1"/>
  <c r="AC364" i="1"/>
  <c r="AB364" i="1" s="1"/>
  <c r="AE364" i="1"/>
  <c r="AD364" i="1" s="1"/>
  <c r="AF364" i="1"/>
  <c r="AG364" i="1"/>
  <c r="AH364" i="1"/>
  <c r="CV364" i="1" s="1"/>
  <c r="U364" i="1" s="1"/>
  <c r="AI364" i="1"/>
  <c r="CW364" i="1" s="1"/>
  <c r="V364" i="1" s="1"/>
  <c r="AJ364" i="1"/>
  <c r="CQ364" i="1"/>
  <c r="P364" i="1" s="1"/>
  <c r="CR364" i="1"/>
  <c r="Q364" i="1" s="1"/>
  <c r="CS364" i="1"/>
  <c r="R364" i="1" s="1"/>
  <c r="CT364" i="1"/>
  <c r="CU364" i="1"/>
  <c r="CX364" i="1"/>
  <c r="W364" i="1" s="1"/>
  <c r="GL364" i="1"/>
  <c r="GO364" i="1"/>
  <c r="GP364" i="1"/>
  <c r="GV364" i="1"/>
  <c r="HC364" i="1" s="1"/>
  <c r="GX364" i="1" s="1"/>
  <c r="HG364" i="1"/>
  <c r="N365" i="1"/>
  <c r="R365" i="1"/>
  <c r="CY365" i="1" s="1"/>
  <c r="X365" i="1" s="1"/>
  <c r="S365" i="1"/>
  <c r="CZ365" i="1" s="1"/>
  <c r="Y365" i="1" s="1"/>
  <c r="AB365" i="1"/>
  <c r="AC365" i="1"/>
  <c r="AD365" i="1"/>
  <c r="AE365" i="1"/>
  <c r="AF365" i="1"/>
  <c r="AG365" i="1"/>
  <c r="CU365" i="1" s="1"/>
  <c r="T365" i="1" s="1"/>
  <c r="AH365" i="1"/>
  <c r="CV365" i="1" s="1"/>
  <c r="U365" i="1" s="1"/>
  <c r="AI365" i="1"/>
  <c r="AJ365" i="1"/>
  <c r="CX365" i="1" s="1"/>
  <c r="W365" i="1" s="1"/>
  <c r="CQ365" i="1"/>
  <c r="P365" i="1" s="1"/>
  <c r="CR365" i="1"/>
  <c r="Q365" i="1" s="1"/>
  <c r="CS365" i="1"/>
  <c r="CT365" i="1"/>
  <c r="CW365" i="1"/>
  <c r="V365" i="1" s="1"/>
  <c r="GL365" i="1"/>
  <c r="GO365" i="1"/>
  <c r="GP365" i="1"/>
  <c r="GV365" i="1"/>
  <c r="HC365" i="1" s="1"/>
  <c r="GX365" i="1" s="1"/>
  <c r="N366" i="1"/>
  <c r="R366" i="1"/>
  <c r="CY366" i="1" s="1"/>
  <c r="X366" i="1" s="1"/>
  <c r="S366" i="1"/>
  <c r="CZ366" i="1" s="1"/>
  <c r="Y366" i="1" s="1"/>
  <c r="AB366" i="1"/>
  <c r="AC366" i="1"/>
  <c r="AD366" i="1"/>
  <c r="AE366" i="1"/>
  <c r="AF366" i="1"/>
  <c r="AG366" i="1"/>
  <c r="CU366" i="1" s="1"/>
  <c r="T366" i="1" s="1"/>
  <c r="AH366" i="1"/>
  <c r="CV366" i="1" s="1"/>
  <c r="U366" i="1" s="1"/>
  <c r="AI366" i="1"/>
  <c r="AJ366" i="1"/>
  <c r="CX366" i="1" s="1"/>
  <c r="W366" i="1" s="1"/>
  <c r="CQ366" i="1"/>
  <c r="P366" i="1" s="1"/>
  <c r="CR366" i="1"/>
  <c r="Q366" i="1" s="1"/>
  <c r="CS366" i="1"/>
  <c r="CT366" i="1"/>
  <c r="CW366" i="1"/>
  <c r="V366" i="1" s="1"/>
  <c r="GL366" i="1"/>
  <c r="GO366" i="1"/>
  <c r="GP366" i="1"/>
  <c r="GV366" i="1"/>
  <c r="HC366" i="1" s="1"/>
  <c r="GX366" i="1" s="1"/>
  <c r="N367" i="1"/>
  <c r="R367" i="1"/>
  <c r="S367" i="1"/>
  <c r="AB367" i="1"/>
  <c r="AC367" i="1"/>
  <c r="AD367" i="1"/>
  <c r="AE367" i="1"/>
  <c r="AF367" i="1"/>
  <c r="AG367" i="1"/>
  <c r="CU367" i="1" s="1"/>
  <c r="T367" i="1" s="1"/>
  <c r="AH367" i="1"/>
  <c r="CV367" i="1" s="1"/>
  <c r="U367" i="1" s="1"/>
  <c r="AI367" i="1"/>
  <c r="AJ367" i="1"/>
  <c r="CX367" i="1" s="1"/>
  <c r="W367" i="1" s="1"/>
  <c r="CQ367" i="1"/>
  <c r="P367" i="1" s="1"/>
  <c r="CP367" i="1" s="1"/>
  <c r="O367" i="1" s="1"/>
  <c r="GM367" i="1" s="1"/>
  <c r="GN367" i="1" s="1"/>
  <c r="CR367" i="1"/>
  <c r="Q367" i="1" s="1"/>
  <c r="CS367" i="1"/>
  <c r="CT367" i="1"/>
  <c r="CW367" i="1"/>
  <c r="V367" i="1" s="1"/>
  <c r="CY367" i="1"/>
  <c r="X367" i="1" s="1"/>
  <c r="CZ367" i="1"/>
  <c r="Y367" i="1" s="1"/>
  <c r="GL367" i="1"/>
  <c r="GO367" i="1"/>
  <c r="GP367" i="1"/>
  <c r="GV367" i="1"/>
  <c r="HC367" i="1" s="1"/>
  <c r="GX367" i="1" s="1"/>
  <c r="N368" i="1"/>
  <c r="R368" i="1"/>
  <c r="S368" i="1"/>
  <c r="AB368" i="1"/>
  <c r="AC368" i="1"/>
  <c r="AD368" i="1"/>
  <c r="AE368" i="1"/>
  <c r="AF368" i="1"/>
  <c r="AG368" i="1"/>
  <c r="CU368" i="1" s="1"/>
  <c r="T368" i="1" s="1"/>
  <c r="AH368" i="1"/>
  <c r="CV368" i="1" s="1"/>
  <c r="U368" i="1" s="1"/>
  <c r="AI368" i="1"/>
  <c r="AJ368" i="1"/>
  <c r="CX368" i="1" s="1"/>
  <c r="W368" i="1" s="1"/>
  <c r="CQ368" i="1"/>
  <c r="P368" i="1" s="1"/>
  <c r="CR368" i="1"/>
  <c r="Q368" i="1" s="1"/>
  <c r="CS368" i="1"/>
  <c r="CT368" i="1"/>
  <c r="CW368" i="1"/>
  <c r="V368" i="1" s="1"/>
  <c r="CY368" i="1"/>
  <c r="X368" i="1" s="1"/>
  <c r="CZ368" i="1"/>
  <c r="Y368" i="1" s="1"/>
  <c r="GL368" i="1"/>
  <c r="GO368" i="1"/>
  <c r="GP368" i="1"/>
  <c r="GV368" i="1"/>
  <c r="HC368" i="1" s="1"/>
  <c r="GX368" i="1" s="1"/>
  <c r="N369" i="1"/>
  <c r="R369" i="1"/>
  <c r="S369" i="1"/>
  <c r="AB369" i="1"/>
  <c r="AC369" i="1"/>
  <c r="AD369" i="1"/>
  <c r="AE369" i="1"/>
  <c r="AF369" i="1"/>
  <c r="AG369" i="1"/>
  <c r="CU369" i="1" s="1"/>
  <c r="T369" i="1" s="1"/>
  <c r="AH369" i="1"/>
  <c r="CV369" i="1" s="1"/>
  <c r="U369" i="1" s="1"/>
  <c r="AI369" i="1"/>
  <c r="AJ369" i="1"/>
  <c r="CX369" i="1" s="1"/>
  <c r="W369" i="1" s="1"/>
  <c r="CQ369" i="1"/>
  <c r="P369" i="1" s="1"/>
  <c r="CR369" i="1"/>
  <c r="Q369" i="1" s="1"/>
  <c r="CS369" i="1"/>
  <c r="CT369" i="1"/>
  <c r="CW369" i="1"/>
  <c r="V369" i="1" s="1"/>
  <c r="CY369" i="1"/>
  <c r="X369" i="1" s="1"/>
  <c r="CZ369" i="1"/>
  <c r="Y369" i="1" s="1"/>
  <c r="GL369" i="1"/>
  <c r="GO369" i="1"/>
  <c r="GP369" i="1"/>
  <c r="GV369" i="1"/>
  <c r="HC369" i="1" s="1"/>
  <c r="GX369" i="1" s="1"/>
  <c r="HG369" i="1"/>
  <c r="N370" i="1"/>
  <c r="Q370" i="1"/>
  <c r="R370" i="1"/>
  <c r="S370" i="1"/>
  <c r="Y370" i="1"/>
  <c r="AC370" i="1"/>
  <c r="AB370" i="1" s="1"/>
  <c r="AD370" i="1"/>
  <c r="AE370" i="1"/>
  <c r="AF370" i="1"/>
  <c r="AG370" i="1"/>
  <c r="CU370" i="1" s="1"/>
  <c r="T370" i="1" s="1"/>
  <c r="AH370" i="1"/>
  <c r="AI370" i="1"/>
  <c r="CW370" i="1" s="1"/>
  <c r="V370" i="1" s="1"/>
  <c r="AJ370" i="1"/>
  <c r="CQ370" i="1"/>
  <c r="P370" i="1" s="1"/>
  <c r="CP370" i="1" s="1"/>
  <c r="O370" i="1" s="1"/>
  <c r="GM370" i="1" s="1"/>
  <c r="GN370" i="1" s="1"/>
  <c r="CR370" i="1"/>
  <c r="CS370" i="1"/>
  <c r="CT370" i="1"/>
  <c r="CV370" i="1"/>
  <c r="U370" i="1" s="1"/>
  <c r="CX370" i="1"/>
  <c r="W370" i="1" s="1"/>
  <c r="CY370" i="1"/>
  <c r="X370" i="1" s="1"/>
  <c r="CZ370" i="1"/>
  <c r="GL370" i="1"/>
  <c r="GO370" i="1"/>
  <c r="GP370" i="1"/>
  <c r="GV370" i="1"/>
  <c r="HC370" i="1" s="1"/>
  <c r="GX370" i="1" s="1"/>
  <c r="HG370" i="1"/>
  <c r="N371" i="1"/>
  <c r="P371" i="1"/>
  <c r="CP371" i="1" s="1"/>
  <c r="O371" i="1" s="1"/>
  <c r="Q371" i="1"/>
  <c r="R371" i="1"/>
  <c r="X371" i="1"/>
  <c r="Y371" i="1"/>
  <c r="AB371" i="1"/>
  <c r="AC371" i="1"/>
  <c r="AD371" i="1"/>
  <c r="AE371" i="1"/>
  <c r="AF371" i="1"/>
  <c r="AG371" i="1"/>
  <c r="AH371" i="1"/>
  <c r="CV371" i="1" s="1"/>
  <c r="U371" i="1" s="1"/>
  <c r="AI371" i="1"/>
  <c r="AJ371" i="1"/>
  <c r="CX371" i="1" s="1"/>
  <c r="W371" i="1" s="1"/>
  <c r="CQ371" i="1"/>
  <c r="CR371" i="1"/>
  <c r="CS371" i="1"/>
  <c r="CT371" i="1"/>
  <c r="S371" i="1" s="1"/>
  <c r="CU371" i="1"/>
  <c r="T371" i="1" s="1"/>
  <c r="CW371" i="1"/>
  <c r="V371" i="1" s="1"/>
  <c r="CY371" i="1"/>
  <c r="CZ371" i="1"/>
  <c r="GL371" i="1"/>
  <c r="GO371" i="1"/>
  <c r="GP371" i="1"/>
  <c r="GV371" i="1"/>
  <c r="HC371" i="1"/>
  <c r="GX371" i="1" s="1"/>
  <c r="HG371" i="1"/>
  <c r="N372" i="1"/>
  <c r="P372" i="1"/>
  <c r="Q372" i="1"/>
  <c r="W372" i="1"/>
  <c r="X372" i="1"/>
  <c r="Y372" i="1"/>
  <c r="AC372" i="1"/>
  <c r="AB372" i="1" s="1"/>
  <c r="AD372" i="1"/>
  <c r="AE372" i="1"/>
  <c r="AF372" i="1"/>
  <c r="AG372" i="1"/>
  <c r="CU372" i="1" s="1"/>
  <c r="T372" i="1" s="1"/>
  <c r="AH372" i="1"/>
  <c r="AI372" i="1"/>
  <c r="CW372" i="1" s="1"/>
  <c r="V372" i="1" s="1"/>
  <c r="AJ372" i="1"/>
  <c r="CQ372" i="1"/>
  <c r="CR372" i="1"/>
  <c r="CS372" i="1"/>
  <c r="R372" i="1" s="1"/>
  <c r="CT372" i="1"/>
  <c r="S372" i="1" s="1"/>
  <c r="CV372" i="1"/>
  <c r="U372" i="1" s="1"/>
  <c r="CX372" i="1"/>
  <c r="CY372" i="1"/>
  <c r="CZ372" i="1"/>
  <c r="GL372" i="1"/>
  <c r="GO372" i="1"/>
  <c r="GP372" i="1"/>
  <c r="GV372" i="1"/>
  <c r="GX372" i="1"/>
  <c r="HC372" i="1"/>
  <c r="HG372" i="1"/>
  <c r="N373" i="1"/>
  <c r="P373" i="1"/>
  <c r="V373" i="1"/>
  <c r="W373" i="1"/>
  <c r="X373" i="1"/>
  <c r="AC373" i="1"/>
  <c r="AB373" i="1" s="1"/>
  <c r="AD373" i="1"/>
  <c r="AE373" i="1"/>
  <c r="AF373" i="1"/>
  <c r="AG373" i="1"/>
  <c r="AH373" i="1"/>
  <c r="CV373" i="1" s="1"/>
  <c r="U373" i="1" s="1"/>
  <c r="AI373" i="1"/>
  <c r="AJ373" i="1"/>
  <c r="CQ373" i="1"/>
  <c r="CR373" i="1"/>
  <c r="Q373" i="1" s="1"/>
  <c r="CS373" i="1"/>
  <c r="R373" i="1" s="1"/>
  <c r="CT373" i="1"/>
  <c r="S373" i="1" s="1"/>
  <c r="CU373" i="1"/>
  <c r="T373" i="1" s="1"/>
  <c r="CW373" i="1"/>
  <c r="CX373" i="1"/>
  <c r="CY373" i="1"/>
  <c r="CZ373" i="1"/>
  <c r="Y373" i="1" s="1"/>
  <c r="GL373" i="1"/>
  <c r="GO373" i="1"/>
  <c r="GP373" i="1"/>
  <c r="GV373" i="1"/>
  <c r="HC373" i="1" s="1"/>
  <c r="GX373" i="1" s="1"/>
  <c r="HG373" i="1"/>
  <c r="N374" i="1"/>
  <c r="U374" i="1"/>
  <c r="V374" i="1"/>
  <c r="AC374" i="1"/>
  <c r="AD374" i="1"/>
  <c r="AE374" i="1"/>
  <c r="AF374" i="1"/>
  <c r="AB374" i="1" s="1"/>
  <c r="AG374" i="1"/>
  <c r="CU374" i="1" s="1"/>
  <c r="T374" i="1" s="1"/>
  <c r="AH374" i="1"/>
  <c r="AI374" i="1"/>
  <c r="AJ374" i="1"/>
  <c r="CX374" i="1" s="1"/>
  <c r="W374" i="1" s="1"/>
  <c r="CQ374" i="1"/>
  <c r="P374" i="1" s="1"/>
  <c r="CP374" i="1" s="1"/>
  <c r="O374" i="1" s="1"/>
  <c r="GM374" i="1" s="1"/>
  <c r="GN374" i="1" s="1"/>
  <c r="CR374" i="1"/>
  <c r="Q374" i="1" s="1"/>
  <c r="CS374" i="1"/>
  <c r="R374" i="1" s="1"/>
  <c r="CT374" i="1"/>
  <c r="S374" i="1" s="1"/>
  <c r="CV374" i="1"/>
  <c r="CW374" i="1"/>
  <c r="CY374" i="1"/>
  <c r="X374" i="1" s="1"/>
  <c r="CZ374" i="1"/>
  <c r="Y374" i="1" s="1"/>
  <c r="GL374" i="1"/>
  <c r="GO374" i="1"/>
  <c r="GP374" i="1"/>
  <c r="GV374" i="1"/>
  <c r="HC374" i="1"/>
  <c r="GX374" i="1" s="1"/>
  <c r="HG374" i="1"/>
  <c r="N375" i="1"/>
  <c r="S375" i="1"/>
  <c r="T375" i="1"/>
  <c r="U375" i="1"/>
  <c r="AC375" i="1"/>
  <c r="AD375" i="1"/>
  <c r="AB375" i="1" s="1"/>
  <c r="AE375" i="1"/>
  <c r="AF375" i="1"/>
  <c r="AG375" i="1"/>
  <c r="AH375" i="1"/>
  <c r="AI375" i="1"/>
  <c r="CW375" i="1" s="1"/>
  <c r="V375" i="1" s="1"/>
  <c r="AJ375" i="1"/>
  <c r="CX375" i="1" s="1"/>
  <c r="W375" i="1" s="1"/>
  <c r="CQ375" i="1"/>
  <c r="P375" i="1" s="1"/>
  <c r="CR375" i="1"/>
  <c r="Q375" i="1" s="1"/>
  <c r="CS375" i="1"/>
  <c r="R375" i="1" s="1"/>
  <c r="CT375" i="1"/>
  <c r="CU375" i="1"/>
  <c r="CV375" i="1"/>
  <c r="CY375" i="1"/>
  <c r="X375" i="1" s="1"/>
  <c r="CZ375" i="1"/>
  <c r="Y375" i="1" s="1"/>
  <c r="GL375" i="1"/>
  <c r="GO375" i="1"/>
  <c r="GP375" i="1"/>
  <c r="GV375" i="1"/>
  <c r="GX375" i="1"/>
  <c r="HC375" i="1"/>
  <c r="HG375" i="1"/>
  <c r="N376" i="1"/>
  <c r="S376" i="1"/>
  <c r="T376" i="1"/>
  <c r="AC376" i="1"/>
  <c r="AB376" i="1" s="1"/>
  <c r="AD376" i="1"/>
  <c r="AE376" i="1"/>
  <c r="AF376" i="1"/>
  <c r="AG376" i="1"/>
  <c r="AH376" i="1"/>
  <c r="CV376" i="1" s="1"/>
  <c r="U376" i="1" s="1"/>
  <c r="AI376" i="1"/>
  <c r="CW376" i="1" s="1"/>
  <c r="V376" i="1" s="1"/>
  <c r="AJ376" i="1"/>
  <c r="CP376" i="1"/>
  <c r="O376" i="1" s="1"/>
  <c r="CQ376" i="1"/>
  <c r="P376" i="1" s="1"/>
  <c r="CR376" i="1"/>
  <c r="Q376" i="1" s="1"/>
  <c r="CS376" i="1"/>
  <c r="R376" i="1" s="1"/>
  <c r="CT376" i="1"/>
  <c r="CU376" i="1"/>
  <c r="CX376" i="1"/>
  <c r="W376" i="1" s="1"/>
  <c r="CY376" i="1"/>
  <c r="X376" i="1" s="1"/>
  <c r="CZ376" i="1"/>
  <c r="Y376" i="1" s="1"/>
  <c r="GL376" i="1"/>
  <c r="GO376" i="1"/>
  <c r="GP376" i="1"/>
  <c r="GV376" i="1"/>
  <c r="HC376" i="1" s="1"/>
  <c r="GX376" i="1" s="1"/>
  <c r="HG376" i="1"/>
  <c r="N377" i="1"/>
  <c r="R377" i="1"/>
  <c r="S377" i="1"/>
  <c r="AB377" i="1"/>
  <c r="AC377" i="1"/>
  <c r="AD377" i="1"/>
  <c r="AE377" i="1"/>
  <c r="AF377" i="1"/>
  <c r="AG377" i="1"/>
  <c r="CU377" i="1" s="1"/>
  <c r="T377" i="1" s="1"/>
  <c r="AH377" i="1"/>
  <c r="CV377" i="1" s="1"/>
  <c r="U377" i="1" s="1"/>
  <c r="AI377" i="1"/>
  <c r="AJ377" i="1"/>
  <c r="CX377" i="1" s="1"/>
  <c r="W377" i="1" s="1"/>
  <c r="CQ377" i="1"/>
  <c r="P377" i="1" s="1"/>
  <c r="CR377" i="1"/>
  <c r="Q377" i="1" s="1"/>
  <c r="CS377" i="1"/>
  <c r="CT377" i="1"/>
  <c r="CW377" i="1"/>
  <c r="V377" i="1" s="1"/>
  <c r="CY377" i="1"/>
  <c r="X377" i="1" s="1"/>
  <c r="CZ377" i="1"/>
  <c r="Y377" i="1" s="1"/>
  <c r="GL377" i="1"/>
  <c r="GO377" i="1"/>
  <c r="GP377" i="1"/>
  <c r="GV377" i="1"/>
  <c r="HC377" i="1" s="1"/>
  <c r="GX377" i="1" s="1"/>
  <c r="HG377" i="1"/>
  <c r="N378" i="1"/>
  <c r="Q378" i="1"/>
  <c r="R378" i="1"/>
  <c r="S378" i="1"/>
  <c r="Y378" i="1"/>
  <c r="AC378" i="1"/>
  <c r="AB378" i="1" s="1"/>
  <c r="AD378" i="1"/>
  <c r="AE378" i="1"/>
  <c r="AF378" i="1"/>
  <c r="AG378" i="1"/>
  <c r="CU378" i="1" s="1"/>
  <c r="T378" i="1" s="1"/>
  <c r="AH378" i="1"/>
  <c r="AI378" i="1"/>
  <c r="CW378" i="1" s="1"/>
  <c r="V378" i="1" s="1"/>
  <c r="AJ378" i="1"/>
  <c r="CQ378" i="1"/>
  <c r="P378" i="1" s="1"/>
  <c r="CP378" i="1" s="1"/>
  <c r="O378" i="1" s="1"/>
  <c r="GM378" i="1" s="1"/>
  <c r="GN378" i="1" s="1"/>
  <c r="CR378" i="1"/>
  <c r="CS378" i="1"/>
  <c r="CT378" i="1"/>
  <c r="CV378" i="1"/>
  <c r="U378" i="1" s="1"/>
  <c r="CX378" i="1"/>
  <c r="W378" i="1" s="1"/>
  <c r="CY378" i="1"/>
  <c r="X378" i="1" s="1"/>
  <c r="CZ378" i="1"/>
  <c r="GL378" i="1"/>
  <c r="GO378" i="1"/>
  <c r="GP378" i="1"/>
  <c r="GV378" i="1"/>
  <c r="HC378" i="1" s="1"/>
  <c r="GX378" i="1" s="1"/>
  <c r="HG378" i="1"/>
  <c r="N379" i="1"/>
  <c r="P379" i="1"/>
  <c r="CP379" i="1" s="1"/>
  <c r="O379" i="1" s="1"/>
  <c r="Q379" i="1"/>
  <c r="R379" i="1"/>
  <c r="X379" i="1"/>
  <c r="Y379" i="1"/>
  <c r="AB379" i="1"/>
  <c r="AC379" i="1"/>
  <c r="AD379" i="1"/>
  <c r="AE379" i="1"/>
  <c r="AF379" i="1"/>
  <c r="AG379" i="1"/>
  <c r="AH379" i="1"/>
  <c r="CV379" i="1" s="1"/>
  <c r="U379" i="1" s="1"/>
  <c r="AI379" i="1"/>
  <c r="AJ379" i="1"/>
  <c r="CX379" i="1" s="1"/>
  <c r="W379" i="1" s="1"/>
  <c r="CQ379" i="1"/>
  <c r="CR379" i="1"/>
  <c r="CS379" i="1"/>
  <c r="CT379" i="1"/>
  <c r="S379" i="1" s="1"/>
  <c r="CU379" i="1"/>
  <c r="T379" i="1" s="1"/>
  <c r="CW379" i="1"/>
  <c r="V379" i="1" s="1"/>
  <c r="CY379" i="1"/>
  <c r="CZ379" i="1"/>
  <c r="GL379" i="1"/>
  <c r="GO379" i="1"/>
  <c r="GP379" i="1"/>
  <c r="GV379" i="1"/>
  <c r="HC379" i="1"/>
  <c r="GX379" i="1" s="1"/>
  <c r="HG379" i="1"/>
  <c r="N380" i="1"/>
  <c r="P380" i="1"/>
  <c r="Q380" i="1"/>
  <c r="W380" i="1"/>
  <c r="X380" i="1"/>
  <c r="Y380" i="1"/>
  <c r="AC380" i="1"/>
  <c r="AB380" i="1" s="1"/>
  <c r="AD380" i="1"/>
  <c r="AE380" i="1"/>
  <c r="AF380" i="1"/>
  <c r="AG380" i="1"/>
  <c r="CU380" i="1" s="1"/>
  <c r="T380" i="1" s="1"/>
  <c r="AH380" i="1"/>
  <c r="AI380" i="1"/>
  <c r="CW380" i="1" s="1"/>
  <c r="V380" i="1" s="1"/>
  <c r="AJ380" i="1"/>
  <c r="CQ380" i="1"/>
  <c r="CR380" i="1"/>
  <c r="CS380" i="1"/>
  <c r="R380" i="1" s="1"/>
  <c r="CT380" i="1"/>
  <c r="S380" i="1" s="1"/>
  <c r="CV380" i="1"/>
  <c r="U380" i="1" s="1"/>
  <c r="CX380" i="1"/>
  <c r="CY380" i="1"/>
  <c r="CZ380" i="1"/>
  <c r="GL380" i="1"/>
  <c r="GO380" i="1"/>
  <c r="GP380" i="1"/>
  <c r="GV380" i="1"/>
  <c r="GX380" i="1"/>
  <c r="HC380" i="1"/>
  <c r="HG380" i="1"/>
  <c r="N381" i="1"/>
  <c r="P381" i="1"/>
  <c r="V381" i="1"/>
  <c r="W381" i="1"/>
  <c r="X381" i="1"/>
  <c r="AC381" i="1"/>
  <c r="AD381" i="1"/>
  <c r="AE381" i="1"/>
  <c r="AF381" i="1"/>
  <c r="AG381" i="1"/>
  <c r="AH381" i="1"/>
  <c r="CV381" i="1" s="1"/>
  <c r="U381" i="1" s="1"/>
  <c r="AI381" i="1"/>
  <c r="AJ381" i="1"/>
  <c r="CQ381" i="1"/>
  <c r="CR381" i="1"/>
  <c r="Q381" i="1" s="1"/>
  <c r="CS381" i="1"/>
  <c r="R381" i="1" s="1"/>
  <c r="CT381" i="1"/>
  <c r="S381" i="1" s="1"/>
  <c r="CU381" i="1"/>
  <c r="T381" i="1" s="1"/>
  <c r="CW381" i="1"/>
  <c r="CX381" i="1"/>
  <c r="CY381" i="1"/>
  <c r="CZ381" i="1"/>
  <c r="Y381" i="1" s="1"/>
  <c r="GL381" i="1"/>
  <c r="GO381" i="1"/>
  <c r="GP381" i="1"/>
  <c r="GV381" i="1"/>
  <c r="HC381" i="1" s="1"/>
  <c r="GX381" i="1" s="1"/>
  <c r="HG381" i="1"/>
  <c r="N382" i="1"/>
  <c r="U382" i="1"/>
  <c r="V382" i="1"/>
  <c r="AC382" i="1"/>
  <c r="AD382" i="1"/>
  <c r="AE382" i="1"/>
  <c r="AF382" i="1"/>
  <c r="AB382" i="1" s="1"/>
  <c r="AG382" i="1"/>
  <c r="CU382" i="1" s="1"/>
  <c r="T382" i="1" s="1"/>
  <c r="AH382" i="1"/>
  <c r="AI382" i="1"/>
  <c r="AJ382" i="1"/>
  <c r="CX382" i="1" s="1"/>
  <c r="W382" i="1" s="1"/>
  <c r="CQ382" i="1"/>
  <c r="P382" i="1" s="1"/>
  <c r="CR382" i="1"/>
  <c r="Q382" i="1" s="1"/>
  <c r="CS382" i="1"/>
  <c r="R382" i="1" s="1"/>
  <c r="CT382" i="1"/>
  <c r="S382" i="1" s="1"/>
  <c r="CV382" i="1"/>
  <c r="CW382" i="1"/>
  <c r="CY382" i="1"/>
  <c r="X382" i="1" s="1"/>
  <c r="CZ382" i="1"/>
  <c r="Y382" i="1" s="1"/>
  <c r="GL382" i="1"/>
  <c r="GO382" i="1"/>
  <c r="GP382" i="1"/>
  <c r="GV382" i="1"/>
  <c r="HC382" i="1"/>
  <c r="GX382" i="1" s="1"/>
  <c r="HG382" i="1"/>
  <c r="N383" i="1"/>
  <c r="T383" i="1"/>
  <c r="U383" i="1"/>
  <c r="V383" i="1"/>
  <c r="AC383" i="1"/>
  <c r="AD383" i="1"/>
  <c r="AE383" i="1"/>
  <c r="AF383" i="1"/>
  <c r="AG383" i="1"/>
  <c r="AH383" i="1"/>
  <c r="AI383" i="1"/>
  <c r="CW383" i="1" s="1"/>
  <c r="AJ383" i="1"/>
  <c r="CX383" i="1" s="1"/>
  <c r="W383" i="1" s="1"/>
  <c r="CQ383" i="1"/>
  <c r="P383" i="1" s="1"/>
  <c r="CP383" i="1" s="1"/>
  <c r="O383" i="1" s="1"/>
  <c r="CR383" i="1"/>
  <c r="Q383" i="1" s="1"/>
  <c r="CS383" i="1"/>
  <c r="R383" i="1" s="1"/>
  <c r="CT383" i="1"/>
  <c r="S383" i="1" s="1"/>
  <c r="CU383" i="1"/>
  <c r="CV383" i="1"/>
  <c r="CY383" i="1"/>
  <c r="X383" i="1" s="1"/>
  <c r="CZ383" i="1"/>
  <c r="Y383" i="1" s="1"/>
  <c r="GL383" i="1"/>
  <c r="GO383" i="1"/>
  <c r="GP383" i="1"/>
  <c r="GV383" i="1"/>
  <c r="GX383" i="1"/>
  <c r="HC383" i="1"/>
  <c r="HG383" i="1"/>
  <c r="N384" i="1"/>
  <c r="S384" i="1"/>
  <c r="T384" i="1"/>
  <c r="AC384" i="1"/>
  <c r="AB384" i="1" s="1"/>
  <c r="AD384" i="1"/>
  <c r="AE384" i="1"/>
  <c r="AF384" i="1"/>
  <c r="AG384" i="1"/>
  <c r="AH384" i="1"/>
  <c r="CV384" i="1" s="1"/>
  <c r="U384" i="1" s="1"/>
  <c r="AI384" i="1"/>
  <c r="CW384" i="1" s="1"/>
  <c r="V384" i="1" s="1"/>
  <c r="AJ384" i="1"/>
  <c r="CQ384" i="1"/>
  <c r="P384" i="1" s="1"/>
  <c r="CP384" i="1" s="1"/>
  <c r="O384" i="1" s="1"/>
  <c r="GM384" i="1" s="1"/>
  <c r="GN384" i="1" s="1"/>
  <c r="CR384" i="1"/>
  <c r="Q384" i="1" s="1"/>
  <c r="CS384" i="1"/>
  <c r="R384" i="1" s="1"/>
  <c r="CT384" i="1"/>
  <c r="CU384" i="1"/>
  <c r="CX384" i="1"/>
  <c r="W384" i="1" s="1"/>
  <c r="CY384" i="1"/>
  <c r="X384" i="1" s="1"/>
  <c r="CZ384" i="1"/>
  <c r="Y384" i="1" s="1"/>
  <c r="GL384" i="1"/>
  <c r="GO384" i="1"/>
  <c r="GP384" i="1"/>
  <c r="GV384" i="1"/>
  <c r="HC384" i="1"/>
  <c r="GX384" i="1" s="1"/>
  <c r="HG384" i="1"/>
  <c r="N385" i="1"/>
  <c r="R385" i="1"/>
  <c r="S385" i="1"/>
  <c r="AC385" i="1"/>
  <c r="AD385" i="1"/>
  <c r="AB385" i="1" s="1"/>
  <c r="AE385" i="1"/>
  <c r="AF385" i="1"/>
  <c r="AG385" i="1"/>
  <c r="CU385" i="1" s="1"/>
  <c r="T385" i="1" s="1"/>
  <c r="AH385" i="1"/>
  <c r="CV385" i="1" s="1"/>
  <c r="U385" i="1" s="1"/>
  <c r="AI385" i="1"/>
  <c r="AJ385" i="1"/>
  <c r="CX385" i="1" s="1"/>
  <c r="W385" i="1" s="1"/>
  <c r="CQ385" i="1"/>
  <c r="P385" i="1" s="1"/>
  <c r="CR385" i="1"/>
  <c r="Q385" i="1" s="1"/>
  <c r="CS385" i="1"/>
  <c r="CT385" i="1"/>
  <c r="CW385" i="1"/>
  <c r="V385" i="1" s="1"/>
  <c r="CY385" i="1"/>
  <c r="X385" i="1" s="1"/>
  <c r="CZ385" i="1"/>
  <c r="Y385" i="1" s="1"/>
  <c r="GL385" i="1"/>
  <c r="GO385" i="1"/>
  <c r="GP385" i="1"/>
  <c r="GV385" i="1"/>
  <c r="HC385" i="1" s="1"/>
  <c r="GX385" i="1" s="1"/>
  <c r="N386" i="1"/>
  <c r="R386" i="1"/>
  <c r="CP386" i="1" s="1"/>
  <c r="O386" i="1" s="1"/>
  <c r="GM386" i="1" s="1"/>
  <c r="GN386" i="1" s="1"/>
  <c r="S386" i="1"/>
  <c r="AC386" i="1"/>
  <c r="AB386" i="1" s="1"/>
  <c r="AD386" i="1"/>
  <c r="AE386" i="1"/>
  <c r="AF386" i="1"/>
  <c r="AG386" i="1"/>
  <c r="CU386" i="1" s="1"/>
  <c r="T386" i="1" s="1"/>
  <c r="AH386" i="1"/>
  <c r="CV386" i="1" s="1"/>
  <c r="U386" i="1" s="1"/>
  <c r="AI386" i="1"/>
  <c r="AJ386" i="1"/>
  <c r="CX386" i="1" s="1"/>
  <c r="W386" i="1" s="1"/>
  <c r="CQ386" i="1"/>
  <c r="P386" i="1" s="1"/>
  <c r="CR386" i="1"/>
  <c r="Q386" i="1" s="1"/>
  <c r="CS386" i="1"/>
  <c r="CT386" i="1"/>
  <c r="CW386" i="1"/>
  <c r="V386" i="1" s="1"/>
  <c r="CY386" i="1"/>
  <c r="X386" i="1" s="1"/>
  <c r="CZ386" i="1"/>
  <c r="Y386" i="1" s="1"/>
  <c r="GL386" i="1"/>
  <c r="GO386" i="1"/>
  <c r="GP386" i="1"/>
  <c r="GV386" i="1"/>
  <c r="HC386" i="1" s="1"/>
  <c r="GX386" i="1" s="1"/>
  <c r="N387" i="1"/>
  <c r="R387" i="1"/>
  <c r="S387" i="1"/>
  <c r="AC387" i="1"/>
  <c r="AB387" i="1" s="1"/>
  <c r="AD387" i="1"/>
  <c r="AE387" i="1"/>
  <c r="AF387" i="1"/>
  <c r="AG387" i="1"/>
  <c r="CU387" i="1" s="1"/>
  <c r="T387" i="1" s="1"/>
  <c r="AH387" i="1"/>
  <c r="CV387" i="1" s="1"/>
  <c r="U387" i="1" s="1"/>
  <c r="AI387" i="1"/>
  <c r="AJ387" i="1"/>
  <c r="CQ387" i="1"/>
  <c r="P387" i="1" s="1"/>
  <c r="CP387" i="1" s="1"/>
  <c r="O387" i="1" s="1"/>
  <c r="GM387" i="1" s="1"/>
  <c r="GN387" i="1" s="1"/>
  <c r="CR387" i="1"/>
  <c r="Q387" i="1" s="1"/>
  <c r="CS387" i="1"/>
  <c r="CT387" i="1"/>
  <c r="CW387" i="1"/>
  <c r="V387" i="1" s="1"/>
  <c r="CX387" i="1"/>
  <c r="W387" i="1" s="1"/>
  <c r="CY387" i="1"/>
  <c r="X387" i="1" s="1"/>
  <c r="CZ387" i="1"/>
  <c r="Y387" i="1" s="1"/>
  <c r="GL387" i="1"/>
  <c r="GO387" i="1"/>
  <c r="GP387" i="1"/>
  <c r="GV387" i="1"/>
  <c r="HC387" i="1" s="1"/>
  <c r="GX387" i="1"/>
  <c r="N388" i="1"/>
  <c r="R388" i="1"/>
  <c r="S388" i="1"/>
  <c r="T388" i="1"/>
  <c r="AC388" i="1"/>
  <c r="AD388" i="1"/>
  <c r="AB388" i="1" s="1"/>
  <c r="AE388" i="1"/>
  <c r="AF388" i="1"/>
  <c r="AG388" i="1"/>
  <c r="CU388" i="1" s="1"/>
  <c r="AH388" i="1"/>
  <c r="CV388" i="1" s="1"/>
  <c r="U388" i="1" s="1"/>
  <c r="AI388" i="1"/>
  <c r="AJ388" i="1"/>
  <c r="CQ388" i="1"/>
  <c r="P388" i="1" s="1"/>
  <c r="CP388" i="1" s="1"/>
  <c r="O388" i="1" s="1"/>
  <c r="GM388" i="1" s="1"/>
  <c r="GN388" i="1" s="1"/>
  <c r="CR388" i="1"/>
  <c r="Q388" i="1" s="1"/>
  <c r="CS388" i="1"/>
  <c r="CT388" i="1"/>
  <c r="CW388" i="1"/>
  <c r="V388" i="1" s="1"/>
  <c r="CX388" i="1"/>
  <c r="W388" i="1" s="1"/>
  <c r="CY388" i="1"/>
  <c r="X388" i="1" s="1"/>
  <c r="CZ388" i="1"/>
  <c r="Y388" i="1" s="1"/>
  <c r="GL388" i="1"/>
  <c r="GO388" i="1"/>
  <c r="GP388" i="1"/>
  <c r="GV388" i="1"/>
  <c r="HC388" i="1" s="1"/>
  <c r="GX388" i="1"/>
  <c r="N389" i="1"/>
  <c r="R389" i="1"/>
  <c r="S389" i="1"/>
  <c r="T389" i="1"/>
  <c r="AB389" i="1"/>
  <c r="AC389" i="1"/>
  <c r="AD389" i="1"/>
  <c r="AE389" i="1"/>
  <c r="AF389" i="1"/>
  <c r="AG389" i="1"/>
  <c r="CU389" i="1" s="1"/>
  <c r="AH389" i="1"/>
  <c r="CV389" i="1" s="1"/>
  <c r="U389" i="1" s="1"/>
  <c r="AI389" i="1"/>
  <c r="AJ389" i="1"/>
  <c r="CX389" i="1" s="1"/>
  <c r="W389" i="1" s="1"/>
  <c r="CQ389" i="1"/>
  <c r="P389" i="1" s="1"/>
  <c r="CR389" i="1"/>
  <c r="Q389" i="1" s="1"/>
  <c r="CP389" i="1" s="1"/>
  <c r="O389" i="1" s="1"/>
  <c r="GM389" i="1" s="1"/>
  <c r="GN389" i="1" s="1"/>
  <c r="CS389" i="1"/>
  <c r="CT389" i="1"/>
  <c r="CW389" i="1"/>
  <c r="V389" i="1" s="1"/>
  <c r="CY389" i="1"/>
  <c r="X389" i="1" s="1"/>
  <c r="CZ389" i="1"/>
  <c r="Y389" i="1" s="1"/>
  <c r="GL389" i="1"/>
  <c r="GO389" i="1"/>
  <c r="GP389" i="1"/>
  <c r="GV389" i="1"/>
  <c r="HC389" i="1" s="1"/>
  <c r="GX389" i="1" s="1"/>
  <c r="CJ434" i="1" s="1"/>
  <c r="HG389" i="1"/>
  <c r="N390" i="1"/>
  <c r="Q390" i="1"/>
  <c r="R390" i="1"/>
  <c r="S390" i="1"/>
  <c r="Y390" i="1"/>
  <c r="AB390" i="1"/>
  <c r="AC390" i="1"/>
  <c r="AD390" i="1"/>
  <c r="AE390" i="1"/>
  <c r="AF390" i="1"/>
  <c r="AG390" i="1"/>
  <c r="CU390" i="1" s="1"/>
  <c r="T390" i="1" s="1"/>
  <c r="AH390" i="1"/>
  <c r="AI390" i="1"/>
  <c r="AJ390" i="1"/>
  <c r="CQ390" i="1"/>
  <c r="P390" i="1" s="1"/>
  <c r="CP390" i="1" s="1"/>
  <c r="O390" i="1" s="1"/>
  <c r="GM390" i="1" s="1"/>
  <c r="GN390" i="1" s="1"/>
  <c r="CR390" i="1"/>
  <c r="CS390" i="1"/>
  <c r="CT390" i="1"/>
  <c r="CV390" i="1"/>
  <c r="U390" i="1" s="1"/>
  <c r="CW390" i="1"/>
  <c r="V390" i="1" s="1"/>
  <c r="CX390" i="1"/>
  <c r="W390" i="1" s="1"/>
  <c r="CY390" i="1"/>
  <c r="X390" i="1" s="1"/>
  <c r="CZ390" i="1"/>
  <c r="GL390" i="1"/>
  <c r="GO390" i="1"/>
  <c r="GP390" i="1"/>
  <c r="GV390" i="1"/>
  <c r="HC390" i="1" s="1"/>
  <c r="GX390" i="1" s="1"/>
  <c r="HG390" i="1"/>
  <c r="N391" i="1"/>
  <c r="P391" i="1"/>
  <c r="Q391" i="1"/>
  <c r="R391" i="1"/>
  <c r="X391" i="1"/>
  <c r="Y391" i="1"/>
  <c r="AB391" i="1"/>
  <c r="AC391" i="1"/>
  <c r="AD391" i="1"/>
  <c r="AE391" i="1"/>
  <c r="AF391" i="1"/>
  <c r="AG391" i="1"/>
  <c r="AH391" i="1"/>
  <c r="AI391" i="1"/>
  <c r="AJ391" i="1"/>
  <c r="CX391" i="1" s="1"/>
  <c r="W391" i="1" s="1"/>
  <c r="CQ391" i="1"/>
  <c r="CR391" i="1"/>
  <c r="CS391" i="1"/>
  <c r="CT391" i="1"/>
  <c r="S391" i="1" s="1"/>
  <c r="CU391" i="1"/>
  <c r="T391" i="1" s="1"/>
  <c r="CV391" i="1"/>
  <c r="U391" i="1" s="1"/>
  <c r="CW391" i="1"/>
  <c r="V391" i="1" s="1"/>
  <c r="CY391" i="1"/>
  <c r="CZ391" i="1"/>
  <c r="GL391" i="1"/>
  <c r="GO391" i="1"/>
  <c r="GP391" i="1"/>
  <c r="GV391" i="1"/>
  <c r="HC391" i="1"/>
  <c r="GX391" i="1" s="1"/>
  <c r="N392" i="1"/>
  <c r="P392" i="1"/>
  <c r="CP392" i="1" s="1"/>
  <c r="O392" i="1" s="1"/>
  <c r="Q392" i="1"/>
  <c r="R392" i="1"/>
  <c r="X392" i="1"/>
  <c r="Y392" i="1"/>
  <c r="AB392" i="1"/>
  <c r="AC392" i="1"/>
  <c r="AD392" i="1"/>
  <c r="AE392" i="1"/>
  <c r="AF392" i="1"/>
  <c r="AG392" i="1"/>
  <c r="AH392" i="1"/>
  <c r="AI392" i="1"/>
  <c r="AJ392" i="1"/>
  <c r="CX392" i="1" s="1"/>
  <c r="W392" i="1" s="1"/>
  <c r="CQ392" i="1"/>
  <c r="CR392" i="1"/>
  <c r="CS392" i="1"/>
  <c r="CT392" i="1"/>
  <c r="S392" i="1" s="1"/>
  <c r="CU392" i="1"/>
  <c r="T392" i="1" s="1"/>
  <c r="CV392" i="1"/>
  <c r="U392" i="1" s="1"/>
  <c r="CW392" i="1"/>
  <c r="V392" i="1" s="1"/>
  <c r="CY392" i="1"/>
  <c r="CZ392" i="1"/>
  <c r="GL392" i="1"/>
  <c r="GO392" i="1"/>
  <c r="GP392" i="1"/>
  <c r="GV392" i="1"/>
  <c r="HC392" i="1"/>
  <c r="GX392" i="1" s="1"/>
  <c r="N393" i="1"/>
  <c r="P393" i="1"/>
  <c r="Q393" i="1"/>
  <c r="R393" i="1"/>
  <c r="X393" i="1"/>
  <c r="Y393" i="1"/>
  <c r="AB393" i="1"/>
  <c r="AC393" i="1"/>
  <c r="AD393" i="1"/>
  <c r="AE393" i="1"/>
  <c r="AF393" i="1"/>
  <c r="AG393" i="1"/>
  <c r="AH393" i="1"/>
  <c r="AI393" i="1"/>
  <c r="AJ393" i="1"/>
  <c r="CX393" i="1" s="1"/>
  <c r="W393" i="1" s="1"/>
  <c r="CQ393" i="1"/>
  <c r="CR393" i="1"/>
  <c r="CS393" i="1"/>
  <c r="CT393" i="1"/>
  <c r="S393" i="1" s="1"/>
  <c r="CU393" i="1"/>
  <c r="T393" i="1" s="1"/>
  <c r="CV393" i="1"/>
  <c r="U393" i="1" s="1"/>
  <c r="CW393" i="1"/>
  <c r="V393" i="1" s="1"/>
  <c r="CY393" i="1"/>
  <c r="CZ393" i="1"/>
  <c r="GL393" i="1"/>
  <c r="GO393" i="1"/>
  <c r="GP393" i="1"/>
  <c r="GV393" i="1"/>
  <c r="HC393" i="1"/>
  <c r="GX393" i="1" s="1"/>
  <c r="HG393" i="1"/>
  <c r="N394" i="1"/>
  <c r="P394" i="1"/>
  <c r="Q394" i="1"/>
  <c r="W394" i="1"/>
  <c r="X394" i="1"/>
  <c r="Y394" i="1"/>
  <c r="AC394" i="1"/>
  <c r="AB394" i="1" s="1"/>
  <c r="AD394" i="1"/>
  <c r="AE394" i="1"/>
  <c r="AF394" i="1"/>
  <c r="AG394" i="1"/>
  <c r="AH394" i="1"/>
  <c r="AI394" i="1"/>
  <c r="CW394" i="1" s="1"/>
  <c r="V394" i="1" s="1"/>
  <c r="AJ394" i="1"/>
  <c r="CQ394" i="1"/>
  <c r="CR394" i="1"/>
  <c r="CS394" i="1"/>
  <c r="R394" i="1" s="1"/>
  <c r="CT394" i="1"/>
  <c r="S394" i="1" s="1"/>
  <c r="CU394" i="1"/>
  <c r="T394" i="1" s="1"/>
  <c r="CV394" i="1"/>
  <c r="U394" i="1" s="1"/>
  <c r="CX394" i="1"/>
  <c r="CY394" i="1"/>
  <c r="CZ394" i="1"/>
  <c r="GL394" i="1"/>
  <c r="GO394" i="1"/>
  <c r="GP394" i="1"/>
  <c r="GV394" i="1"/>
  <c r="HC394" i="1" s="1"/>
  <c r="GX394" i="1" s="1"/>
  <c r="HG394" i="1"/>
  <c r="N395" i="1"/>
  <c r="P395" i="1"/>
  <c r="V395" i="1"/>
  <c r="W395" i="1"/>
  <c r="X395" i="1"/>
  <c r="AC395" i="1"/>
  <c r="AB395" i="1" s="1"/>
  <c r="AD395" i="1"/>
  <c r="AE395" i="1"/>
  <c r="AF395" i="1"/>
  <c r="AG395" i="1"/>
  <c r="AH395" i="1"/>
  <c r="CV395" i="1" s="1"/>
  <c r="U395" i="1" s="1"/>
  <c r="AI395" i="1"/>
  <c r="AJ395" i="1"/>
  <c r="CQ395" i="1"/>
  <c r="CR395" i="1"/>
  <c r="Q395" i="1" s="1"/>
  <c r="CS395" i="1"/>
  <c r="R395" i="1" s="1"/>
  <c r="CT395" i="1"/>
  <c r="S395" i="1" s="1"/>
  <c r="CU395" i="1"/>
  <c r="T395" i="1" s="1"/>
  <c r="CW395" i="1"/>
  <c r="CX395" i="1"/>
  <c r="CY395" i="1"/>
  <c r="CZ395" i="1"/>
  <c r="Y395" i="1" s="1"/>
  <c r="GL395" i="1"/>
  <c r="GO395" i="1"/>
  <c r="GP395" i="1"/>
  <c r="GV395" i="1"/>
  <c r="HC395" i="1" s="1"/>
  <c r="GX395" i="1" s="1"/>
  <c r="HG395" i="1"/>
  <c r="N396" i="1"/>
  <c r="U396" i="1"/>
  <c r="W396" i="1"/>
  <c r="AB396" i="1"/>
  <c r="AC396" i="1"/>
  <c r="AD396" i="1"/>
  <c r="AE396" i="1"/>
  <c r="AF396" i="1"/>
  <c r="AG396" i="1"/>
  <c r="CU396" i="1" s="1"/>
  <c r="T396" i="1" s="1"/>
  <c r="AH396" i="1"/>
  <c r="AI396" i="1"/>
  <c r="AJ396" i="1"/>
  <c r="CX396" i="1" s="1"/>
  <c r="CQ396" i="1"/>
  <c r="P396" i="1" s="1"/>
  <c r="CR396" i="1"/>
  <c r="Q396" i="1" s="1"/>
  <c r="CS396" i="1"/>
  <c r="R396" i="1" s="1"/>
  <c r="DW434" i="1" s="1"/>
  <c r="CT396" i="1"/>
  <c r="S396" i="1" s="1"/>
  <c r="CV396" i="1"/>
  <c r="CW396" i="1"/>
  <c r="V396" i="1" s="1"/>
  <c r="CY396" i="1"/>
  <c r="X396" i="1" s="1"/>
  <c r="CZ396" i="1"/>
  <c r="Y396" i="1" s="1"/>
  <c r="GL396" i="1"/>
  <c r="GO396" i="1"/>
  <c r="GP396" i="1"/>
  <c r="GV396" i="1"/>
  <c r="HC396" i="1"/>
  <c r="GX396" i="1" s="1"/>
  <c r="HG396" i="1"/>
  <c r="N397" i="1"/>
  <c r="Q397" i="1"/>
  <c r="S397" i="1"/>
  <c r="T397" i="1"/>
  <c r="AC397" i="1"/>
  <c r="AD397" i="1"/>
  <c r="AE397" i="1"/>
  <c r="AF397" i="1"/>
  <c r="AG397" i="1"/>
  <c r="AH397" i="1"/>
  <c r="AI397" i="1"/>
  <c r="CW397" i="1" s="1"/>
  <c r="V397" i="1" s="1"/>
  <c r="AJ397" i="1"/>
  <c r="CX397" i="1" s="1"/>
  <c r="W397" i="1" s="1"/>
  <c r="CQ397" i="1"/>
  <c r="P397" i="1" s="1"/>
  <c r="CR397" i="1"/>
  <c r="CS397" i="1"/>
  <c r="R397" i="1" s="1"/>
  <c r="CT397" i="1"/>
  <c r="CU397" i="1"/>
  <c r="CV397" i="1"/>
  <c r="U397" i="1" s="1"/>
  <c r="CY397" i="1"/>
  <c r="X397" i="1" s="1"/>
  <c r="CZ397" i="1"/>
  <c r="Y397" i="1" s="1"/>
  <c r="GL397" i="1"/>
  <c r="GO397" i="1"/>
  <c r="GP397" i="1"/>
  <c r="GV397" i="1"/>
  <c r="GX397" i="1"/>
  <c r="HC397" i="1"/>
  <c r="HG397" i="1"/>
  <c r="N398" i="1"/>
  <c r="S398" i="1"/>
  <c r="U398" i="1"/>
  <c r="AC398" i="1"/>
  <c r="AD398" i="1"/>
  <c r="AE398" i="1"/>
  <c r="AF398" i="1"/>
  <c r="AG398" i="1"/>
  <c r="AH398" i="1"/>
  <c r="CV398" i="1" s="1"/>
  <c r="AI398" i="1"/>
  <c r="CW398" i="1" s="1"/>
  <c r="V398" i="1" s="1"/>
  <c r="AJ398" i="1"/>
  <c r="CQ398" i="1"/>
  <c r="P398" i="1" s="1"/>
  <c r="CR398" i="1"/>
  <c r="Q398" i="1" s="1"/>
  <c r="CS398" i="1"/>
  <c r="R398" i="1" s="1"/>
  <c r="CT398" i="1"/>
  <c r="CU398" i="1"/>
  <c r="T398" i="1" s="1"/>
  <c r="CX398" i="1"/>
  <c r="W398" i="1" s="1"/>
  <c r="CY398" i="1"/>
  <c r="X398" i="1" s="1"/>
  <c r="CZ398" i="1"/>
  <c r="Y398" i="1" s="1"/>
  <c r="GL398" i="1"/>
  <c r="GO398" i="1"/>
  <c r="GP398" i="1"/>
  <c r="GV398" i="1"/>
  <c r="HC398" i="1" s="1"/>
  <c r="GX398" i="1" s="1"/>
  <c r="HG398" i="1"/>
  <c r="N399" i="1"/>
  <c r="R399" i="1"/>
  <c r="T399" i="1"/>
  <c r="AC399" i="1"/>
  <c r="AD399" i="1"/>
  <c r="AB399" i="1" s="1"/>
  <c r="AE399" i="1"/>
  <c r="AF399" i="1"/>
  <c r="AG399" i="1"/>
  <c r="CU399" i="1" s="1"/>
  <c r="AH399" i="1"/>
  <c r="CV399" i="1" s="1"/>
  <c r="U399" i="1" s="1"/>
  <c r="AI399" i="1"/>
  <c r="AJ399" i="1"/>
  <c r="CQ399" i="1"/>
  <c r="P399" i="1" s="1"/>
  <c r="CP399" i="1" s="1"/>
  <c r="O399" i="1" s="1"/>
  <c r="GM399" i="1" s="1"/>
  <c r="GN399" i="1" s="1"/>
  <c r="CR399" i="1"/>
  <c r="Q399" i="1" s="1"/>
  <c r="CS399" i="1"/>
  <c r="CT399" i="1"/>
  <c r="S399" i="1" s="1"/>
  <c r="CW399" i="1"/>
  <c r="V399" i="1" s="1"/>
  <c r="CX399" i="1"/>
  <c r="W399" i="1" s="1"/>
  <c r="CY399" i="1"/>
  <c r="X399" i="1" s="1"/>
  <c r="CZ399" i="1"/>
  <c r="Y399" i="1" s="1"/>
  <c r="GL399" i="1"/>
  <c r="GO399" i="1"/>
  <c r="GP399" i="1"/>
  <c r="GV399" i="1"/>
  <c r="HC399" i="1" s="1"/>
  <c r="GX399" i="1"/>
  <c r="HG399" i="1"/>
  <c r="N400" i="1"/>
  <c r="Q400" i="1"/>
  <c r="S400" i="1"/>
  <c r="Y400" i="1"/>
  <c r="AC400" i="1"/>
  <c r="AD400" i="1"/>
  <c r="AE400" i="1"/>
  <c r="AF400" i="1"/>
  <c r="AB400" i="1" s="1"/>
  <c r="AG400" i="1"/>
  <c r="CU400" i="1" s="1"/>
  <c r="T400" i="1" s="1"/>
  <c r="AH400" i="1"/>
  <c r="AI400" i="1"/>
  <c r="AJ400" i="1"/>
  <c r="CQ400" i="1"/>
  <c r="P400" i="1" s="1"/>
  <c r="CR400" i="1"/>
  <c r="CS400" i="1"/>
  <c r="R400" i="1" s="1"/>
  <c r="CT400" i="1"/>
  <c r="CV400" i="1"/>
  <c r="U400" i="1" s="1"/>
  <c r="CW400" i="1"/>
  <c r="V400" i="1" s="1"/>
  <c r="CX400" i="1"/>
  <c r="W400" i="1" s="1"/>
  <c r="CY400" i="1"/>
  <c r="X400" i="1" s="1"/>
  <c r="CZ400" i="1"/>
  <c r="GL400" i="1"/>
  <c r="GO400" i="1"/>
  <c r="GP400" i="1"/>
  <c r="GV400" i="1"/>
  <c r="HC400" i="1"/>
  <c r="GX400" i="1" s="1"/>
  <c r="HG400" i="1"/>
  <c r="N401" i="1"/>
  <c r="T401" i="1"/>
  <c r="X401" i="1"/>
  <c r="Y401" i="1"/>
  <c r="AC401" i="1"/>
  <c r="AD401" i="1"/>
  <c r="AB401" i="1" s="1"/>
  <c r="AE401" i="1"/>
  <c r="AF401" i="1"/>
  <c r="AG401" i="1"/>
  <c r="AH401" i="1"/>
  <c r="AI401" i="1"/>
  <c r="AJ401" i="1"/>
  <c r="CX401" i="1" s="1"/>
  <c r="W401" i="1" s="1"/>
  <c r="CQ401" i="1"/>
  <c r="P401" i="1" s="1"/>
  <c r="CR401" i="1"/>
  <c r="Q401" i="1" s="1"/>
  <c r="AD434" i="1" s="1"/>
  <c r="CS401" i="1"/>
  <c r="R401" i="1" s="1"/>
  <c r="CT401" i="1"/>
  <c r="S401" i="1" s="1"/>
  <c r="CU401" i="1"/>
  <c r="CV401" i="1"/>
  <c r="U401" i="1" s="1"/>
  <c r="CW401" i="1"/>
  <c r="V401" i="1" s="1"/>
  <c r="CY401" i="1"/>
  <c r="CZ401" i="1"/>
  <c r="GL401" i="1"/>
  <c r="GO401" i="1"/>
  <c r="GP401" i="1"/>
  <c r="GV401" i="1"/>
  <c r="GX401" i="1"/>
  <c r="HC401" i="1"/>
  <c r="HG401" i="1"/>
  <c r="N402" i="1"/>
  <c r="P402" i="1"/>
  <c r="S402" i="1"/>
  <c r="X402" i="1"/>
  <c r="Y402" i="1"/>
  <c r="AC402" i="1"/>
  <c r="AB402" i="1" s="1"/>
  <c r="AD402" i="1"/>
  <c r="AE402" i="1"/>
  <c r="AF402" i="1"/>
  <c r="AG402" i="1"/>
  <c r="CU402" i="1" s="1"/>
  <c r="T402" i="1" s="1"/>
  <c r="AH402" i="1"/>
  <c r="AI402" i="1"/>
  <c r="CW402" i="1" s="1"/>
  <c r="V402" i="1" s="1"/>
  <c r="AJ402" i="1"/>
  <c r="CQ402" i="1"/>
  <c r="CR402" i="1"/>
  <c r="Q402" i="1" s="1"/>
  <c r="CS402" i="1"/>
  <c r="R402" i="1" s="1"/>
  <c r="CT402" i="1"/>
  <c r="CV402" i="1"/>
  <c r="U402" i="1" s="1"/>
  <c r="CX402" i="1"/>
  <c r="W402" i="1" s="1"/>
  <c r="CY402" i="1"/>
  <c r="CZ402" i="1"/>
  <c r="GL402" i="1"/>
  <c r="GO402" i="1"/>
  <c r="GP402" i="1"/>
  <c r="GV402" i="1"/>
  <c r="HC402" i="1" s="1"/>
  <c r="GX402" i="1" s="1"/>
  <c r="HG402" i="1"/>
  <c r="N403" i="1"/>
  <c r="R403" i="1"/>
  <c r="S403" i="1"/>
  <c r="W403" i="1"/>
  <c r="X403" i="1"/>
  <c r="AC403" i="1"/>
  <c r="AD403" i="1"/>
  <c r="AB403" i="1" s="1"/>
  <c r="AE403" i="1"/>
  <c r="AF403" i="1"/>
  <c r="AG403" i="1"/>
  <c r="AH403" i="1"/>
  <c r="CV403" i="1" s="1"/>
  <c r="U403" i="1" s="1"/>
  <c r="AI403" i="1"/>
  <c r="AJ403" i="1"/>
  <c r="CQ403" i="1"/>
  <c r="P403" i="1" s="1"/>
  <c r="CP403" i="1" s="1"/>
  <c r="O403" i="1" s="1"/>
  <c r="GM403" i="1" s="1"/>
  <c r="GN403" i="1" s="1"/>
  <c r="CR403" i="1"/>
  <c r="Q403" i="1" s="1"/>
  <c r="CS403" i="1"/>
  <c r="CT403" i="1"/>
  <c r="CU403" i="1"/>
  <c r="T403" i="1" s="1"/>
  <c r="CW403" i="1"/>
  <c r="V403" i="1" s="1"/>
  <c r="CX403" i="1"/>
  <c r="CY403" i="1"/>
  <c r="CZ403" i="1"/>
  <c r="Y403" i="1" s="1"/>
  <c r="GL403" i="1"/>
  <c r="GO403" i="1"/>
  <c r="GP403" i="1"/>
  <c r="GV403" i="1"/>
  <c r="HC403" i="1" s="1"/>
  <c r="GX403" i="1" s="1"/>
  <c r="N404" i="1"/>
  <c r="P404" i="1"/>
  <c r="S404" i="1"/>
  <c r="X404" i="1"/>
  <c r="AB404" i="1"/>
  <c r="AC404" i="1"/>
  <c r="AD404" i="1"/>
  <c r="AE404" i="1"/>
  <c r="AF404" i="1"/>
  <c r="AG404" i="1"/>
  <c r="CU404" i="1" s="1"/>
  <c r="T404" i="1" s="1"/>
  <c r="AH404" i="1"/>
  <c r="CV404" i="1" s="1"/>
  <c r="U404" i="1" s="1"/>
  <c r="AI404" i="1"/>
  <c r="AJ404" i="1"/>
  <c r="CQ404" i="1"/>
  <c r="CR404" i="1"/>
  <c r="Q404" i="1" s="1"/>
  <c r="CS404" i="1"/>
  <c r="R404" i="1" s="1"/>
  <c r="CT404" i="1"/>
  <c r="CW404" i="1"/>
  <c r="V404" i="1" s="1"/>
  <c r="CX404" i="1"/>
  <c r="W404" i="1" s="1"/>
  <c r="CY404" i="1"/>
  <c r="CZ404" i="1"/>
  <c r="Y404" i="1" s="1"/>
  <c r="GL404" i="1"/>
  <c r="GO404" i="1"/>
  <c r="GP404" i="1"/>
  <c r="GV404" i="1"/>
  <c r="HC404" i="1" s="1"/>
  <c r="GX404" i="1" s="1"/>
  <c r="N405" i="1"/>
  <c r="P405" i="1"/>
  <c r="V405" i="1"/>
  <c r="AC405" i="1"/>
  <c r="AB405" i="1" s="1"/>
  <c r="AD405" i="1"/>
  <c r="AE405" i="1"/>
  <c r="AF405" i="1"/>
  <c r="AG405" i="1"/>
  <c r="CU405" i="1" s="1"/>
  <c r="T405" i="1" s="1"/>
  <c r="AH405" i="1"/>
  <c r="CV405" i="1" s="1"/>
  <c r="U405" i="1" s="1"/>
  <c r="AI405" i="1"/>
  <c r="AJ405" i="1"/>
  <c r="CQ405" i="1"/>
  <c r="CR405" i="1"/>
  <c r="Q405" i="1" s="1"/>
  <c r="CS405" i="1"/>
  <c r="R405" i="1" s="1"/>
  <c r="CT405" i="1"/>
  <c r="S405" i="1" s="1"/>
  <c r="CP405" i="1" s="1"/>
  <c r="O405" i="1" s="1"/>
  <c r="GM405" i="1" s="1"/>
  <c r="GN405" i="1" s="1"/>
  <c r="CW405" i="1"/>
  <c r="CX405" i="1"/>
  <c r="W405" i="1" s="1"/>
  <c r="CY405" i="1"/>
  <c r="X405" i="1" s="1"/>
  <c r="CZ405" i="1"/>
  <c r="Y405" i="1" s="1"/>
  <c r="GL405" i="1"/>
  <c r="GO405" i="1"/>
  <c r="GP405" i="1"/>
  <c r="GV405" i="1"/>
  <c r="HC405" i="1" s="1"/>
  <c r="GX405" i="1"/>
  <c r="HG405" i="1"/>
  <c r="N406" i="1"/>
  <c r="Q406" i="1"/>
  <c r="U406" i="1"/>
  <c r="V406" i="1"/>
  <c r="AC406" i="1"/>
  <c r="AB406" i="1" s="1"/>
  <c r="AD406" i="1"/>
  <c r="AE406" i="1"/>
  <c r="AF406" i="1"/>
  <c r="AG406" i="1"/>
  <c r="CU406" i="1" s="1"/>
  <c r="T406" i="1" s="1"/>
  <c r="AH406" i="1"/>
  <c r="AI406" i="1"/>
  <c r="AJ406" i="1"/>
  <c r="CQ406" i="1"/>
  <c r="P406" i="1" s="1"/>
  <c r="CR406" i="1"/>
  <c r="CS406" i="1"/>
  <c r="R406" i="1" s="1"/>
  <c r="CT406" i="1"/>
  <c r="S406" i="1" s="1"/>
  <c r="CV406" i="1"/>
  <c r="CW406" i="1"/>
  <c r="CX406" i="1"/>
  <c r="W406" i="1" s="1"/>
  <c r="CY406" i="1"/>
  <c r="X406" i="1" s="1"/>
  <c r="CZ406" i="1"/>
  <c r="Y406" i="1" s="1"/>
  <c r="GL406" i="1"/>
  <c r="GO406" i="1"/>
  <c r="GP406" i="1"/>
  <c r="GV406" i="1"/>
  <c r="HC406" i="1"/>
  <c r="GX406" i="1" s="1"/>
  <c r="HG406" i="1"/>
  <c r="N407" i="1"/>
  <c r="R407" i="1"/>
  <c r="V407" i="1"/>
  <c r="X407" i="1"/>
  <c r="AC407" i="1"/>
  <c r="AD407" i="1"/>
  <c r="AB407" i="1" s="1"/>
  <c r="AE407" i="1"/>
  <c r="AF407" i="1"/>
  <c r="AG407" i="1"/>
  <c r="AH407" i="1"/>
  <c r="AI407" i="1"/>
  <c r="AJ407" i="1"/>
  <c r="CX407" i="1" s="1"/>
  <c r="W407" i="1" s="1"/>
  <c r="CQ407" i="1"/>
  <c r="P407" i="1" s="1"/>
  <c r="CP407" i="1" s="1"/>
  <c r="O407" i="1" s="1"/>
  <c r="CR407" i="1"/>
  <c r="Q407" i="1" s="1"/>
  <c r="CS407" i="1"/>
  <c r="CT407" i="1"/>
  <c r="S407" i="1" s="1"/>
  <c r="CU407" i="1"/>
  <c r="T407" i="1" s="1"/>
  <c r="CV407" i="1"/>
  <c r="U407" i="1" s="1"/>
  <c r="CW407" i="1"/>
  <c r="CY407" i="1"/>
  <c r="CZ407" i="1"/>
  <c r="Y407" i="1" s="1"/>
  <c r="GL407" i="1"/>
  <c r="GO407" i="1"/>
  <c r="GP407" i="1"/>
  <c r="GV407" i="1"/>
  <c r="GX407" i="1"/>
  <c r="HC407" i="1"/>
  <c r="HG407" i="1"/>
  <c r="N408" i="1"/>
  <c r="S408" i="1"/>
  <c r="W408" i="1"/>
  <c r="X408" i="1"/>
  <c r="AC408" i="1"/>
  <c r="AD408" i="1"/>
  <c r="AE408" i="1"/>
  <c r="AF408" i="1"/>
  <c r="AG408" i="1"/>
  <c r="AH408" i="1"/>
  <c r="AI408" i="1"/>
  <c r="CW408" i="1" s="1"/>
  <c r="V408" i="1" s="1"/>
  <c r="AJ408" i="1"/>
  <c r="CQ408" i="1"/>
  <c r="P408" i="1" s="1"/>
  <c r="CP408" i="1" s="1"/>
  <c r="O408" i="1" s="1"/>
  <c r="CR408" i="1"/>
  <c r="Q408" i="1" s="1"/>
  <c r="CS408" i="1"/>
  <c r="R408" i="1" s="1"/>
  <c r="CT408" i="1"/>
  <c r="CU408" i="1"/>
  <c r="T408" i="1" s="1"/>
  <c r="CV408" i="1"/>
  <c r="U408" i="1" s="1"/>
  <c r="CX408" i="1"/>
  <c r="CY408" i="1"/>
  <c r="CZ408" i="1"/>
  <c r="Y408" i="1" s="1"/>
  <c r="GL408" i="1"/>
  <c r="GO408" i="1"/>
  <c r="GP408" i="1"/>
  <c r="GV408" i="1"/>
  <c r="HC408" i="1"/>
  <c r="GX408" i="1" s="1"/>
  <c r="HG408" i="1"/>
  <c r="N409" i="1"/>
  <c r="R409" i="1"/>
  <c r="V409" i="1"/>
  <c r="W409" i="1"/>
  <c r="AC409" i="1"/>
  <c r="AB409" i="1" s="1"/>
  <c r="AD409" i="1"/>
  <c r="AE409" i="1"/>
  <c r="AF409" i="1"/>
  <c r="AG409" i="1"/>
  <c r="AH409" i="1"/>
  <c r="CV409" i="1" s="1"/>
  <c r="U409" i="1" s="1"/>
  <c r="AI409" i="1"/>
  <c r="AJ409" i="1"/>
  <c r="CQ409" i="1"/>
  <c r="P409" i="1" s="1"/>
  <c r="CR409" i="1"/>
  <c r="Q409" i="1" s="1"/>
  <c r="CS409" i="1"/>
  <c r="CT409" i="1"/>
  <c r="S409" i="1" s="1"/>
  <c r="CU409" i="1"/>
  <c r="T409" i="1" s="1"/>
  <c r="CW409" i="1"/>
  <c r="CX409" i="1"/>
  <c r="CY409" i="1"/>
  <c r="X409" i="1" s="1"/>
  <c r="CZ409" i="1"/>
  <c r="Y409" i="1" s="1"/>
  <c r="GL409" i="1"/>
  <c r="GO409" i="1"/>
  <c r="GP409" i="1"/>
  <c r="GV409" i="1"/>
  <c r="HC409" i="1" s="1"/>
  <c r="GX409" i="1"/>
  <c r="HG409" i="1"/>
  <c r="N410" i="1"/>
  <c r="Q410" i="1"/>
  <c r="R410" i="1"/>
  <c r="V410" i="1"/>
  <c r="W410" i="1"/>
  <c r="AC410" i="1"/>
  <c r="AB410" i="1" s="1"/>
  <c r="AD410" i="1"/>
  <c r="AE410" i="1"/>
  <c r="AF410" i="1"/>
  <c r="AG410" i="1"/>
  <c r="CU410" i="1" s="1"/>
  <c r="T410" i="1" s="1"/>
  <c r="AH410" i="1"/>
  <c r="AI410" i="1"/>
  <c r="AJ410" i="1"/>
  <c r="CQ410" i="1"/>
  <c r="P410" i="1" s="1"/>
  <c r="CR410" i="1"/>
  <c r="CS410" i="1"/>
  <c r="CT410" i="1"/>
  <c r="S410" i="1" s="1"/>
  <c r="CV410" i="1"/>
  <c r="U410" i="1" s="1"/>
  <c r="CW410" i="1"/>
  <c r="CX410" i="1"/>
  <c r="CY410" i="1"/>
  <c r="X410" i="1" s="1"/>
  <c r="CZ410" i="1"/>
  <c r="Y410" i="1" s="1"/>
  <c r="GL410" i="1"/>
  <c r="GO410" i="1"/>
  <c r="GP410" i="1"/>
  <c r="GV410" i="1"/>
  <c r="HC410" i="1" s="1"/>
  <c r="GX410" i="1" s="1"/>
  <c r="HG410" i="1"/>
  <c r="N411" i="1"/>
  <c r="P411" i="1"/>
  <c r="T411" i="1"/>
  <c r="X411" i="1"/>
  <c r="Y411" i="1"/>
  <c r="AC411" i="1"/>
  <c r="AD411" i="1"/>
  <c r="AB411" i="1" s="1"/>
  <c r="AE411" i="1"/>
  <c r="AF411" i="1"/>
  <c r="AG411" i="1"/>
  <c r="AH411" i="1"/>
  <c r="AI411" i="1"/>
  <c r="AJ411" i="1"/>
  <c r="CX411" i="1" s="1"/>
  <c r="W411" i="1" s="1"/>
  <c r="CQ411" i="1"/>
  <c r="CR411" i="1"/>
  <c r="Q411" i="1" s="1"/>
  <c r="CS411" i="1"/>
  <c r="R411" i="1" s="1"/>
  <c r="CT411" i="1"/>
  <c r="S411" i="1" s="1"/>
  <c r="CU411" i="1"/>
  <c r="CV411" i="1"/>
  <c r="U411" i="1" s="1"/>
  <c r="CW411" i="1"/>
  <c r="V411" i="1" s="1"/>
  <c r="CY411" i="1"/>
  <c r="CZ411" i="1"/>
  <c r="GL411" i="1"/>
  <c r="GO411" i="1"/>
  <c r="GP411" i="1"/>
  <c r="GV411" i="1"/>
  <c r="GX411" i="1"/>
  <c r="HC411" i="1"/>
  <c r="HG411" i="1"/>
  <c r="N412" i="1"/>
  <c r="P412" i="1"/>
  <c r="S412" i="1"/>
  <c r="X412" i="1"/>
  <c r="Y412" i="1"/>
  <c r="AC412" i="1"/>
  <c r="AB412" i="1" s="1"/>
  <c r="AD412" i="1"/>
  <c r="AE412" i="1"/>
  <c r="AF412" i="1"/>
  <c r="AG412" i="1"/>
  <c r="CU412" i="1" s="1"/>
  <c r="T412" i="1" s="1"/>
  <c r="AH412" i="1"/>
  <c r="AI412" i="1"/>
  <c r="CW412" i="1" s="1"/>
  <c r="V412" i="1" s="1"/>
  <c r="AJ412" i="1"/>
  <c r="CQ412" i="1"/>
  <c r="CR412" i="1"/>
  <c r="Q412" i="1" s="1"/>
  <c r="CP412" i="1" s="1"/>
  <c r="O412" i="1" s="1"/>
  <c r="GM412" i="1" s="1"/>
  <c r="GN412" i="1" s="1"/>
  <c r="CS412" i="1"/>
  <c r="R412" i="1" s="1"/>
  <c r="CT412" i="1"/>
  <c r="CV412" i="1"/>
  <c r="U412" i="1" s="1"/>
  <c r="CX412" i="1"/>
  <c r="W412" i="1" s="1"/>
  <c r="CY412" i="1"/>
  <c r="CZ412" i="1"/>
  <c r="GL412" i="1"/>
  <c r="GO412" i="1"/>
  <c r="GP412" i="1"/>
  <c r="GV412" i="1"/>
  <c r="HC412" i="1" s="1"/>
  <c r="GX412" i="1" s="1"/>
  <c r="HG412" i="1"/>
  <c r="N413" i="1"/>
  <c r="R413" i="1"/>
  <c r="S413" i="1"/>
  <c r="W413" i="1"/>
  <c r="X413" i="1"/>
  <c r="AC413" i="1"/>
  <c r="AD413" i="1"/>
  <c r="AB413" i="1" s="1"/>
  <c r="AE413" i="1"/>
  <c r="AF413" i="1"/>
  <c r="AG413" i="1"/>
  <c r="AH413" i="1"/>
  <c r="CV413" i="1" s="1"/>
  <c r="U413" i="1" s="1"/>
  <c r="AI413" i="1"/>
  <c r="AJ413" i="1"/>
  <c r="CQ413" i="1"/>
  <c r="P413" i="1" s="1"/>
  <c r="CP413" i="1" s="1"/>
  <c r="O413" i="1" s="1"/>
  <c r="CR413" i="1"/>
  <c r="Q413" i="1" s="1"/>
  <c r="CS413" i="1"/>
  <c r="CT413" i="1"/>
  <c r="CU413" i="1"/>
  <c r="T413" i="1" s="1"/>
  <c r="CW413" i="1"/>
  <c r="V413" i="1" s="1"/>
  <c r="CX413" i="1"/>
  <c r="CY413" i="1"/>
  <c r="CZ413" i="1"/>
  <c r="Y413" i="1" s="1"/>
  <c r="GL413" i="1"/>
  <c r="GO413" i="1"/>
  <c r="GP413" i="1"/>
  <c r="GV413" i="1"/>
  <c r="HC413" i="1" s="1"/>
  <c r="GX413" i="1" s="1"/>
  <c r="N414" i="1"/>
  <c r="P414" i="1"/>
  <c r="S414" i="1"/>
  <c r="X414" i="1"/>
  <c r="AB414" i="1"/>
  <c r="AC414" i="1"/>
  <c r="AD414" i="1"/>
  <c r="AE414" i="1"/>
  <c r="AF414" i="1"/>
  <c r="AG414" i="1"/>
  <c r="CU414" i="1" s="1"/>
  <c r="T414" i="1" s="1"/>
  <c r="AH414" i="1"/>
  <c r="CV414" i="1" s="1"/>
  <c r="U414" i="1" s="1"/>
  <c r="AI414" i="1"/>
  <c r="AJ414" i="1"/>
  <c r="CQ414" i="1"/>
  <c r="CR414" i="1"/>
  <c r="Q414" i="1" s="1"/>
  <c r="CP414" i="1" s="1"/>
  <c r="O414" i="1" s="1"/>
  <c r="CS414" i="1"/>
  <c r="R414" i="1" s="1"/>
  <c r="CT414" i="1"/>
  <c r="CW414" i="1"/>
  <c r="V414" i="1" s="1"/>
  <c r="CX414" i="1"/>
  <c r="W414" i="1" s="1"/>
  <c r="CY414" i="1"/>
  <c r="CZ414" i="1"/>
  <c r="Y414" i="1" s="1"/>
  <c r="GL414" i="1"/>
  <c r="GO414" i="1"/>
  <c r="GP414" i="1"/>
  <c r="GV414" i="1"/>
  <c r="HC414" i="1" s="1"/>
  <c r="GX414" i="1" s="1"/>
  <c r="N415" i="1"/>
  <c r="P415" i="1"/>
  <c r="V415" i="1"/>
  <c r="AC415" i="1"/>
  <c r="AB415" i="1" s="1"/>
  <c r="AD415" i="1"/>
  <c r="AE415" i="1"/>
  <c r="AF415" i="1"/>
  <c r="AG415" i="1"/>
  <c r="CU415" i="1" s="1"/>
  <c r="T415" i="1" s="1"/>
  <c r="AH415" i="1"/>
  <c r="CV415" i="1" s="1"/>
  <c r="U415" i="1" s="1"/>
  <c r="AI415" i="1"/>
  <c r="AJ415" i="1"/>
  <c r="CQ415" i="1"/>
  <c r="CR415" i="1"/>
  <c r="Q415" i="1" s="1"/>
  <c r="CS415" i="1"/>
  <c r="R415" i="1" s="1"/>
  <c r="CT415" i="1"/>
  <c r="S415" i="1" s="1"/>
  <c r="CW415" i="1"/>
  <c r="CX415" i="1"/>
  <c r="W415" i="1" s="1"/>
  <c r="CY415" i="1"/>
  <c r="X415" i="1" s="1"/>
  <c r="CZ415" i="1"/>
  <c r="Y415" i="1" s="1"/>
  <c r="GL415" i="1"/>
  <c r="GO415" i="1"/>
  <c r="GP415" i="1"/>
  <c r="GV415" i="1"/>
  <c r="HC415" i="1" s="1"/>
  <c r="GX415" i="1"/>
  <c r="N416" i="1"/>
  <c r="R416" i="1"/>
  <c r="V416" i="1"/>
  <c r="W416" i="1"/>
  <c r="AC416" i="1"/>
  <c r="AB416" i="1" s="1"/>
  <c r="AD416" i="1"/>
  <c r="AE416" i="1"/>
  <c r="AF416" i="1"/>
  <c r="AG416" i="1"/>
  <c r="AH416" i="1"/>
  <c r="CV416" i="1" s="1"/>
  <c r="U416" i="1" s="1"/>
  <c r="AI416" i="1"/>
  <c r="AJ416" i="1"/>
  <c r="CQ416" i="1"/>
  <c r="P416" i="1" s="1"/>
  <c r="CR416" i="1"/>
  <c r="Q416" i="1" s="1"/>
  <c r="CS416" i="1"/>
  <c r="CT416" i="1"/>
  <c r="S416" i="1" s="1"/>
  <c r="CU416" i="1"/>
  <c r="T416" i="1" s="1"/>
  <c r="CW416" i="1"/>
  <c r="CX416" i="1"/>
  <c r="CY416" i="1"/>
  <c r="X416" i="1" s="1"/>
  <c r="CZ416" i="1"/>
  <c r="Y416" i="1" s="1"/>
  <c r="GL416" i="1"/>
  <c r="GO416" i="1"/>
  <c r="GP416" i="1"/>
  <c r="GV416" i="1"/>
  <c r="HC416" i="1" s="1"/>
  <c r="GX416" i="1"/>
  <c r="N417" i="1"/>
  <c r="R417" i="1"/>
  <c r="S417" i="1"/>
  <c r="W417" i="1"/>
  <c r="X417" i="1"/>
  <c r="AC417" i="1"/>
  <c r="AD417" i="1"/>
  <c r="AB417" i="1" s="1"/>
  <c r="AE417" i="1"/>
  <c r="AF417" i="1"/>
  <c r="AG417" i="1"/>
  <c r="AH417" i="1"/>
  <c r="CV417" i="1" s="1"/>
  <c r="U417" i="1" s="1"/>
  <c r="AI417" i="1"/>
  <c r="AJ417" i="1"/>
  <c r="CQ417" i="1"/>
  <c r="P417" i="1" s="1"/>
  <c r="CP417" i="1" s="1"/>
  <c r="O417" i="1" s="1"/>
  <c r="GM417" i="1" s="1"/>
  <c r="GN417" i="1" s="1"/>
  <c r="CR417" i="1"/>
  <c r="Q417" i="1" s="1"/>
  <c r="CS417" i="1"/>
  <c r="CT417" i="1"/>
  <c r="CU417" i="1"/>
  <c r="T417" i="1" s="1"/>
  <c r="CW417" i="1"/>
  <c r="V417" i="1" s="1"/>
  <c r="CX417" i="1"/>
  <c r="CY417" i="1"/>
  <c r="CZ417" i="1"/>
  <c r="Y417" i="1" s="1"/>
  <c r="GL417" i="1"/>
  <c r="GO417" i="1"/>
  <c r="GP417" i="1"/>
  <c r="GV417" i="1"/>
  <c r="HC417" i="1" s="1"/>
  <c r="GX417" i="1" s="1"/>
  <c r="N418" i="1"/>
  <c r="P418" i="1"/>
  <c r="S418" i="1"/>
  <c r="X418" i="1"/>
  <c r="AC418" i="1"/>
  <c r="AD418" i="1"/>
  <c r="AE418" i="1"/>
  <c r="AF418" i="1"/>
  <c r="AB418" i="1" s="1"/>
  <c r="AG418" i="1"/>
  <c r="CU418" i="1" s="1"/>
  <c r="T418" i="1" s="1"/>
  <c r="AH418" i="1"/>
  <c r="CV418" i="1" s="1"/>
  <c r="U418" i="1" s="1"/>
  <c r="AI418" i="1"/>
  <c r="AJ418" i="1"/>
  <c r="CQ418" i="1"/>
  <c r="CR418" i="1"/>
  <c r="Q418" i="1" s="1"/>
  <c r="CP418" i="1" s="1"/>
  <c r="O418" i="1" s="1"/>
  <c r="GM418" i="1" s="1"/>
  <c r="GN418" i="1" s="1"/>
  <c r="CS418" i="1"/>
  <c r="R418" i="1" s="1"/>
  <c r="CT418" i="1"/>
  <c r="CW418" i="1"/>
  <c r="V418" i="1" s="1"/>
  <c r="CX418" i="1"/>
  <c r="W418" i="1" s="1"/>
  <c r="CY418" i="1"/>
  <c r="CZ418" i="1"/>
  <c r="Y418" i="1" s="1"/>
  <c r="GL418" i="1"/>
  <c r="GO418" i="1"/>
  <c r="GP418" i="1"/>
  <c r="GV418" i="1"/>
  <c r="HC418" i="1" s="1"/>
  <c r="GX418" i="1" s="1"/>
  <c r="N419" i="1"/>
  <c r="P419" i="1"/>
  <c r="V419" i="1"/>
  <c r="AC419" i="1"/>
  <c r="AB419" i="1" s="1"/>
  <c r="AD419" i="1"/>
  <c r="AE419" i="1"/>
  <c r="AF419" i="1"/>
  <c r="AG419" i="1"/>
  <c r="CU419" i="1" s="1"/>
  <c r="T419" i="1" s="1"/>
  <c r="AH419" i="1"/>
  <c r="CV419" i="1" s="1"/>
  <c r="U419" i="1" s="1"/>
  <c r="AI419" i="1"/>
  <c r="AJ419" i="1"/>
  <c r="CQ419" i="1"/>
  <c r="CR419" i="1"/>
  <c r="Q419" i="1" s="1"/>
  <c r="CS419" i="1"/>
  <c r="R419" i="1" s="1"/>
  <c r="CT419" i="1"/>
  <c r="S419" i="1" s="1"/>
  <c r="CW419" i="1"/>
  <c r="CX419" i="1"/>
  <c r="W419" i="1" s="1"/>
  <c r="CY419" i="1"/>
  <c r="X419" i="1" s="1"/>
  <c r="CZ419" i="1"/>
  <c r="Y419" i="1" s="1"/>
  <c r="GL419" i="1"/>
  <c r="GO419" i="1"/>
  <c r="GP419" i="1"/>
  <c r="GV419" i="1"/>
  <c r="HC419" i="1" s="1"/>
  <c r="GX419" i="1"/>
  <c r="N420" i="1"/>
  <c r="R420" i="1"/>
  <c r="V420" i="1"/>
  <c r="W420" i="1"/>
  <c r="AC420" i="1"/>
  <c r="AB420" i="1" s="1"/>
  <c r="AD420" i="1"/>
  <c r="AE420" i="1"/>
  <c r="AF420" i="1"/>
  <c r="AG420" i="1"/>
  <c r="AH420" i="1"/>
  <c r="CV420" i="1" s="1"/>
  <c r="U420" i="1" s="1"/>
  <c r="AI420" i="1"/>
  <c r="AJ420" i="1"/>
  <c r="CQ420" i="1"/>
  <c r="P420" i="1" s="1"/>
  <c r="CR420" i="1"/>
  <c r="Q420" i="1" s="1"/>
  <c r="CS420" i="1"/>
  <c r="CT420" i="1"/>
  <c r="S420" i="1" s="1"/>
  <c r="CU420" i="1"/>
  <c r="T420" i="1" s="1"/>
  <c r="CW420" i="1"/>
  <c r="CX420" i="1"/>
  <c r="CY420" i="1"/>
  <c r="X420" i="1" s="1"/>
  <c r="CZ420" i="1"/>
  <c r="Y420" i="1" s="1"/>
  <c r="GL420" i="1"/>
  <c r="GO420" i="1"/>
  <c r="GP420" i="1"/>
  <c r="GV420" i="1"/>
  <c r="HC420" i="1" s="1"/>
  <c r="GX420" i="1"/>
  <c r="N421" i="1"/>
  <c r="R421" i="1"/>
  <c r="S421" i="1"/>
  <c r="W421" i="1"/>
  <c r="X421" i="1"/>
  <c r="AC421" i="1"/>
  <c r="AD421" i="1"/>
  <c r="AB421" i="1" s="1"/>
  <c r="AE421" i="1"/>
  <c r="AF421" i="1"/>
  <c r="AG421" i="1"/>
  <c r="AH421" i="1"/>
  <c r="CV421" i="1" s="1"/>
  <c r="U421" i="1" s="1"/>
  <c r="AI421" i="1"/>
  <c r="AJ421" i="1"/>
  <c r="CQ421" i="1"/>
  <c r="P421" i="1" s="1"/>
  <c r="CP421" i="1" s="1"/>
  <c r="O421" i="1" s="1"/>
  <c r="CR421" i="1"/>
  <c r="Q421" i="1" s="1"/>
  <c r="CS421" i="1"/>
  <c r="CT421" i="1"/>
  <c r="CU421" i="1"/>
  <c r="T421" i="1" s="1"/>
  <c r="CW421" i="1"/>
  <c r="V421" i="1" s="1"/>
  <c r="CX421" i="1"/>
  <c r="CY421" i="1"/>
  <c r="CZ421" i="1"/>
  <c r="Y421" i="1" s="1"/>
  <c r="GL421" i="1"/>
  <c r="GO421" i="1"/>
  <c r="GP421" i="1"/>
  <c r="GV421" i="1"/>
  <c r="HC421" i="1" s="1"/>
  <c r="GX421" i="1" s="1"/>
  <c r="N422" i="1"/>
  <c r="P422" i="1"/>
  <c r="S422" i="1"/>
  <c r="X422" i="1"/>
  <c r="AB422" i="1"/>
  <c r="AC422" i="1"/>
  <c r="AD422" i="1"/>
  <c r="AE422" i="1"/>
  <c r="AF422" i="1"/>
  <c r="AG422" i="1"/>
  <c r="CU422" i="1" s="1"/>
  <c r="T422" i="1" s="1"/>
  <c r="AH422" i="1"/>
  <c r="CV422" i="1" s="1"/>
  <c r="U422" i="1" s="1"/>
  <c r="AI422" i="1"/>
  <c r="AJ422" i="1"/>
  <c r="CQ422" i="1"/>
  <c r="CR422" i="1"/>
  <c r="Q422" i="1" s="1"/>
  <c r="CS422" i="1"/>
  <c r="R422" i="1" s="1"/>
  <c r="CT422" i="1"/>
  <c r="CW422" i="1"/>
  <c r="V422" i="1" s="1"/>
  <c r="CX422" i="1"/>
  <c r="W422" i="1" s="1"/>
  <c r="CY422" i="1"/>
  <c r="CZ422" i="1"/>
  <c r="Y422" i="1" s="1"/>
  <c r="GL422" i="1"/>
  <c r="GO422" i="1"/>
  <c r="GP422" i="1"/>
  <c r="GV422" i="1"/>
  <c r="HC422" i="1" s="1"/>
  <c r="GX422" i="1" s="1"/>
  <c r="N423" i="1"/>
  <c r="P423" i="1"/>
  <c r="V423" i="1"/>
  <c r="AC423" i="1"/>
  <c r="AB423" i="1" s="1"/>
  <c r="AD423" i="1"/>
  <c r="AE423" i="1"/>
  <c r="AF423" i="1"/>
  <c r="AG423" i="1"/>
  <c r="CU423" i="1" s="1"/>
  <c r="T423" i="1" s="1"/>
  <c r="AH423" i="1"/>
  <c r="CV423" i="1" s="1"/>
  <c r="U423" i="1" s="1"/>
  <c r="AI423" i="1"/>
  <c r="AJ423" i="1"/>
  <c r="CQ423" i="1"/>
  <c r="CR423" i="1"/>
  <c r="Q423" i="1" s="1"/>
  <c r="CS423" i="1"/>
  <c r="R423" i="1" s="1"/>
  <c r="CT423" i="1"/>
  <c r="S423" i="1" s="1"/>
  <c r="CP423" i="1" s="1"/>
  <c r="O423" i="1" s="1"/>
  <c r="GM423" i="1" s="1"/>
  <c r="GN423" i="1" s="1"/>
  <c r="CW423" i="1"/>
  <c r="CX423" i="1"/>
  <c r="W423" i="1" s="1"/>
  <c r="CY423" i="1"/>
  <c r="X423" i="1" s="1"/>
  <c r="CZ423" i="1"/>
  <c r="Y423" i="1" s="1"/>
  <c r="GL423" i="1"/>
  <c r="GO423" i="1"/>
  <c r="GP423" i="1"/>
  <c r="GV423" i="1"/>
  <c r="HC423" i="1" s="1"/>
  <c r="GX423" i="1"/>
  <c r="HG423" i="1"/>
  <c r="N424" i="1"/>
  <c r="Q424" i="1"/>
  <c r="U424" i="1"/>
  <c r="V424" i="1"/>
  <c r="AC424" i="1"/>
  <c r="AB424" i="1" s="1"/>
  <c r="AD424" i="1"/>
  <c r="AE424" i="1"/>
  <c r="AF424" i="1"/>
  <c r="AG424" i="1"/>
  <c r="CU424" i="1" s="1"/>
  <c r="T424" i="1" s="1"/>
  <c r="AH424" i="1"/>
  <c r="AI424" i="1"/>
  <c r="AJ424" i="1"/>
  <c r="CQ424" i="1"/>
  <c r="P424" i="1" s="1"/>
  <c r="CR424" i="1"/>
  <c r="CS424" i="1"/>
  <c r="R424" i="1" s="1"/>
  <c r="CT424" i="1"/>
  <c r="S424" i="1" s="1"/>
  <c r="CP424" i="1" s="1"/>
  <c r="O424" i="1" s="1"/>
  <c r="GM424" i="1" s="1"/>
  <c r="GN424" i="1" s="1"/>
  <c r="CV424" i="1"/>
  <c r="CW424" i="1"/>
  <c r="CX424" i="1"/>
  <c r="W424" i="1" s="1"/>
  <c r="CY424" i="1"/>
  <c r="X424" i="1" s="1"/>
  <c r="CZ424" i="1"/>
  <c r="Y424" i="1" s="1"/>
  <c r="GL424" i="1"/>
  <c r="GO424" i="1"/>
  <c r="GP424" i="1"/>
  <c r="GV424" i="1"/>
  <c r="HC424" i="1"/>
  <c r="GX424" i="1" s="1"/>
  <c r="HG424" i="1"/>
  <c r="N425" i="1"/>
  <c r="R425" i="1"/>
  <c r="V425" i="1"/>
  <c r="X425" i="1"/>
  <c r="AC425" i="1"/>
  <c r="AD425" i="1"/>
  <c r="AB425" i="1" s="1"/>
  <c r="AE425" i="1"/>
  <c r="AF425" i="1"/>
  <c r="AG425" i="1"/>
  <c r="AH425" i="1"/>
  <c r="AI425" i="1"/>
  <c r="AJ425" i="1"/>
  <c r="CX425" i="1" s="1"/>
  <c r="W425" i="1" s="1"/>
  <c r="CQ425" i="1"/>
  <c r="P425" i="1" s="1"/>
  <c r="CP425" i="1" s="1"/>
  <c r="O425" i="1" s="1"/>
  <c r="GM425" i="1" s="1"/>
  <c r="GN425" i="1" s="1"/>
  <c r="CR425" i="1"/>
  <c r="Q425" i="1" s="1"/>
  <c r="CS425" i="1"/>
  <c r="CT425" i="1"/>
  <c r="S425" i="1" s="1"/>
  <c r="CU425" i="1"/>
  <c r="T425" i="1" s="1"/>
  <c r="CV425" i="1"/>
  <c r="U425" i="1" s="1"/>
  <c r="CW425" i="1"/>
  <c r="CY425" i="1"/>
  <c r="CZ425" i="1"/>
  <c r="Y425" i="1" s="1"/>
  <c r="GL425" i="1"/>
  <c r="GO425" i="1"/>
  <c r="GP425" i="1"/>
  <c r="GV425" i="1"/>
  <c r="GX425" i="1"/>
  <c r="HC425" i="1"/>
  <c r="HG425" i="1"/>
  <c r="N426" i="1"/>
  <c r="S426" i="1"/>
  <c r="W426" i="1"/>
  <c r="X426" i="1"/>
  <c r="AC426" i="1"/>
  <c r="AD426" i="1"/>
  <c r="AE426" i="1"/>
  <c r="AF426" i="1"/>
  <c r="AG426" i="1"/>
  <c r="AH426" i="1"/>
  <c r="AI426" i="1"/>
  <c r="CW426" i="1" s="1"/>
  <c r="V426" i="1" s="1"/>
  <c r="AJ426" i="1"/>
  <c r="CQ426" i="1"/>
  <c r="P426" i="1" s="1"/>
  <c r="CP426" i="1" s="1"/>
  <c r="O426" i="1" s="1"/>
  <c r="CR426" i="1"/>
  <c r="Q426" i="1" s="1"/>
  <c r="CS426" i="1"/>
  <c r="R426" i="1" s="1"/>
  <c r="CT426" i="1"/>
  <c r="CU426" i="1"/>
  <c r="T426" i="1" s="1"/>
  <c r="CV426" i="1"/>
  <c r="U426" i="1" s="1"/>
  <c r="CX426" i="1"/>
  <c r="CY426" i="1"/>
  <c r="CZ426" i="1"/>
  <c r="Y426" i="1" s="1"/>
  <c r="GL426" i="1"/>
  <c r="GO426" i="1"/>
  <c r="GP426" i="1"/>
  <c r="GV426" i="1"/>
  <c r="HC426" i="1"/>
  <c r="GX426" i="1" s="1"/>
  <c r="HG426" i="1"/>
  <c r="N427" i="1"/>
  <c r="R427" i="1"/>
  <c r="V427" i="1"/>
  <c r="W427" i="1"/>
  <c r="AC427" i="1"/>
  <c r="AB427" i="1" s="1"/>
  <c r="AD427" i="1"/>
  <c r="AE427" i="1"/>
  <c r="AF427" i="1"/>
  <c r="AG427" i="1"/>
  <c r="AH427" i="1"/>
  <c r="CV427" i="1" s="1"/>
  <c r="U427" i="1" s="1"/>
  <c r="AI427" i="1"/>
  <c r="AJ427" i="1"/>
  <c r="CQ427" i="1"/>
  <c r="P427" i="1" s="1"/>
  <c r="CR427" i="1"/>
  <c r="Q427" i="1" s="1"/>
  <c r="CS427" i="1"/>
  <c r="CT427" i="1"/>
  <c r="S427" i="1" s="1"/>
  <c r="CU427" i="1"/>
  <c r="T427" i="1" s="1"/>
  <c r="CW427" i="1"/>
  <c r="CX427" i="1"/>
  <c r="CY427" i="1"/>
  <c r="X427" i="1" s="1"/>
  <c r="CZ427" i="1"/>
  <c r="Y427" i="1" s="1"/>
  <c r="GL427" i="1"/>
  <c r="GO427" i="1"/>
  <c r="GP427" i="1"/>
  <c r="GV427" i="1"/>
  <c r="HC427" i="1" s="1"/>
  <c r="GX427" i="1"/>
  <c r="HG427" i="1"/>
  <c r="N428" i="1"/>
  <c r="Q428" i="1"/>
  <c r="R428" i="1"/>
  <c r="V428" i="1"/>
  <c r="W428" i="1"/>
  <c r="AC428" i="1"/>
  <c r="AB428" i="1" s="1"/>
  <c r="AD428" i="1"/>
  <c r="AE428" i="1"/>
  <c r="AF428" i="1"/>
  <c r="AG428" i="1"/>
  <c r="CU428" i="1" s="1"/>
  <c r="T428" i="1" s="1"/>
  <c r="AH428" i="1"/>
  <c r="AI428" i="1"/>
  <c r="AJ428" i="1"/>
  <c r="CQ428" i="1"/>
  <c r="P428" i="1" s="1"/>
  <c r="CR428" i="1"/>
  <c r="CS428" i="1"/>
  <c r="CT428" i="1"/>
  <c r="S428" i="1" s="1"/>
  <c r="CV428" i="1"/>
  <c r="U428" i="1" s="1"/>
  <c r="CW428" i="1"/>
  <c r="CX428" i="1"/>
  <c r="CY428" i="1"/>
  <c r="X428" i="1" s="1"/>
  <c r="CZ428" i="1"/>
  <c r="Y428" i="1" s="1"/>
  <c r="GL428" i="1"/>
  <c r="GO428" i="1"/>
  <c r="GP428" i="1"/>
  <c r="GV428" i="1"/>
  <c r="HC428" i="1" s="1"/>
  <c r="GX428" i="1" s="1"/>
  <c r="HG428" i="1"/>
  <c r="N429" i="1"/>
  <c r="R429" i="1"/>
  <c r="S429" i="1"/>
  <c r="V429" i="1"/>
  <c r="X429" i="1"/>
  <c r="AC429" i="1"/>
  <c r="AD429" i="1"/>
  <c r="AB429" i="1" s="1"/>
  <c r="AE429" i="1"/>
  <c r="AF429" i="1"/>
  <c r="AG429" i="1"/>
  <c r="AH429" i="1"/>
  <c r="AI429" i="1"/>
  <c r="AJ429" i="1"/>
  <c r="CX429" i="1" s="1"/>
  <c r="W429" i="1" s="1"/>
  <c r="CQ429" i="1"/>
  <c r="P429" i="1" s="1"/>
  <c r="CP429" i="1" s="1"/>
  <c r="O429" i="1" s="1"/>
  <c r="CR429" i="1"/>
  <c r="Q429" i="1" s="1"/>
  <c r="CS429" i="1"/>
  <c r="CT429" i="1"/>
  <c r="CU429" i="1"/>
  <c r="T429" i="1" s="1"/>
  <c r="CV429" i="1"/>
  <c r="U429" i="1" s="1"/>
  <c r="CW429" i="1"/>
  <c r="CY429" i="1"/>
  <c r="CZ429" i="1"/>
  <c r="Y429" i="1" s="1"/>
  <c r="GL429" i="1"/>
  <c r="GO429" i="1"/>
  <c r="GP429" i="1"/>
  <c r="GV429" i="1"/>
  <c r="GX429" i="1"/>
  <c r="HC429" i="1"/>
  <c r="N430" i="1"/>
  <c r="P430" i="1"/>
  <c r="S430" i="1"/>
  <c r="T430" i="1"/>
  <c r="X430" i="1"/>
  <c r="Y430" i="1"/>
  <c r="AC430" i="1"/>
  <c r="AD430" i="1"/>
  <c r="AB430" i="1" s="1"/>
  <c r="AE430" i="1"/>
  <c r="AF430" i="1"/>
  <c r="AG430" i="1"/>
  <c r="AH430" i="1"/>
  <c r="AI430" i="1"/>
  <c r="AJ430" i="1"/>
  <c r="CX430" i="1" s="1"/>
  <c r="W430" i="1" s="1"/>
  <c r="CQ430" i="1"/>
  <c r="CR430" i="1"/>
  <c r="Q430" i="1" s="1"/>
  <c r="CS430" i="1"/>
  <c r="R430" i="1" s="1"/>
  <c r="CT430" i="1"/>
  <c r="CU430" i="1"/>
  <c r="CV430" i="1"/>
  <c r="U430" i="1" s="1"/>
  <c r="CW430" i="1"/>
  <c r="V430" i="1" s="1"/>
  <c r="CY430" i="1"/>
  <c r="CZ430" i="1"/>
  <c r="GL430" i="1"/>
  <c r="GO430" i="1"/>
  <c r="GP430" i="1"/>
  <c r="GV430" i="1"/>
  <c r="GX430" i="1"/>
  <c r="HC430" i="1"/>
  <c r="N431" i="1"/>
  <c r="P431" i="1"/>
  <c r="Q431" i="1"/>
  <c r="S431" i="1"/>
  <c r="T431" i="1"/>
  <c r="U431" i="1"/>
  <c r="Y431" i="1"/>
  <c r="AC431" i="1"/>
  <c r="AD431" i="1"/>
  <c r="AE431" i="1"/>
  <c r="AF431" i="1"/>
  <c r="AB431" i="1" s="1"/>
  <c r="AG431" i="1"/>
  <c r="AH431" i="1"/>
  <c r="AI431" i="1"/>
  <c r="AJ431" i="1"/>
  <c r="CX431" i="1" s="1"/>
  <c r="W431" i="1" s="1"/>
  <c r="CQ431" i="1"/>
  <c r="CR431" i="1"/>
  <c r="CS431" i="1"/>
  <c r="R431" i="1" s="1"/>
  <c r="CT431" i="1"/>
  <c r="CU431" i="1"/>
  <c r="CV431" i="1"/>
  <c r="CW431" i="1"/>
  <c r="V431" i="1" s="1"/>
  <c r="CY431" i="1"/>
  <c r="X431" i="1" s="1"/>
  <c r="CZ431" i="1"/>
  <c r="GL431" i="1"/>
  <c r="GO431" i="1"/>
  <c r="GP431" i="1"/>
  <c r="GV431" i="1"/>
  <c r="HC431" i="1"/>
  <c r="GX431" i="1" s="1"/>
  <c r="N432" i="1"/>
  <c r="Q432" i="1"/>
  <c r="R432" i="1"/>
  <c r="S432" i="1"/>
  <c r="U432" i="1"/>
  <c r="V432" i="1"/>
  <c r="AC432" i="1"/>
  <c r="AD432" i="1"/>
  <c r="AE432" i="1"/>
  <c r="AF432" i="1"/>
  <c r="AB432" i="1" s="1"/>
  <c r="AG432" i="1"/>
  <c r="AH432" i="1"/>
  <c r="AI432" i="1"/>
  <c r="AJ432" i="1"/>
  <c r="CX432" i="1" s="1"/>
  <c r="W432" i="1" s="1"/>
  <c r="CQ432" i="1"/>
  <c r="P432" i="1" s="1"/>
  <c r="CP432" i="1" s="1"/>
  <c r="O432" i="1" s="1"/>
  <c r="CR432" i="1"/>
  <c r="CS432" i="1"/>
  <c r="CT432" i="1"/>
  <c r="CU432" i="1"/>
  <c r="T432" i="1" s="1"/>
  <c r="CV432" i="1"/>
  <c r="CW432" i="1"/>
  <c r="CY432" i="1"/>
  <c r="X432" i="1" s="1"/>
  <c r="CZ432" i="1"/>
  <c r="Y432" i="1" s="1"/>
  <c r="GL432" i="1"/>
  <c r="GO432" i="1"/>
  <c r="GP432" i="1"/>
  <c r="GV432" i="1"/>
  <c r="HC432" i="1"/>
  <c r="GX432" i="1" s="1"/>
  <c r="B434" i="1"/>
  <c r="B351" i="1" s="1"/>
  <c r="C434" i="1"/>
  <c r="C351" i="1" s="1"/>
  <c r="D434" i="1"/>
  <c r="D351" i="1" s="1"/>
  <c r="F434" i="1"/>
  <c r="F351" i="1" s="1"/>
  <c r="G434" i="1"/>
  <c r="G351" i="1" s="1"/>
  <c r="BD434" i="1"/>
  <c r="BD351" i="1" s="1"/>
  <c r="BX434" i="1"/>
  <c r="BX351" i="1" s="1"/>
  <c r="BY434" i="1"/>
  <c r="BY351" i="1" s="1"/>
  <c r="CC434" i="1"/>
  <c r="CC351" i="1" s="1"/>
  <c r="CK434" i="1"/>
  <c r="CK351" i="1" s="1"/>
  <c r="CL434" i="1"/>
  <c r="CL351" i="1" s="1"/>
  <c r="CM434" i="1"/>
  <c r="CM351" i="1" s="1"/>
  <c r="EI434" i="1"/>
  <c r="EI351" i="1" s="1"/>
  <c r="ET434" i="1"/>
  <c r="ET351" i="1" s="1"/>
  <c r="FP434" i="1"/>
  <c r="FP351" i="1" s="1"/>
  <c r="FQ434" i="1"/>
  <c r="FQ351" i="1" s="1"/>
  <c r="FR434" i="1"/>
  <c r="FR351" i="1" s="1"/>
  <c r="FU434" i="1"/>
  <c r="FU351" i="1" s="1"/>
  <c r="FV434" i="1"/>
  <c r="FV351" i="1" s="1"/>
  <c r="FY434" i="1"/>
  <c r="FY351" i="1" s="1"/>
  <c r="GC434" i="1"/>
  <c r="GC351" i="1" s="1"/>
  <c r="GD434" i="1"/>
  <c r="GD351" i="1" s="1"/>
  <c r="GE434" i="1"/>
  <c r="GE351" i="1" s="1"/>
  <c r="P447" i="1"/>
  <c r="F459" i="1"/>
  <c r="D464" i="1"/>
  <c r="E466" i="1"/>
  <c r="F466" i="1"/>
  <c r="P466" i="1"/>
  <c r="U466" i="1"/>
  <c r="X466" i="1"/>
  <c r="Z466" i="1"/>
  <c r="AA466" i="1"/>
  <c r="AC466" i="1"/>
  <c r="AD466" i="1"/>
  <c r="AG466" i="1"/>
  <c r="AK466" i="1"/>
  <c r="AL466" i="1"/>
  <c r="AM466" i="1"/>
  <c r="AN466" i="1"/>
  <c r="BE466" i="1"/>
  <c r="BF466" i="1"/>
  <c r="BG466" i="1"/>
  <c r="BH466" i="1"/>
  <c r="BI466" i="1"/>
  <c r="BJ466" i="1"/>
  <c r="BK466" i="1"/>
  <c r="BL466" i="1"/>
  <c r="BM466" i="1"/>
  <c r="BN466" i="1"/>
  <c r="BO466" i="1"/>
  <c r="BP466" i="1"/>
  <c r="BQ466" i="1"/>
  <c r="BR466" i="1"/>
  <c r="BS466" i="1"/>
  <c r="BT466" i="1"/>
  <c r="BU466" i="1"/>
  <c r="BV466" i="1"/>
  <c r="BW466" i="1"/>
  <c r="CN466" i="1"/>
  <c r="CO466" i="1"/>
  <c r="CP466" i="1"/>
  <c r="CQ466" i="1"/>
  <c r="CR466" i="1"/>
  <c r="CS466" i="1"/>
  <c r="CT466" i="1"/>
  <c r="CU466" i="1"/>
  <c r="CV466" i="1"/>
  <c r="CW466" i="1"/>
  <c r="CX466" i="1"/>
  <c r="CY466" i="1"/>
  <c r="CZ466" i="1"/>
  <c r="DA466" i="1"/>
  <c r="DB466" i="1"/>
  <c r="DC466" i="1"/>
  <c r="DD466" i="1"/>
  <c r="DE466" i="1"/>
  <c r="DF466" i="1"/>
  <c r="DR466" i="1"/>
  <c r="DS466" i="1"/>
  <c r="DT466" i="1"/>
  <c r="DX466" i="1"/>
  <c r="DY466" i="1"/>
  <c r="EB466" i="1"/>
  <c r="EE466" i="1"/>
  <c r="EF466" i="1"/>
  <c r="EW466" i="1"/>
  <c r="EX466" i="1"/>
  <c r="EY466" i="1"/>
  <c r="EZ466" i="1"/>
  <c r="FA466" i="1"/>
  <c r="FB466" i="1"/>
  <c r="FC466" i="1"/>
  <c r="FD466" i="1"/>
  <c r="FE466" i="1"/>
  <c r="FF466" i="1"/>
  <c r="FG466" i="1"/>
  <c r="FH466" i="1"/>
  <c r="FI466" i="1"/>
  <c r="FJ466" i="1"/>
  <c r="FK466" i="1"/>
  <c r="FL466" i="1"/>
  <c r="FM466" i="1"/>
  <c r="FN466" i="1"/>
  <c r="FO466" i="1"/>
  <c r="FP466" i="1"/>
  <c r="FQ466" i="1"/>
  <c r="FT466" i="1"/>
  <c r="FU466" i="1"/>
  <c r="GB466" i="1"/>
  <c r="GC466" i="1"/>
  <c r="GF466" i="1"/>
  <c r="GG466" i="1"/>
  <c r="GH466" i="1"/>
  <c r="GI466" i="1"/>
  <c r="GJ466" i="1"/>
  <c r="GK466" i="1"/>
  <c r="GL466" i="1"/>
  <c r="GM466" i="1"/>
  <c r="GN466" i="1"/>
  <c r="GO466" i="1"/>
  <c r="GP466" i="1"/>
  <c r="GQ466" i="1"/>
  <c r="GR466" i="1"/>
  <c r="GS466" i="1"/>
  <c r="GT466" i="1"/>
  <c r="GU466" i="1"/>
  <c r="GV466" i="1"/>
  <c r="GW466" i="1"/>
  <c r="GX466" i="1"/>
  <c r="N468" i="1"/>
  <c r="P468" i="1"/>
  <c r="CP468" i="1" s="1"/>
  <c r="O468" i="1" s="1"/>
  <c r="W468" i="1"/>
  <c r="X468" i="1"/>
  <c r="AC468" i="1"/>
  <c r="AB468" i="1" s="1"/>
  <c r="AD468" i="1"/>
  <c r="AE468" i="1"/>
  <c r="AF468" i="1"/>
  <c r="AG468" i="1"/>
  <c r="AH468" i="1"/>
  <c r="CV468" i="1" s="1"/>
  <c r="U468" i="1" s="1"/>
  <c r="AI468" i="1"/>
  <c r="CW468" i="1" s="1"/>
  <c r="V468" i="1" s="1"/>
  <c r="AJ468" i="1"/>
  <c r="CQ468" i="1"/>
  <c r="CR468" i="1"/>
  <c r="Q468" i="1" s="1"/>
  <c r="CS468" i="1"/>
  <c r="R468" i="1" s="1"/>
  <c r="CT468" i="1"/>
  <c r="S468" i="1" s="1"/>
  <c r="CU468" i="1"/>
  <c r="T468" i="1" s="1"/>
  <c r="CX468" i="1"/>
  <c r="CY468" i="1"/>
  <c r="CZ468" i="1"/>
  <c r="Y468" i="1" s="1"/>
  <c r="GL468" i="1"/>
  <c r="GN468" i="1"/>
  <c r="GO468" i="1"/>
  <c r="GP468" i="1"/>
  <c r="GV468" i="1"/>
  <c r="HC468" i="1" s="1"/>
  <c r="GX468" i="1" s="1"/>
  <c r="N469" i="1"/>
  <c r="V469" i="1"/>
  <c r="W469" i="1"/>
  <c r="AC469" i="1"/>
  <c r="AB469" i="1" s="1"/>
  <c r="AD469" i="1"/>
  <c r="AE469" i="1"/>
  <c r="AF469" i="1"/>
  <c r="AG469" i="1"/>
  <c r="CU469" i="1" s="1"/>
  <c r="T469" i="1" s="1"/>
  <c r="AH469" i="1"/>
  <c r="CV469" i="1" s="1"/>
  <c r="U469" i="1" s="1"/>
  <c r="AI469" i="1"/>
  <c r="AJ469" i="1"/>
  <c r="CQ469" i="1"/>
  <c r="P469" i="1" s="1"/>
  <c r="CR469" i="1"/>
  <c r="Q469" i="1" s="1"/>
  <c r="CS469" i="1"/>
  <c r="R469" i="1" s="1"/>
  <c r="CT469" i="1"/>
  <c r="S469" i="1" s="1"/>
  <c r="CW469" i="1"/>
  <c r="CX469" i="1"/>
  <c r="CY469" i="1"/>
  <c r="X469" i="1" s="1"/>
  <c r="CZ469" i="1"/>
  <c r="Y469" i="1" s="1"/>
  <c r="GL469" i="1"/>
  <c r="GN469" i="1"/>
  <c r="GO469" i="1"/>
  <c r="GP469" i="1"/>
  <c r="GV469" i="1"/>
  <c r="HC469" i="1"/>
  <c r="GX469" i="1" s="1"/>
  <c r="B471" i="1"/>
  <c r="B466" i="1" s="1"/>
  <c r="C471" i="1"/>
  <c r="C466" i="1" s="1"/>
  <c r="D471" i="1"/>
  <c r="D466" i="1" s="1"/>
  <c r="F471" i="1"/>
  <c r="G471" i="1"/>
  <c r="G466" i="1" s="1"/>
  <c r="P471" i="1"/>
  <c r="Q471" i="1"/>
  <c r="F483" i="1" s="1"/>
  <c r="R471" i="1"/>
  <c r="R466" i="1" s="1"/>
  <c r="U471" i="1"/>
  <c r="F493" i="1" s="1"/>
  <c r="X471" i="1"/>
  <c r="Y471" i="1"/>
  <c r="F498" i="1" s="1"/>
  <c r="AB471" i="1"/>
  <c r="AB466" i="1" s="1"/>
  <c r="AC471" i="1"/>
  <c r="CE471" i="1" s="1"/>
  <c r="AD471" i="1"/>
  <c r="AE471" i="1"/>
  <c r="AE466" i="1" s="1"/>
  <c r="AF471" i="1"/>
  <c r="AF466" i="1" s="1"/>
  <c r="AG471" i="1"/>
  <c r="T471" i="1" s="1"/>
  <c r="AH471" i="1"/>
  <c r="AH466" i="1" s="1"/>
  <c r="AI471" i="1"/>
  <c r="V471" i="1" s="1"/>
  <c r="AJ471" i="1"/>
  <c r="AJ466" i="1" s="1"/>
  <c r="AK471" i="1"/>
  <c r="AL471" i="1"/>
  <c r="BX471" i="1"/>
  <c r="BX466" i="1" s="1"/>
  <c r="BY471" i="1"/>
  <c r="CF471" i="1" s="1"/>
  <c r="BZ471" i="1"/>
  <c r="BZ466" i="1" s="1"/>
  <c r="CA471" i="1"/>
  <c r="CA466" i="1" s="1"/>
  <c r="CB471" i="1"/>
  <c r="CB466" i="1" s="1"/>
  <c r="CC471" i="1"/>
  <c r="CC466" i="1" s="1"/>
  <c r="CD471" i="1"/>
  <c r="CD466" i="1" s="1"/>
  <c r="CG471" i="1"/>
  <c r="CG466" i="1" s="1"/>
  <c r="CJ471" i="1"/>
  <c r="CJ466" i="1" s="1"/>
  <c r="CK471" i="1"/>
  <c r="CK466" i="1" s="1"/>
  <c r="CL471" i="1"/>
  <c r="CL466" i="1" s="1"/>
  <c r="CM471" i="1"/>
  <c r="CM466" i="1" s="1"/>
  <c r="DG471" i="1"/>
  <c r="DG466" i="1" s="1"/>
  <c r="DJ471" i="1"/>
  <c r="DJ466" i="1" s="1"/>
  <c r="DK471" i="1"/>
  <c r="P486" i="1" s="1"/>
  <c r="DL471" i="1"/>
  <c r="DL466" i="1" s="1"/>
  <c r="DO471" i="1"/>
  <c r="DO466" i="1" s="1"/>
  <c r="DT471" i="1"/>
  <c r="DU471" i="1"/>
  <c r="FZ471" i="1" s="1"/>
  <c r="DV471" i="1"/>
  <c r="DV466" i="1" s="1"/>
  <c r="DW471" i="1"/>
  <c r="DW466" i="1" s="1"/>
  <c r="DX471" i="1"/>
  <c r="DY471" i="1"/>
  <c r="DZ471" i="1"/>
  <c r="DZ466" i="1" s="1"/>
  <c r="EA471" i="1"/>
  <c r="EA466" i="1" s="1"/>
  <c r="EB471" i="1"/>
  <c r="EC471" i="1"/>
  <c r="EC466" i="1" s="1"/>
  <c r="ED471" i="1"/>
  <c r="ED466" i="1" s="1"/>
  <c r="FP471" i="1"/>
  <c r="EG471" i="1" s="1"/>
  <c r="FQ471" i="1"/>
  <c r="EH471" i="1" s="1"/>
  <c r="FR471" i="1"/>
  <c r="EI471" i="1" s="1"/>
  <c r="FS471" i="1"/>
  <c r="EJ471" i="1" s="1"/>
  <c r="FT471" i="1"/>
  <c r="EK471" i="1" s="1"/>
  <c r="FU471" i="1"/>
  <c r="EL471" i="1" s="1"/>
  <c r="FV471" i="1"/>
  <c r="EM471" i="1" s="1"/>
  <c r="FW471" i="1"/>
  <c r="EN471" i="1" s="1"/>
  <c r="GA471" i="1"/>
  <c r="ER471" i="1" s="1"/>
  <c r="GB471" i="1"/>
  <c r="ES471" i="1" s="1"/>
  <c r="GC471" i="1"/>
  <c r="ET471" i="1" s="1"/>
  <c r="GD471" i="1"/>
  <c r="EU471" i="1" s="1"/>
  <c r="GE471" i="1"/>
  <c r="EV471" i="1" s="1"/>
  <c r="F474" i="1"/>
  <c r="P492" i="1"/>
  <c r="F497" i="1"/>
  <c r="B501" i="1"/>
  <c r="B22" i="1" s="1"/>
  <c r="C501" i="1"/>
  <c r="C22" i="1" s="1"/>
  <c r="D501" i="1"/>
  <c r="D22" i="1" s="1"/>
  <c r="F501" i="1"/>
  <c r="F22" i="1" s="1"/>
  <c r="G501" i="1"/>
  <c r="G22" i="1" s="1"/>
  <c r="D534" i="1"/>
  <c r="E536" i="1"/>
  <c r="Z536" i="1"/>
  <c r="AA536" i="1"/>
  <c r="AB536" i="1"/>
  <c r="AC536" i="1"/>
  <c r="AD536" i="1"/>
  <c r="AE536" i="1"/>
  <c r="AF536" i="1"/>
  <c r="AG536" i="1"/>
  <c r="AH536" i="1"/>
  <c r="AI536" i="1"/>
  <c r="AJ536" i="1"/>
  <c r="AK536" i="1"/>
  <c r="AL536" i="1"/>
  <c r="AM536" i="1"/>
  <c r="AN536" i="1"/>
  <c r="BE536" i="1"/>
  <c r="BF536" i="1"/>
  <c r="BG536" i="1"/>
  <c r="BH536" i="1"/>
  <c r="BI536" i="1"/>
  <c r="BJ536" i="1"/>
  <c r="BK536" i="1"/>
  <c r="BL536" i="1"/>
  <c r="BM536" i="1"/>
  <c r="BN536" i="1"/>
  <c r="BO536" i="1"/>
  <c r="BP536" i="1"/>
  <c r="BQ536" i="1"/>
  <c r="BR536" i="1"/>
  <c r="BS536" i="1"/>
  <c r="BT536" i="1"/>
  <c r="BU536" i="1"/>
  <c r="BV536" i="1"/>
  <c r="BW536" i="1"/>
  <c r="BX536" i="1"/>
  <c r="BY536" i="1"/>
  <c r="BZ536" i="1"/>
  <c r="CA536" i="1"/>
  <c r="CB536" i="1"/>
  <c r="CC536" i="1"/>
  <c r="CD536" i="1"/>
  <c r="CE536" i="1"/>
  <c r="CF536" i="1"/>
  <c r="CG536" i="1"/>
  <c r="CH536" i="1"/>
  <c r="CI536" i="1"/>
  <c r="CJ536" i="1"/>
  <c r="CK536" i="1"/>
  <c r="CL536" i="1"/>
  <c r="CM536" i="1"/>
  <c r="CN536" i="1"/>
  <c r="CO536" i="1"/>
  <c r="CP536" i="1"/>
  <c r="CQ536" i="1"/>
  <c r="CR536" i="1"/>
  <c r="CS536" i="1"/>
  <c r="CT536" i="1"/>
  <c r="CU536" i="1"/>
  <c r="CV536" i="1"/>
  <c r="CW536" i="1"/>
  <c r="CX536" i="1"/>
  <c r="CY536" i="1"/>
  <c r="CZ536" i="1"/>
  <c r="DA536" i="1"/>
  <c r="DB536" i="1"/>
  <c r="DC536" i="1"/>
  <c r="DD536" i="1"/>
  <c r="DE536" i="1"/>
  <c r="DF536" i="1"/>
  <c r="DR536" i="1"/>
  <c r="DS536" i="1"/>
  <c r="DT536" i="1"/>
  <c r="DU536" i="1"/>
  <c r="DV536" i="1"/>
  <c r="DW536" i="1"/>
  <c r="DX536" i="1"/>
  <c r="DY536" i="1"/>
  <c r="DZ536" i="1"/>
  <c r="EA536" i="1"/>
  <c r="EB536" i="1"/>
  <c r="EC536" i="1"/>
  <c r="ED536" i="1"/>
  <c r="EE536" i="1"/>
  <c r="EF536" i="1"/>
  <c r="EW536" i="1"/>
  <c r="EX536" i="1"/>
  <c r="EY536" i="1"/>
  <c r="EZ536" i="1"/>
  <c r="FA536" i="1"/>
  <c r="FB536" i="1"/>
  <c r="FC536" i="1"/>
  <c r="FD536" i="1"/>
  <c r="FE536" i="1"/>
  <c r="FF536" i="1"/>
  <c r="FG536" i="1"/>
  <c r="FH536" i="1"/>
  <c r="FI536" i="1"/>
  <c r="FJ536" i="1"/>
  <c r="FK536" i="1"/>
  <c r="FL536" i="1"/>
  <c r="FM536" i="1"/>
  <c r="FN536" i="1"/>
  <c r="FO536" i="1"/>
  <c r="FP536" i="1"/>
  <c r="FQ536" i="1"/>
  <c r="FR536" i="1"/>
  <c r="FS536" i="1"/>
  <c r="FT536" i="1"/>
  <c r="FU536" i="1"/>
  <c r="FV536" i="1"/>
  <c r="FW536" i="1"/>
  <c r="FX536" i="1"/>
  <c r="FY536" i="1"/>
  <c r="FZ536" i="1"/>
  <c r="GA536" i="1"/>
  <c r="GB536" i="1"/>
  <c r="GC536" i="1"/>
  <c r="GD536" i="1"/>
  <c r="GE536" i="1"/>
  <c r="GF536" i="1"/>
  <c r="GG536" i="1"/>
  <c r="GH536" i="1"/>
  <c r="GI536" i="1"/>
  <c r="GJ536" i="1"/>
  <c r="GK536" i="1"/>
  <c r="GL536" i="1"/>
  <c r="GM536" i="1"/>
  <c r="GN536" i="1"/>
  <c r="GO536" i="1"/>
  <c r="GP536" i="1"/>
  <c r="GQ536" i="1"/>
  <c r="GR536" i="1"/>
  <c r="GS536" i="1"/>
  <c r="GT536" i="1"/>
  <c r="GU536" i="1"/>
  <c r="GV536" i="1"/>
  <c r="GW536" i="1"/>
  <c r="GX536" i="1"/>
  <c r="D538" i="1"/>
  <c r="E540" i="1"/>
  <c r="Z540" i="1"/>
  <c r="AA540" i="1"/>
  <c r="AM540" i="1"/>
  <c r="AN540" i="1"/>
  <c r="BE540" i="1"/>
  <c r="BF540" i="1"/>
  <c r="BG540" i="1"/>
  <c r="BH540" i="1"/>
  <c r="BI540" i="1"/>
  <c r="BJ540" i="1"/>
  <c r="BK540" i="1"/>
  <c r="BL540" i="1"/>
  <c r="BM540" i="1"/>
  <c r="BN540" i="1"/>
  <c r="BO540" i="1"/>
  <c r="BP540" i="1"/>
  <c r="BQ540" i="1"/>
  <c r="BR540" i="1"/>
  <c r="BS540" i="1"/>
  <c r="BT540" i="1"/>
  <c r="BU540" i="1"/>
  <c r="BV540" i="1"/>
  <c r="BW540" i="1"/>
  <c r="CN540" i="1"/>
  <c r="CO540" i="1"/>
  <c r="CP540" i="1"/>
  <c r="CQ540" i="1"/>
  <c r="CR540" i="1"/>
  <c r="CS540" i="1"/>
  <c r="CT540" i="1"/>
  <c r="CU540" i="1"/>
  <c r="CV540" i="1"/>
  <c r="CW540" i="1"/>
  <c r="CX540" i="1"/>
  <c r="CY540" i="1"/>
  <c r="CZ540" i="1"/>
  <c r="DA540" i="1"/>
  <c r="DB540" i="1"/>
  <c r="DC540" i="1"/>
  <c r="DD540" i="1"/>
  <c r="DE540" i="1"/>
  <c r="DF540" i="1"/>
  <c r="DR540" i="1"/>
  <c r="DS540" i="1"/>
  <c r="EE540" i="1"/>
  <c r="EF540" i="1"/>
  <c r="EW540" i="1"/>
  <c r="EX540" i="1"/>
  <c r="EY540" i="1"/>
  <c r="EZ540" i="1"/>
  <c r="FA540" i="1"/>
  <c r="FB540" i="1"/>
  <c r="FC540" i="1"/>
  <c r="FD540" i="1"/>
  <c r="FE540" i="1"/>
  <c r="FF540" i="1"/>
  <c r="FG540" i="1"/>
  <c r="FH540" i="1"/>
  <c r="FI540" i="1"/>
  <c r="FJ540" i="1"/>
  <c r="FK540" i="1"/>
  <c r="FL540" i="1"/>
  <c r="FM540" i="1"/>
  <c r="FN540" i="1"/>
  <c r="FO540" i="1"/>
  <c r="GF540" i="1"/>
  <c r="GG540" i="1"/>
  <c r="GH540" i="1"/>
  <c r="GI540" i="1"/>
  <c r="GJ540" i="1"/>
  <c r="GK540" i="1"/>
  <c r="GL540" i="1"/>
  <c r="GM540" i="1"/>
  <c r="GN540" i="1"/>
  <c r="GO540" i="1"/>
  <c r="GP540" i="1"/>
  <c r="GQ540" i="1"/>
  <c r="GR540" i="1"/>
  <c r="GS540" i="1"/>
  <c r="GT540" i="1"/>
  <c r="GU540" i="1"/>
  <c r="GV540" i="1"/>
  <c r="GW540" i="1"/>
  <c r="GX540" i="1"/>
  <c r="C542" i="1"/>
  <c r="D542" i="1"/>
  <c r="N542" i="1"/>
  <c r="U542" i="1"/>
  <c r="G56" i="8" s="1"/>
  <c r="V542" i="1"/>
  <c r="W542" i="1"/>
  <c r="AC542" i="1"/>
  <c r="AD542" i="1"/>
  <c r="AE542" i="1"/>
  <c r="AF542" i="1"/>
  <c r="AG542" i="1"/>
  <c r="AH542" i="1"/>
  <c r="AI542" i="1"/>
  <c r="AJ542" i="1"/>
  <c r="CQ542" i="1"/>
  <c r="CR542" i="1"/>
  <c r="CS542" i="1"/>
  <c r="CT542" i="1"/>
  <c r="CU542" i="1"/>
  <c r="T542" i="1" s="1"/>
  <c r="CV542" i="1"/>
  <c r="CW542" i="1"/>
  <c r="CX542" i="1"/>
  <c r="GL542" i="1"/>
  <c r="GN542" i="1"/>
  <c r="GO542" i="1"/>
  <c r="GV542" i="1"/>
  <c r="HC542" i="1" s="1"/>
  <c r="GX542" i="1" s="1"/>
  <c r="C543" i="1"/>
  <c r="D543" i="1"/>
  <c r="N543" i="1"/>
  <c r="V543" i="1"/>
  <c r="AC543" i="1"/>
  <c r="AE543" i="1"/>
  <c r="AD543" i="1" s="1"/>
  <c r="AF543" i="1"/>
  <c r="AG543" i="1"/>
  <c r="CU543" i="1" s="1"/>
  <c r="T543" i="1" s="1"/>
  <c r="AH543" i="1"/>
  <c r="AI543" i="1"/>
  <c r="AJ543" i="1"/>
  <c r="CX543" i="1" s="1"/>
  <c r="W543" i="1" s="1"/>
  <c r="CQ543" i="1"/>
  <c r="CR543" i="1"/>
  <c r="CS543" i="1"/>
  <c r="CT543" i="1"/>
  <c r="CV543" i="1"/>
  <c r="CW543" i="1"/>
  <c r="GL543" i="1"/>
  <c r="GN543" i="1"/>
  <c r="GO543" i="1"/>
  <c r="GV543" i="1"/>
  <c r="HC543" i="1"/>
  <c r="GX543" i="1" s="1"/>
  <c r="C545" i="1"/>
  <c r="D545" i="1"/>
  <c r="N545" i="1"/>
  <c r="T545" i="1"/>
  <c r="V545" i="1"/>
  <c r="AC545" i="1"/>
  <c r="AD545" i="1"/>
  <c r="AE545" i="1"/>
  <c r="AF545" i="1"/>
  <c r="AG545" i="1"/>
  <c r="AH545" i="1"/>
  <c r="AI545" i="1"/>
  <c r="AJ545" i="1"/>
  <c r="CQ545" i="1"/>
  <c r="CR545" i="1"/>
  <c r="CS545" i="1"/>
  <c r="CT545" i="1"/>
  <c r="CU545" i="1"/>
  <c r="CV545" i="1"/>
  <c r="CW545" i="1"/>
  <c r="CX545" i="1"/>
  <c r="W545" i="1" s="1"/>
  <c r="GL545" i="1"/>
  <c r="GN545" i="1"/>
  <c r="GO545" i="1"/>
  <c r="GV545" i="1"/>
  <c r="HC545" i="1" s="1"/>
  <c r="GX545" i="1" s="1"/>
  <c r="C546" i="1"/>
  <c r="D546" i="1"/>
  <c r="N546" i="1"/>
  <c r="R546" i="1"/>
  <c r="U546" i="1"/>
  <c r="V546" i="1"/>
  <c r="AC546" i="1"/>
  <c r="AE546" i="1"/>
  <c r="AD546" i="1" s="1"/>
  <c r="AF546" i="1"/>
  <c r="AG546" i="1"/>
  <c r="AH546" i="1"/>
  <c r="AI546" i="1"/>
  <c r="AJ546" i="1"/>
  <c r="CX546" i="1" s="1"/>
  <c r="W546" i="1" s="1"/>
  <c r="CQ546" i="1"/>
  <c r="CR546" i="1"/>
  <c r="CS546" i="1"/>
  <c r="CT546" i="1"/>
  <c r="CU546" i="1"/>
  <c r="T546" i="1" s="1"/>
  <c r="CV546" i="1"/>
  <c r="CW546" i="1"/>
  <c r="GL546" i="1"/>
  <c r="GN546" i="1"/>
  <c r="GO546" i="1"/>
  <c r="GV546" i="1"/>
  <c r="HC546" i="1"/>
  <c r="GX546" i="1" s="1"/>
  <c r="C548" i="1"/>
  <c r="D548" i="1"/>
  <c r="N548" i="1"/>
  <c r="U548" i="1"/>
  <c r="G76" i="8" s="1"/>
  <c r="V548" i="1"/>
  <c r="W548" i="1"/>
  <c r="AC548" i="1"/>
  <c r="AD548" i="1"/>
  <c r="AE548" i="1"/>
  <c r="AF548" i="1"/>
  <c r="AG548" i="1"/>
  <c r="AH548" i="1"/>
  <c r="AI548" i="1"/>
  <c r="AJ548" i="1"/>
  <c r="CQ548" i="1"/>
  <c r="CR548" i="1"/>
  <c r="CS548" i="1"/>
  <c r="CT548" i="1"/>
  <c r="CU548" i="1"/>
  <c r="T548" i="1" s="1"/>
  <c r="CV548" i="1"/>
  <c r="CW548" i="1"/>
  <c r="CX548" i="1"/>
  <c r="GL548" i="1"/>
  <c r="GN548" i="1"/>
  <c r="GO548" i="1"/>
  <c r="GV548" i="1"/>
  <c r="HC548" i="1" s="1"/>
  <c r="GX548" i="1" s="1"/>
  <c r="C549" i="1"/>
  <c r="D549" i="1"/>
  <c r="N549" i="1"/>
  <c r="V549" i="1"/>
  <c r="AC549" i="1"/>
  <c r="AE549" i="1"/>
  <c r="AD549" i="1" s="1"/>
  <c r="AF549" i="1"/>
  <c r="AG549" i="1"/>
  <c r="CU549" i="1" s="1"/>
  <c r="T549" i="1" s="1"/>
  <c r="AH549" i="1"/>
  <c r="AI549" i="1"/>
  <c r="AJ549" i="1"/>
  <c r="CX549" i="1" s="1"/>
  <c r="W549" i="1" s="1"/>
  <c r="CQ549" i="1"/>
  <c r="CR549" i="1"/>
  <c r="CS549" i="1"/>
  <c r="CT549" i="1"/>
  <c r="CV549" i="1"/>
  <c r="CW549" i="1"/>
  <c r="GL549" i="1"/>
  <c r="GN549" i="1"/>
  <c r="GO549" i="1"/>
  <c r="GV549" i="1"/>
  <c r="HC549" i="1"/>
  <c r="GX549" i="1" s="1"/>
  <c r="C551" i="1"/>
  <c r="D551" i="1"/>
  <c r="N551" i="1"/>
  <c r="T551" i="1"/>
  <c r="U551" i="1"/>
  <c r="G86" i="8" s="1"/>
  <c r="V551" i="1"/>
  <c r="AC551" i="1"/>
  <c r="AD551" i="1"/>
  <c r="AE551" i="1"/>
  <c r="AF551" i="1"/>
  <c r="AG551" i="1"/>
  <c r="AH551" i="1"/>
  <c r="AI551" i="1"/>
  <c r="AJ551" i="1"/>
  <c r="CQ551" i="1"/>
  <c r="CR551" i="1"/>
  <c r="CS551" i="1"/>
  <c r="CT551" i="1"/>
  <c r="CU551" i="1"/>
  <c r="CV551" i="1"/>
  <c r="CW551" i="1"/>
  <c r="CX551" i="1"/>
  <c r="W551" i="1" s="1"/>
  <c r="GL551" i="1"/>
  <c r="GN551" i="1"/>
  <c r="GO551" i="1"/>
  <c r="GV551" i="1"/>
  <c r="HC551" i="1" s="1"/>
  <c r="GX551" i="1" s="1"/>
  <c r="C552" i="1"/>
  <c r="D552" i="1"/>
  <c r="N552" i="1"/>
  <c r="U552" i="1"/>
  <c r="V552" i="1"/>
  <c r="AC552" i="1"/>
  <c r="AE552" i="1"/>
  <c r="AD552" i="1" s="1"/>
  <c r="AF552" i="1"/>
  <c r="AG552" i="1"/>
  <c r="AH552" i="1"/>
  <c r="AI552" i="1"/>
  <c r="AJ552" i="1"/>
  <c r="CX552" i="1" s="1"/>
  <c r="W552" i="1" s="1"/>
  <c r="CQ552" i="1"/>
  <c r="CR552" i="1"/>
  <c r="CS552" i="1"/>
  <c r="CT552" i="1"/>
  <c r="CU552" i="1"/>
  <c r="T552" i="1" s="1"/>
  <c r="CV552" i="1"/>
  <c r="CW552" i="1"/>
  <c r="GL552" i="1"/>
  <c r="GN552" i="1"/>
  <c r="GO552" i="1"/>
  <c r="GV552" i="1"/>
  <c r="HC552" i="1"/>
  <c r="GX552" i="1" s="1"/>
  <c r="C554" i="1"/>
  <c r="D554" i="1"/>
  <c r="N554" i="1"/>
  <c r="U554" i="1"/>
  <c r="V554" i="1"/>
  <c r="W554" i="1"/>
  <c r="AC554" i="1"/>
  <c r="AD554" i="1"/>
  <c r="AE554" i="1"/>
  <c r="AF554" i="1"/>
  <c r="AG554" i="1"/>
  <c r="AH554" i="1"/>
  <c r="AI554" i="1"/>
  <c r="AJ554" i="1"/>
  <c r="CQ554" i="1"/>
  <c r="CR554" i="1"/>
  <c r="CS554" i="1"/>
  <c r="CT554" i="1"/>
  <c r="CU554" i="1"/>
  <c r="T554" i="1" s="1"/>
  <c r="CV554" i="1"/>
  <c r="CW554" i="1"/>
  <c r="CX554" i="1"/>
  <c r="GL554" i="1"/>
  <c r="GN554" i="1"/>
  <c r="GO554" i="1"/>
  <c r="GV554" i="1"/>
  <c r="HC554" i="1" s="1"/>
  <c r="GX554" i="1" s="1"/>
  <c r="C555" i="1"/>
  <c r="D555" i="1"/>
  <c r="N555" i="1"/>
  <c r="V555" i="1"/>
  <c r="AC555" i="1"/>
  <c r="AE555" i="1"/>
  <c r="AD555" i="1" s="1"/>
  <c r="AB555" i="1" s="1"/>
  <c r="AF555" i="1"/>
  <c r="AG555" i="1"/>
  <c r="CU555" i="1" s="1"/>
  <c r="T555" i="1" s="1"/>
  <c r="AH555" i="1"/>
  <c r="AI555" i="1"/>
  <c r="AJ555" i="1"/>
  <c r="CX555" i="1" s="1"/>
  <c r="W555" i="1" s="1"/>
  <c r="CQ555" i="1"/>
  <c r="CR555" i="1"/>
  <c r="CS555" i="1"/>
  <c r="CT555" i="1"/>
  <c r="CV555" i="1"/>
  <c r="CW555" i="1"/>
  <c r="GL555" i="1"/>
  <c r="GN555" i="1"/>
  <c r="GO555" i="1"/>
  <c r="GV555" i="1"/>
  <c r="HC555" i="1"/>
  <c r="GX555" i="1" s="1"/>
  <c r="C557" i="1"/>
  <c r="D557" i="1"/>
  <c r="N557" i="1"/>
  <c r="P557" i="1"/>
  <c r="T557" i="1"/>
  <c r="U557" i="1"/>
  <c r="G96" i="8" s="1"/>
  <c r="V557" i="1"/>
  <c r="AC557" i="1"/>
  <c r="AB557" i="1" s="1"/>
  <c r="AD557" i="1"/>
  <c r="AE557" i="1"/>
  <c r="AF557" i="1"/>
  <c r="AG557" i="1"/>
  <c r="AH557" i="1"/>
  <c r="AI557" i="1"/>
  <c r="AJ557" i="1"/>
  <c r="CQ557" i="1"/>
  <c r="CR557" i="1"/>
  <c r="CS557" i="1"/>
  <c r="CT557" i="1"/>
  <c r="CU557" i="1"/>
  <c r="CV557" i="1"/>
  <c r="CW557" i="1"/>
  <c r="CX557" i="1"/>
  <c r="W557" i="1" s="1"/>
  <c r="GL557" i="1"/>
  <c r="GN557" i="1"/>
  <c r="GO557" i="1"/>
  <c r="GV557" i="1"/>
  <c r="HC557" i="1" s="1"/>
  <c r="GX557" i="1" s="1"/>
  <c r="C558" i="1"/>
  <c r="D558" i="1"/>
  <c r="N558" i="1"/>
  <c r="U558" i="1"/>
  <c r="V558" i="1"/>
  <c r="AC558" i="1"/>
  <c r="AE558" i="1"/>
  <c r="AD558" i="1" s="1"/>
  <c r="AF558" i="1"/>
  <c r="AG558" i="1"/>
  <c r="AH558" i="1"/>
  <c r="AI558" i="1"/>
  <c r="AJ558" i="1"/>
  <c r="CX558" i="1" s="1"/>
  <c r="W558" i="1" s="1"/>
  <c r="CQ558" i="1"/>
  <c r="CR558" i="1"/>
  <c r="CS558" i="1"/>
  <c r="CT558" i="1"/>
  <c r="CU558" i="1"/>
  <c r="T558" i="1" s="1"/>
  <c r="CV558" i="1"/>
  <c r="CW558" i="1"/>
  <c r="GL558" i="1"/>
  <c r="GN558" i="1"/>
  <c r="GO558" i="1"/>
  <c r="GV558" i="1"/>
  <c r="HC558" i="1"/>
  <c r="GX558" i="1" s="1"/>
  <c r="C560" i="1"/>
  <c r="D560" i="1"/>
  <c r="N560" i="1"/>
  <c r="U560" i="1"/>
  <c r="V560" i="1"/>
  <c r="W560" i="1"/>
  <c r="AC560" i="1"/>
  <c r="AD560" i="1"/>
  <c r="AE560" i="1"/>
  <c r="AF560" i="1"/>
  <c r="AG560" i="1"/>
  <c r="AH560" i="1"/>
  <c r="AI560" i="1"/>
  <c r="AJ560" i="1"/>
  <c r="CQ560" i="1"/>
  <c r="CR560" i="1"/>
  <c r="CS560" i="1"/>
  <c r="CT560" i="1"/>
  <c r="CU560" i="1"/>
  <c r="T560" i="1" s="1"/>
  <c r="CV560" i="1"/>
  <c r="CW560" i="1"/>
  <c r="CX560" i="1"/>
  <c r="GL560" i="1"/>
  <c r="GN560" i="1"/>
  <c r="GO560" i="1"/>
  <c r="GV560" i="1"/>
  <c r="HC560" i="1" s="1"/>
  <c r="GX560" i="1" s="1"/>
  <c r="C561" i="1"/>
  <c r="D561" i="1"/>
  <c r="N561" i="1"/>
  <c r="V561" i="1"/>
  <c r="AC561" i="1"/>
  <c r="AE561" i="1"/>
  <c r="AD561" i="1" s="1"/>
  <c r="AB561" i="1" s="1"/>
  <c r="AF561" i="1"/>
  <c r="AG561" i="1"/>
  <c r="CU561" i="1" s="1"/>
  <c r="T561" i="1" s="1"/>
  <c r="AH561" i="1"/>
  <c r="AI561" i="1"/>
  <c r="AJ561" i="1"/>
  <c r="CX561" i="1" s="1"/>
  <c r="W561" i="1" s="1"/>
  <c r="CQ561" i="1"/>
  <c r="CR561" i="1"/>
  <c r="CS561" i="1"/>
  <c r="CT561" i="1"/>
  <c r="CV561" i="1"/>
  <c r="CW561" i="1"/>
  <c r="GL561" i="1"/>
  <c r="GN561" i="1"/>
  <c r="GO561" i="1"/>
  <c r="GV561" i="1"/>
  <c r="HC561" i="1"/>
  <c r="GX561" i="1" s="1"/>
  <c r="C563" i="1"/>
  <c r="D563" i="1"/>
  <c r="N563" i="1"/>
  <c r="T563" i="1"/>
  <c r="V563" i="1"/>
  <c r="AC563" i="1"/>
  <c r="AD563" i="1"/>
  <c r="AE563" i="1"/>
  <c r="AF563" i="1"/>
  <c r="AG563" i="1"/>
  <c r="AH563" i="1"/>
  <c r="AI563" i="1"/>
  <c r="AJ563" i="1"/>
  <c r="CQ563" i="1"/>
  <c r="CR563" i="1"/>
  <c r="CS563" i="1"/>
  <c r="CT563" i="1"/>
  <c r="CU563" i="1"/>
  <c r="CV563" i="1"/>
  <c r="CW563" i="1"/>
  <c r="CX563" i="1"/>
  <c r="W563" i="1" s="1"/>
  <c r="GL563" i="1"/>
  <c r="GN563" i="1"/>
  <c r="GO563" i="1"/>
  <c r="GV563" i="1"/>
  <c r="HC563" i="1" s="1"/>
  <c r="GX563" i="1" s="1"/>
  <c r="C564" i="1"/>
  <c r="D564" i="1"/>
  <c r="N564" i="1"/>
  <c r="S564" i="1"/>
  <c r="U564" i="1"/>
  <c r="V564" i="1"/>
  <c r="AC564" i="1"/>
  <c r="AE564" i="1"/>
  <c r="AD564" i="1" s="1"/>
  <c r="AF564" i="1"/>
  <c r="AG564" i="1"/>
  <c r="AH564" i="1"/>
  <c r="AI564" i="1"/>
  <c r="AJ564" i="1"/>
  <c r="CX564" i="1" s="1"/>
  <c r="W564" i="1" s="1"/>
  <c r="CQ564" i="1"/>
  <c r="CR564" i="1"/>
  <c r="CS564" i="1"/>
  <c r="CT564" i="1"/>
  <c r="CU564" i="1"/>
  <c r="T564" i="1" s="1"/>
  <c r="CV564" i="1"/>
  <c r="CW564" i="1"/>
  <c r="GL564" i="1"/>
  <c r="GN564" i="1"/>
  <c r="GO564" i="1"/>
  <c r="GV564" i="1"/>
  <c r="HC564" i="1"/>
  <c r="GX564" i="1" s="1"/>
  <c r="B567" i="1"/>
  <c r="B540" i="1" s="1"/>
  <c r="C567" i="1"/>
  <c r="C540" i="1" s="1"/>
  <c r="D567" i="1"/>
  <c r="D540" i="1" s="1"/>
  <c r="F567" i="1"/>
  <c r="F540" i="1" s="1"/>
  <c r="G567" i="1"/>
  <c r="G540" i="1" s="1"/>
  <c r="BX567" i="1"/>
  <c r="AO567" i="1" s="1"/>
  <c r="BY567" i="1"/>
  <c r="AP567" i="1" s="1"/>
  <c r="CK567" i="1"/>
  <c r="CK540" i="1" s="1"/>
  <c r="CL567" i="1"/>
  <c r="BC567" i="1" s="1"/>
  <c r="CM567" i="1"/>
  <c r="BD567" i="1" s="1"/>
  <c r="FP567" i="1"/>
  <c r="EG567" i="1" s="1"/>
  <c r="FQ567" i="1"/>
  <c r="EH567" i="1" s="1"/>
  <c r="GC567" i="1"/>
  <c r="GC540" i="1" s="1"/>
  <c r="GD567" i="1"/>
  <c r="GD540" i="1" s="1"/>
  <c r="GE567" i="1"/>
  <c r="EV567" i="1" s="1"/>
  <c r="B597" i="1"/>
  <c r="B536" i="1" s="1"/>
  <c r="C597" i="1"/>
  <c r="C536" i="1" s="1"/>
  <c r="D597" i="1"/>
  <c r="D536" i="1" s="1"/>
  <c r="F597" i="1"/>
  <c r="F536" i="1" s="1"/>
  <c r="G597" i="1"/>
  <c r="G536" i="1" s="1"/>
  <c r="B627" i="1"/>
  <c r="B18" i="1" s="1"/>
  <c r="C627" i="1"/>
  <c r="C18" i="1" s="1"/>
  <c r="D627" i="1"/>
  <c r="D18" i="1" s="1"/>
  <c r="F627" i="1"/>
  <c r="F18" i="1" s="1"/>
  <c r="G627" i="1"/>
  <c r="G18" i="1" s="1"/>
  <c r="F12" i="6"/>
  <c r="G12" i="6"/>
  <c r="L213" i="7" l="1"/>
  <c r="L204" i="7" s="1"/>
  <c r="L228" i="7" s="1"/>
  <c r="L278" i="7"/>
  <c r="L300" i="7"/>
  <c r="L291" i="7" s="1"/>
  <c r="L328" i="7"/>
  <c r="AB551" i="1"/>
  <c r="AB548" i="1"/>
  <c r="L121" i="7"/>
  <c r="AB52" i="1"/>
  <c r="AB29" i="1"/>
  <c r="AB28" i="1"/>
  <c r="AB554" i="1"/>
  <c r="L171" i="8"/>
  <c r="L169" i="8" s="1"/>
  <c r="L85" i="7"/>
  <c r="L83" i="7" s="1"/>
  <c r="L251" i="7"/>
  <c r="L249" i="7" s="1"/>
  <c r="L120" i="7"/>
  <c r="AR126" i="7"/>
  <c r="L133" i="7"/>
  <c r="L265" i="7"/>
  <c r="L173" i="7"/>
  <c r="AR93" i="8"/>
  <c r="L90" i="8" s="1"/>
  <c r="L89" i="8"/>
  <c r="AR72" i="7"/>
  <c r="L57" i="7"/>
  <c r="AO72" i="7" s="1"/>
  <c r="AT72" i="7"/>
  <c r="L59" i="8"/>
  <c r="AR63" i="8"/>
  <c r="AR83" i="8"/>
  <c r="L80" i="8" s="1"/>
  <c r="L79" i="8"/>
  <c r="L99" i="8"/>
  <c r="AR103" i="8"/>
  <c r="L100" i="8" s="1"/>
  <c r="L151" i="8"/>
  <c r="L149" i="8" s="1"/>
  <c r="L181" i="7"/>
  <c r="L179" i="7" s="1"/>
  <c r="L209" i="8"/>
  <c r="L205" i="8" s="1"/>
  <c r="L126" i="8"/>
  <c r="L124" i="8" s="1"/>
  <c r="L233" i="8"/>
  <c r="L231" i="8" s="1"/>
  <c r="AT126" i="7"/>
  <c r="AX164" i="7"/>
  <c r="L196" i="7" s="1"/>
  <c r="L172" i="7"/>
  <c r="L69" i="8"/>
  <c r="L109" i="8"/>
  <c r="AN122" i="7"/>
  <c r="L120" i="8"/>
  <c r="L227" i="8"/>
  <c r="L225" i="8" s="1"/>
  <c r="L122" i="8"/>
  <c r="AB293" i="1"/>
  <c r="AB92" i="1"/>
  <c r="FT567" i="1"/>
  <c r="FT540" i="1" s="1"/>
  <c r="BZ567" i="1"/>
  <c r="CG567" i="1" s="1"/>
  <c r="AB546" i="1"/>
  <c r="CC567" i="1"/>
  <c r="AT567" i="1" s="1"/>
  <c r="AT597" i="1" s="1"/>
  <c r="FR319" i="1"/>
  <c r="GA319" i="1" s="1"/>
  <c r="AB222" i="1"/>
  <c r="AB212" i="1"/>
  <c r="AB288" i="1"/>
  <c r="BZ254" i="1"/>
  <c r="BZ26" i="1" s="1"/>
  <c r="FV319" i="1"/>
  <c r="FV286" i="1" s="1"/>
  <c r="AB300" i="1"/>
  <c r="AB247" i="1"/>
  <c r="AB198" i="1"/>
  <c r="FR254" i="1"/>
  <c r="FR26" i="1" s="1"/>
  <c r="AB160" i="1"/>
  <c r="AB156" i="1"/>
  <c r="AB563" i="1"/>
  <c r="FV254" i="1"/>
  <c r="FV26" i="1" s="1"/>
  <c r="AI567" i="1"/>
  <c r="V567" i="1" s="1"/>
  <c r="AB299" i="1"/>
  <c r="DZ319" i="1"/>
  <c r="DM319" i="1" s="1"/>
  <c r="BZ540" i="1"/>
  <c r="FY254" i="1"/>
  <c r="FY26" i="1" s="1"/>
  <c r="AI540" i="1"/>
  <c r="AB549" i="1"/>
  <c r="AB304" i="1"/>
  <c r="AB217" i="1"/>
  <c r="AB116" i="1"/>
  <c r="AB49" i="1"/>
  <c r="AB564" i="1"/>
  <c r="EA567" i="1"/>
  <c r="DN567" i="1" s="1"/>
  <c r="FU567" i="1"/>
  <c r="EL567" i="1" s="1"/>
  <c r="AB543" i="1"/>
  <c r="AB289" i="1"/>
  <c r="AB161" i="1"/>
  <c r="AB72" i="1"/>
  <c r="AB71" i="1"/>
  <c r="AB542" i="1"/>
  <c r="AB93" i="1"/>
  <c r="AB41" i="1"/>
  <c r="AB38" i="1"/>
  <c r="AB35" i="1"/>
  <c r="AB560" i="1"/>
  <c r="AB558" i="1"/>
  <c r="AB545" i="1"/>
  <c r="AB232" i="1"/>
  <c r="GM229" i="1"/>
  <c r="GO229" i="1" s="1"/>
  <c r="CB567" i="1"/>
  <c r="AS567" i="1" s="1"/>
  <c r="AB311" i="1"/>
  <c r="AB44" i="1"/>
  <c r="AB216" i="1"/>
  <c r="AB53" i="1"/>
  <c r="FR567" i="1"/>
  <c r="FR540" i="1" s="1"/>
  <c r="AB552" i="1"/>
  <c r="AB176" i="1"/>
  <c r="AB175" i="1"/>
  <c r="ES466" i="1"/>
  <c r="P491" i="1"/>
  <c r="GM421" i="1"/>
  <c r="GN421" i="1" s="1"/>
  <c r="EG540" i="1"/>
  <c r="EG597" i="1"/>
  <c r="P571" i="1"/>
  <c r="AO540" i="1"/>
  <c r="F571" i="1"/>
  <c r="AO597" i="1"/>
  <c r="DY567" i="1"/>
  <c r="CJ567" i="1"/>
  <c r="ER466" i="1"/>
  <c r="P482" i="1"/>
  <c r="P475" i="1"/>
  <c r="EG466" i="1"/>
  <c r="F494" i="1"/>
  <c r="V466" i="1"/>
  <c r="CP469" i="1"/>
  <c r="O469" i="1" s="1"/>
  <c r="GM469" i="1" s="1"/>
  <c r="FR469" i="1"/>
  <c r="CP419" i="1"/>
  <c r="O419" i="1" s="1"/>
  <c r="GM419" i="1" s="1"/>
  <c r="GN419" i="1" s="1"/>
  <c r="GM413" i="1"/>
  <c r="GN413" i="1" s="1"/>
  <c r="CP404" i="1"/>
  <c r="O404" i="1" s="1"/>
  <c r="GM404" i="1" s="1"/>
  <c r="GN404" i="1" s="1"/>
  <c r="AE434" i="1"/>
  <c r="CP400" i="1"/>
  <c r="O400" i="1" s="1"/>
  <c r="GM400" i="1" s="1"/>
  <c r="GN400" i="1" s="1"/>
  <c r="GM408" i="1"/>
  <c r="GN408" i="1" s="1"/>
  <c r="AD351" i="1"/>
  <c r="Q434" i="1"/>
  <c r="DW351" i="1"/>
  <c r="DJ434" i="1"/>
  <c r="DZ434" i="1"/>
  <c r="FU540" i="1"/>
  <c r="GB567" i="1"/>
  <c r="P490" i="1"/>
  <c r="EM466" i="1"/>
  <c r="EQ471" i="1"/>
  <c r="FZ466" i="1"/>
  <c r="T466" i="1"/>
  <c r="F492" i="1"/>
  <c r="CP427" i="1"/>
  <c r="O427" i="1" s="1"/>
  <c r="GM427" i="1" s="1"/>
  <c r="GN427" i="1" s="1"/>
  <c r="CP420" i="1"/>
  <c r="O420" i="1" s="1"/>
  <c r="GM420" i="1" s="1"/>
  <c r="GN420" i="1" s="1"/>
  <c r="CP410" i="1"/>
  <c r="O410" i="1" s="1"/>
  <c r="GM410" i="1" s="1"/>
  <c r="GN410" i="1" s="1"/>
  <c r="CP401" i="1"/>
  <c r="O401" i="1" s="1"/>
  <c r="GM401" i="1" s="1"/>
  <c r="GN401" i="1" s="1"/>
  <c r="AF434" i="1"/>
  <c r="CP395" i="1"/>
  <c r="O395" i="1" s="1"/>
  <c r="GM395" i="1" s="1"/>
  <c r="GN395" i="1" s="1"/>
  <c r="CF466" i="1"/>
  <c r="AW471" i="1"/>
  <c r="AI434" i="1"/>
  <c r="EB434" i="1"/>
  <c r="BC540" i="1"/>
  <c r="F583" i="1"/>
  <c r="BC597" i="1"/>
  <c r="EL466" i="1"/>
  <c r="P489" i="1"/>
  <c r="GM468" i="1"/>
  <c r="GM429" i="1"/>
  <c r="GN429" i="1" s="1"/>
  <c r="DY434" i="1"/>
  <c r="EV466" i="1"/>
  <c r="P496" i="1"/>
  <c r="EK466" i="1"/>
  <c r="P488" i="1"/>
  <c r="GM432" i="1"/>
  <c r="GN432" i="1" s="1"/>
  <c r="CP422" i="1"/>
  <c r="O422" i="1" s="1"/>
  <c r="GM422" i="1" s="1"/>
  <c r="GN422" i="1" s="1"/>
  <c r="CP415" i="1"/>
  <c r="O415" i="1" s="1"/>
  <c r="GM415" i="1" s="1"/>
  <c r="GN415" i="1" s="1"/>
  <c r="CP402" i="1"/>
  <c r="O402" i="1" s="1"/>
  <c r="GM402" i="1" s="1"/>
  <c r="GN402" i="1" s="1"/>
  <c r="DV434" i="1"/>
  <c r="AH434" i="1"/>
  <c r="CJ351" i="1"/>
  <c r="BA434" i="1"/>
  <c r="BD540" i="1"/>
  <c r="BD597" i="1"/>
  <c r="F592" i="1"/>
  <c r="EN466" i="1"/>
  <c r="P476" i="1"/>
  <c r="CB540" i="1"/>
  <c r="AJ567" i="1"/>
  <c r="EB567" i="1"/>
  <c r="EU466" i="1"/>
  <c r="P487" i="1"/>
  <c r="EJ466" i="1"/>
  <c r="P499" i="1"/>
  <c r="GM426" i="1"/>
  <c r="GN426" i="1" s="1"/>
  <c r="GM414" i="1"/>
  <c r="GN414" i="1" s="1"/>
  <c r="GM407" i="1"/>
  <c r="GN407" i="1" s="1"/>
  <c r="CP406" i="1"/>
  <c r="O406" i="1" s="1"/>
  <c r="GM406" i="1" s="1"/>
  <c r="GN406" i="1" s="1"/>
  <c r="DX434" i="1"/>
  <c r="ET466" i="1"/>
  <c r="P484" i="1"/>
  <c r="EI466" i="1"/>
  <c r="P481" i="1"/>
  <c r="CE466" i="1"/>
  <c r="AV471" i="1"/>
  <c r="CP428" i="1"/>
  <c r="O428" i="1" s="1"/>
  <c r="GM428" i="1" s="1"/>
  <c r="GN428" i="1" s="1"/>
  <c r="CP416" i="1"/>
  <c r="O416" i="1" s="1"/>
  <c r="GM416" i="1" s="1"/>
  <c r="GN416" i="1" s="1"/>
  <c r="CP409" i="1"/>
  <c r="O409" i="1" s="1"/>
  <c r="GM409" i="1" s="1"/>
  <c r="GN409" i="1" s="1"/>
  <c r="EV540" i="1"/>
  <c r="EV597" i="1"/>
  <c r="P592" i="1"/>
  <c r="P576" i="1"/>
  <c r="EH540" i="1"/>
  <c r="EH597" i="1"/>
  <c r="AP597" i="1"/>
  <c r="AP540" i="1"/>
  <c r="F576" i="1"/>
  <c r="AG567" i="1"/>
  <c r="P480" i="1"/>
  <c r="EH466" i="1"/>
  <c r="DU434" i="1"/>
  <c r="CP398" i="1"/>
  <c r="O398" i="1" s="1"/>
  <c r="GM398" i="1" s="1"/>
  <c r="GN398" i="1" s="1"/>
  <c r="AJ434" i="1"/>
  <c r="EU567" i="1"/>
  <c r="ET567" i="1"/>
  <c r="CI567" i="1"/>
  <c r="FQ540" i="1"/>
  <c r="BY540" i="1"/>
  <c r="P485" i="1"/>
  <c r="P473" i="1"/>
  <c r="FY471" i="1"/>
  <c r="DN471" i="1"/>
  <c r="BD471" i="1"/>
  <c r="GE466" i="1"/>
  <c r="FW466" i="1"/>
  <c r="DK466" i="1"/>
  <c r="AI466" i="1"/>
  <c r="P444" i="1"/>
  <c r="EV434" i="1"/>
  <c r="EM434" i="1"/>
  <c r="AP434" i="1"/>
  <c r="AB408" i="1"/>
  <c r="AB398" i="1"/>
  <c r="CP394" i="1"/>
  <c r="O394" i="1" s="1"/>
  <c r="GM394" i="1" s="1"/>
  <c r="GN394" i="1" s="1"/>
  <c r="CP393" i="1"/>
  <c r="O393" i="1" s="1"/>
  <c r="GM393" i="1" s="1"/>
  <c r="GN393" i="1" s="1"/>
  <c r="AB381" i="1"/>
  <c r="CP377" i="1"/>
  <c r="O377" i="1" s="1"/>
  <c r="GM377" i="1" s="1"/>
  <c r="GN377" i="1" s="1"/>
  <c r="CP372" i="1"/>
  <c r="O372" i="1" s="1"/>
  <c r="GM372" i="1" s="1"/>
  <c r="GN372" i="1" s="1"/>
  <c r="CP361" i="1"/>
  <c r="O361" i="1" s="1"/>
  <c r="CY356" i="1"/>
  <c r="X356" i="1" s="1"/>
  <c r="CZ356" i="1"/>
  <c r="Y356" i="1" s="1"/>
  <c r="CP354" i="1"/>
  <c r="O354" i="1" s="1"/>
  <c r="BB567" i="1"/>
  <c r="FP540" i="1"/>
  <c r="BX540" i="1"/>
  <c r="F485" i="1"/>
  <c r="FX471" i="1"/>
  <c r="DM471" i="1"/>
  <c r="BC471" i="1"/>
  <c r="AU471" i="1"/>
  <c r="S471" i="1"/>
  <c r="GD466" i="1"/>
  <c r="FV466" i="1"/>
  <c r="EU434" i="1"/>
  <c r="EL434" i="1"/>
  <c r="AO434" i="1"/>
  <c r="AB383" i="1"/>
  <c r="GM379" i="1"/>
  <c r="GN379" i="1" s="1"/>
  <c r="CP362" i="1"/>
  <c r="O362" i="1" s="1"/>
  <c r="CY357" i="1"/>
  <c r="X357" i="1" s="1"/>
  <c r="CZ357" i="1"/>
  <c r="Y357" i="1" s="1"/>
  <c r="EM319" i="1"/>
  <c r="DY319" i="1"/>
  <c r="GE540" i="1"/>
  <c r="CM540" i="1"/>
  <c r="BB471" i="1"/>
  <c r="AT471" i="1"/>
  <c r="Y466" i="1"/>
  <c r="Q466" i="1"/>
  <c r="GM383" i="1"/>
  <c r="GN383" i="1" s="1"/>
  <c r="CP380" i="1"/>
  <c r="O380" i="1" s="1"/>
  <c r="GM380" i="1" s="1"/>
  <c r="GN380" i="1" s="1"/>
  <c r="GM376" i="1"/>
  <c r="GN376" i="1" s="1"/>
  <c r="CP363" i="1"/>
  <c r="O363" i="1" s="1"/>
  <c r="AC434" i="1"/>
  <c r="CY358" i="1"/>
  <c r="X358" i="1" s="1"/>
  <c r="CZ358" i="1"/>
  <c r="Y358" i="1" s="1"/>
  <c r="AG434" i="1"/>
  <c r="CL540" i="1"/>
  <c r="BA471" i="1"/>
  <c r="AS471" i="1"/>
  <c r="CP431" i="1"/>
  <c r="O431" i="1" s="1"/>
  <c r="GM431" i="1" s="1"/>
  <c r="GN431" i="1" s="1"/>
  <c r="CP396" i="1"/>
  <c r="O396" i="1" s="1"/>
  <c r="GM396" i="1" s="1"/>
  <c r="GN396" i="1" s="1"/>
  <c r="CP385" i="1"/>
  <c r="O385" i="1" s="1"/>
  <c r="GM385" i="1" s="1"/>
  <c r="GN385" i="1" s="1"/>
  <c r="CP373" i="1"/>
  <c r="O373" i="1" s="1"/>
  <c r="GM373" i="1" s="1"/>
  <c r="GN373" i="1" s="1"/>
  <c r="CP368" i="1"/>
  <c r="O368" i="1" s="1"/>
  <c r="GM368" i="1" s="1"/>
  <c r="GN368" i="1" s="1"/>
  <c r="CP364" i="1"/>
  <c r="O364" i="1" s="1"/>
  <c r="CY359" i="1"/>
  <c r="X359" i="1" s="1"/>
  <c r="GM359" i="1" s="1"/>
  <c r="GN359" i="1" s="1"/>
  <c r="CZ359" i="1"/>
  <c r="Y359" i="1" s="1"/>
  <c r="CP356" i="1"/>
  <c r="O356" i="1" s="1"/>
  <c r="CZ353" i="1"/>
  <c r="Y353" i="1" s="1"/>
  <c r="CP353" i="1"/>
  <c r="O353" i="1" s="1"/>
  <c r="CY353" i="1"/>
  <c r="X353" i="1" s="1"/>
  <c r="GM314" i="1"/>
  <c r="GO314" i="1" s="1"/>
  <c r="CC540" i="1"/>
  <c r="P495" i="1"/>
  <c r="CI471" i="1"/>
  <c r="AR471" i="1"/>
  <c r="FR468" i="1"/>
  <c r="GA466" i="1"/>
  <c r="FS466" i="1"/>
  <c r="EH434" i="1"/>
  <c r="AB426" i="1"/>
  <c r="AB397" i="1"/>
  <c r="CP391" i="1"/>
  <c r="O391" i="1" s="1"/>
  <c r="GM391" i="1" s="1"/>
  <c r="GN391" i="1" s="1"/>
  <c r="CP381" i="1"/>
  <c r="O381" i="1" s="1"/>
  <c r="GM381" i="1" s="1"/>
  <c r="GN381" i="1" s="1"/>
  <c r="CP375" i="1"/>
  <c r="O375" i="1" s="1"/>
  <c r="GM375" i="1" s="1"/>
  <c r="GN375" i="1" s="1"/>
  <c r="CP369" i="1"/>
  <c r="O369" i="1" s="1"/>
  <c r="GM369" i="1" s="1"/>
  <c r="GN369" i="1" s="1"/>
  <c r="CP365" i="1"/>
  <c r="O365" i="1" s="1"/>
  <c r="GM365" i="1" s="1"/>
  <c r="GN365" i="1" s="1"/>
  <c r="CY364" i="1"/>
  <c r="X364" i="1" s="1"/>
  <c r="CY360" i="1"/>
  <c r="X360" i="1" s="1"/>
  <c r="CZ360" i="1"/>
  <c r="Y360" i="1" s="1"/>
  <c r="CP357" i="1"/>
  <c r="O357" i="1" s="1"/>
  <c r="GM357" i="1" s="1"/>
  <c r="GN357" i="1" s="1"/>
  <c r="DQ471" i="1"/>
  <c r="DI471" i="1"/>
  <c r="CH471" i="1"/>
  <c r="AQ471" i="1"/>
  <c r="W471" i="1"/>
  <c r="O471" i="1"/>
  <c r="FR466" i="1"/>
  <c r="GA434" i="1"/>
  <c r="EP434" i="1"/>
  <c r="EG434" i="1"/>
  <c r="AT434" i="1"/>
  <c r="CP411" i="1"/>
  <c r="O411" i="1" s="1"/>
  <c r="GM411" i="1" s="1"/>
  <c r="GN411" i="1" s="1"/>
  <c r="CP397" i="1"/>
  <c r="O397" i="1" s="1"/>
  <c r="GM397" i="1" s="1"/>
  <c r="GN397" i="1" s="1"/>
  <c r="CP382" i="1"/>
  <c r="O382" i="1" s="1"/>
  <c r="GM382" i="1" s="1"/>
  <c r="GN382" i="1" s="1"/>
  <c r="GM371" i="1"/>
  <c r="GN371" i="1" s="1"/>
  <c r="EA434" i="1"/>
  <c r="CY361" i="1"/>
  <c r="X361" i="1" s="1"/>
  <c r="CZ361" i="1"/>
  <c r="Y361" i="1" s="1"/>
  <c r="CP358" i="1"/>
  <c r="O358" i="1" s="1"/>
  <c r="GM358" i="1" s="1"/>
  <c r="GN358" i="1" s="1"/>
  <c r="GM355" i="1"/>
  <c r="GN355" i="1" s="1"/>
  <c r="GB434" i="1"/>
  <c r="DP471" i="1"/>
  <c r="DH471" i="1"/>
  <c r="AX471" i="1"/>
  <c r="AP471" i="1"/>
  <c r="DU466" i="1"/>
  <c r="BY466" i="1"/>
  <c r="CP430" i="1"/>
  <c r="O430" i="1" s="1"/>
  <c r="GM430" i="1" s="1"/>
  <c r="GN430" i="1" s="1"/>
  <c r="GM392" i="1"/>
  <c r="GN392" i="1" s="1"/>
  <c r="BZ434" i="1"/>
  <c r="CY362" i="1"/>
  <c r="X362" i="1" s="1"/>
  <c r="CZ362" i="1"/>
  <c r="Y362" i="1" s="1"/>
  <c r="CY316" i="1"/>
  <c r="X316" i="1" s="1"/>
  <c r="CZ316" i="1"/>
  <c r="Y316" i="1" s="1"/>
  <c r="AJ319" i="1"/>
  <c r="AO471" i="1"/>
  <c r="BB434" i="1"/>
  <c r="CD434" i="1"/>
  <c r="CP366" i="1"/>
  <c r="O366" i="1" s="1"/>
  <c r="GM366" i="1" s="1"/>
  <c r="GN366" i="1" s="1"/>
  <c r="CY363" i="1"/>
  <c r="X363" i="1" s="1"/>
  <c r="CZ363" i="1"/>
  <c r="Y363" i="1" s="1"/>
  <c r="CP360" i="1"/>
  <c r="O360" i="1" s="1"/>
  <c r="GM360" i="1" s="1"/>
  <c r="GN360" i="1" s="1"/>
  <c r="CP317" i="1"/>
  <c r="O317" i="1" s="1"/>
  <c r="GM317" i="1" s="1"/>
  <c r="GO317" i="1" s="1"/>
  <c r="BC434" i="1"/>
  <c r="P344" i="1"/>
  <c r="R307" i="1"/>
  <c r="CP298" i="1"/>
  <c r="O298" i="1" s="1"/>
  <c r="GM298" i="1" s="1"/>
  <c r="GN298" i="1" s="1"/>
  <c r="AB295" i="1"/>
  <c r="AB251" i="1"/>
  <c r="CP243" i="1"/>
  <c r="O243" i="1" s="1"/>
  <c r="GM243" i="1" s="1"/>
  <c r="GN243" i="1" s="1"/>
  <c r="CY241" i="1"/>
  <c r="X241" i="1" s="1"/>
  <c r="CZ241" i="1"/>
  <c r="Y241" i="1" s="1"/>
  <c r="CY237" i="1"/>
  <c r="X237" i="1" s="1"/>
  <c r="CZ237" i="1"/>
  <c r="Y237" i="1" s="1"/>
  <c r="CY236" i="1"/>
  <c r="X236" i="1" s="1"/>
  <c r="CZ236" i="1"/>
  <c r="Y236" i="1" s="1"/>
  <c r="CP235" i="1"/>
  <c r="O235" i="1" s="1"/>
  <c r="GM215" i="1"/>
  <c r="GO215" i="1" s="1"/>
  <c r="F328" i="1"/>
  <c r="FY319" i="1"/>
  <c r="P316" i="1"/>
  <c r="CP316" i="1" s="1"/>
  <c r="O316" i="1" s="1"/>
  <c r="GX314" i="1"/>
  <c r="AB314" i="1"/>
  <c r="AB312" i="1"/>
  <c r="Q307" i="1"/>
  <c r="GM303" i="1"/>
  <c r="GO303" i="1" s="1"/>
  <c r="GM297" i="1"/>
  <c r="GN297" i="1" s="1"/>
  <c r="CP251" i="1"/>
  <c r="O251" i="1" s="1"/>
  <c r="CP206" i="1"/>
  <c r="O206" i="1" s="1"/>
  <c r="CZ354" i="1"/>
  <c r="Y354" i="1" s="1"/>
  <c r="EU319" i="1"/>
  <c r="GB319" i="1"/>
  <c r="DY254" i="1"/>
  <c r="CP245" i="1"/>
  <c r="O245" i="1" s="1"/>
  <c r="CP240" i="1"/>
  <c r="O240" i="1" s="1"/>
  <c r="CY238" i="1"/>
  <c r="X238" i="1" s="1"/>
  <c r="CZ238" i="1"/>
  <c r="Y238" i="1" s="1"/>
  <c r="AB236" i="1"/>
  <c r="CY234" i="1"/>
  <c r="X234" i="1" s="1"/>
  <c r="ET319" i="1"/>
  <c r="BD319" i="1"/>
  <c r="W316" i="1"/>
  <c r="GM308" i="1"/>
  <c r="GO308" i="1" s="1"/>
  <c r="W307" i="1"/>
  <c r="U307" i="1"/>
  <c r="AB305" i="1"/>
  <c r="CY250" i="1"/>
  <c r="X250" i="1" s="1"/>
  <c r="GM250" i="1" s="1"/>
  <c r="GN250" i="1" s="1"/>
  <c r="CZ250" i="1"/>
  <c r="Y250" i="1" s="1"/>
  <c r="AB242" i="1"/>
  <c r="CP241" i="1"/>
  <c r="O241" i="1" s="1"/>
  <c r="CY239" i="1"/>
  <c r="X239" i="1" s="1"/>
  <c r="GM239" i="1" s="1"/>
  <c r="GN239" i="1" s="1"/>
  <c r="CZ239" i="1"/>
  <c r="Y239" i="1" s="1"/>
  <c r="CP236" i="1"/>
  <c r="O236" i="1" s="1"/>
  <c r="GM236" i="1" s="1"/>
  <c r="GN236" i="1" s="1"/>
  <c r="EH319" i="1"/>
  <c r="BB319" i="1"/>
  <c r="U314" i="1"/>
  <c r="GX307" i="1"/>
  <c r="CJ319" i="1" s="1"/>
  <c r="V307" i="1"/>
  <c r="S307" i="1"/>
  <c r="BZ319" i="1"/>
  <c r="CG319" i="1" s="1"/>
  <c r="CP252" i="1"/>
  <c r="O252" i="1" s="1"/>
  <c r="AB249" i="1"/>
  <c r="CY244" i="1"/>
  <c r="X244" i="1" s="1"/>
  <c r="CZ244" i="1"/>
  <c r="Y244" i="1" s="1"/>
  <c r="CP242" i="1"/>
  <c r="O242" i="1" s="1"/>
  <c r="GM242" i="1" s="1"/>
  <c r="GN242" i="1" s="1"/>
  <c r="CY242" i="1"/>
  <c r="X242" i="1" s="1"/>
  <c r="CZ240" i="1"/>
  <c r="Y240" i="1" s="1"/>
  <c r="CY240" i="1"/>
  <c r="X240" i="1" s="1"/>
  <c r="AB238" i="1"/>
  <c r="CY235" i="1"/>
  <c r="X235" i="1" s="1"/>
  <c r="CZ235" i="1"/>
  <c r="Y235" i="1" s="1"/>
  <c r="CZ364" i="1"/>
  <c r="Y364" i="1" s="1"/>
  <c r="GM310" i="1"/>
  <c r="GN310" i="1" s="1"/>
  <c r="GB26" i="1"/>
  <c r="ES254" i="1"/>
  <c r="CY245" i="1"/>
  <c r="X245" i="1" s="1"/>
  <c r="CZ245" i="1"/>
  <c r="Y245" i="1" s="1"/>
  <c r="GM238" i="1"/>
  <c r="GN238" i="1" s="1"/>
  <c r="AO319" i="1"/>
  <c r="T316" i="1"/>
  <c r="R314" i="1"/>
  <c r="GM307" i="1"/>
  <c r="GO307" i="1" s="1"/>
  <c r="CY251" i="1"/>
  <c r="X251" i="1" s="1"/>
  <c r="CZ251" i="1"/>
  <c r="Y251" i="1" s="1"/>
  <c r="EB26" i="1"/>
  <c r="DO254" i="1"/>
  <c r="GM237" i="1"/>
  <c r="GN237" i="1" s="1"/>
  <c r="CZ206" i="1"/>
  <c r="Y206" i="1" s="1"/>
  <c r="CY206" i="1"/>
  <c r="X206" i="1" s="1"/>
  <c r="CY354" i="1"/>
  <c r="X354" i="1" s="1"/>
  <c r="EC434" i="1" s="1"/>
  <c r="DO319" i="1"/>
  <c r="BC286" i="1"/>
  <c r="F335" i="1"/>
  <c r="GM309" i="1"/>
  <c r="GN309" i="1" s="1"/>
  <c r="CD319" i="1"/>
  <c r="CY252" i="1"/>
  <c r="X252" i="1" s="1"/>
  <c r="CZ252" i="1"/>
  <c r="Y252" i="1" s="1"/>
  <c r="AJ26" i="1"/>
  <c r="W254" i="1"/>
  <c r="CP244" i="1"/>
  <c r="O244" i="1" s="1"/>
  <c r="T295" i="1"/>
  <c r="AG319" i="1" s="1"/>
  <c r="CL286" i="1"/>
  <c r="EG254" i="1"/>
  <c r="BC254" i="1"/>
  <c r="AU254" i="1"/>
  <c r="V224" i="1"/>
  <c r="S223" i="1"/>
  <c r="CZ209" i="1"/>
  <c r="Y209" i="1" s="1"/>
  <c r="GM209" i="1" s="1"/>
  <c r="GN209" i="1" s="1"/>
  <c r="CP208" i="1"/>
  <c r="O208" i="1" s="1"/>
  <c r="CP207" i="1"/>
  <c r="O207" i="1" s="1"/>
  <c r="CP203" i="1"/>
  <c r="O203" i="1" s="1"/>
  <c r="GM203" i="1" s="1"/>
  <c r="GN203" i="1" s="1"/>
  <c r="GM195" i="1"/>
  <c r="GO195" i="1" s="1"/>
  <c r="CP190" i="1"/>
  <c r="O190" i="1" s="1"/>
  <c r="AB184" i="1"/>
  <c r="AB183" i="1"/>
  <c r="AB170" i="1"/>
  <c r="GM163" i="1"/>
  <c r="GO163" i="1" s="1"/>
  <c r="CP135" i="1"/>
  <c r="O135" i="1" s="1"/>
  <c r="CP131" i="1"/>
  <c r="O131" i="1" s="1"/>
  <c r="GM131" i="1" s="1"/>
  <c r="GN131" i="1" s="1"/>
  <c r="CZ127" i="1"/>
  <c r="Y127" i="1" s="1"/>
  <c r="CY127" i="1"/>
  <c r="X127" i="1" s="1"/>
  <c r="CP127" i="1"/>
  <c r="O127" i="1" s="1"/>
  <c r="EV254" i="1"/>
  <c r="BB254" i="1"/>
  <c r="AB215" i="1"/>
  <c r="GM205" i="1"/>
  <c r="GN205" i="1" s="1"/>
  <c r="CY202" i="1"/>
  <c r="X202" i="1" s="1"/>
  <c r="GM202" i="1" s="1"/>
  <c r="GN202" i="1" s="1"/>
  <c r="CZ202" i="1"/>
  <c r="Y202" i="1" s="1"/>
  <c r="CP201" i="1"/>
  <c r="O201" i="1" s="1"/>
  <c r="GM201" i="1" s="1"/>
  <c r="GN201" i="1" s="1"/>
  <c r="CP187" i="1"/>
  <c r="O187" i="1" s="1"/>
  <c r="CY179" i="1"/>
  <c r="X179" i="1" s="1"/>
  <c r="CZ179" i="1"/>
  <c r="Y179" i="1" s="1"/>
  <c r="GM169" i="1"/>
  <c r="GO169" i="1" s="1"/>
  <c r="CY150" i="1"/>
  <c r="X150" i="1" s="1"/>
  <c r="CZ150" i="1"/>
  <c r="Y150" i="1" s="1"/>
  <c r="CY142" i="1"/>
  <c r="X142" i="1" s="1"/>
  <c r="CZ142" i="1"/>
  <c r="Y142" i="1" s="1"/>
  <c r="CP139" i="1"/>
  <c r="O139" i="1" s="1"/>
  <c r="GM139" i="1" s="1"/>
  <c r="GN139" i="1" s="1"/>
  <c r="EU254" i="1"/>
  <c r="T234" i="1"/>
  <c r="CZ205" i="1"/>
  <c r="Y205" i="1" s="1"/>
  <c r="AB199" i="1"/>
  <c r="AB197" i="1"/>
  <c r="CP188" i="1"/>
  <c r="O188" i="1" s="1"/>
  <c r="AB185" i="1"/>
  <c r="CP178" i="1"/>
  <c r="O178" i="1" s="1"/>
  <c r="GM178" i="1" s="1"/>
  <c r="GN178" i="1" s="1"/>
  <c r="AB171" i="1"/>
  <c r="GM159" i="1"/>
  <c r="GO159" i="1" s="1"/>
  <c r="CP148" i="1"/>
  <c r="O148" i="1" s="1"/>
  <c r="GM148" i="1" s="1"/>
  <c r="GN148" i="1" s="1"/>
  <c r="CP140" i="1"/>
  <c r="O140" i="1" s="1"/>
  <c r="CZ134" i="1"/>
  <c r="Y134" i="1" s="1"/>
  <c r="GM134" i="1" s="1"/>
  <c r="GN134" i="1" s="1"/>
  <c r="CY134" i="1"/>
  <c r="X134" i="1" s="1"/>
  <c r="ET254" i="1"/>
  <c r="CZ234" i="1"/>
  <c r="Y234" i="1" s="1"/>
  <c r="R234" i="1"/>
  <c r="AB211" i="1"/>
  <c r="CY210" i="1"/>
  <c r="X210" i="1" s="1"/>
  <c r="GM210" i="1" s="1"/>
  <c r="GN210" i="1" s="1"/>
  <c r="CZ210" i="1"/>
  <c r="Y210" i="1" s="1"/>
  <c r="CZ201" i="1"/>
  <c r="Y201" i="1" s="1"/>
  <c r="CP183" i="1"/>
  <c r="O183" i="1" s="1"/>
  <c r="AB179" i="1"/>
  <c r="AB163" i="1"/>
  <c r="CY139" i="1"/>
  <c r="X139" i="1" s="1"/>
  <c r="CZ130" i="1"/>
  <c r="Y130" i="1" s="1"/>
  <c r="CY130" i="1"/>
  <c r="X130" i="1" s="1"/>
  <c r="GM126" i="1"/>
  <c r="GN126" i="1" s="1"/>
  <c r="EG319" i="1"/>
  <c r="CZ291" i="1"/>
  <c r="Y291" i="1" s="1"/>
  <c r="AB231" i="1"/>
  <c r="R224" i="1"/>
  <c r="W223" i="1"/>
  <c r="P204" i="1"/>
  <c r="S204" i="1"/>
  <c r="AB192" i="1"/>
  <c r="AB191" i="1"/>
  <c r="CP189" i="1"/>
  <c r="O189" i="1" s="1"/>
  <c r="CZ187" i="1"/>
  <c r="Y187" i="1" s="1"/>
  <c r="CY182" i="1"/>
  <c r="X182" i="1" s="1"/>
  <c r="CZ182" i="1"/>
  <c r="Y182" i="1" s="1"/>
  <c r="GM182" i="1" s="1"/>
  <c r="GN182" i="1" s="1"/>
  <c r="AB181" i="1"/>
  <c r="CP180" i="1"/>
  <c r="O180" i="1" s="1"/>
  <c r="GM180" i="1" s="1"/>
  <c r="GN180" i="1" s="1"/>
  <c r="CP179" i="1"/>
  <c r="O179" i="1" s="1"/>
  <c r="GM173" i="1"/>
  <c r="GO173" i="1" s="1"/>
  <c r="GM168" i="1"/>
  <c r="GO168" i="1" s="1"/>
  <c r="GM162" i="1"/>
  <c r="GO162" i="1" s="1"/>
  <c r="AP254" i="1"/>
  <c r="CZ249" i="1"/>
  <c r="Y249" i="1" s="1"/>
  <c r="GM249" i="1" s="1"/>
  <c r="GN249" i="1" s="1"/>
  <c r="CZ242" i="1"/>
  <c r="Y242" i="1" s="1"/>
  <c r="W234" i="1"/>
  <c r="P234" i="1"/>
  <c r="CP234" i="1" s="1"/>
  <c r="O234" i="1" s="1"/>
  <c r="GM234" i="1" s="1"/>
  <c r="GN234" i="1" s="1"/>
  <c r="AB227" i="1"/>
  <c r="AB221" i="1"/>
  <c r="P220" i="1"/>
  <c r="O220" i="1" s="1"/>
  <c r="GM220" i="1" s="1"/>
  <c r="GO220" i="1" s="1"/>
  <c r="T220" i="1"/>
  <c r="CY208" i="1"/>
  <c r="X208" i="1" s="1"/>
  <c r="CY207" i="1"/>
  <c r="X207" i="1" s="1"/>
  <c r="CZ207" i="1"/>
  <c r="Y207" i="1" s="1"/>
  <c r="CY203" i="1"/>
  <c r="X203" i="1" s="1"/>
  <c r="CZ203" i="1"/>
  <c r="Y203" i="1" s="1"/>
  <c r="GM181" i="1"/>
  <c r="GN181" i="1" s="1"/>
  <c r="CY154" i="1"/>
  <c r="X154" i="1" s="1"/>
  <c r="CZ154" i="1"/>
  <c r="Y154" i="1" s="1"/>
  <c r="CY146" i="1"/>
  <c r="X146" i="1" s="1"/>
  <c r="CZ146" i="1"/>
  <c r="Y146" i="1" s="1"/>
  <c r="CY131" i="1"/>
  <c r="X131" i="1" s="1"/>
  <c r="CZ131" i="1"/>
  <c r="Y131" i="1" s="1"/>
  <c r="EI254" i="1"/>
  <c r="AO254" i="1"/>
  <c r="GM214" i="1"/>
  <c r="GO214" i="1" s="1"/>
  <c r="CY196" i="1"/>
  <c r="X196" i="1" s="1"/>
  <c r="CZ196" i="1"/>
  <c r="Y196" i="1" s="1"/>
  <c r="GM196" i="1" s="1"/>
  <c r="GO196" i="1" s="1"/>
  <c r="GM194" i="1"/>
  <c r="GO194" i="1" s="1"/>
  <c r="AB166" i="1"/>
  <c r="AB165" i="1"/>
  <c r="CP152" i="1"/>
  <c r="O152" i="1" s="1"/>
  <c r="CP151" i="1"/>
  <c r="O151" i="1" s="1"/>
  <c r="CP144" i="1"/>
  <c r="O144" i="1" s="1"/>
  <c r="GM144" i="1" s="1"/>
  <c r="GN144" i="1" s="1"/>
  <c r="CZ126" i="1"/>
  <c r="Y126" i="1" s="1"/>
  <c r="CY126" i="1"/>
  <c r="X126" i="1" s="1"/>
  <c r="EH254" i="1"/>
  <c r="BD254" i="1"/>
  <c r="AB224" i="1"/>
  <c r="CY189" i="1"/>
  <c r="X189" i="1" s="1"/>
  <c r="CZ189" i="1"/>
  <c r="Y189" i="1" s="1"/>
  <c r="CY178" i="1"/>
  <c r="X178" i="1" s="1"/>
  <c r="CZ178" i="1"/>
  <c r="Y178" i="1" s="1"/>
  <c r="CP130" i="1"/>
  <c r="O130" i="1" s="1"/>
  <c r="GM130" i="1" s="1"/>
  <c r="GN130" i="1" s="1"/>
  <c r="P174" i="1"/>
  <c r="O174" i="1" s="1"/>
  <c r="GM174" i="1" s="1"/>
  <c r="GO174" i="1" s="1"/>
  <c r="V159" i="1"/>
  <c r="P154" i="1"/>
  <c r="CP154" i="1" s="1"/>
  <c r="O154" i="1" s="1"/>
  <c r="GM154" i="1" s="1"/>
  <c r="GN154" i="1" s="1"/>
  <c r="CY152" i="1"/>
  <c r="X152" i="1" s="1"/>
  <c r="AB152" i="1"/>
  <c r="S151" i="1"/>
  <c r="W147" i="1"/>
  <c r="P146" i="1"/>
  <c r="CP146" i="1" s="1"/>
  <c r="O146" i="1" s="1"/>
  <c r="CY144" i="1"/>
  <c r="X144" i="1" s="1"/>
  <c r="AB144" i="1"/>
  <c r="S143" i="1"/>
  <c r="CP143" i="1" s="1"/>
  <c r="O143" i="1" s="1"/>
  <c r="W139" i="1"/>
  <c r="P132" i="1"/>
  <c r="CP132" i="1" s="1"/>
  <c r="O132" i="1" s="1"/>
  <c r="CY128" i="1"/>
  <c r="X128" i="1" s="1"/>
  <c r="P124" i="1"/>
  <c r="AB123" i="1"/>
  <c r="CY121" i="1"/>
  <c r="X121" i="1" s="1"/>
  <c r="CZ121" i="1"/>
  <c r="Y121" i="1" s="1"/>
  <c r="CP112" i="1"/>
  <c r="O112" i="1" s="1"/>
  <c r="CY102" i="1"/>
  <c r="X102" i="1" s="1"/>
  <c r="CP133" i="1"/>
  <c r="O133" i="1" s="1"/>
  <c r="GM133" i="1" s="1"/>
  <c r="GN133" i="1" s="1"/>
  <c r="GM128" i="1"/>
  <c r="GN128" i="1" s="1"/>
  <c r="GM120" i="1"/>
  <c r="GN120" i="1" s="1"/>
  <c r="CZ114" i="1"/>
  <c r="Y114" i="1" s="1"/>
  <c r="CZ104" i="1"/>
  <c r="Y104" i="1" s="1"/>
  <c r="CP104" i="1"/>
  <c r="O104" i="1" s="1"/>
  <c r="CY104" i="1"/>
  <c r="X104" i="1" s="1"/>
  <c r="CZ89" i="1"/>
  <c r="Y89" i="1" s="1"/>
  <c r="CY89" i="1"/>
  <c r="X89" i="1" s="1"/>
  <c r="T169" i="1"/>
  <c r="S140" i="1"/>
  <c r="CP129" i="1"/>
  <c r="O129" i="1" s="1"/>
  <c r="GM129" i="1" s="1"/>
  <c r="GN129" i="1" s="1"/>
  <c r="U124" i="1"/>
  <c r="CP122" i="1"/>
  <c r="O122" i="1" s="1"/>
  <c r="GM122" i="1" s="1"/>
  <c r="GN122" i="1" s="1"/>
  <c r="AB122" i="1"/>
  <c r="AB121" i="1"/>
  <c r="CP101" i="1"/>
  <c r="O101" i="1" s="1"/>
  <c r="CZ85" i="1"/>
  <c r="Y85" i="1" s="1"/>
  <c r="CY85" i="1"/>
  <c r="X85" i="1" s="1"/>
  <c r="S197" i="1"/>
  <c r="S190" i="1"/>
  <c r="T189" i="1"/>
  <c r="AG254" i="1" s="1"/>
  <c r="CZ188" i="1"/>
  <c r="Y188" i="1" s="1"/>
  <c r="S183" i="1"/>
  <c r="CZ181" i="1"/>
  <c r="Y181" i="1" s="1"/>
  <c r="S169" i="1"/>
  <c r="T168" i="1"/>
  <c r="CY153" i="1"/>
  <c r="X153" i="1" s="1"/>
  <c r="GM153" i="1" s="1"/>
  <c r="GN153" i="1" s="1"/>
  <c r="CZ148" i="1"/>
  <c r="Y148" i="1" s="1"/>
  <c r="CY145" i="1"/>
  <c r="X145" i="1" s="1"/>
  <c r="GM145" i="1" s="1"/>
  <c r="GN145" i="1" s="1"/>
  <c r="AB134" i="1"/>
  <c r="AB133" i="1"/>
  <c r="CY123" i="1"/>
  <c r="X123" i="1" s="1"/>
  <c r="CZ123" i="1"/>
  <c r="Y123" i="1" s="1"/>
  <c r="GM123" i="1" s="1"/>
  <c r="GN123" i="1" s="1"/>
  <c r="CZ119" i="1"/>
  <c r="Y119" i="1" s="1"/>
  <c r="CY119" i="1"/>
  <c r="X119" i="1" s="1"/>
  <c r="CZ108" i="1"/>
  <c r="Y108" i="1" s="1"/>
  <c r="CP108" i="1"/>
  <c r="O108" i="1" s="1"/>
  <c r="GM108" i="1" s="1"/>
  <c r="GN108" i="1" s="1"/>
  <c r="CY108" i="1"/>
  <c r="X108" i="1" s="1"/>
  <c r="CY105" i="1"/>
  <c r="X105" i="1" s="1"/>
  <c r="CZ105" i="1"/>
  <c r="Y105" i="1" s="1"/>
  <c r="CP102" i="1"/>
  <c r="O102" i="1" s="1"/>
  <c r="GM102" i="1" s="1"/>
  <c r="GN102" i="1" s="1"/>
  <c r="CZ96" i="1"/>
  <c r="Y96" i="1" s="1"/>
  <c r="CP96" i="1"/>
  <c r="O96" i="1" s="1"/>
  <c r="GM96" i="1" s="1"/>
  <c r="GN96" i="1" s="1"/>
  <c r="CY96" i="1"/>
  <c r="X96" i="1" s="1"/>
  <c r="CY95" i="1"/>
  <c r="X95" i="1" s="1"/>
  <c r="CZ95" i="1"/>
  <c r="Y95" i="1" s="1"/>
  <c r="CY86" i="1"/>
  <c r="X86" i="1" s="1"/>
  <c r="CZ86" i="1"/>
  <c r="Y86" i="1" s="1"/>
  <c r="CP86" i="1"/>
  <c r="O86" i="1" s="1"/>
  <c r="GM86" i="1" s="1"/>
  <c r="GN86" i="1" s="1"/>
  <c r="R169" i="1"/>
  <c r="S168" i="1"/>
  <c r="R159" i="1"/>
  <c r="W158" i="1"/>
  <c r="W151" i="1"/>
  <c r="P150" i="1"/>
  <c r="CP150" i="1" s="1"/>
  <c r="O150" i="1" s="1"/>
  <c r="AB148" i="1"/>
  <c r="S147" i="1"/>
  <c r="W143" i="1"/>
  <c r="P142" i="1"/>
  <c r="CP142" i="1" s="1"/>
  <c r="O142" i="1" s="1"/>
  <c r="AB140" i="1"/>
  <c r="GX132" i="1"/>
  <c r="AB130" i="1"/>
  <c r="CZ129" i="1"/>
  <c r="Y129" i="1" s="1"/>
  <c r="AB129" i="1"/>
  <c r="AB126" i="1"/>
  <c r="GX124" i="1"/>
  <c r="CJ254" i="1" s="1"/>
  <c r="CY122" i="1"/>
  <c r="X122" i="1" s="1"/>
  <c r="CP121" i="1"/>
  <c r="O121" i="1" s="1"/>
  <c r="GM121" i="1" s="1"/>
  <c r="GN121" i="1" s="1"/>
  <c r="CY120" i="1"/>
  <c r="X120" i="1" s="1"/>
  <c r="CZ120" i="1"/>
  <c r="Y120" i="1" s="1"/>
  <c r="CY110" i="1"/>
  <c r="X110" i="1" s="1"/>
  <c r="CZ110" i="1"/>
  <c r="Y110" i="1" s="1"/>
  <c r="CP89" i="1"/>
  <c r="O89" i="1" s="1"/>
  <c r="GM89" i="1" s="1"/>
  <c r="GN89" i="1" s="1"/>
  <c r="GM158" i="1"/>
  <c r="GO158" i="1" s="1"/>
  <c r="AB155" i="1"/>
  <c r="AB136" i="1"/>
  <c r="CY132" i="1"/>
  <c r="X132" i="1" s="1"/>
  <c r="CP125" i="1"/>
  <c r="O125" i="1" s="1"/>
  <c r="GM125" i="1" s="1"/>
  <c r="GN125" i="1" s="1"/>
  <c r="AB125" i="1"/>
  <c r="CY124" i="1"/>
  <c r="X124" i="1" s="1"/>
  <c r="CZ112" i="1"/>
  <c r="Y112" i="1" s="1"/>
  <c r="CY112" i="1"/>
  <c r="X112" i="1" s="1"/>
  <c r="GM111" i="1"/>
  <c r="GN111" i="1" s="1"/>
  <c r="CY109" i="1"/>
  <c r="X109" i="1" s="1"/>
  <c r="CZ109" i="1"/>
  <c r="Y109" i="1" s="1"/>
  <c r="CY99" i="1"/>
  <c r="X99" i="1" s="1"/>
  <c r="CZ99" i="1"/>
  <c r="Y99" i="1" s="1"/>
  <c r="GM85" i="1"/>
  <c r="GN85" i="1" s="1"/>
  <c r="CP119" i="1"/>
  <c r="O119" i="1" s="1"/>
  <c r="AB114" i="1"/>
  <c r="CP105" i="1"/>
  <c r="O105" i="1" s="1"/>
  <c r="CZ100" i="1"/>
  <c r="Y100" i="1" s="1"/>
  <c r="CP100" i="1"/>
  <c r="O100" i="1" s="1"/>
  <c r="CY100" i="1"/>
  <c r="X100" i="1" s="1"/>
  <c r="CY98" i="1"/>
  <c r="X98" i="1" s="1"/>
  <c r="CZ98" i="1"/>
  <c r="Y98" i="1" s="1"/>
  <c r="AB159" i="1"/>
  <c r="CY149" i="1"/>
  <c r="X149" i="1" s="1"/>
  <c r="GM149" i="1" s="1"/>
  <c r="GN149" i="1" s="1"/>
  <c r="CY141" i="1"/>
  <c r="X141" i="1" s="1"/>
  <c r="GM141" i="1" s="1"/>
  <c r="GN141" i="1" s="1"/>
  <c r="CZ135" i="1"/>
  <c r="Y135" i="1" s="1"/>
  <c r="CY135" i="1"/>
  <c r="X135" i="1" s="1"/>
  <c r="Q124" i="1"/>
  <c r="AB115" i="1"/>
  <c r="CP110" i="1"/>
  <c r="O110" i="1" s="1"/>
  <c r="CP109" i="1"/>
  <c r="O109" i="1" s="1"/>
  <c r="GM109" i="1" s="1"/>
  <c r="GN109" i="1" s="1"/>
  <c r="CY101" i="1"/>
  <c r="X101" i="1" s="1"/>
  <c r="CZ101" i="1"/>
  <c r="Y101" i="1" s="1"/>
  <c r="CZ118" i="1"/>
  <c r="Y118" i="1" s="1"/>
  <c r="GM118" i="1" s="1"/>
  <c r="GN118" i="1" s="1"/>
  <c r="R114" i="1"/>
  <c r="CP114" i="1" s="1"/>
  <c r="O114" i="1" s="1"/>
  <c r="S113" i="1"/>
  <c r="CP113" i="1" s="1"/>
  <c r="O113" i="1" s="1"/>
  <c r="CZ111" i="1"/>
  <c r="Y111" i="1" s="1"/>
  <c r="V107" i="1"/>
  <c r="V99" i="1"/>
  <c r="T87" i="1"/>
  <c r="CZ82" i="1"/>
  <c r="Y82" i="1" s="1"/>
  <c r="CY82" i="1"/>
  <c r="X82" i="1" s="1"/>
  <c r="GM82" i="1" s="1"/>
  <c r="GN82" i="1" s="1"/>
  <c r="CP81" i="1"/>
  <c r="O81" i="1" s="1"/>
  <c r="AB81" i="1"/>
  <c r="S80" i="1"/>
  <c r="AB79" i="1"/>
  <c r="CP66" i="1"/>
  <c r="O66" i="1" s="1"/>
  <c r="GM66" i="1" s="1"/>
  <c r="GN66" i="1" s="1"/>
  <c r="CP63" i="1"/>
  <c r="O63" i="1" s="1"/>
  <c r="GM63" i="1" s="1"/>
  <c r="GN63" i="1" s="1"/>
  <c r="CP61" i="1"/>
  <c r="O61" i="1" s="1"/>
  <c r="CP60" i="1"/>
  <c r="O60" i="1" s="1"/>
  <c r="CY58" i="1"/>
  <c r="X58" i="1" s="1"/>
  <c r="CZ58" i="1"/>
  <c r="Y58" i="1" s="1"/>
  <c r="Q103" i="1"/>
  <c r="R97" i="1"/>
  <c r="CY97" i="1" s="1"/>
  <c r="X97" i="1" s="1"/>
  <c r="Q95" i="1"/>
  <c r="CP95" i="1" s="1"/>
  <c r="O95" i="1" s="1"/>
  <c r="GM95" i="1" s="1"/>
  <c r="GN95" i="1" s="1"/>
  <c r="S88" i="1"/>
  <c r="T88" i="1"/>
  <c r="S87" i="1"/>
  <c r="CP83" i="1"/>
  <c r="O83" i="1" s="1"/>
  <c r="CP78" i="1"/>
  <c r="O78" i="1" s="1"/>
  <c r="CY76" i="1"/>
  <c r="X76" i="1" s="1"/>
  <c r="CZ76" i="1"/>
  <c r="Y76" i="1" s="1"/>
  <c r="CY69" i="1"/>
  <c r="X69" i="1" s="1"/>
  <c r="GM69" i="1" s="1"/>
  <c r="GN69" i="1" s="1"/>
  <c r="CZ69" i="1"/>
  <c r="Y69" i="1" s="1"/>
  <c r="CY64" i="1"/>
  <c r="X64" i="1" s="1"/>
  <c r="CZ64" i="1"/>
  <c r="Y64" i="1" s="1"/>
  <c r="GM64" i="1" s="1"/>
  <c r="GN64" i="1" s="1"/>
  <c r="CP55" i="1"/>
  <c r="O55" i="1" s="1"/>
  <c r="CP106" i="1"/>
  <c r="O106" i="1" s="1"/>
  <c r="GM106" i="1" s="1"/>
  <c r="GN106" i="1" s="1"/>
  <c r="CP98" i="1"/>
  <c r="O98" i="1" s="1"/>
  <c r="P97" i="1"/>
  <c r="CP97" i="1" s="1"/>
  <c r="O97" i="1" s="1"/>
  <c r="Q87" i="1"/>
  <c r="CP87" i="1" s="1"/>
  <c r="O87" i="1" s="1"/>
  <c r="CP84" i="1"/>
  <c r="O84" i="1" s="1"/>
  <c r="GM84" i="1" s="1"/>
  <c r="GN84" i="1" s="1"/>
  <c r="CY81" i="1"/>
  <c r="X81" i="1" s="1"/>
  <c r="GM77" i="1"/>
  <c r="GN77" i="1" s="1"/>
  <c r="CY75" i="1"/>
  <c r="X75" i="1" s="1"/>
  <c r="CZ75" i="1"/>
  <c r="Y75" i="1" s="1"/>
  <c r="CY68" i="1"/>
  <c r="X68" i="1" s="1"/>
  <c r="CZ68" i="1"/>
  <c r="Y68" i="1" s="1"/>
  <c r="R107" i="1"/>
  <c r="CY107" i="1" s="1"/>
  <c r="X107" i="1" s="1"/>
  <c r="T101" i="1"/>
  <c r="R99" i="1"/>
  <c r="CP99" i="1" s="1"/>
  <c r="O99" i="1" s="1"/>
  <c r="GM99" i="1" s="1"/>
  <c r="GN99" i="1" s="1"/>
  <c r="S91" i="1"/>
  <c r="CP91" i="1" s="1"/>
  <c r="O91" i="1" s="1"/>
  <c r="P88" i="1"/>
  <c r="AB85" i="1"/>
  <c r="CP74" i="1"/>
  <c r="O74" i="1" s="1"/>
  <c r="GM74" i="1" s="1"/>
  <c r="GN74" i="1" s="1"/>
  <c r="CP58" i="1"/>
  <c r="O58" i="1" s="1"/>
  <c r="V103" i="1"/>
  <c r="V95" i="1"/>
  <c r="T90" i="1"/>
  <c r="AB88" i="1"/>
  <c r="AB84" i="1"/>
  <c r="CZ67" i="1"/>
  <c r="Y67" i="1" s="1"/>
  <c r="CY65" i="1"/>
  <c r="X65" i="1" s="1"/>
  <c r="CZ65" i="1"/>
  <c r="Y65" i="1" s="1"/>
  <c r="CY61" i="1"/>
  <c r="X61" i="1" s="1"/>
  <c r="CZ61" i="1"/>
  <c r="Y61" i="1" s="1"/>
  <c r="AB59" i="1"/>
  <c r="CY90" i="1"/>
  <c r="X90" i="1" s="1"/>
  <c r="CP80" i="1"/>
  <c r="O80" i="1" s="1"/>
  <c r="GM76" i="1"/>
  <c r="GN76" i="1" s="1"/>
  <c r="CP75" i="1"/>
  <c r="O75" i="1" s="1"/>
  <c r="GM75" i="1" s="1"/>
  <c r="GN75" i="1" s="1"/>
  <c r="CP68" i="1"/>
  <c r="O68" i="1" s="1"/>
  <c r="GM68" i="1" s="1"/>
  <c r="GN68" i="1" s="1"/>
  <c r="CY66" i="1"/>
  <c r="X66" i="1" s="1"/>
  <c r="CZ66" i="1"/>
  <c r="Y66" i="1" s="1"/>
  <c r="CY63" i="1"/>
  <c r="X63" i="1" s="1"/>
  <c r="CZ63" i="1"/>
  <c r="Y63" i="1" s="1"/>
  <c r="GM62" i="1"/>
  <c r="GN62" i="1" s="1"/>
  <c r="CY60" i="1"/>
  <c r="X60" i="1" s="1"/>
  <c r="GM59" i="1"/>
  <c r="GN59" i="1" s="1"/>
  <c r="CY55" i="1"/>
  <c r="X55" i="1" s="1"/>
  <c r="CZ55" i="1"/>
  <c r="Y55" i="1" s="1"/>
  <c r="AB107" i="1"/>
  <c r="AB99" i="1"/>
  <c r="CY83" i="1"/>
  <c r="X83" i="1" s="1"/>
  <c r="GM79" i="1"/>
  <c r="GN79" i="1" s="1"/>
  <c r="CY78" i="1"/>
  <c r="X78" i="1" s="1"/>
  <c r="CZ78" i="1"/>
  <c r="Y78" i="1" s="1"/>
  <c r="T105" i="1"/>
  <c r="R103" i="1"/>
  <c r="CY103" i="1" s="1"/>
  <c r="X103" i="1" s="1"/>
  <c r="T97" i="1"/>
  <c r="R95" i="1"/>
  <c r="W91" i="1"/>
  <c r="P90" i="1"/>
  <c r="CP90" i="1" s="1"/>
  <c r="O90" i="1" s="1"/>
  <c r="GM90" i="1" s="1"/>
  <c r="GN90" i="1" s="1"/>
  <c r="GX87" i="1"/>
  <c r="CY79" i="1"/>
  <c r="X79" i="1" s="1"/>
  <c r="CZ79" i="1"/>
  <c r="Y79" i="1" s="1"/>
  <c r="CP65" i="1"/>
  <c r="O65" i="1" s="1"/>
  <c r="CZ59" i="1"/>
  <c r="Y59" i="1" s="1"/>
  <c r="CY74" i="1"/>
  <c r="X74" i="1" s="1"/>
  <c r="CY67" i="1"/>
  <c r="X67" i="1" s="1"/>
  <c r="GM67" i="1" s="1"/>
  <c r="GN67" i="1" s="1"/>
  <c r="CY59" i="1"/>
  <c r="X59" i="1" s="1"/>
  <c r="R68" i="1"/>
  <c r="R60" i="1"/>
  <c r="CZ60" i="1" s="1"/>
  <c r="Y60" i="1" s="1"/>
  <c r="CP56" i="1"/>
  <c r="O56" i="1" s="1"/>
  <c r="AB57" i="1"/>
  <c r="Q57" i="1"/>
  <c r="CP57" i="1" s="1"/>
  <c r="O57" i="1" s="1"/>
  <c r="CZ77" i="1"/>
  <c r="Y77" i="1" s="1"/>
  <c r="CZ70" i="1"/>
  <c r="Y70" i="1" s="1"/>
  <c r="GM70" i="1" s="1"/>
  <c r="GN70" i="1" s="1"/>
  <c r="CZ62" i="1"/>
  <c r="Y62" i="1" s="1"/>
  <c r="S56" i="1"/>
  <c r="DI667" i="3"/>
  <c r="DF667" i="3"/>
  <c r="DG667" i="3"/>
  <c r="DH667" i="3"/>
  <c r="R57" i="1"/>
  <c r="CY57" i="1" s="1"/>
  <c r="X57" i="1" s="1"/>
  <c r="AB47" i="1"/>
  <c r="DG671" i="3"/>
  <c r="Q564" i="1" s="1"/>
  <c r="CV669" i="3"/>
  <c r="U563" i="1" s="1"/>
  <c r="CV667" i="3"/>
  <c r="U561" i="1" s="1"/>
  <c r="DH663" i="3"/>
  <c r="R558" i="1" s="1"/>
  <c r="DI656" i="3"/>
  <c r="DG654" i="3"/>
  <c r="Q551" i="1" s="1"/>
  <c r="DF648" i="3"/>
  <c r="P546" i="1" s="1"/>
  <c r="DG648" i="3"/>
  <c r="Q546" i="1" s="1"/>
  <c r="DI648" i="3"/>
  <c r="DF640" i="3"/>
  <c r="DJ640" i="3" s="1"/>
  <c r="DG640" i="3"/>
  <c r="DI640" i="3"/>
  <c r="DF625" i="3"/>
  <c r="DG625" i="3"/>
  <c r="DH625" i="3"/>
  <c r="DI625" i="3"/>
  <c r="DF621" i="3"/>
  <c r="DJ621" i="3" s="1"/>
  <c r="DG621" i="3"/>
  <c r="DH621" i="3"/>
  <c r="DI621" i="3"/>
  <c r="DI600" i="3"/>
  <c r="DF600" i="3"/>
  <c r="DG600" i="3"/>
  <c r="DJ600" i="3" s="1"/>
  <c r="DH600" i="3"/>
  <c r="DI591" i="3"/>
  <c r="DF591" i="3"/>
  <c r="DG591" i="3"/>
  <c r="DH591" i="3"/>
  <c r="DF527" i="3"/>
  <c r="DJ527" i="3" s="1"/>
  <c r="DG527" i="3"/>
  <c r="DH527" i="3"/>
  <c r="DI527" i="3"/>
  <c r="DI504" i="3"/>
  <c r="DF504" i="3"/>
  <c r="DJ504" i="3" s="1"/>
  <c r="DG504" i="3"/>
  <c r="DH504" i="3"/>
  <c r="DJ451" i="3"/>
  <c r="DI669" i="3"/>
  <c r="DG663" i="3"/>
  <c r="DI661" i="3"/>
  <c r="DH661" i="3"/>
  <c r="R557" i="1" s="1"/>
  <c r="DF654" i="3"/>
  <c r="CV645" i="3"/>
  <c r="U545" i="1" s="1"/>
  <c r="DH626" i="3"/>
  <c r="DI626" i="3"/>
  <c r="DF626" i="3"/>
  <c r="DG626" i="3"/>
  <c r="DJ626" i="3" s="1"/>
  <c r="DF609" i="3"/>
  <c r="DG609" i="3"/>
  <c r="DH609" i="3"/>
  <c r="DI609" i="3"/>
  <c r="DF598" i="3"/>
  <c r="DG598" i="3"/>
  <c r="Q300" i="1" s="1"/>
  <c r="DH598" i="3"/>
  <c r="DI598" i="3"/>
  <c r="DF567" i="3"/>
  <c r="DJ567" i="3" s="1"/>
  <c r="DG567" i="3"/>
  <c r="DH567" i="3"/>
  <c r="DI567" i="3"/>
  <c r="DI494" i="3"/>
  <c r="DJ494" i="3" s="1"/>
  <c r="DF494" i="3"/>
  <c r="DG494" i="3"/>
  <c r="DH494" i="3"/>
  <c r="DI610" i="3"/>
  <c r="DF610" i="3"/>
  <c r="DJ610" i="3" s="1"/>
  <c r="DG610" i="3"/>
  <c r="DH610" i="3"/>
  <c r="DF596" i="3"/>
  <c r="DJ596" i="3" s="1"/>
  <c r="DG596" i="3"/>
  <c r="DH596" i="3"/>
  <c r="DI596" i="3"/>
  <c r="DI568" i="3"/>
  <c r="DF568" i="3"/>
  <c r="DJ568" i="3" s="1"/>
  <c r="DG568" i="3"/>
  <c r="DH568" i="3"/>
  <c r="DI548" i="3"/>
  <c r="DF548" i="3"/>
  <c r="DJ548" i="3" s="1"/>
  <c r="DG548" i="3"/>
  <c r="DH548" i="3"/>
  <c r="DH672" i="3"/>
  <c r="DF669" i="3"/>
  <c r="P563" i="1" s="1"/>
  <c r="DF664" i="3"/>
  <c r="P558" i="1" s="1"/>
  <c r="DG664" i="3"/>
  <c r="CX660" i="3"/>
  <c r="CV660" i="3"/>
  <c r="U555" i="1" s="1"/>
  <c r="DG659" i="3"/>
  <c r="DI659" i="3"/>
  <c r="DF659" i="3"/>
  <c r="DH655" i="3"/>
  <c r="R552" i="1" s="1"/>
  <c r="DI645" i="3"/>
  <c r="DF645" i="3"/>
  <c r="P545" i="1" s="1"/>
  <c r="DH645" i="3"/>
  <c r="R545" i="1" s="1"/>
  <c r="DF630" i="3"/>
  <c r="DJ630" i="3" s="1"/>
  <c r="DG630" i="3"/>
  <c r="DH630" i="3"/>
  <c r="DI630" i="3"/>
  <c r="DF543" i="3"/>
  <c r="DJ543" i="3" s="1"/>
  <c r="DG543" i="3"/>
  <c r="DH543" i="3"/>
  <c r="DI543" i="3"/>
  <c r="DF515" i="3"/>
  <c r="DJ515" i="3" s="1"/>
  <c r="DG515" i="3"/>
  <c r="DH515" i="3"/>
  <c r="DI515" i="3"/>
  <c r="DF672" i="3"/>
  <c r="P564" i="1" s="1"/>
  <c r="DH670" i="3"/>
  <c r="R563" i="1" s="1"/>
  <c r="CX668" i="3"/>
  <c r="DH662" i="3"/>
  <c r="DG655" i="3"/>
  <c r="Q552" i="1" s="1"/>
  <c r="DI653" i="3"/>
  <c r="DH653" i="3"/>
  <c r="DG645" i="3"/>
  <c r="DH644" i="3"/>
  <c r="DI644" i="3"/>
  <c r="DJ644" i="3" s="1"/>
  <c r="DG644" i="3"/>
  <c r="DF631" i="3"/>
  <c r="DJ631" i="3" s="1"/>
  <c r="DG631" i="3"/>
  <c r="DH631" i="3"/>
  <c r="DI631" i="3"/>
  <c r="DF628" i="3"/>
  <c r="DJ628" i="3" s="1"/>
  <c r="DG628" i="3"/>
  <c r="DH628" i="3"/>
  <c r="DI628" i="3"/>
  <c r="DI586" i="3"/>
  <c r="DF586" i="3"/>
  <c r="DG586" i="3"/>
  <c r="DH586" i="3"/>
  <c r="DF578" i="3"/>
  <c r="DJ578" i="3" s="1"/>
  <c r="DG578" i="3"/>
  <c r="DH578" i="3"/>
  <c r="DI578" i="3"/>
  <c r="DF563" i="3"/>
  <c r="DJ563" i="3" s="1"/>
  <c r="DG563" i="3"/>
  <c r="Q247" i="1" s="1"/>
  <c r="DH563" i="3"/>
  <c r="DI563" i="3"/>
  <c r="S247" i="1" s="1"/>
  <c r="DF555" i="3"/>
  <c r="DJ555" i="3" s="1"/>
  <c r="DG555" i="3"/>
  <c r="DH555" i="3"/>
  <c r="DI555" i="3"/>
  <c r="DF531" i="3"/>
  <c r="DJ531" i="3" s="1"/>
  <c r="DG531" i="3"/>
  <c r="DH531" i="3"/>
  <c r="DI531" i="3"/>
  <c r="DI516" i="3"/>
  <c r="DF516" i="3"/>
  <c r="DJ516" i="3" s="1"/>
  <c r="DG516" i="3"/>
  <c r="DH516" i="3"/>
  <c r="DG670" i="3"/>
  <c r="Q563" i="1" s="1"/>
  <c r="DI664" i="3"/>
  <c r="DG662" i="3"/>
  <c r="Q557" i="1" s="1"/>
  <c r="DH659" i="3"/>
  <c r="DF653" i="3"/>
  <c r="P551" i="1" s="1"/>
  <c r="DF644" i="3"/>
  <c r="DH636" i="3"/>
  <c r="DI636" i="3"/>
  <c r="DF636" i="3"/>
  <c r="DG636" i="3"/>
  <c r="DF635" i="3"/>
  <c r="DG635" i="3"/>
  <c r="DH635" i="3"/>
  <c r="DI635" i="3"/>
  <c r="DF615" i="3"/>
  <c r="DG615" i="3"/>
  <c r="DH615" i="3"/>
  <c r="DI615" i="3"/>
  <c r="DF602" i="3"/>
  <c r="DJ602" i="3" s="1"/>
  <c r="DG602" i="3"/>
  <c r="DH602" i="3"/>
  <c r="DI602" i="3"/>
  <c r="DI556" i="3"/>
  <c r="DF556" i="3"/>
  <c r="DJ556" i="3" s="1"/>
  <c r="DG556" i="3"/>
  <c r="DH556" i="3"/>
  <c r="DI532" i="3"/>
  <c r="DF532" i="3"/>
  <c r="DJ532" i="3" s="1"/>
  <c r="DG532" i="3"/>
  <c r="DH532" i="3"/>
  <c r="DF656" i="3"/>
  <c r="P552" i="1" s="1"/>
  <c r="DG656" i="3"/>
  <c r="CX652" i="3"/>
  <c r="CV652" i="3"/>
  <c r="U549" i="1" s="1"/>
  <c r="DG651" i="3"/>
  <c r="DI651" i="3"/>
  <c r="DF651" i="3"/>
  <c r="DF638" i="3"/>
  <c r="DJ638" i="3" s="1"/>
  <c r="DG638" i="3"/>
  <c r="DH638" i="3"/>
  <c r="DI638" i="3"/>
  <c r="DF637" i="3"/>
  <c r="DJ637" i="3" s="1"/>
  <c r="DH637" i="3"/>
  <c r="DI637" i="3"/>
  <c r="DI524" i="3"/>
  <c r="DF524" i="3"/>
  <c r="DJ524" i="3" s="1"/>
  <c r="DG524" i="3"/>
  <c r="DH524" i="3"/>
  <c r="DH671" i="3"/>
  <c r="R564" i="1" s="1"/>
  <c r="CZ564" i="1" s="1"/>
  <c r="Y564" i="1" s="1"/>
  <c r="DH654" i="3"/>
  <c r="DG646" i="3"/>
  <c r="DI646" i="3"/>
  <c r="DJ646" i="3" s="1"/>
  <c r="DI639" i="3"/>
  <c r="DF639" i="3"/>
  <c r="DJ639" i="3" s="1"/>
  <c r="DG639" i="3"/>
  <c r="DH639" i="3"/>
  <c r="DH616" i="3"/>
  <c r="DI616" i="3"/>
  <c r="DF616" i="3"/>
  <c r="DG616" i="3"/>
  <c r="DI603" i="3"/>
  <c r="DF603" i="3"/>
  <c r="DJ603" i="3" s="1"/>
  <c r="DG603" i="3"/>
  <c r="DH603" i="3"/>
  <c r="DI574" i="3"/>
  <c r="DJ574" i="3" s="1"/>
  <c r="DF574" i="3"/>
  <c r="DG574" i="3"/>
  <c r="DH574" i="3"/>
  <c r="DJ522" i="3"/>
  <c r="DI521" i="3"/>
  <c r="DH521" i="3"/>
  <c r="R231" i="1" s="1"/>
  <c r="DF521" i="3"/>
  <c r="DG521" i="3"/>
  <c r="CV644" i="3"/>
  <c r="U543" i="1" s="1"/>
  <c r="CW636" i="3"/>
  <c r="V312" i="1" s="1"/>
  <c r="DI633" i="3"/>
  <c r="DJ633" i="3" s="1"/>
  <c r="CW626" i="3"/>
  <c r="V311" i="1" s="1"/>
  <c r="G111" i="7" s="1"/>
  <c r="CX623" i="3"/>
  <c r="DI620" i="3"/>
  <c r="DF619" i="3"/>
  <c r="DJ619" i="3" s="1"/>
  <c r="CW616" i="3"/>
  <c r="V305" i="1" s="1"/>
  <c r="DI613" i="3"/>
  <c r="DF612" i="3"/>
  <c r="DJ612" i="3" s="1"/>
  <c r="DF599" i="3"/>
  <c r="DF597" i="3"/>
  <c r="P300" i="1" s="1"/>
  <c r="DF595" i="3"/>
  <c r="DJ595" i="3" s="1"/>
  <c r="DF589" i="3"/>
  <c r="DF587" i="3"/>
  <c r="DJ587" i="3" s="1"/>
  <c r="DG582" i="3"/>
  <c r="DG580" i="3"/>
  <c r="CX577" i="3"/>
  <c r="CX573" i="3"/>
  <c r="DF572" i="3"/>
  <c r="P291" i="1" s="1"/>
  <c r="CX570" i="3"/>
  <c r="DG564" i="3"/>
  <c r="DF562" i="3"/>
  <c r="DH560" i="3"/>
  <c r="DH558" i="3"/>
  <c r="DI553" i="3"/>
  <c r="DH551" i="3"/>
  <c r="DJ551" i="3" s="1"/>
  <c r="DH547" i="3"/>
  <c r="DG545" i="3"/>
  <c r="DF540" i="3"/>
  <c r="DJ540" i="3" s="1"/>
  <c r="CW537" i="3"/>
  <c r="V232" i="1" s="1"/>
  <c r="DI535" i="3"/>
  <c r="DI533" i="3"/>
  <c r="DG528" i="3"/>
  <c r="DF526" i="3"/>
  <c r="DJ526" i="3" s="1"/>
  <c r="DH523" i="3"/>
  <c r="CW521" i="3"/>
  <c r="V231" i="1" s="1"/>
  <c r="DI519" i="3"/>
  <c r="DI517" i="3"/>
  <c r="DH512" i="3"/>
  <c r="DG510" i="3"/>
  <c r="DH503" i="3"/>
  <c r="DG501" i="3"/>
  <c r="DF499" i="3"/>
  <c r="DH497" i="3"/>
  <c r="DJ497" i="3" s="1"/>
  <c r="CX495" i="3"/>
  <c r="DH489" i="3"/>
  <c r="DI489" i="3"/>
  <c r="CW485" i="3"/>
  <c r="DF478" i="3"/>
  <c r="DJ478" i="3" s="1"/>
  <c r="DG478" i="3"/>
  <c r="DF455" i="3"/>
  <c r="DJ455" i="3" s="1"/>
  <c r="DH455" i="3"/>
  <c r="DI455" i="3"/>
  <c r="DF454" i="3"/>
  <c r="DJ454" i="3" s="1"/>
  <c r="DG454" i="3"/>
  <c r="DI454" i="3"/>
  <c r="CX627" i="3"/>
  <c r="CX617" i="3"/>
  <c r="CX607" i="3"/>
  <c r="DJ512" i="3"/>
  <c r="DF501" i="3"/>
  <c r="DJ501" i="3" s="1"/>
  <c r="CX500" i="3"/>
  <c r="DF492" i="3"/>
  <c r="DJ492" i="3" s="1"/>
  <c r="DI492" i="3"/>
  <c r="DF488" i="3"/>
  <c r="DJ488" i="3" s="1"/>
  <c r="DI488" i="3"/>
  <c r="DI485" i="3"/>
  <c r="DH485" i="3"/>
  <c r="DF449" i="3"/>
  <c r="DH449" i="3"/>
  <c r="DI449" i="3"/>
  <c r="DG445" i="3"/>
  <c r="DF445" i="3"/>
  <c r="DJ445" i="3" s="1"/>
  <c r="DH445" i="3"/>
  <c r="DI415" i="3"/>
  <c r="DH415" i="3"/>
  <c r="DF415" i="3"/>
  <c r="DG415" i="3"/>
  <c r="DI375" i="3"/>
  <c r="S198" i="1" s="1"/>
  <c r="DF375" i="3"/>
  <c r="DJ375" i="3" s="1"/>
  <c r="DG375" i="3"/>
  <c r="DH375" i="3"/>
  <c r="DI634" i="3"/>
  <c r="DI624" i="3"/>
  <c r="DJ624" i="3" s="1"/>
  <c r="DI618" i="3"/>
  <c r="DI611" i="3"/>
  <c r="DI608" i="3"/>
  <c r="DI604" i="3"/>
  <c r="DI594" i="3"/>
  <c r="DH592" i="3"/>
  <c r="DJ592" i="3" s="1"/>
  <c r="DG581" i="3"/>
  <c r="DG579" i="3"/>
  <c r="DH575" i="3"/>
  <c r="DJ575" i="3" s="1"/>
  <c r="DH566" i="3"/>
  <c r="DG544" i="3"/>
  <c r="DH539" i="3"/>
  <c r="DG537" i="3"/>
  <c r="DJ537" i="3" s="1"/>
  <c r="DH530" i="3"/>
  <c r="DI525" i="3"/>
  <c r="DF519" i="3"/>
  <c r="P231" i="1" s="1"/>
  <c r="DH514" i="3"/>
  <c r="CW509" i="3"/>
  <c r="DI507" i="3"/>
  <c r="DI505" i="3"/>
  <c r="DH492" i="3"/>
  <c r="DH488" i="3"/>
  <c r="DG485" i="3"/>
  <c r="DG484" i="3"/>
  <c r="DJ484" i="3" s="1"/>
  <c r="DF484" i="3"/>
  <c r="CW481" i="3"/>
  <c r="V222" i="1" s="1"/>
  <c r="DI472" i="3"/>
  <c r="DF472" i="3"/>
  <c r="DJ472" i="3" s="1"/>
  <c r="DH472" i="3"/>
  <c r="DF471" i="3"/>
  <c r="DG471" i="3"/>
  <c r="DI471" i="3"/>
  <c r="DI439" i="3"/>
  <c r="DF439" i="3"/>
  <c r="DJ439" i="3" s="1"/>
  <c r="DG439" i="3"/>
  <c r="DH439" i="3"/>
  <c r="DI367" i="3"/>
  <c r="DF367" i="3"/>
  <c r="DJ367" i="3" s="1"/>
  <c r="DG367" i="3"/>
  <c r="DH367" i="3"/>
  <c r="DF544" i="3"/>
  <c r="DJ544" i="3" s="1"/>
  <c r="DF491" i="3"/>
  <c r="DJ491" i="3" s="1"/>
  <c r="DG491" i="3"/>
  <c r="DG487" i="3"/>
  <c r="DF487" i="3"/>
  <c r="DJ487" i="3" s="1"/>
  <c r="DI481" i="3"/>
  <c r="DH481" i="3"/>
  <c r="DI459" i="3"/>
  <c r="DF459" i="3"/>
  <c r="DJ459" i="3" s="1"/>
  <c r="DH459" i="3"/>
  <c r="DF458" i="3"/>
  <c r="DJ458" i="3" s="1"/>
  <c r="DG458" i="3"/>
  <c r="DI458" i="3"/>
  <c r="DG449" i="3"/>
  <c r="DI445" i="3"/>
  <c r="DF394" i="3"/>
  <c r="DJ394" i="3" s="1"/>
  <c r="DG394" i="3"/>
  <c r="DH394" i="3"/>
  <c r="DI394" i="3"/>
  <c r="DF359" i="3"/>
  <c r="DJ359" i="3" s="1"/>
  <c r="DG359" i="3"/>
  <c r="DH359" i="3"/>
  <c r="DI359" i="3"/>
  <c r="S191" i="1" s="1"/>
  <c r="DF325" i="3"/>
  <c r="DJ325" i="3" s="1"/>
  <c r="DG325" i="3"/>
  <c r="DH325" i="3"/>
  <c r="DI325" i="3"/>
  <c r="CX665" i="3"/>
  <c r="CX657" i="3"/>
  <c r="CX649" i="3"/>
  <c r="CX641" i="3"/>
  <c r="DG634" i="3"/>
  <c r="DJ634" i="3" s="1"/>
  <c r="DG624" i="3"/>
  <c r="DG618" i="3"/>
  <c r="DJ618" i="3" s="1"/>
  <c r="DG611" i="3"/>
  <c r="DG608" i="3"/>
  <c r="DJ608" i="3" s="1"/>
  <c r="CX605" i="3"/>
  <c r="DG604" i="3"/>
  <c r="DF594" i="3"/>
  <c r="DJ594" i="3" s="1"/>
  <c r="CX593" i="3"/>
  <c r="DF590" i="3"/>
  <c r="DF588" i="3"/>
  <c r="DJ588" i="3" s="1"/>
  <c r="DH585" i="3"/>
  <c r="R293" i="1" s="1"/>
  <c r="DG583" i="3"/>
  <c r="DJ583" i="3" s="1"/>
  <c r="CX576" i="3"/>
  <c r="DI571" i="3"/>
  <c r="CX569" i="3"/>
  <c r="DF561" i="3"/>
  <c r="DG557" i="3"/>
  <c r="DF552" i="3"/>
  <c r="DG550" i="3"/>
  <c r="DH546" i="3"/>
  <c r="DI541" i="3"/>
  <c r="DH536" i="3"/>
  <c r="R232" i="1" s="1"/>
  <c r="DF534" i="3"/>
  <c r="DF525" i="3"/>
  <c r="DJ525" i="3" s="1"/>
  <c r="DH522" i="3"/>
  <c r="CW513" i="3"/>
  <c r="DG509" i="3"/>
  <c r="DJ509" i="3" s="1"/>
  <c r="DF507" i="3"/>
  <c r="DF505" i="3"/>
  <c r="DJ505" i="3" s="1"/>
  <c r="DH502" i="3"/>
  <c r="DF498" i="3"/>
  <c r="DG496" i="3"/>
  <c r="DJ496" i="3" s="1"/>
  <c r="DI491" i="3"/>
  <c r="DI487" i="3"/>
  <c r="DH484" i="3"/>
  <c r="DG481" i="3"/>
  <c r="DG480" i="3"/>
  <c r="DF480" i="3"/>
  <c r="DF476" i="3"/>
  <c r="DJ476" i="3" s="1"/>
  <c r="DH476" i="3"/>
  <c r="DI476" i="3"/>
  <c r="DH471" i="3"/>
  <c r="CW470" i="3"/>
  <c r="CX470" i="3"/>
  <c r="DF469" i="3"/>
  <c r="DG469" i="3"/>
  <c r="DJ469" i="3" s="1"/>
  <c r="DI469" i="3"/>
  <c r="DI465" i="3"/>
  <c r="DF465" i="3"/>
  <c r="DH465" i="3"/>
  <c r="DF434" i="3"/>
  <c r="DJ434" i="3" s="1"/>
  <c r="DG434" i="3"/>
  <c r="DH434" i="3"/>
  <c r="DI434" i="3"/>
  <c r="DI425" i="3"/>
  <c r="DF425" i="3"/>
  <c r="DJ425" i="3" s="1"/>
  <c r="DG425" i="3"/>
  <c r="DH425" i="3"/>
  <c r="DI619" i="3"/>
  <c r="DI612" i="3"/>
  <c r="DI599" i="3"/>
  <c r="CV589" i="3"/>
  <c r="U299" i="1" s="1"/>
  <c r="AH319" i="1" s="1"/>
  <c r="DG585" i="3"/>
  <c r="DJ585" i="3" s="1"/>
  <c r="DF557" i="3"/>
  <c r="DJ557" i="3" s="1"/>
  <c r="DF550" i="3"/>
  <c r="DF546" i="3"/>
  <c r="DJ546" i="3" s="1"/>
  <c r="DG541" i="3"/>
  <c r="DG536" i="3"/>
  <c r="DF522" i="3"/>
  <c r="DF509" i="3"/>
  <c r="DF502" i="3"/>
  <c r="DJ502" i="3" s="1"/>
  <c r="DF496" i="3"/>
  <c r="DH491" i="3"/>
  <c r="DH487" i="3"/>
  <c r="DF481" i="3"/>
  <c r="DF475" i="3"/>
  <c r="DJ475" i="3" s="1"/>
  <c r="DI475" i="3"/>
  <c r="DH458" i="3"/>
  <c r="CX643" i="3"/>
  <c r="CX632" i="3"/>
  <c r="CX549" i="3"/>
  <c r="DF541" i="3"/>
  <c r="DJ541" i="3" s="1"/>
  <c r="DG493" i="3"/>
  <c r="DF493" i="3"/>
  <c r="DH483" i="3"/>
  <c r="DI483" i="3"/>
  <c r="DH475" i="3"/>
  <c r="CX468" i="3"/>
  <c r="CW468" i="3"/>
  <c r="DF467" i="3"/>
  <c r="DG467" i="3"/>
  <c r="DI467" i="3"/>
  <c r="DF463" i="3"/>
  <c r="DJ463" i="3" s="1"/>
  <c r="DH463" i="3"/>
  <c r="DI463" i="3"/>
  <c r="DF462" i="3"/>
  <c r="DJ462" i="3" s="1"/>
  <c r="DG462" i="3"/>
  <c r="DI462" i="3"/>
  <c r="DG459" i="3"/>
  <c r="DI451" i="3"/>
  <c r="DF451" i="3"/>
  <c r="DH451" i="3"/>
  <c r="DF420" i="3"/>
  <c r="DJ420" i="3" s="1"/>
  <c r="DG420" i="3"/>
  <c r="DH420" i="3"/>
  <c r="DI420" i="3"/>
  <c r="DH597" i="3"/>
  <c r="R300" i="1" s="1"/>
  <c r="DH595" i="3"/>
  <c r="DI582" i="3"/>
  <c r="DI580" i="3"/>
  <c r="DG572" i="3"/>
  <c r="Q291" i="1" s="1"/>
  <c r="DH562" i="3"/>
  <c r="DJ562" i="3" s="1"/>
  <c r="DI545" i="3"/>
  <c r="DG540" i="3"/>
  <c r="DF538" i="3"/>
  <c r="DJ538" i="3" s="1"/>
  <c r="DH526" i="3"/>
  <c r="CV519" i="3"/>
  <c r="U231" i="1" s="1"/>
  <c r="DF513" i="3"/>
  <c r="DH510" i="3"/>
  <c r="R227" i="1" s="1"/>
  <c r="DG508" i="3"/>
  <c r="DI501" i="3"/>
  <c r="DH499" i="3"/>
  <c r="DJ499" i="3" s="1"/>
  <c r="DI493" i="3"/>
  <c r="DG483" i="3"/>
  <c r="DJ483" i="3" s="1"/>
  <c r="DF482" i="3"/>
  <c r="DG482" i="3"/>
  <c r="DJ482" i="3" s="1"/>
  <c r="CV479" i="3"/>
  <c r="U222" i="1" s="1"/>
  <c r="CX479" i="3"/>
  <c r="DG475" i="3"/>
  <c r="DF474" i="3"/>
  <c r="DJ474" i="3" s="1"/>
  <c r="DF461" i="3"/>
  <c r="DJ461" i="3" s="1"/>
  <c r="DF453" i="3"/>
  <c r="DJ453" i="3" s="1"/>
  <c r="DF450" i="3"/>
  <c r="DG443" i="3"/>
  <c r="DF441" i="3"/>
  <c r="DJ441" i="3" s="1"/>
  <c r="DH438" i="3"/>
  <c r="DG436" i="3"/>
  <c r="DG431" i="3"/>
  <c r="DJ431" i="3" s="1"/>
  <c r="DH424" i="3"/>
  <c r="DG422" i="3"/>
  <c r="DF417" i="3"/>
  <c r="CW415" i="3"/>
  <c r="V212" i="1" s="1"/>
  <c r="DI413" i="3"/>
  <c r="DI411" i="3"/>
  <c r="DG406" i="3"/>
  <c r="DF404" i="3"/>
  <c r="DJ404" i="3" s="1"/>
  <c r="CW401" i="3"/>
  <c r="V211" i="1" s="1"/>
  <c r="DH397" i="3"/>
  <c r="DI392" i="3"/>
  <c r="DH387" i="3"/>
  <c r="DF385" i="3"/>
  <c r="DF383" i="3"/>
  <c r="DJ383" i="3" s="1"/>
  <c r="DG378" i="3"/>
  <c r="DF376" i="3"/>
  <c r="DJ376" i="3" s="1"/>
  <c r="DF371" i="3"/>
  <c r="DF369" i="3"/>
  <c r="DJ369" i="3" s="1"/>
  <c r="DH366" i="3"/>
  <c r="DG364" i="3"/>
  <c r="DJ364" i="3" s="1"/>
  <c r="DG355" i="3"/>
  <c r="DJ355" i="3" s="1"/>
  <c r="CW350" i="3"/>
  <c r="V185" i="1" s="1"/>
  <c r="DG331" i="3"/>
  <c r="DH331" i="3"/>
  <c r="DF331" i="3"/>
  <c r="DI318" i="3"/>
  <c r="DF318" i="3"/>
  <c r="DJ387" i="3"/>
  <c r="DJ366" i="3"/>
  <c r="DF343" i="3"/>
  <c r="DG343" i="3"/>
  <c r="DF336" i="3"/>
  <c r="DJ336" i="3" s="1"/>
  <c r="DI336" i="3"/>
  <c r="CW335" i="3"/>
  <c r="V176" i="1" s="1"/>
  <c r="CX335" i="3"/>
  <c r="DI440" i="3"/>
  <c r="DG435" i="3"/>
  <c r="DI428" i="3"/>
  <c r="DI426" i="3"/>
  <c r="DG421" i="3"/>
  <c r="DF413" i="3"/>
  <c r="DH408" i="3"/>
  <c r="DG401" i="3"/>
  <c r="DJ401" i="3" s="1"/>
  <c r="DH389" i="3"/>
  <c r="DH382" i="3"/>
  <c r="DI368" i="3"/>
  <c r="DH354" i="3"/>
  <c r="DH352" i="3"/>
  <c r="DG350" i="3"/>
  <c r="DJ350" i="3" s="1"/>
  <c r="DF346" i="3"/>
  <c r="DI346" i="3"/>
  <c r="DI343" i="3"/>
  <c r="DH336" i="3"/>
  <c r="DI334" i="3"/>
  <c r="DH334" i="3"/>
  <c r="DI330" i="3"/>
  <c r="DJ330" i="3" s="1"/>
  <c r="DF330" i="3"/>
  <c r="DG330" i="3"/>
  <c r="DG324" i="3"/>
  <c r="DF324" i="3"/>
  <c r="DJ324" i="3" s="1"/>
  <c r="DJ318" i="3"/>
  <c r="CV314" i="3"/>
  <c r="U175" i="1" s="1"/>
  <c r="CX314" i="3"/>
  <c r="DG457" i="3"/>
  <c r="DG448" i="3"/>
  <c r="DH442" i="3"/>
  <c r="DG440" i="3"/>
  <c r="DF435" i="3"/>
  <c r="DJ435" i="3" s="1"/>
  <c r="DG428" i="3"/>
  <c r="DG426" i="3"/>
  <c r="DF421" i="3"/>
  <c r="DJ421" i="3" s="1"/>
  <c r="DG410" i="3"/>
  <c r="DF408" i="3"/>
  <c r="DJ408" i="3" s="1"/>
  <c r="DH405" i="3"/>
  <c r="DG403" i="3"/>
  <c r="DJ403" i="3" s="1"/>
  <c r="DF401" i="3"/>
  <c r="DI396" i="3"/>
  <c r="DG391" i="3"/>
  <c r="DF389" i="3"/>
  <c r="DJ389" i="3" s="1"/>
  <c r="DG382" i="3"/>
  <c r="DH377" i="3"/>
  <c r="DH372" i="3"/>
  <c r="DH370" i="3"/>
  <c r="DG368" i="3"/>
  <c r="DI363" i="3"/>
  <c r="DI361" i="3"/>
  <c r="DH356" i="3"/>
  <c r="DG354" i="3"/>
  <c r="Q191" i="1" s="1"/>
  <c r="DG352" i="3"/>
  <c r="DF350" i="3"/>
  <c r="DH346" i="3"/>
  <c r="DH343" i="3"/>
  <c r="DH340" i="3"/>
  <c r="DI340" i="3"/>
  <c r="DJ340" i="3" s="1"/>
  <c r="DG336" i="3"/>
  <c r="DG334" i="3"/>
  <c r="DJ334" i="3" s="1"/>
  <c r="DG333" i="3"/>
  <c r="DJ333" i="3" s="1"/>
  <c r="DF333" i="3"/>
  <c r="DI324" i="3"/>
  <c r="CX305" i="3"/>
  <c r="CW305" i="3"/>
  <c r="V171" i="1" s="1"/>
  <c r="DF293" i="3"/>
  <c r="DG293" i="3"/>
  <c r="DH293" i="3"/>
  <c r="R170" i="1" s="1"/>
  <c r="DI446" i="3"/>
  <c r="CV446" i="3"/>
  <c r="U217" i="1" s="1"/>
  <c r="DG442" i="3"/>
  <c r="DF440" i="3"/>
  <c r="DJ440" i="3" s="1"/>
  <c r="DH437" i="3"/>
  <c r="DG430" i="3"/>
  <c r="DJ430" i="3" s="1"/>
  <c r="DF428" i="3"/>
  <c r="DF426" i="3"/>
  <c r="DJ426" i="3" s="1"/>
  <c r="DH423" i="3"/>
  <c r="DI418" i="3"/>
  <c r="DH416" i="3"/>
  <c r="DJ416" i="3" s="1"/>
  <c r="DF410" i="3"/>
  <c r="DJ410" i="3" s="1"/>
  <c r="DG405" i="3"/>
  <c r="DF403" i="3"/>
  <c r="DH400" i="3"/>
  <c r="DH398" i="3"/>
  <c r="DG396" i="3"/>
  <c r="DF391" i="3"/>
  <c r="DJ391" i="3" s="1"/>
  <c r="CW388" i="3"/>
  <c r="V199" i="1" s="1"/>
  <c r="DI386" i="3"/>
  <c r="DI384" i="3"/>
  <c r="DG379" i="3"/>
  <c r="DF377" i="3"/>
  <c r="DJ377" i="3" s="1"/>
  <c r="DH374" i="3"/>
  <c r="DJ374" i="3" s="1"/>
  <c r="DG372" i="3"/>
  <c r="DG370" i="3"/>
  <c r="DF368" i="3"/>
  <c r="DJ368" i="3" s="1"/>
  <c r="DG363" i="3"/>
  <c r="DG361" i="3"/>
  <c r="DG356" i="3"/>
  <c r="DJ356" i="3" s="1"/>
  <c r="DH349" i="3"/>
  <c r="DG346" i="3"/>
  <c r="DI342" i="3"/>
  <c r="DJ342" i="3" s="1"/>
  <c r="DH342" i="3"/>
  <c r="DF340" i="3"/>
  <c r="DF334" i="3"/>
  <c r="DI333" i="3"/>
  <c r="DH330" i="3"/>
  <c r="DF329" i="3"/>
  <c r="DG329" i="3"/>
  <c r="CX327" i="3"/>
  <c r="CV327" i="3"/>
  <c r="U176" i="1" s="1"/>
  <c r="DH324" i="3"/>
  <c r="CW322" i="3"/>
  <c r="CX322" i="3"/>
  <c r="CW321" i="3"/>
  <c r="CX321" i="3"/>
  <c r="CW320" i="3"/>
  <c r="V175" i="1" s="1"/>
  <c r="AI254" i="1" s="1"/>
  <c r="DI289" i="3"/>
  <c r="DF289" i="3"/>
  <c r="DJ289" i="3" s="1"/>
  <c r="DG289" i="3"/>
  <c r="DH289" i="3"/>
  <c r="DF268" i="3"/>
  <c r="DJ268" i="3" s="1"/>
  <c r="DG268" i="3"/>
  <c r="DH268" i="3"/>
  <c r="DI268" i="3"/>
  <c r="S161" i="1" s="1"/>
  <c r="DF341" i="3"/>
  <c r="DI341" i="3"/>
  <c r="DJ341" i="3" s="1"/>
  <c r="CV339" i="3"/>
  <c r="U184" i="1" s="1"/>
  <c r="CX339" i="3"/>
  <c r="DF338" i="3"/>
  <c r="DJ338" i="3" s="1"/>
  <c r="DG338" i="3"/>
  <c r="DI332" i="3"/>
  <c r="DF332" i="3"/>
  <c r="DG326" i="3"/>
  <c r="DF326" i="3"/>
  <c r="DI320" i="3"/>
  <c r="DH320" i="3"/>
  <c r="DI311" i="3"/>
  <c r="DF311" i="3"/>
  <c r="DJ311" i="3" s="1"/>
  <c r="DH311" i="3"/>
  <c r="DG298" i="3"/>
  <c r="DF298" i="3"/>
  <c r="DJ298" i="3" s="1"/>
  <c r="DH298" i="3"/>
  <c r="DF276" i="3"/>
  <c r="DJ276" i="3" s="1"/>
  <c r="DG276" i="3"/>
  <c r="DH276" i="3"/>
  <c r="DI276" i="3"/>
  <c r="DH429" i="3"/>
  <c r="R216" i="1" s="1"/>
  <c r="DH409" i="3"/>
  <c r="DJ402" i="3"/>
  <c r="DG395" i="3"/>
  <c r="DH390" i="3"/>
  <c r="DG388" i="3"/>
  <c r="DJ388" i="3" s="1"/>
  <c r="DH381" i="3"/>
  <c r="DI376" i="3"/>
  <c r="DG362" i="3"/>
  <c r="Q192" i="1" s="1"/>
  <c r="DG360" i="3"/>
  <c r="DH353" i="3"/>
  <c r="R191" i="1" s="1"/>
  <c r="DH351" i="3"/>
  <c r="CV348" i="3"/>
  <c r="U185" i="1" s="1"/>
  <c r="CX348" i="3"/>
  <c r="DI345" i="3"/>
  <c r="DH345" i="3"/>
  <c r="DH341" i="3"/>
  <c r="DH332" i="3"/>
  <c r="DI326" i="3"/>
  <c r="DG320" i="3"/>
  <c r="CX319" i="3"/>
  <c r="DH312" i="3"/>
  <c r="DF312" i="3"/>
  <c r="DJ312" i="3" s="1"/>
  <c r="DG312" i="3"/>
  <c r="DI312" i="3"/>
  <c r="DH441" i="3"/>
  <c r="DI436" i="3"/>
  <c r="DH431" i="3"/>
  <c r="DG429" i="3"/>
  <c r="DI422" i="3"/>
  <c r="DG417" i="3"/>
  <c r="DJ417" i="3" s="1"/>
  <c r="CV413" i="3"/>
  <c r="U212" i="1" s="1"/>
  <c r="DG409" i="3"/>
  <c r="DH404" i="3"/>
  <c r="CX399" i="3"/>
  <c r="DF395" i="3"/>
  <c r="DJ395" i="3" s="1"/>
  <c r="DG390" i="3"/>
  <c r="DF388" i="3"/>
  <c r="DG385" i="3"/>
  <c r="Q199" i="1" s="1"/>
  <c r="DG383" i="3"/>
  <c r="DF381" i="3"/>
  <c r="DJ381" i="3" s="1"/>
  <c r="DH378" i="3"/>
  <c r="DG376" i="3"/>
  <c r="DF362" i="3"/>
  <c r="P192" i="1" s="1"/>
  <c r="DF360" i="3"/>
  <c r="DJ360" i="3" s="1"/>
  <c r="DF353" i="3"/>
  <c r="DF351" i="3"/>
  <c r="DJ351" i="3" s="1"/>
  <c r="CX347" i="3"/>
  <c r="DF344" i="3"/>
  <c r="DJ344" i="3" s="1"/>
  <c r="DI344" i="3"/>
  <c r="DG341" i="3"/>
  <c r="DI338" i="3"/>
  <c r="DI337" i="3"/>
  <c r="DF337" i="3"/>
  <c r="DJ337" i="3" s="1"/>
  <c r="DG332" i="3"/>
  <c r="DJ332" i="3" s="1"/>
  <c r="DH326" i="3"/>
  <c r="DF320" i="3"/>
  <c r="DI307" i="3"/>
  <c r="DF307" i="3"/>
  <c r="DJ307" i="3" s="1"/>
  <c r="DG307" i="3"/>
  <c r="DI298" i="3"/>
  <c r="DI251" i="3"/>
  <c r="DF251" i="3"/>
  <c r="DG251" i="3"/>
  <c r="DH251" i="3"/>
  <c r="DF316" i="3"/>
  <c r="DH310" i="3"/>
  <c r="DG308" i="3"/>
  <c r="DI303" i="3"/>
  <c r="DI301" i="3"/>
  <c r="DG296" i="3"/>
  <c r="DG294" i="3"/>
  <c r="DJ294" i="3" s="1"/>
  <c r="DF292" i="3"/>
  <c r="DF290" i="3"/>
  <c r="DJ290" i="3" s="1"/>
  <c r="DH287" i="3"/>
  <c r="DH282" i="3"/>
  <c r="DH280" i="3"/>
  <c r="DG278" i="3"/>
  <c r="DG273" i="3"/>
  <c r="DJ273" i="3" s="1"/>
  <c r="DG264" i="3"/>
  <c r="DJ264" i="3" s="1"/>
  <c r="DG257" i="3"/>
  <c r="DJ257" i="3" s="1"/>
  <c r="DG229" i="3"/>
  <c r="DJ229" i="3" s="1"/>
  <c r="DF229" i="3"/>
  <c r="DF182" i="3"/>
  <c r="DJ182" i="3" s="1"/>
  <c r="DG182" i="3"/>
  <c r="DH182" i="3"/>
  <c r="DI182" i="3"/>
  <c r="DI247" i="3"/>
  <c r="DF247" i="3"/>
  <c r="DH247" i="3"/>
  <c r="DG240" i="3"/>
  <c r="DF240" i="3"/>
  <c r="DJ240" i="3" s="1"/>
  <c r="DH234" i="3"/>
  <c r="DI234" i="3"/>
  <c r="DF233" i="3"/>
  <c r="DJ233" i="3" s="1"/>
  <c r="DG233" i="3"/>
  <c r="DI233" i="3"/>
  <c r="DF214" i="3"/>
  <c r="DJ214" i="3" s="1"/>
  <c r="DH214" i="3"/>
  <c r="DI214" i="3"/>
  <c r="DI206" i="3"/>
  <c r="DF206" i="3"/>
  <c r="DJ206" i="3" s="1"/>
  <c r="DG206" i="3"/>
  <c r="DH206" i="3"/>
  <c r="DF204" i="3"/>
  <c r="DJ204" i="3" s="1"/>
  <c r="DG204" i="3"/>
  <c r="DH204" i="3"/>
  <c r="DI204" i="3"/>
  <c r="DJ284" i="3"/>
  <c r="DG277" i="3"/>
  <c r="DH263" i="3"/>
  <c r="DH261" i="3"/>
  <c r="DI254" i="3"/>
  <c r="DI252" i="3"/>
  <c r="DH250" i="3"/>
  <c r="DG246" i="3"/>
  <c r="DF246" i="3"/>
  <c r="DI240" i="3"/>
  <c r="DH228" i="3"/>
  <c r="DI228" i="3"/>
  <c r="DJ228" i="3" s="1"/>
  <c r="DF227" i="3"/>
  <c r="DG227" i="3"/>
  <c r="DI227" i="3"/>
  <c r="DH222" i="3"/>
  <c r="DI222" i="3"/>
  <c r="DF221" i="3"/>
  <c r="DJ221" i="3" s="1"/>
  <c r="DG221" i="3"/>
  <c r="DI221" i="3"/>
  <c r="DF202" i="3"/>
  <c r="DJ202" i="3" s="1"/>
  <c r="DG202" i="3"/>
  <c r="DH202" i="3"/>
  <c r="DI202" i="3"/>
  <c r="DI178" i="3"/>
  <c r="DF178" i="3"/>
  <c r="DJ178" i="3" s="1"/>
  <c r="DG178" i="3"/>
  <c r="DH178" i="3"/>
  <c r="DF176" i="3"/>
  <c r="DJ176" i="3" s="1"/>
  <c r="DG176" i="3"/>
  <c r="DH176" i="3"/>
  <c r="DI176" i="3"/>
  <c r="DH317" i="3"/>
  <c r="DH315" i="3"/>
  <c r="DG302" i="3"/>
  <c r="DG300" i="3"/>
  <c r="DH295" i="3"/>
  <c r="DI286" i="3"/>
  <c r="CX281" i="3"/>
  <c r="DF277" i="3"/>
  <c r="DJ277" i="3" s="1"/>
  <c r="DI272" i="3"/>
  <c r="DI270" i="3"/>
  <c r="DH265" i="3"/>
  <c r="DG263" i="3"/>
  <c r="DG261" i="3"/>
  <c r="DG254" i="3"/>
  <c r="DG252" i="3"/>
  <c r="DF250" i="3"/>
  <c r="CV249" i="3"/>
  <c r="U156" i="1" s="1"/>
  <c r="DG247" i="3"/>
  <c r="DI246" i="3"/>
  <c r="DJ246" i="3" s="1"/>
  <c r="DH240" i="3"/>
  <c r="DG234" i="3"/>
  <c r="DH233" i="3"/>
  <c r="DG232" i="3"/>
  <c r="DF232" i="3"/>
  <c r="DJ232" i="3" s="1"/>
  <c r="DG328" i="3"/>
  <c r="DF317" i="3"/>
  <c r="DF315" i="3"/>
  <c r="DH309" i="3"/>
  <c r="DH304" i="3"/>
  <c r="DF302" i="3"/>
  <c r="DF300" i="3"/>
  <c r="DJ300" i="3" s="1"/>
  <c r="DG295" i="3"/>
  <c r="DJ295" i="3" s="1"/>
  <c r="DH288" i="3"/>
  <c r="DG286" i="3"/>
  <c r="CW283" i="3"/>
  <c r="V166" i="1" s="1"/>
  <c r="DH279" i="3"/>
  <c r="DG272" i="3"/>
  <c r="DG270" i="3"/>
  <c r="DG265" i="3"/>
  <c r="DG258" i="3"/>
  <c r="DG256" i="3"/>
  <c r="DJ256" i="3" s="1"/>
  <c r="DF254" i="3"/>
  <c r="DF252" i="3"/>
  <c r="DJ252" i="3" s="1"/>
  <c r="DI249" i="3"/>
  <c r="DH246" i="3"/>
  <c r="CV245" i="3"/>
  <c r="U155" i="1" s="1"/>
  <c r="CX245" i="3"/>
  <c r="DF244" i="3"/>
  <c r="DJ244" i="3" s="1"/>
  <c r="DG244" i="3"/>
  <c r="DH244" i="3"/>
  <c r="DI238" i="3"/>
  <c r="DF238" i="3"/>
  <c r="DJ238" i="3" s="1"/>
  <c r="DH238" i="3"/>
  <c r="DF234" i="3"/>
  <c r="DJ234" i="3" s="1"/>
  <c r="DI232" i="3"/>
  <c r="DG228" i="3"/>
  <c r="DH227" i="3"/>
  <c r="DG222" i="3"/>
  <c r="DH221" i="3"/>
  <c r="DG214" i="3"/>
  <c r="DF210" i="3"/>
  <c r="DG210" i="3"/>
  <c r="DH210" i="3"/>
  <c r="DI210" i="3"/>
  <c r="DI198" i="3"/>
  <c r="DF198" i="3"/>
  <c r="DJ198" i="3" s="1"/>
  <c r="DG198" i="3"/>
  <c r="DH198" i="3"/>
  <c r="DF196" i="3"/>
  <c r="DJ196" i="3" s="1"/>
  <c r="DG196" i="3"/>
  <c r="DH196" i="3"/>
  <c r="DI196" i="3"/>
  <c r="DH192" i="3"/>
  <c r="DI192" i="3"/>
  <c r="DF192" i="3"/>
  <c r="DG192" i="3"/>
  <c r="DF174" i="3"/>
  <c r="DG174" i="3"/>
  <c r="DH174" i="3"/>
  <c r="DI174" i="3"/>
  <c r="DF237" i="3"/>
  <c r="DJ237" i="3" s="1"/>
  <c r="DI237" i="3"/>
  <c r="DF228" i="3"/>
  <c r="DI226" i="3"/>
  <c r="DF226" i="3"/>
  <c r="DJ226" i="3" s="1"/>
  <c r="DH226" i="3"/>
  <c r="DF211" i="3"/>
  <c r="DH211" i="3"/>
  <c r="DI211" i="3"/>
  <c r="DF194" i="3"/>
  <c r="DJ194" i="3" s="1"/>
  <c r="DG194" i="3"/>
  <c r="DH194" i="3"/>
  <c r="DI194" i="3"/>
  <c r="DJ306" i="3"/>
  <c r="DH299" i="3"/>
  <c r="DI292" i="3"/>
  <c r="DI290" i="3"/>
  <c r="DG285" i="3"/>
  <c r="DG283" i="3"/>
  <c r="DJ283" i="3" s="1"/>
  <c r="DG271" i="3"/>
  <c r="DG269" i="3"/>
  <c r="DH262" i="3"/>
  <c r="DH260" i="3"/>
  <c r="DH255" i="3"/>
  <c r="R160" i="1" s="1"/>
  <c r="DF249" i="3"/>
  <c r="DH237" i="3"/>
  <c r="DF236" i="3"/>
  <c r="DJ236" i="3" s="1"/>
  <c r="DG236" i="3"/>
  <c r="DH236" i="3"/>
  <c r="DF225" i="3"/>
  <c r="DJ225" i="3" s="1"/>
  <c r="DI225" i="3"/>
  <c r="DI218" i="3"/>
  <c r="DF218" i="3"/>
  <c r="DJ218" i="3" s="1"/>
  <c r="DH218" i="3"/>
  <c r="DF217" i="3"/>
  <c r="DJ217" i="3" s="1"/>
  <c r="DG217" i="3"/>
  <c r="DI217" i="3"/>
  <c r="DI172" i="3"/>
  <c r="DJ172" i="3" s="1"/>
  <c r="DF172" i="3"/>
  <c r="DG172" i="3"/>
  <c r="DH172" i="3"/>
  <c r="R115" i="1" s="1"/>
  <c r="DI308" i="3"/>
  <c r="DG299" i="3"/>
  <c r="DG292" i="3"/>
  <c r="DG290" i="3"/>
  <c r="DF285" i="3"/>
  <c r="DJ285" i="3" s="1"/>
  <c r="DF283" i="3"/>
  <c r="DI278" i="3"/>
  <c r="DH273" i="3"/>
  <c r="R165" i="1" s="1"/>
  <c r="DF271" i="3"/>
  <c r="DF269" i="3"/>
  <c r="DJ269" i="3" s="1"/>
  <c r="DF262" i="3"/>
  <c r="DF260" i="3"/>
  <c r="DJ260" i="3" s="1"/>
  <c r="DH257" i="3"/>
  <c r="DG255" i="3"/>
  <c r="DH242" i="3"/>
  <c r="DI242" i="3"/>
  <c r="DF241" i="3"/>
  <c r="DJ241" i="3" s="1"/>
  <c r="DG241" i="3"/>
  <c r="DI241" i="3"/>
  <c r="DG237" i="3"/>
  <c r="DI230" i="3"/>
  <c r="DF230" i="3"/>
  <c r="DH230" i="3"/>
  <c r="DJ230" i="3" s="1"/>
  <c r="DH225" i="3"/>
  <c r="DF224" i="3"/>
  <c r="DJ224" i="3" s="1"/>
  <c r="DG224" i="3"/>
  <c r="DH224" i="3"/>
  <c r="DF216" i="3"/>
  <c r="DJ216" i="3" s="1"/>
  <c r="DG216" i="3"/>
  <c r="DH216" i="3"/>
  <c r="DG211" i="3"/>
  <c r="DJ211" i="3" s="1"/>
  <c r="DI186" i="3"/>
  <c r="DF186" i="3"/>
  <c r="DJ186" i="3" s="1"/>
  <c r="DG186" i="3"/>
  <c r="DH186" i="3"/>
  <c r="DF184" i="3"/>
  <c r="DJ184" i="3" s="1"/>
  <c r="DG184" i="3"/>
  <c r="DH184" i="3"/>
  <c r="DI184" i="3"/>
  <c r="DF170" i="3"/>
  <c r="DJ170" i="3" s="1"/>
  <c r="DG170" i="3"/>
  <c r="DH170" i="3"/>
  <c r="DI170" i="3"/>
  <c r="DF220" i="3"/>
  <c r="DJ220" i="3" s="1"/>
  <c r="DI213" i="3"/>
  <c r="DF212" i="3"/>
  <c r="DF208" i="3"/>
  <c r="DJ208" i="3" s="1"/>
  <c r="DI201" i="3"/>
  <c r="DF200" i="3"/>
  <c r="DJ200" i="3" s="1"/>
  <c r="DI193" i="3"/>
  <c r="CW192" i="3"/>
  <c r="V116" i="1" s="1"/>
  <c r="DI189" i="3"/>
  <c r="DF188" i="3"/>
  <c r="DJ188" i="3" s="1"/>
  <c r="DI181" i="3"/>
  <c r="DF180" i="3"/>
  <c r="DJ180" i="3" s="1"/>
  <c r="DI169" i="3"/>
  <c r="DI167" i="3"/>
  <c r="DF164" i="3"/>
  <c r="DJ164" i="3" s="1"/>
  <c r="DH164" i="3"/>
  <c r="DF139" i="3"/>
  <c r="DJ139" i="3" s="1"/>
  <c r="DG139" i="3"/>
  <c r="DI139" i="3"/>
  <c r="DI133" i="3"/>
  <c r="DF133" i="3"/>
  <c r="DH133" i="3"/>
  <c r="DJ133" i="3" s="1"/>
  <c r="DG132" i="3"/>
  <c r="DI132" i="3"/>
  <c r="DJ132" i="3" s="1"/>
  <c r="DF132" i="3"/>
  <c r="DI116" i="3"/>
  <c r="DF116" i="3"/>
  <c r="DJ116" i="3" s="1"/>
  <c r="DG116" i="3"/>
  <c r="DH116" i="3"/>
  <c r="DF115" i="3"/>
  <c r="DG115" i="3"/>
  <c r="DJ115" i="3" s="1"/>
  <c r="DH115" i="3"/>
  <c r="DI115" i="3"/>
  <c r="DI96" i="3"/>
  <c r="DF96" i="3"/>
  <c r="DG96" i="3"/>
  <c r="DH96" i="3"/>
  <c r="R71" i="1" s="1"/>
  <c r="DI158" i="3"/>
  <c r="DF158" i="3"/>
  <c r="DJ158" i="3" s="1"/>
  <c r="DI153" i="3"/>
  <c r="DF153" i="3"/>
  <c r="DH153" i="3"/>
  <c r="DG152" i="3"/>
  <c r="DI152" i="3"/>
  <c r="DJ152" i="3" s="1"/>
  <c r="DF152" i="3"/>
  <c r="DG140" i="3"/>
  <c r="DH140" i="3"/>
  <c r="DI140" i="3"/>
  <c r="DG138" i="3"/>
  <c r="DI138" i="3"/>
  <c r="DF138" i="3"/>
  <c r="DJ138" i="3" s="1"/>
  <c r="CV131" i="3"/>
  <c r="U92" i="1" s="1"/>
  <c r="CX131" i="3"/>
  <c r="DF130" i="3"/>
  <c r="DJ130" i="3" s="1"/>
  <c r="DG130" i="3"/>
  <c r="DH130" i="3"/>
  <c r="DF110" i="3"/>
  <c r="DJ110" i="3" s="1"/>
  <c r="DG110" i="3"/>
  <c r="DH110" i="3"/>
  <c r="DI110" i="3"/>
  <c r="DI248" i="3"/>
  <c r="DI239" i="3"/>
  <c r="DI231" i="3"/>
  <c r="DI219" i="3"/>
  <c r="DG213" i="3"/>
  <c r="DI207" i="3"/>
  <c r="DG201" i="3"/>
  <c r="DI199" i="3"/>
  <c r="DG193" i="3"/>
  <c r="DJ193" i="3" s="1"/>
  <c r="CX190" i="3"/>
  <c r="DG189" i="3"/>
  <c r="DI187" i="3"/>
  <c r="DG181" i="3"/>
  <c r="DI179" i="3"/>
  <c r="DG169" i="3"/>
  <c r="DG167" i="3"/>
  <c r="DH163" i="3"/>
  <c r="DI163" i="3"/>
  <c r="DH158" i="3"/>
  <c r="DF157" i="3"/>
  <c r="DJ157" i="3" s="1"/>
  <c r="DG157" i="3"/>
  <c r="DI157" i="3"/>
  <c r="DF127" i="3"/>
  <c r="DJ127" i="3" s="1"/>
  <c r="DG127" i="3"/>
  <c r="DI127" i="3"/>
  <c r="DF111" i="3"/>
  <c r="DJ111" i="3" s="1"/>
  <c r="DG111" i="3"/>
  <c r="DH111" i="3"/>
  <c r="DI111" i="3"/>
  <c r="DF90" i="3"/>
  <c r="DJ90" i="3" s="1"/>
  <c r="DG90" i="3"/>
  <c r="DH90" i="3"/>
  <c r="DI90" i="3"/>
  <c r="DI166" i="3"/>
  <c r="DF166" i="3"/>
  <c r="DJ166" i="3" s="1"/>
  <c r="DF162" i="3"/>
  <c r="DJ162" i="3" s="1"/>
  <c r="DH162" i="3"/>
  <c r="DG158" i="3"/>
  <c r="DI156" i="3"/>
  <c r="DF156" i="3"/>
  <c r="DJ156" i="3" s="1"/>
  <c r="DH156" i="3"/>
  <c r="DG153" i="3"/>
  <c r="DH152" i="3"/>
  <c r="CV151" i="3"/>
  <c r="U93" i="1" s="1"/>
  <c r="CX151" i="3"/>
  <c r="DF150" i="3"/>
  <c r="DJ150" i="3" s="1"/>
  <c r="DG150" i="3"/>
  <c r="DH150" i="3"/>
  <c r="DH138" i="3"/>
  <c r="DI136" i="3"/>
  <c r="DF136" i="3"/>
  <c r="DJ136" i="3" s="1"/>
  <c r="DH136" i="3"/>
  <c r="DF135" i="3"/>
  <c r="DJ135" i="3" s="1"/>
  <c r="DH135" i="3"/>
  <c r="DI135" i="3"/>
  <c r="DI130" i="3"/>
  <c r="DG128" i="3"/>
  <c r="DH128" i="3"/>
  <c r="DI128" i="3"/>
  <c r="DG126" i="3"/>
  <c r="DI126" i="3"/>
  <c r="DF126" i="3"/>
  <c r="DJ126" i="3" s="1"/>
  <c r="DF102" i="3"/>
  <c r="DJ102" i="3" s="1"/>
  <c r="DG102" i="3"/>
  <c r="DH102" i="3"/>
  <c r="DI102" i="3"/>
  <c r="DF91" i="3"/>
  <c r="DJ91" i="3" s="1"/>
  <c r="DG91" i="3"/>
  <c r="DH91" i="3"/>
  <c r="DI91" i="3"/>
  <c r="DI205" i="3"/>
  <c r="DI197" i="3"/>
  <c r="DI191" i="3"/>
  <c r="DJ191" i="3" s="1"/>
  <c r="DI185" i="3"/>
  <c r="DI177" i="3"/>
  <c r="DI171" i="3"/>
  <c r="DH166" i="3"/>
  <c r="DF163" i="3"/>
  <c r="DJ163" i="3" s="1"/>
  <c r="DI162" i="3"/>
  <c r="DF155" i="3"/>
  <c r="DJ155" i="3" s="1"/>
  <c r="DH155" i="3"/>
  <c r="DI155" i="3"/>
  <c r="DF147" i="3"/>
  <c r="DJ147" i="3" s="1"/>
  <c r="DG147" i="3"/>
  <c r="DI147" i="3"/>
  <c r="DF140" i="3"/>
  <c r="DJ140" i="3" s="1"/>
  <c r="DF122" i="3"/>
  <c r="DJ122" i="3" s="1"/>
  <c r="DG122" i="3"/>
  <c r="DH122" i="3"/>
  <c r="DI122" i="3"/>
  <c r="DF103" i="3"/>
  <c r="DJ103" i="3" s="1"/>
  <c r="DG103" i="3"/>
  <c r="DH103" i="3"/>
  <c r="DI103" i="3"/>
  <c r="DI92" i="3"/>
  <c r="DF92" i="3"/>
  <c r="DJ92" i="3" s="1"/>
  <c r="DG92" i="3"/>
  <c r="DH92" i="3"/>
  <c r="DF82" i="3"/>
  <c r="DJ82" i="3" s="1"/>
  <c r="DG82" i="3"/>
  <c r="DH82" i="3"/>
  <c r="DI82" i="3"/>
  <c r="DG148" i="3"/>
  <c r="DH148" i="3"/>
  <c r="DI148" i="3"/>
  <c r="DG146" i="3"/>
  <c r="DI146" i="3"/>
  <c r="DF146" i="3"/>
  <c r="DJ146" i="3" s="1"/>
  <c r="DI124" i="3"/>
  <c r="DF124" i="3"/>
  <c r="DJ124" i="3" s="1"/>
  <c r="DH124" i="3"/>
  <c r="DF123" i="3"/>
  <c r="DJ123" i="3" s="1"/>
  <c r="DH123" i="3"/>
  <c r="DI123" i="3"/>
  <c r="DI104" i="3"/>
  <c r="DF104" i="3"/>
  <c r="DJ104" i="3" s="1"/>
  <c r="DG104" i="3"/>
  <c r="DH104" i="3"/>
  <c r="DF83" i="3"/>
  <c r="DJ83" i="3" s="1"/>
  <c r="DG83" i="3"/>
  <c r="DH83" i="3"/>
  <c r="DI83" i="3"/>
  <c r="DG205" i="3"/>
  <c r="DG197" i="3"/>
  <c r="DG191" i="3"/>
  <c r="DG185" i="3"/>
  <c r="DG177" i="3"/>
  <c r="DG171" i="3"/>
  <c r="DG168" i="3"/>
  <c r="DF165" i="3"/>
  <c r="DJ165" i="3" s="1"/>
  <c r="DG165" i="3"/>
  <c r="DH161" i="3"/>
  <c r="DG160" i="3"/>
  <c r="DH160" i="3"/>
  <c r="DI84" i="3"/>
  <c r="DF84" i="3"/>
  <c r="DJ84" i="3" s="1"/>
  <c r="DG84" i="3"/>
  <c r="DH84" i="3"/>
  <c r="DF168" i="3"/>
  <c r="DJ168" i="3" s="1"/>
  <c r="DI165" i="3"/>
  <c r="DF161" i="3"/>
  <c r="DJ161" i="3" s="1"/>
  <c r="DG159" i="3"/>
  <c r="DI159" i="3"/>
  <c r="DH146" i="3"/>
  <c r="DI144" i="3"/>
  <c r="DF144" i="3"/>
  <c r="DJ144" i="3" s="1"/>
  <c r="DH144" i="3"/>
  <c r="DF143" i="3"/>
  <c r="DJ143" i="3" s="1"/>
  <c r="DH143" i="3"/>
  <c r="DI143" i="3"/>
  <c r="DF142" i="3"/>
  <c r="DJ142" i="3" s="1"/>
  <c r="DG142" i="3"/>
  <c r="DH142" i="3"/>
  <c r="DG123" i="3"/>
  <c r="DI119" i="3"/>
  <c r="DF118" i="3"/>
  <c r="DJ118" i="3" s="1"/>
  <c r="DI113" i="3"/>
  <c r="DJ113" i="3" s="1"/>
  <c r="DF112" i="3"/>
  <c r="DI107" i="3"/>
  <c r="DF106" i="3"/>
  <c r="DJ106" i="3" s="1"/>
  <c r="DI99" i="3"/>
  <c r="DF98" i="3"/>
  <c r="DJ98" i="3" s="1"/>
  <c r="DF95" i="3"/>
  <c r="P71" i="1" s="1"/>
  <c r="DI93" i="3"/>
  <c r="DI87" i="3"/>
  <c r="DF86" i="3"/>
  <c r="DJ86" i="3" s="1"/>
  <c r="DI79" i="3"/>
  <c r="DF78" i="3"/>
  <c r="DH75" i="3"/>
  <c r="DF64" i="3"/>
  <c r="DJ64" i="3" s="1"/>
  <c r="DG64" i="3"/>
  <c r="DG63" i="3"/>
  <c r="DH63" i="3"/>
  <c r="DI63" i="3"/>
  <c r="DF62" i="3"/>
  <c r="DJ62" i="3" s="1"/>
  <c r="DH62" i="3"/>
  <c r="DI62" i="3"/>
  <c r="DF14" i="3"/>
  <c r="DG14" i="3"/>
  <c r="DH14" i="3"/>
  <c r="DI14" i="3"/>
  <c r="DI145" i="3"/>
  <c r="DI137" i="3"/>
  <c r="DI125" i="3"/>
  <c r="DG119" i="3"/>
  <c r="DI117" i="3"/>
  <c r="DI114" i="3"/>
  <c r="DG113" i="3"/>
  <c r="DG107" i="3"/>
  <c r="DI105" i="3"/>
  <c r="DG99" i="3"/>
  <c r="DI97" i="3"/>
  <c r="DG93" i="3"/>
  <c r="DG87" i="3"/>
  <c r="DI85" i="3"/>
  <c r="DG79" i="3"/>
  <c r="CW77" i="3"/>
  <c r="V53" i="1" s="1"/>
  <c r="CX77" i="3"/>
  <c r="DI72" i="3"/>
  <c r="DI61" i="3"/>
  <c r="DF61" i="3"/>
  <c r="DJ61" i="3" s="1"/>
  <c r="DF41" i="3"/>
  <c r="DG41" i="3"/>
  <c r="DH41" i="3"/>
  <c r="DI41" i="3"/>
  <c r="DF5" i="3"/>
  <c r="DJ5" i="3" s="1"/>
  <c r="DG5" i="3"/>
  <c r="DH5" i="3"/>
  <c r="DI5" i="3"/>
  <c r="DH72" i="3"/>
  <c r="DH71" i="3"/>
  <c r="DI71" i="3"/>
  <c r="DF70" i="3"/>
  <c r="DJ70" i="3" s="1"/>
  <c r="DH70" i="3"/>
  <c r="DI70" i="3"/>
  <c r="DH61" i="3"/>
  <c r="DF16" i="3"/>
  <c r="P35" i="1" s="1"/>
  <c r="DG16" i="3"/>
  <c r="DH16" i="3"/>
  <c r="R35" i="1" s="1"/>
  <c r="DI16" i="3"/>
  <c r="DF4" i="3"/>
  <c r="P29" i="1" s="1"/>
  <c r="DG4" i="3"/>
  <c r="DH4" i="3"/>
  <c r="DI4" i="3"/>
  <c r="DG2" i="3"/>
  <c r="Q28" i="1" s="1"/>
  <c r="DH2" i="3"/>
  <c r="R28" i="1" s="1"/>
  <c r="DI2" i="3"/>
  <c r="DF2" i="3"/>
  <c r="DG145" i="3"/>
  <c r="DG137" i="3"/>
  <c r="DG125" i="3"/>
  <c r="DG117" i="3"/>
  <c r="DG114" i="3"/>
  <c r="DJ114" i="3" s="1"/>
  <c r="DG105" i="3"/>
  <c r="DG97" i="3"/>
  <c r="DG85" i="3"/>
  <c r="DF76" i="3"/>
  <c r="DI76" i="3"/>
  <c r="DF72" i="3"/>
  <c r="DJ72" i="3" s="1"/>
  <c r="DI69" i="3"/>
  <c r="DF69" i="3"/>
  <c r="DJ69" i="3" s="1"/>
  <c r="DF63" i="3"/>
  <c r="DJ63" i="3" s="1"/>
  <c r="DG62" i="3"/>
  <c r="DG61" i="3"/>
  <c r="DG37" i="3"/>
  <c r="DH37" i="3"/>
  <c r="DI37" i="3"/>
  <c r="DJ37" i="3" s="1"/>
  <c r="DF37" i="3"/>
  <c r="DF32" i="3"/>
  <c r="DG32" i="3"/>
  <c r="DH32" i="3"/>
  <c r="R43" i="1" s="1"/>
  <c r="DI32" i="3"/>
  <c r="DF27" i="3"/>
  <c r="DG27" i="3"/>
  <c r="DH27" i="3"/>
  <c r="DI27" i="3"/>
  <c r="DI6" i="3"/>
  <c r="DF6" i="3"/>
  <c r="DJ6" i="3" s="1"/>
  <c r="DG6" i="3"/>
  <c r="DH6" i="3"/>
  <c r="DI118" i="3"/>
  <c r="DI112" i="3"/>
  <c r="DI106" i="3"/>
  <c r="DI98" i="3"/>
  <c r="DI95" i="3"/>
  <c r="DI86" i="3"/>
  <c r="DI78" i="3"/>
  <c r="DH76" i="3"/>
  <c r="DG74" i="3"/>
  <c r="DG71" i="3"/>
  <c r="DH69" i="3"/>
  <c r="DF68" i="3"/>
  <c r="DJ68" i="3" s="1"/>
  <c r="DG68" i="3"/>
  <c r="DH68" i="3"/>
  <c r="DF21" i="3"/>
  <c r="DG21" i="3"/>
  <c r="DH21" i="3"/>
  <c r="DI21" i="3"/>
  <c r="DF10" i="3"/>
  <c r="DG10" i="3"/>
  <c r="DH10" i="3"/>
  <c r="DI10" i="3"/>
  <c r="DF73" i="3"/>
  <c r="DJ73" i="3" s="1"/>
  <c r="DG73" i="3"/>
  <c r="DG67" i="3"/>
  <c r="DH67" i="3"/>
  <c r="DI73" i="3"/>
  <c r="DH66" i="3"/>
  <c r="DI66" i="3"/>
  <c r="DF65" i="3"/>
  <c r="DJ65" i="3" s="1"/>
  <c r="DG65" i="3"/>
  <c r="DI65" i="3"/>
  <c r="DF45" i="3"/>
  <c r="DG45" i="3"/>
  <c r="DH45" i="3"/>
  <c r="DI45" i="3"/>
  <c r="DF33" i="3"/>
  <c r="DF29" i="3"/>
  <c r="DG26" i="3"/>
  <c r="DF25" i="3"/>
  <c r="DG13" i="3"/>
  <c r="DF12" i="3"/>
  <c r="DG9" i="3"/>
  <c r="DJ9" i="3" s="1"/>
  <c r="DI3" i="3"/>
  <c r="DI59" i="3"/>
  <c r="DG58" i="3"/>
  <c r="DI55" i="3"/>
  <c r="DG54" i="3"/>
  <c r="DI51" i="3"/>
  <c r="DG50" i="3"/>
  <c r="DI47" i="3"/>
  <c r="DG46" i="3"/>
  <c r="DI43" i="3"/>
  <c r="DG42" i="3"/>
  <c r="DI39" i="3"/>
  <c r="DG38" i="3"/>
  <c r="DJ38" i="3" s="1"/>
  <c r="DI35" i="3"/>
  <c r="DG34" i="3"/>
  <c r="DJ34" i="3" s="1"/>
  <c r="DG30" i="3"/>
  <c r="DJ30" i="3" s="1"/>
  <c r="DF26" i="3"/>
  <c r="DI23" i="3"/>
  <c r="DG22" i="3"/>
  <c r="DI18" i="3"/>
  <c r="DG17" i="3"/>
  <c r="DF13" i="3"/>
  <c r="DF9" i="3"/>
  <c r="DI36" i="3"/>
  <c r="DI19" i="3"/>
  <c r="DI7" i="3"/>
  <c r="DI1" i="3"/>
  <c r="CX60" i="3"/>
  <c r="CX56" i="3"/>
  <c r="CX52" i="3"/>
  <c r="CX48" i="3"/>
  <c r="CX44" i="3"/>
  <c r="CX40" i="3"/>
  <c r="DG36" i="3"/>
  <c r="CX28" i="3"/>
  <c r="CX24" i="3"/>
  <c r="CX20" i="3"/>
  <c r="DG19" i="3"/>
  <c r="Q37" i="1" s="1"/>
  <c r="CX15" i="3"/>
  <c r="CX11" i="3"/>
  <c r="DG7" i="3"/>
  <c r="CX57" i="3"/>
  <c r="CX53" i="3"/>
  <c r="CX49" i="3"/>
  <c r="CX8" i="3"/>
  <c r="L283" i="7" l="1"/>
  <c r="L332" i="7" s="1"/>
  <c r="L289" i="7"/>
  <c r="EP254" i="1"/>
  <c r="F585" i="1"/>
  <c r="EA319" i="1"/>
  <c r="GA254" i="1"/>
  <c r="AQ567" i="1"/>
  <c r="AT540" i="1"/>
  <c r="AH567" i="1"/>
  <c r="G66" i="8"/>
  <c r="AN121" i="7"/>
  <c r="AW121" i="7"/>
  <c r="L135" i="7"/>
  <c r="L267" i="7"/>
  <c r="L263" i="7" s="1"/>
  <c r="L318" i="7"/>
  <c r="L247" i="7"/>
  <c r="K40" i="7"/>
  <c r="L81" i="7"/>
  <c r="L334" i="7"/>
  <c r="L79" i="7"/>
  <c r="L77" i="7" s="1"/>
  <c r="L316" i="7"/>
  <c r="L245" i="7"/>
  <c r="L243" i="7" s="1"/>
  <c r="K39" i="7"/>
  <c r="L88" i="7"/>
  <c r="L76" i="7"/>
  <c r="L74" i="7" s="1"/>
  <c r="L325" i="7"/>
  <c r="L313" i="7"/>
  <c r="L254" i="7"/>
  <c r="L242" i="7"/>
  <c r="L69" i="7"/>
  <c r="L118" i="8"/>
  <c r="L68" i="7"/>
  <c r="L216" i="8"/>
  <c r="L236" i="8"/>
  <c r="L204" i="8"/>
  <c r="L202" i="8" s="1"/>
  <c r="L129" i="8"/>
  <c r="L224" i="8"/>
  <c r="L222" i="8" s="1"/>
  <c r="L117" i="8"/>
  <c r="L60" i="8"/>
  <c r="K39" i="8"/>
  <c r="L131" i="7"/>
  <c r="L170" i="7"/>
  <c r="L194" i="7" s="1"/>
  <c r="L123" i="7"/>
  <c r="L142" i="7"/>
  <c r="L274" i="7"/>
  <c r="L130" i="7"/>
  <c r="L262" i="7"/>
  <c r="GA286" i="1"/>
  <c r="ER319" i="1"/>
  <c r="V540" i="1"/>
  <c r="F590" i="1"/>
  <c r="G144" i="8" s="1"/>
  <c r="V597" i="1"/>
  <c r="AQ254" i="1"/>
  <c r="CI254" i="1"/>
  <c r="FR286" i="1"/>
  <c r="DZ286" i="1"/>
  <c r="CG254" i="1"/>
  <c r="EI319" i="1"/>
  <c r="EM254" i="1"/>
  <c r="EK567" i="1"/>
  <c r="EA540" i="1"/>
  <c r="GA567" i="1"/>
  <c r="FY567" i="1"/>
  <c r="EP567" i="1" s="1"/>
  <c r="EA254" i="1"/>
  <c r="EI567" i="1"/>
  <c r="CG540" i="1"/>
  <c r="AX567" i="1"/>
  <c r="AI319" i="1"/>
  <c r="AI286" i="1" s="1"/>
  <c r="EA286" i="1"/>
  <c r="DN319" i="1"/>
  <c r="AG286" i="1"/>
  <c r="T319" i="1"/>
  <c r="CG286" i="1"/>
  <c r="AX319" i="1"/>
  <c r="V227" i="1"/>
  <c r="DJ415" i="3"/>
  <c r="Q212" i="1"/>
  <c r="DG53" i="3"/>
  <c r="DH53" i="3"/>
  <c r="DI53" i="3"/>
  <c r="DF53" i="3"/>
  <c r="DF28" i="3"/>
  <c r="DG28" i="3"/>
  <c r="DH28" i="3"/>
  <c r="DI28" i="3"/>
  <c r="DJ1" i="3"/>
  <c r="S28" i="1"/>
  <c r="DJ10" i="3"/>
  <c r="Q43" i="1"/>
  <c r="Q35" i="1"/>
  <c r="DJ153" i="3"/>
  <c r="DF190" i="3"/>
  <c r="P116" i="1" s="1"/>
  <c r="DG190" i="3"/>
  <c r="Q116" i="1" s="1"/>
  <c r="DH190" i="3"/>
  <c r="R116" i="1" s="1"/>
  <c r="DI190" i="3"/>
  <c r="P165" i="1"/>
  <c r="P160" i="1"/>
  <c r="DJ247" i="3"/>
  <c r="P191" i="1"/>
  <c r="CP191" i="1" s="1"/>
  <c r="O191" i="1" s="1"/>
  <c r="DG321" i="3"/>
  <c r="DJ321" i="3" s="1"/>
  <c r="DI321" i="3"/>
  <c r="DF321" i="3"/>
  <c r="DH321" i="3"/>
  <c r="P216" i="1"/>
  <c r="DJ293" i="3"/>
  <c r="DF314" i="3"/>
  <c r="DH314" i="3"/>
  <c r="DI314" i="3"/>
  <c r="DG314" i="3"/>
  <c r="DJ343" i="3"/>
  <c r="DJ331" i="3"/>
  <c r="V221" i="1"/>
  <c r="DF549" i="3"/>
  <c r="P246" i="1" s="1"/>
  <c r="DH549" i="3"/>
  <c r="R246" i="1" s="1"/>
  <c r="DI549" i="3"/>
  <c r="DG549" i="3"/>
  <c r="Q246" i="1" s="1"/>
  <c r="P217" i="1"/>
  <c r="DG495" i="3"/>
  <c r="DF495" i="3"/>
  <c r="DH495" i="3"/>
  <c r="DI495" i="3"/>
  <c r="DJ519" i="3"/>
  <c r="S231" i="1"/>
  <c r="DH660" i="3"/>
  <c r="DG660" i="3"/>
  <c r="DF660" i="3"/>
  <c r="DI660" i="3"/>
  <c r="DJ660" i="3" s="1"/>
  <c r="DJ625" i="3"/>
  <c r="R561" i="1"/>
  <c r="GM58" i="1"/>
  <c r="GN58" i="1" s="1"/>
  <c r="GM61" i="1"/>
  <c r="GN61" i="1" s="1"/>
  <c r="GM142" i="1"/>
  <c r="GN142" i="1" s="1"/>
  <c r="CY190" i="1"/>
  <c r="X190" i="1" s="1"/>
  <c r="CZ190" i="1"/>
  <c r="Y190" i="1" s="1"/>
  <c r="CY114" i="1"/>
  <c r="X114" i="1" s="1"/>
  <c r="GM114" i="1" s="1"/>
  <c r="GN114" i="1" s="1"/>
  <c r="GM179" i="1"/>
  <c r="GN179" i="1" s="1"/>
  <c r="EG286" i="1"/>
  <c r="P323" i="1"/>
  <c r="EM26" i="1"/>
  <c r="P273" i="1"/>
  <c r="EM501" i="1"/>
  <c r="GM135" i="1"/>
  <c r="GN135" i="1" s="1"/>
  <c r="GM207" i="1"/>
  <c r="GN207" i="1" s="1"/>
  <c r="ET286" i="1"/>
  <c r="P332" i="1"/>
  <c r="GB286" i="1"/>
  <c r="ES319" i="1"/>
  <c r="GM235" i="1"/>
  <c r="GN235" i="1" s="1"/>
  <c r="DM286" i="1"/>
  <c r="P341" i="1"/>
  <c r="F481" i="1"/>
  <c r="AQ466" i="1"/>
  <c r="EH351" i="1"/>
  <c r="P443" i="1"/>
  <c r="GM364" i="1"/>
  <c r="GN364" i="1" s="1"/>
  <c r="EM286" i="1"/>
  <c r="P338" i="1"/>
  <c r="EL351" i="1"/>
  <c r="P452" i="1"/>
  <c r="FX466" i="1"/>
  <c r="EO471" i="1"/>
  <c r="GM354" i="1"/>
  <c r="DT434" i="1"/>
  <c r="P606" i="1"/>
  <c r="V17" i="2" s="1"/>
  <c r="EH536" i="1"/>
  <c r="AT536" i="1"/>
  <c r="F615" i="1"/>
  <c r="DV351" i="1"/>
  <c r="DI434" i="1"/>
  <c r="P43" i="1"/>
  <c r="P156" i="1"/>
  <c r="R137" i="1"/>
  <c r="DJ272" i="3"/>
  <c r="S165" i="1"/>
  <c r="DJ303" i="3"/>
  <c r="DJ429" i="3"/>
  <c r="DJ428" i="3"/>
  <c r="S216" i="1"/>
  <c r="DG479" i="3"/>
  <c r="Q222" i="1" s="1"/>
  <c r="DH479" i="3"/>
  <c r="R222" i="1" s="1"/>
  <c r="DF479" i="3"/>
  <c r="P222" i="1" s="1"/>
  <c r="DI479" i="3"/>
  <c r="DJ508" i="3"/>
  <c r="Q227" i="1"/>
  <c r="DH468" i="3"/>
  <c r="DI468" i="3"/>
  <c r="DG468" i="3"/>
  <c r="DF468" i="3"/>
  <c r="P221" i="1" s="1"/>
  <c r="DG632" i="3"/>
  <c r="Q312" i="1" s="1"/>
  <c r="DH632" i="3"/>
  <c r="R312" i="1" s="1"/>
  <c r="DI632" i="3"/>
  <c r="DF632" i="3"/>
  <c r="P312" i="1" s="1"/>
  <c r="DJ465" i="3"/>
  <c r="P247" i="1"/>
  <c r="DI593" i="3"/>
  <c r="DF593" i="3"/>
  <c r="P299" i="1" s="1"/>
  <c r="DG593" i="3"/>
  <c r="DH593" i="3"/>
  <c r="R212" i="1"/>
  <c r="DG570" i="3"/>
  <c r="Q289" i="1" s="1"/>
  <c r="DF570" i="3"/>
  <c r="P289" i="1" s="1"/>
  <c r="DH570" i="3"/>
  <c r="R289" i="1" s="1"/>
  <c r="DI570" i="3"/>
  <c r="DI623" i="3"/>
  <c r="DF623" i="3"/>
  <c r="DG623" i="3"/>
  <c r="DH623" i="3"/>
  <c r="DG668" i="3"/>
  <c r="Q561" i="1" s="1"/>
  <c r="DF668" i="3"/>
  <c r="DH668" i="3"/>
  <c r="DI668" i="3"/>
  <c r="DJ668" i="3" s="1"/>
  <c r="U567" i="1"/>
  <c r="AH540" i="1"/>
  <c r="R299" i="1"/>
  <c r="DJ656" i="3"/>
  <c r="S552" i="1"/>
  <c r="CY88" i="1"/>
  <c r="X88" i="1" s="1"/>
  <c r="CZ88" i="1"/>
  <c r="Y88" i="1" s="1"/>
  <c r="CJ26" i="1"/>
  <c r="BA254" i="1"/>
  <c r="CY197" i="1"/>
  <c r="X197" i="1" s="1"/>
  <c r="CZ197" i="1"/>
  <c r="Y197" i="1" s="1"/>
  <c r="BD26" i="1"/>
  <c r="F279" i="1"/>
  <c r="BD501" i="1"/>
  <c r="CY204" i="1"/>
  <c r="X204" i="1" s="1"/>
  <c r="CZ204" i="1"/>
  <c r="Y204" i="1" s="1"/>
  <c r="EU26" i="1"/>
  <c r="P270" i="1"/>
  <c r="EU501" i="1"/>
  <c r="GM208" i="1"/>
  <c r="GN208" i="1" s="1"/>
  <c r="DO26" i="1"/>
  <c r="P278" i="1"/>
  <c r="DO501" i="1"/>
  <c r="AO286" i="1"/>
  <c r="F323" i="1"/>
  <c r="EU286" i="1"/>
  <c r="P335" i="1"/>
  <c r="AT351" i="1"/>
  <c r="F452" i="1"/>
  <c r="CH466" i="1"/>
  <c r="AY471" i="1"/>
  <c r="AG351" i="1"/>
  <c r="T434" i="1"/>
  <c r="EU351" i="1"/>
  <c r="P450" i="1"/>
  <c r="DU351" i="1"/>
  <c r="DH434" i="1"/>
  <c r="FZ434" i="1"/>
  <c r="FW434" i="1"/>
  <c r="FX434" i="1"/>
  <c r="AV466" i="1"/>
  <c r="F476" i="1"/>
  <c r="DY351" i="1"/>
  <c r="DL434" i="1"/>
  <c r="EB351" i="1"/>
  <c r="DO434" i="1"/>
  <c r="GB540" i="1"/>
  <c r="ES567" i="1"/>
  <c r="Q351" i="1"/>
  <c r="F446" i="1"/>
  <c r="CJ540" i="1"/>
  <c r="BA567" i="1"/>
  <c r="DF24" i="3"/>
  <c r="DG24" i="3"/>
  <c r="DH24" i="3"/>
  <c r="DI24" i="3"/>
  <c r="Q44" i="1"/>
  <c r="DF40" i="3"/>
  <c r="DG40" i="3"/>
  <c r="DH40" i="3"/>
  <c r="DI40" i="3"/>
  <c r="DJ27" i="3"/>
  <c r="S41" i="1"/>
  <c r="DJ4" i="3"/>
  <c r="S29" i="1"/>
  <c r="Q115" i="1"/>
  <c r="DJ96" i="3"/>
  <c r="DJ292" i="3"/>
  <c r="S170" i="1"/>
  <c r="DJ210" i="3"/>
  <c r="S136" i="1"/>
  <c r="DG348" i="3"/>
  <c r="DH348" i="3"/>
  <c r="DI348" i="3"/>
  <c r="DJ348" i="3" s="1"/>
  <c r="DF348" i="3"/>
  <c r="DG339" i="3"/>
  <c r="Q184" i="1" s="1"/>
  <c r="DH339" i="3"/>
  <c r="R184" i="1" s="1"/>
  <c r="DF339" i="3"/>
  <c r="P184" i="1" s="1"/>
  <c r="DI339" i="3"/>
  <c r="DI322" i="3"/>
  <c r="DG322" i="3"/>
  <c r="DH322" i="3"/>
  <c r="DF322" i="3"/>
  <c r="DJ363" i="3"/>
  <c r="S192" i="1"/>
  <c r="Q216" i="1"/>
  <c r="P199" i="1"/>
  <c r="DJ413" i="3"/>
  <c r="S212" i="1"/>
  <c r="DG643" i="3"/>
  <c r="Q543" i="1" s="1"/>
  <c r="DH643" i="3"/>
  <c r="R543" i="1" s="1"/>
  <c r="DI643" i="3"/>
  <c r="DF643" i="3"/>
  <c r="P543" i="1" s="1"/>
  <c r="P232" i="1"/>
  <c r="DF569" i="3"/>
  <c r="P288" i="1" s="1"/>
  <c r="DG569" i="3"/>
  <c r="Q288" i="1" s="1"/>
  <c r="DH569" i="3"/>
  <c r="R288" i="1" s="1"/>
  <c r="DI569" i="3"/>
  <c r="DF641" i="3"/>
  <c r="P542" i="1" s="1"/>
  <c r="DG641" i="3"/>
  <c r="Q542" i="1" s="1"/>
  <c r="DH641" i="3"/>
  <c r="R542" i="1" s="1"/>
  <c r="DI641" i="3"/>
  <c r="CZ191" i="1"/>
  <c r="Y191" i="1" s="1"/>
  <c r="CY191" i="1"/>
  <c r="X191" i="1" s="1"/>
  <c r="DJ471" i="3"/>
  <c r="DJ485" i="3"/>
  <c r="Q293" i="1"/>
  <c r="DF607" i="3"/>
  <c r="DG607" i="3"/>
  <c r="DH607" i="3"/>
  <c r="DI607" i="3"/>
  <c r="CP291" i="1"/>
  <c r="O291" i="1" s="1"/>
  <c r="GM291" i="1" s="1"/>
  <c r="GN291" i="1" s="1"/>
  <c r="DJ645" i="3"/>
  <c r="S545" i="1"/>
  <c r="DJ591" i="3"/>
  <c r="Q299" i="1"/>
  <c r="P561" i="1"/>
  <c r="GM65" i="1"/>
  <c r="GN65" i="1" s="1"/>
  <c r="CP103" i="1"/>
  <c r="O103" i="1" s="1"/>
  <c r="GM100" i="1"/>
  <c r="GN100" i="1" s="1"/>
  <c r="CZ147" i="1"/>
  <c r="Y147" i="1" s="1"/>
  <c r="CY147" i="1"/>
  <c r="X147" i="1" s="1"/>
  <c r="AH254" i="1"/>
  <c r="CZ103" i="1"/>
  <c r="Y103" i="1" s="1"/>
  <c r="GM146" i="1"/>
  <c r="GN146" i="1" s="1"/>
  <c r="EH26" i="1"/>
  <c r="P263" i="1"/>
  <c r="EH501" i="1"/>
  <c r="GM152" i="1"/>
  <c r="GN152" i="1" s="1"/>
  <c r="AO26" i="1"/>
  <c r="F258" i="1"/>
  <c r="AO501" i="1"/>
  <c r="AP26" i="1"/>
  <c r="F263" i="1"/>
  <c r="AP501" i="1"/>
  <c r="CP204" i="1"/>
  <c r="O204" i="1" s="1"/>
  <c r="GM204" i="1" s="1"/>
  <c r="GN204" i="1" s="1"/>
  <c r="GM187" i="1"/>
  <c r="GN187" i="1" s="1"/>
  <c r="BB26" i="1"/>
  <c r="F267" i="1"/>
  <c r="BB501" i="1"/>
  <c r="GM244" i="1"/>
  <c r="GN244" i="1" s="1"/>
  <c r="ED434" i="1"/>
  <c r="EG351" i="1"/>
  <c r="P438" i="1"/>
  <c r="P483" i="1"/>
  <c r="DI466" i="1"/>
  <c r="AK434" i="1"/>
  <c r="CI540" i="1"/>
  <c r="AZ567" i="1"/>
  <c r="AI351" i="1"/>
  <c r="V434" i="1"/>
  <c r="EL540" i="1"/>
  <c r="P585" i="1"/>
  <c r="EL597" i="1"/>
  <c r="DY540" i="1"/>
  <c r="DL567" i="1"/>
  <c r="Q41" i="1"/>
  <c r="DJ7" i="3"/>
  <c r="P41" i="1"/>
  <c r="DJ45" i="3"/>
  <c r="S47" i="1"/>
  <c r="P44" i="1"/>
  <c r="DF11" i="3"/>
  <c r="DG11" i="3"/>
  <c r="Q32" i="1" s="1"/>
  <c r="DH11" i="3"/>
  <c r="R32" i="1" s="1"/>
  <c r="DI11" i="3"/>
  <c r="S32" i="1" s="1"/>
  <c r="R41" i="1"/>
  <c r="P115" i="1"/>
  <c r="R136" i="1"/>
  <c r="DG245" i="3"/>
  <c r="Q155" i="1" s="1"/>
  <c r="DH245" i="3"/>
  <c r="R155" i="1" s="1"/>
  <c r="DI245" i="3"/>
  <c r="DF245" i="3"/>
  <c r="P155" i="1" s="1"/>
  <c r="DJ265" i="3"/>
  <c r="DG281" i="3"/>
  <c r="Q166" i="1" s="1"/>
  <c r="DF281" i="3"/>
  <c r="P166" i="1" s="1"/>
  <c r="DH281" i="3"/>
  <c r="R166" i="1" s="1"/>
  <c r="DI281" i="3"/>
  <c r="DJ227" i="3"/>
  <c r="S137" i="1"/>
  <c r="R156" i="1"/>
  <c r="DG399" i="3"/>
  <c r="Q211" i="1" s="1"/>
  <c r="DI399" i="3"/>
  <c r="DF399" i="3"/>
  <c r="P211" i="1" s="1"/>
  <c r="DH399" i="3"/>
  <c r="R211" i="1" s="1"/>
  <c r="DG319" i="3"/>
  <c r="DJ319" i="3" s="1"/>
  <c r="DF319" i="3"/>
  <c r="DI319" i="3"/>
  <c r="DH319" i="3"/>
  <c r="DJ386" i="3"/>
  <c r="S199" i="1"/>
  <c r="DH305" i="3"/>
  <c r="DF305" i="3"/>
  <c r="DG305" i="3"/>
  <c r="DI305" i="3"/>
  <c r="S171" i="1" s="1"/>
  <c r="R199" i="1"/>
  <c r="AH286" i="1"/>
  <c r="U319" i="1"/>
  <c r="DJ571" i="3"/>
  <c r="S290" i="1"/>
  <c r="DG649" i="3"/>
  <c r="Q548" i="1" s="1"/>
  <c r="DH649" i="3"/>
  <c r="R548" i="1" s="1"/>
  <c r="DF649" i="3"/>
  <c r="P548" i="1" s="1"/>
  <c r="DI649" i="3"/>
  <c r="DJ449" i="3"/>
  <c r="DF617" i="3"/>
  <c r="P305" i="1" s="1"/>
  <c r="DG617" i="3"/>
  <c r="DJ617" i="3" s="1"/>
  <c r="DH617" i="3"/>
  <c r="R305" i="1" s="1"/>
  <c r="DI617" i="3"/>
  <c r="DF573" i="3"/>
  <c r="DG573" i="3"/>
  <c r="DH573" i="3"/>
  <c r="DI573" i="3"/>
  <c r="CP564" i="1"/>
  <c r="O564" i="1" s="1"/>
  <c r="DJ609" i="3"/>
  <c r="DJ667" i="3"/>
  <c r="S561" i="1"/>
  <c r="CP88" i="1"/>
  <c r="O88" i="1" s="1"/>
  <c r="GM88" i="1" s="1"/>
  <c r="GN88" i="1" s="1"/>
  <c r="GM98" i="1"/>
  <c r="GN98" i="1" s="1"/>
  <c r="CP107" i="1"/>
  <c r="O107" i="1" s="1"/>
  <c r="CP124" i="1"/>
  <c r="O124" i="1" s="1"/>
  <c r="GM124" i="1" s="1"/>
  <c r="GN124" i="1" s="1"/>
  <c r="EP26" i="1"/>
  <c r="P261" i="1"/>
  <c r="EI26" i="1"/>
  <c r="P264" i="1"/>
  <c r="EI501" i="1"/>
  <c r="GM188" i="1"/>
  <c r="GN188" i="1" s="1"/>
  <c r="EV26" i="1"/>
  <c r="P279" i="1"/>
  <c r="EV501" i="1"/>
  <c r="W26" i="1"/>
  <c r="F278" i="1"/>
  <c r="DO286" i="1"/>
  <c r="P343" i="1"/>
  <c r="CJ286" i="1"/>
  <c r="BA319" i="1"/>
  <c r="GM206" i="1"/>
  <c r="GN206" i="1" s="1"/>
  <c r="CD351" i="1"/>
  <c r="AU434" i="1"/>
  <c r="F480" i="1"/>
  <c r="AP466" i="1"/>
  <c r="EP351" i="1"/>
  <c r="P441" i="1"/>
  <c r="P498" i="1"/>
  <c r="DQ466" i="1"/>
  <c r="GM353" i="1"/>
  <c r="AB434" i="1"/>
  <c r="AT466" i="1"/>
  <c r="F489" i="1"/>
  <c r="GM361" i="1"/>
  <c r="GN361" i="1" s="1"/>
  <c r="AP351" i="1"/>
  <c r="F443" i="1"/>
  <c r="BD466" i="1"/>
  <c r="F496" i="1"/>
  <c r="ET540" i="1"/>
  <c r="ET597" i="1"/>
  <c r="P580" i="1"/>
  <c r="DX351" i="1"/>
  <c r="DK434" i="1"/>
  <c r="F622" i="1"/>
  <c r="BD536" i="1"/>
  <c r="AW466" i="1"/>
  <c r="F477" i="1"/>
  <c r="AO536" i="1"/>
  <c r="F601" i="1"/>
  <c r="P40" i="1"/>
  <c r="DG57" i="3"/>
  <c r="DH57" i="3"/>
  <c r="DI57" i="3"/>
  <c r="DF57" i="3"/>
  <c r="Q71" i="1"/>
  <c r="DF131" i="3"/>
  <c r="P92" i="1" s="1"/>
  <c r="DG131" i="3"/>
  <c r="Q92" i="1" s="1"/>
  <c r="DH131" i="3"/>
  <c r="R92" i="1" s="1"/>
  <c r="DI131" i="3"/>
  <c r="DJ19" i="3"/>
  <c r="S37" i="1"/>
  <c r="DF44" i="3"/>
  <c r="P46" i="1" s="1"/>
  <c r="DG44" i="3"/>
  <c r="Q46" i="1" s="1"/>
  <c r="DH44" i="3"/>
  <c r="DI44" i="3"/>
  <c r="S46" i="1" s="1"/>
  <c r="DJ36" i="3"/>
  <c r="S44" i="1"/>
  <c r="P32" i="1"/>
  <c r="R29" i="1"/>
  <c r="DJ255" i="3"/>
  <c r="DF15" i="3"/>
  <c r="DG15" i="3"/>
  <c r="Q34" i="1" s="1"/>
  <c r="DH15" i="3"/>
  <c r="DI15" i="3"/>
  <c r="DF48" i="3"/>
  <c r="DG48" i="3"/>
  <c r="DJ48" i="3" s="1"/>
  <c r="DH48" i="3"/>
  <c r="R47" i="1" s="1"/>
  <c r="DI48" i="3"/>
  <c r="DJ21" i="3"/>
  <c r="S40" i="1"/>
  <c r="DJ112" i="3"/>
  <c r="S72" i="1"/>
  <c r="R44" i="1"/>
  <c r="DJ76" i="3"/>
  <c r="Q29" i="1"/>
  <c r="DG77" i="3"/>
  <c r="DH77" i="3"/>
  <c r="R53" i="1" s="1"/>
  <c r="DF77" i="3"/>
  <c r="DI77" i="3"/>
  <c r="S53" i="1" s="1"/>
  <c r="P72" i="1"/>
  <c r="R161" i="1"/>
  <c r="CY161" i="1" s="1"/>
  <c r="X161" i="1" s="1"/>
  <c r="DJ174" i="3"/>
  <c r="Q136" i="1"/>
  <c r="P171" i="1"/>
  <c r="Q160" i="1"/>
  <c r="Q137" i="1"/>
  <c r="DJ320" i="3"/>
  <c r="P176" i="1"/>
  <c r="R185" i="1"/>
  <c r="DJ346" i="3"/>
  <c r="DG335" i="3"/>
  <c r="DJ335" i="3" s="1"/>
  <c r="DI335" i="3"/>
  <c r="DF335" i="3"/>
  <c r="DH335" i="3"/>
  <c r="R192" i="1"/>
  <c r="DJ582" i="3"/>
  <c r="S293" i="1"/>
  <c r="DI576" i="3"/>
  <c r="DF576" i="3"/>
  <c r="DG576" i="3"/>
  <c r="DJ576" i="3" s="1"/>
  <c r="DH576" i="3"/>
  <c r="DF605" i="3"/>
  <c r="P304" i="1" s="1"/>
  <c r="DG605" i="3"/>
  <c r="Q304" i="1" s="1"/>
  <c r="DH605" i="3"/>
  <c r="R304" i="1" s="1"/>
  <c r="DI605" i="3"/>
  <c r="DG657" i="3"/>
  <c r="Q554" i="1" s="1"/>
  <c r="DH657" i="3"/>
  <c r="R554" i="1" s="1"/>
  <c r="DF657" i="3"/>
  <c r="P554" i="1" s="1"/>
  <c r="DI657" i="3"/>
  <c r="DF627" i="3"/>
  <c r="DG627" i="3"/>
  <c r="DJ627" i="3" s="1"/>
  <c r="DH627" i="3"/>
  <c r="DI627" i="3"/>
  <c r="DG577" i="3"/>
  <c r="DF577" i="3"/>
  <c r="DH577" i="3"/>
  <c r="DI577" i="3"/>
  <c r="DJ616" i="3"/>
  <c r="DJ651" i="3"/>
  <c r="DJ635" i="3"/>
  <c r="R555" i="1"/>
  <c r="Q545" i="1"/>
  <c r="CP545" i="1" s="1"/>
  <c r="O545" i="1" s="1"/>
  <c r="P555" i="1"/>
  <c r="DJ661" i="3"/>
  <c r="S557" i="1"/>
  <c r="S299" i="1"/>
  <c r="CZ57" i="1"/>
  <c r="Y57" i="1" s="1"/>
  <c r="GM57" i="1" s="1"/>
  <c r="GN57" i="1" s="1"/>
  <c r="CY91" i="1"/>
  <c r="X91" i="1" s="1"/>
  <c r="GM91" i="1" s="1"/>
  <c r="GN91" i="1" s="1"/>
  <c r="CZ91" i="1"/>
  <c r="Y91" i="1" s="1"/>
  <c r="CY80" i="1"/>
  <c r="X80" i="1" s="1"/>
  <c r="GM80" i="1" s="1"/>
  <c r="GN80" i="1" s="1"/>
  <c r="CZ80" i="1"/>
  <c r="Y80" i="1" s="1"/>
  <c r="GM110" i="1"/>
  <c r="GN110" i="1" s="1"/>
  <c r="GM105" i="1"/>
  <c r="GN105" i="1" s="1"/>
  <c r="GM150" i="1"/>
  <c r="GN150" i="1" s="1"/>
  <c r="GM101" i="1"/>
  <c r="GN101" i="1" s="1"/>
  <c r="CY140" i="1"/>
  <c r="X140" i="1" s="1"/>
  <c r="GM140" i="1" s="1"/>
  <c r="GN140" i="1" s="1"/>
  <c r="CZ140" i="1"/>
  <c r="Y140" i="1" s="1"/>
  <c r="CY151" i="1"/>
  <c r="X151" i="1" s="1"/>
  <c r="GM151" i="1" s="1"/>
  <c r="GN151" i="1" s="1"/>
  <c r="CZ151" i="1"/>
  <c r="Y151" i="1" s="1"/>
  <c r="CP197" i="1"/>
  <c r="O197" i="1" s="1"/>
  <c r="GM197" i="1" s="1"/>
  <c r="GO197" i="1" s="1"/>
  <c r="GA26" i="1"/>
  <c r="ER254" i="1"/>
  <c r="CP147" i="1"/>
  <c r="O147" i="1" s="1"/>
  <c r="GM147" i="1" s="1"/>
  <c r="GN147" i="1" s="1"/>
  <c r="GM127" i="1"/>
  <c r="GN127" i="1" s="1"/>
  <c r="EC351" i="1"/>
  <c r="DP434" i="1"/>
  <c r="GM241" i="1"/>
  <c r="GN241" i="1" s="1"/>
  <c r="GM316" i="1"/>
  <c r="GO316" i="1" s="1"/>
  <c r="BB351" i="1"/>
  <c r="F447" i="1"/>
  <c r="F478" i="1"/>
  <c r="AX466" i="1"/>
  <c r="EA351" i="1"/>
  <c r="DN434" i="1"/>
  <c r="GA351" i="1"/>
  <c r="ER434" i="1"/>
  <c r="AR466" i="1"/>
  <c r="F499" i="1"/>
  <c r="AL434" i="1"/>
  <c r="CH434" i="1"/>
  <c r="AC351" i="1"/>
  <c r="CF434" i="1"/>
  <c r="P434" i="1"/>
  <c r="CE434" i="1"/>
  <c r="BB466" i="1"/>
  <c r="F484" i="1"/>
  <c r="GM362" i="1"/>
  <c r="GN362" i="1" s="1"/>
  <c r="F486" i="1"/>
  <c r="S466" i="1"/>
  <c r="F577" i="1"/>
  <c r="AQ597" i="1"/>
  <c r="AQ540" i="1"/>
  <c r="EM351" i="1"/>
  <c r="P453" i="1"/>
  <c r="P494" i="1"/>
  <c r="DN466" i="1"/>
  <c r="EU540" i="1"/>
  <c r="EU597" i="1"/>
  <c r="P583" i="1"/>
  <c r="AG540" i="1"/>
  <c r="T567" i="1"/>
  <c r="P622" i="1"/>
  <c r="EV536" i="1"/>
  <c r="DO567" i="1"/>
  <c r="EB540" i="1"/>
  <c r="GA540" i="1"/>
  <c r="ER567" i="1"/>
  <c r="DF52" i="3"/>
  <c r="DG52" i="3"/>
  <c r="DH52" i="3"/>
  <c r="DI52" i="3"/>
  <c r="EA26" i="1"/>
  <c r="DN254" i="1"/>
  <c r="DJ14" i="3"/>
  <c r="S34" i="1"/>
  <c r="DF151" i="3"/>
  <c r="P93" i="1" s="1"/>
  <c r="DG151" i="3"/>
  <c r="Q93" i="1" s="1"/>
  <c r="DI151" i="3"/>
  <c r="DH151" i="3"/>
  <c r="R93" i="1" s="1"/>
  <c r="P136" i="1"/>
  <c r="R171" i="1"/>
  <c r="P137" i="1"/>
  <c r="DJ254" i="3"/>
  <c r="S160" i="1"/>
  <c r="P170" i="1"/>
  <c r="DJ326" i="3"/>
  <c r="DZ254" i="1"/>
  <c r="R198" i="1"/>
  <c r="CZ198" i="1" s="1"/>
  <c r="Y198" i="1" s="1"/>
  <c r="DJ536" i="3"/>
  <c r="Q232" i="1"/>
  <c r="DG470" i="3"/>
  <c r="DH470" i="3"/>
  <c r="DI470" i="3"/>
  <c r="S221" i="1" s="1"/>
  <c r="DF470" i="3"/>
  <c r="DJ481" i="3"/>
  <c r="P227" i="1"/>
  <c r="DG665" i="3"/>
  <c r="Q560" i="1" s="1"/>
  <c r="DH665" i="3"/>
  <c r="R560" i="1" s="1"/>
  <c r="DF665" i="3"/>
  <c r="P560" i="1" s="1"/>
  <c r="DI665" i="3"/>
  <c r="DJ510" i="3"/>
  <c r="DZ567" i="1"/>
  <c r="CP557" i="1"/>
  <c r="O557" i="1" s="1"/>
  <c r="CY247" i="1"/>
  <c r="X247" i="1" s="1"/>
  <c r="R551" i="1"/>
  <c r="DJ659" i="3"/>
  <c r="S555" i="1"/>
  <c r="R226" i="1"/>
  <c r="DJ598" i="3"/>
  <c r="S300" i="1"/>
  <c r="Q558" i="1"/>
  <c r="DJ648" i="3"/>
  <c r="S546" i="1"/>
  <c r="CZ56" i="1"/>
  <c r="Y56" i="1" s="1"/>
  <c r="CY56" i="1"/>
  <c r="X56" i="1" s="1"/>
  <c r="GM56" i="1" s="1"/>
  <c r="GN56" i="1" s="1"/>
  <c r="GM55" i="1"/>
  <c r="GN55" i="1" s="1"/>
  <c r="GM78" i="1"/>
  <c r="GN78" i="1" s="1"/>
  <c r="CY113" i="1"/>
  <c r="X113" i="1" s="1"/>
  <c r="GM113" i="1" s="1"/>
  <c r="GN113" i="1" s="1"/>
  <c r="CZ113" i="1"/>
  <c r="Y113" i="1" s="1"/>
  <c r="CZ97" i="1"/>
  <c r="Y97" i="1" s="1"/>
  <c r="GM97" i="1" s="1"/>
  <c r="GN97" i="1" s="1"/>
  <c r="CY183" i="1"/>
  <c r="X183" i="1" s="1"/>
  <c r="CZ183" i="1"/>
  <c r="Y183" i="1" s="1"/>
  <c r="CZ107" i="1"/>
  <c r="Y107" i="1" s="1"/>
  <c r="GM104" i="1"/>
  <c r="GN104" i="1" s="1"/>
  <c r="GM132" i="1"/>
  <c r="GN132" i="1" s="1"/>
  <c r="GM190" i="1"/>
  <c r="GN190" i="1" s="1"/>
  <c r="AU26" i="1"/>
  <c r="F273" i="1"/>
  <c r="GM252" i="1"/>
  <c r="GN252" i="1" s="1"/>
  <c r="BB286" i="1"/>
  <c r="F332" i="1"/>
  <c r="BD286" i="1"/>
  <c r="F344" i="1"/>
  <c r="GM240" i="1"/>
  <c r="GN240" i="1" s="1"/>
  <c r="GM251" i="1"/>
  <c r="GN251" i="1" s="1"/>
  <c r="FY286" i="1"/>
  <c r="EP319" i="1"/>
  <c r="EP501" i="1" s="1"/>
  <c r="BC351" i="1"/>
  <c r="F450" i="1"/>
  <c r="F475" i="1"/>
  <c r="AO466" i="1"/>
  <c r="P474" i="1"/>
  <c r="DH466" i="1"/>
  <c r="CI466" i="1"/>
  <c r="AZ471" i="1"/>
  <c r="GM356" i="1"/>
  <c r="GN356" i="1" s="1"/>
  <c r="GM363" i="1"/>
  <c r="GN363" i="1" s="1"/>
  <c r="F490" i="1"/>
  <c r="AU466" i="1"/>
  <c r="P584" i="1"/>
  <c r="EK540" i="1"/>
  <c r="EK597" i="1"/>
  <c r="EV351" i="1"/>
  <c r="P459" i="1"/>
  <c r="FY466" i="1"/>
  <c r="EP471" i="1"/>
  <c r="AJ540" i="1"/>
  <c r="W567" i="1"/>
  <c r="BA351" i="1"/>
  <c r="F454" i="1"/>
  <c r="DN540" i="1"/>
  <c r="P590" i="1"/>
  <c r="DN597" i="1"/>
  <c r="AE351" i="1"/>
  <c r="R434" i="1"/>
  <c r="DG49" i="3"/>
  <c r="Q49" i="1" s="1"/>
  <c r="DH49" i="3"/>
  <c r="R49" i="1" s="1"/>
  <c r="DI49" i="3"/>
  <c r="DF49" i="3"/>
  <c r="P49" i="1" s="1"/>
  <c r="P34" i="1"/>
  <c r="P47" i="1"/>
  <c r="R40" i="1"/>
  <c r="P53" i="1"/>
  <c r="CP29" i="1"/>
  <c r="O29" i="1" s="1"/>
  <c r="DJ41" i="3"/>
  <c r="DF8" i="3"/>
  <c r="P31" i="1" s="1"/>
  <c r="DG8" i="3"/>
  <c r="DH8" i="3"/>
  <c r="R31" i="1" s="1"/>
  <c r="DI8" i="3"/>
  <c r="S31" i="1" s="1"/>
  <c r="DF20" i="3"/>
  <c r="P38" i="1" s="1"/>
  <c r="DG20" i="3"/>
  <c r="Q38" i="1" s="1"/>
  <c r="DH20" i="3"/>
  <c r="R38" i="1" s="1"/>
  <c r="DI20" i="3"/>
  <c r="DF56" i="3"/>
  <c r="DG56" i="3"/>
  <c r="DH56" i="3"/>
  <c r="DI56" i="3"/>
  <c r="Q40" i="1"/>
  <c r="DJ32" i="3"/>
  <c r="S43" i="1"/>
  <c r="DJ2" i="3"/>
  <c r="P28" i="1"/>
  <c r="DJ16" i="3"/>
  <c r="S35" i="1"/>
  <c r="CP35" i="1" s="1"/>
  <c r="O35" i="1" s="1"/>
  <c r="R46" i="1"/>
  <c r="Q72" i="1"/>
  <c r="R34" i="1"/>
  <c r="DJ93" i="3"/>
  <c r="S71" i="1"/>
  <c r="DJ171" i="3"/>
  <c r="S115" i="1"/>
  <c r="R72" i="1"/>
  <c r="P161" i="1"/>
  <c r="Q170" i="1"/>
  <c r="Q165" i="1"/>
  <c r="DJ192" i="3"/>
  <c r="DJ249" i="3"/>
  <c r="S156" i="1"/>
  <c r="Q161" i="1"/>
  <c r="DJ251" i="3"/>
  <c r="Q156" i="1"/>
  <c r="DF347" i="3"/>
  <c r="P185" i="1" s="1"/>
  <c r="DG347" i="3"/>
  <c r="Q185" i="1" s="1"/>
  <c r="DH347" i="3"/>
  <c r="DI347" i="3"/>
  <c r="DJ347" i="3" s="1"/>
  <c r="DJ304" i="3"/>
  <c r="DH327" i="3"/>
  <c r="R176" i="1" s="1"/>
  <c r="DF327" i="3"/>
  <c r="DG327" i="3"/>
  <c r="Q176" i="1" s="1"/>
  <c r="DI327" i="3"/>
  <c r="DJ327" i="3" s="1"/>
  <c r="Q198" i="1"/>
  <c r="DJ446" i="3"/>
  <c r="S217" i="1"/>
  <c r="DJ448" i="3"/>
  <c r="Q217" i="1"/>
  <c r="P212" i="1"/>
  <c r="P198" i="1"/>
  <c r="DJ493" i="3"/>
  <c r="S226" i="1"/>
  <c r="DJ467" i="3"/>
  <c r="Q221" i="1"/>
  <c r="DJ507" i="3"/>
  <c r="S227" i="1"/>
  <c r="DJ535" i="3"/>
  <c r="S232" i="1"/>
  <c r="R247" i="1"/>
  <c r="CZ247" i="1" s="1"/>
  <c r="Y247" i="1" s="1"/>
  <c r="DJ615" i="3"/>
  <c r="S305" i="1"/>
  <c r="DJ636" i="3"/>
  <c r="DJ664" i="3"/>
  <c r="S558" i="1"/>
  <c r="DJ653" i="3"/>
  <c r="S551" i="1"/>
  <c r="CP551" i="1" s="1"/>
  <c r="O551" i="1" s="1"/>
  <c r="Q555" i="1"/>
  <c r="DJ669" i="3"/>
  <c r="S563" i="1"/>
  <c r="CP563" i="1" s="1"/>
  <c r="O563" i="1" s="1"/>
  <c r="GM83" i="1"/>
  <c r="GN83" i="1" s="1"/>
  <c r="GM81" i="1"/>
  <c r="GN81" i="1" s="1"/>
  <c r="GM119" i="1"/>
  <c r="GN119" i="1" s="1"/>
  <c r="GM189" i="1"/>
  <c r="GN189" i="1" s="1"/>
  <c r="AQ26" i="1"/>
  <c r="F264" i="1"/>
  <c r="CI26" i="1"/>
  <c r="AZ254" i="1"/>
  <c r="BC26" i="1"/>
  <c r="F270" i="1"/>
  <c r="BC501" i="1"/>
  <c r="ES26" i="1"/>
  <c r="P274" i="1"/>
  <c r="ES501" i="1"/>
  <c r="EH286" i="1"/>
  <c r="P328" i="1"/>
  <c r="GM245" i="1"/>
  <c r="GN245" i="1" s="1"/>
  <c r="AJ286" i="1"/>
  <c r="W319" i="1"/>
  <c r="BZ351" i="1"/>
  <c r="AQ434" i="1"/>
  <c r="CG434" i="1"/>
  <c r="CI434" i="1"/>
  <c r="DP466" i="1"/>
  <c r="P497" i="1"/>
  <c r="O466" i="1"/>
  <c r="F473" i="1"/>
  <c r="AS466" i="1"/>
  <c r="F488" i="1"/>
  <c r="F487" i="1"/>
  <c r="BC466" i="1"/>
  <c r="BB540" i="1"/>
  <c r="BB597" i="1"/>
  <c r="F580" i="1"/>
  <c r="F584" i="1"/>
  <c r="AS540" i="1"/>
  <c r="AS597" i="1"/>
  <c r="BC536" i="1"/>
  <c r="F613" i="1"/>
  <c r="AF351" i="1"/>
  <c r="S434" i="1"/>
  <c r="P479" i="1"/>
  <c r="EQ466" i="1"/>
  <c r="DZ351" i="1"/>
  <c r="DM434" i="1"/>
  <c r="EI597" i="1"/>
  <c r="P577" i="1"/>
  <c r="EI540" i="1"/>
  <c r="DF60" i="3"/>
  <c r="DG60" i="3"/>
  <c r="DH60" i="3"/>
  <c r="DI60" i="3"/>
  <c r="AI26" i="1"/>
  <c r="V254" i="1"/>
  <c r="R221" i="1"/>
  <c r="R217" i="1"/>
  <c r="DI500" i="3"/>
  <c r="DF500" i="3"/>
  <c r="P226" i="1" s="1"/>
  <c r="DG500" i="3"/>
  <c r="DJ500" i="3" s="1"/>
  <c r="DH500" i="3"/>
  <c r="DJ521" i="3"/>
  <c r="Q231" i="1"/>
  <c r="CP231" i="1" s="1"/>
  <c r="O231" i="1" s="1"/>
  <c r="DH652" i="3"/>
  <c r="R549" i="1" s="1"/>
  <c r="DG652" i="3"/>
  <c r="Q549" i="1" s="1"/>
  <c r="DF652" i="3"/>
  <c r="P549" i="1" s="1"/>
  <c r="DI652" i="3"/>
  <c r="DJ652" i="3" s="1"/>
  <c r="DJ586" i="3"/>
  <c r="P293" i="1"/>
  <c r="CP293" i="1" s="1"/>
  <c r="O293" i="1" s="1"/>
  <c r="CP546" i="1"/>
  <c r="O546" i="1" s="1"/>
  <c r="CY87" i="1"/>
  <c r="X87" i="1" s="1"/>
  <c r="GM87" i="1" s="1"/>
  <c r="GN87" i="1" s="1"/>
  <c r="CZ87" i="1"/>
  <c r="Y87" i="1" s="1"/>
  <c r="GM60" i="1"/>
  <c r="GN60" i="1" s="1"/>
  <c r="AG26" i="1"/>
  <c r="T254" i="1"/>
  <c r="GM112" i="1"/>
  <c r="GN112" i="1" s="1"/>
  <c r="CY143" i="1"/>
  <c r="X143" i="1" s="1"/>
  <c r="GM143" i="1" s="1"/>
  <c r="GN143" i="1" s="1"/>
  <c r="CZ143" i="1"/>
  <c r="Y143" i="1" s="1"/>
  <c r="GM183" i="1"/>
  <c r="GN183" i="1" s="1"/>
  <c r="ET26" i="1"/>
  <c r="P267" i="1"/>
  <c r="ET501" i="1"/>
  <c r="EG26" i="1"/>
  <c r="P258" i="1"/>
  <c r="EG501" i="1"/>
  <c r="AU319" i="1"/>
  <c r="AU501" i="1" s="1"/>
  <c r="CD286" i="1"/>
  <c r="BZ286" i="1"/>
  <c r="AQ319" i="1"/>
  <c r="AQ501" i="1" s="1"/>
  <c r="CI319" i="1"/>
  <c r="ER286" i="1"/>
  <c r="P330" i="1"/>
  <c r="EI286" i="1"/>
  <c r="P329" i="1"/>
  <c r="DY26" i="1"/>
  <c r="DL254" i="1"/>
  <c r="GB351" i="1"/>
  <c r="ES434" i="1"/>
  <c r="F495" i="1"/>
  <c r="W466" i="1"/>
  <c r="BA466" i="1"/>
  <c r="F491" i="1"/>
  <c r="DY286" i="1"/>
  <c r="DL319" i="1"/>
  <c r="AO351" i="1"/>
  <c r="F438" i="1"/>
  <c r="DM466" i="1"/>
  <c r="P493" i="1"/>
  <c r="V536" i="1"/>
  <c r="F620" i="1"/>
  <c r="AJ351" i="1"/>
  <c r="W434" i="1"/>
  <c r="AP536" i="1"/>
  <c r="F606" i="1"/>
  <c r="G17" i="2" s="1"/>
  <c r="CY564" i="1"/>
  <c r="X564" i="1" s="1"/>
  <c r="AH351" i="1"/>
  <c r="U434" i="1"/>
  <c r="DJ351" i="1"/>
  <c r="P448" i="1"/>
  <c r="EG536" i="1"/>
  <c r="P601" i="1"/>
  <c r="L240" i="7" l="1"/>
  <c r="L314" i="7"/>
  <c r="L311" i="7" s="1"/>
  <c r="F17" i="2"/>
  <c r="C42" i="8"/>
  <c r="CP136" i="1"/>
  <c r="O136" i="1" s="1"/>
  <c r="FY540" i="1"/>
  <c r="G248" i="8"/>
  <c r="K42" i="8"/>
  <c r="CP212" i="1"/>
  <c r="O212" i="1" s="1"/>
  <c r="L139" i="7"/>
  <c r="L137" i="7" s="1"/>
  <c r="L128" i="7" s="1"/>
  <c r="L322" i="7"/>
  <c r="L320" i="7" s="1"/>
  <c r="L271" i="7"/>
  <c r="L269" i="7" s="1"/>
  <c r="L260" i="7" s="1"/>
  <c r="L115" i="8"/>
  <c r="V319" i="1"/>
  <c r="CY198" i="1"/>
  <c r="X198" i="1" s="1"/>
  <c r="CP28" i="1"/>
  <c r="O28" i="1" s="1"/>
  <c r="CG26" i="1"/>
  <c r="AX254" i="1"/>
  <c r="CP137" i="1"/>
  <c r="O137" i="1" s="1"/>
  <c r="AX540" i="1"/>
  <c r="F574" i="1"/>
  <c r="AX597" i="1"/>
  <c r="CP558" i="1"/>
  <c r="O558" i="1" s="1"/>
  <c r="CP192" i="1"/>
  <c r="O192" i="1" s="1"/>
  <c r="CP170" i="1"/>
  <c r="O170" i="1" s="1"/>
  <c r="CP71" i="1"/>
  <c r="O71" i="1" s="1"/>
  <c r="CP299" i="1"/>
  <c r="O299" i="1" s="1"/>
  <c r="CP46" i="1"/>
  <c r="O46" i="1" s="1"/>
  <c r="CP221" i="1"/>
  <c r="O221" i="1" s="1"/>
  <c r="AU22" i="1"/>
  <c r="F520" i="1"/>
  <c r="C44" i="7" s="1"/>
  <c r="EP22" i="1"/>
  <c r="P508" i="1"/>
  <c r="CY32" i="1"/>
  <c r="X32" i="1" s="1"/>
  <c r="CZ32" i="1"/>
  <c r="Y32" i="1" s="1"/>
  <c r="CY31" i="1"/>
  <c r="X31" i="1" s="1"/>
  <c r="CZ31" i="1"/>
  <c r="Y31" i="1" s="1"/>
  <c r="CZ53" i="1"/>
  <c r="Y53" i="1" s="1"/>
  <c r="CY53" i="1"/>
  <c r="X53" i="1" s="1"/>
  <c r="CZ46" i="1"/>
  <c r="Y46" i="1" s="1"/>
  <c r="CY46" i="1"/>
  <c r="X46" i="1" s="1"/>
  <c r="CY171" i="1"/>
  <c r="X171" i="1" s="1"/>
  <c r="CZ171" i="1"/>
  <c r="Y171" i="1" s="1"/>
  <c r="CY221" i="1"/>
  <c r="X221" i="1" s="1"/>
  <c r="CZ221" i="1"/>
  <c r="Y221" i="1" s="1"/>
  <c r="DL26" i="1"/>
  <c r="P275" i="1"/>
  <c r="DL501" i="1"/>
  <c r="W286" i="1"/>
  <c r="F343" i="1"/>
  <c r="DJ60" i="3"/>
  <c r="ET22" i="1"/>
  <c r="ET627" i="1"/>
  <c r="P514" i="1"/>
  <c r="F610" i="1"/>
  <c r="BB536" i="1"/>
  <c r="AQ286" i="1"/>
  <c r="F329" i="1"/>
  <c r="AZ26" i="1"/>
  <c r="F265" i="1"/>
  <c r="CY227" i="1"/>
  <c r="X227" i="1" s="1"/>
  <c r="CZ227" i="1"/>
  <c r="Y227" i="1" s="1"/>
  <c r="CP161" i="1"/>
  <c r="O161" i="1" s="1"/>
  <c r="EP597" i="1"/>
  <c r="P574" i="1"/>
  <c r="EP540" i="1"/>
  <c r="W597" i="1"/>
  <c r="W540" i="1"/>
  <c r="F591" i="1"/>
  <c r="EK536" i="1"/>
  <c r="P614" i="1"/>
  <c r="T17" i="2" s="1"/>
  <c r="CZ546" i="1"/>
  <c r="Y546" i="1" s="1"/>
  <c r="CY546" i="1"/>
  <c r="X546" i="1" s="1"/>
  <c r="DJ470" i="3"/>
  <c r="S176" i="1"/>
  <c r="CP176" i="1" s="1"/>
  <c r="O176" i="1" s="1"/>
  <c r="DO540" i="1"/>
  <c r="DO597" i="1"/>
  <c r="P591" i="1"/>
  <c r="CH351" i="1"/>
  <c r="AY434" i="1"/>
  <c r="DJ605" i="3"/>
  <c r="S304" i="1"/>
  <c r="CP304" i="1" s="1"/>
  <c r="O304" i="1" s="1"/>
  <c r="CZ293" i="1"/>
  <c r="Y293" i="1" s="1"/>
  <c r="GM293" i="1" s="1"/>
  <c r="GO293" i="1" s="1"/>
  <c r="CY293" i="1"/>
  <c r="X293" i="1" s="1"/>
  <c r="O434" i="1"/>
  <c r="AB351" i="1"/>
  <c r="AU351" i="1"/>
  <c r="F453" i="1"/>
  <c r="GM107" i="1"/>
  <c r="GN107" i="1" s="1"/>
  <c r="CP44" i="1"/>
  <c r="O44" i="1" s="1"/>
  <c r="P588" i="1"/>
  <c r="DL597" i="1"/>
  <c r="DL540" i="1"/>
  <c r="BB22" i="1"/>
  <c r="F514" i="1"/>
  <c r="BB627" i="1"/>
  <c r="CY29" i="1"/>
  <c r="X29" i="1" s="1"/>
  <c r="CZ29" i="1"/>
  <c r="Y29" i="1" s="1"/>
  <c r="BA597" i="1"/>
  <c r="F587" i="1"/>
  <c r="BA540" i="1"/>
  <c r="DL351" i="1"/>
  <c r="P455" i="1"/>
  <c r="DJ623" i="3"/>
  <c r="S311" i="1"/>
  <c r="DJ593" i="3"/>
  <c r="DJ479" i="3"/>
  <c r="S222" i="1"/>
  <c r="CP222" i="1" s="1"/>
  <c r="O222" i="1" s="1"/>
  <c r="DJ549" i="3"/>
  <c r="S246" i="1"/>
  <c r="R175" i="1"/>
  <c r="GM191" i="1"/>
  <c r="GO191" i="1" s="1"/>
  <c r="CC254" i="1" s="1"/>
  <c r="CZ305" i="1"/>
  <c r="Y305" i="1" s="1"/>
  <c r="CY305" i="1"/>
  <c r="X305" i="1" s="1"/>
  <c r="R351" i="1"/>
  <c r="F448" i="1"/>
  <c r="DJ151" i="3"/>
  <c r="S93" i="1"/>
  <c r="CP93" i="1" s="1"/>
  <c r="O93" i="1" s="1"/>
  <c r="AL351" i="1"/>
  <c r="Y434" i="1"/>
  <c r="S549" i="1"/>
  <c r="CP549" i="1" s="1"/>
  <c r="O549" i="1" s="1"/>
  <c r="CY37" i="1"/>
  <c r="X37" i="1" s="1"/>
  <c r="CZ37" i="1"/>
  <c r="Y37" i="1" s="1"/>
  <c r="P52" i="1"/>
  <c r="GN353" i="1"/>
  <c r="CB434" i="1" s="1"/>
  <c r="CA434" i="1"/>
  <c r="EI22" i="1"/>
  <c r="P511" i="1"/>
  <c r="EI627" i="1"/>
  <c r="GM564" i="1"/>
  <c r="GP564" i="1" s="1"/>
  <c r="CY290" i="1"/>
  <c r="X290" i="1" s="1"/>
  <c r="CZ290" i="1"/>
  <c r="Y290" i="1" s="1"/>
  <c r="CP290" i="1"/>
  <c r="O290" i="1" s="1"/>
  <c r="CP115" i="1"/>
  <c r="O115" i="1" s="1"/>
  <c r="CZ47" i="1"/>
  <c r="Y47" i="1" s="1"/>
  <c r="CY47" i="1"/>
  <c r="X47" i="1" s="1"/>
  <c r="AK351" i="1"/>
  <c r="X434" i="1"/>
  <c r="AO22" i="1"/>
  <c r="AO627" i="1"/>
  <c r="F505" i="1"/>
  <c r="CP561" i="1"/>
  <c r="O561" i="1" s="1"/>
  <c r="CP199" i="1"/>
  <c r="O199" i="1" s="1"/>
  <c r="DJ339" i="3"/>
  <c r="S184" i="1"/>
  <c r="EU22" i="1"/>
  <c r="EU627" i="1"/>
  <c r="P517" i="1"/>
  <c r="CZ552" i="1"/>
  <c r="Y552" i="1" s="1"/>
  <c r="CY552" i="1"/>
  <c r="X552" i="1" s="1"/>
  <c r="DJ570" i="3"/>
  <c r="S289" i="1"/>
  <c r="CY165" i="1"/>
  <c r="X165" i="1" s="1"/>
  <c r="CZ165" i="1"/>
  <c r="Y165" i="1" s="1"/>
  <c r="P175" i="1"/>
  <c r="DN286" i="1"/>
  <c r="P342" i="1"/>
  <c r="CI351" i="1"/>
  <c r="AZ434" i="1"/>
  <c r="CY35" i="1"/>
  <c r="X35" i="1" s="1"/>
  <c r="CZ35" i="1"/>
  <c r="Y35" i="1" s="1"/>
  <c r="CG351" i="1"/>
  <c r="AX434" i="1"/>
  <c r="CY115" i="1"/>
  <c r="X115" i="1" s="1"/>
  <c r="CZ115" i="1"/>
  <c r="Y115" i="1" s="1"/>
  <c r="DJ8" i="3"/>
  <c r="CY299" i="1"/>
  <c r="X299" i="1" s="1"/>
  <c r="CZ299" i="1"/>
  <c r="Y299" i="1" s="1"/>
  <c r="CP72" i="1"/>
  <c r="O72" i="1" s="1"/>
  <c r="CP32" i="1"/>
  <c r="O32" i="1" s="1"/>
  <c r="DJ57" i="3"/>
  <c r="S52" i="1"/>
  <c r="EV22" i="1"/>
  <c r="EV627" i="1"/>
  <c r="P526" i="1"/>
  <c r="CY199" i="1"/>
  <c r="X199" i="1" s="1"/>
  <c r="CZ199" i="1"/>
  <c r="Y199" i="1" s="1"/>
  <c r="DJ399" i="3"/>
  <c r="S211" i="1"/>
  <c r="CP211" i="1" s="1"/>
  <c r="O211" i="1" s="1"/>
  <c r="EL536" i="1"/>
  <c r="P615" i="1"/>
  <c r="U17" i="2" s="1"/>
  <c r="AH26" i="1"/>
  <c r="U254" i="1"/>
  <c r="DJ641" i="3"/>
  <c r="S542" i="1"/>
  <c r="CP232" i="1"/>
  <c r="O232" i="1" s="1"/>
  <c r="CY136" i="1"/>
  <c r="X136" i="1" s="1"/>
  <c r="CZ136" i="1"/>
  <c r="Y136" i="1" s="1"/>
  <c r="GM136" i="1" s="1"/>
  <c r="GN136" i="1" s="1"/>
  <c r="CY41" i="1"/>
  <c r="X41" i="1" s="1"/>
  <c r="CZ41" i="1"/>
  <c r="Y41" i="1" s="1"/>
  <c r="DW319" i="1"/>
  <c r="CP246" i="1"/>
  <c r="O246" i="1" s="1"/>
  <c r="CP160" i="1"/>
  <c r="O160" i="1" s="1"/>
  <c r="DJ28" i="3"/>
  <c r="CP37" i="1"/>
  <c r="O37" i="1" s="1"/>
  <c r="V26" i="1"/>
  <c r="F277" i="1"/>
  <c r="G103" i="7" s="1"/>
  <c r="V501" i="1"/>
  <c r="AQ22" i="1"/>
  <c r="AQ627" i="1"/>
  <c r="F511" i="1"/>
  <c r="DJ56" i="3"/>
  <c r="ER26" i="1"/>
  <c r="P265" i="1"/>
  <c r="ER501" i="1"/>
  <c r="DM351" i="1"/>
  <c r="P456" i="1"/>
  <c r="AQ351" i="1"/>
  <c r="F444" i="1"/>
  <c r="CY217" i="1"/>
  <c r="X217" i="1" s="1"/>
  <c r="CZ217" i="1"/>
  <c r="Y217" i="1" s="1"/>
  <c r="CZ300" i="1"/>
  <c r="Y300" i="1" s="1"/>
  <c r="CY300" i="1"/>
  <c r="X300" i="1" s="1"/>
  <c r="CP227" i="1"/>
  <c r="O227" i="1" s="1"/>
  <c r="GM227" i="1" s="1"/>
  <c r="GO227" i="1" s="1"/>
  <c r="CY160" i="1"/>
  <c r="X160" i="1" s="1"/>
  <c r="CZ160" i="1"/>
  <c r="Y160" i="1" s="1"/>
  <c r="DJ52" i="3"/>
  <c r="T597" i="1"/>
  <c r="T540" i="1"/>
  <c r="F588" i="1"/>
  <c r="CY557" i="1"/>
  <c r="X557" i="1" s="1"/>
  <c r="AZ103" i="8" s="1"/>
  <c r="L101" i="8" s="1"/>
  <c r="CZ557" i="1"/>
  <c r="Y557" i="1" s="1"/>
  <c r="BA103" i="8" s="1"/>
  <c r="L102" i="8" s="1"/>
  <c r="CY72" i="1"/>
  <c r="X72" i="1" s="1"/>
  <c r="CZ72" i="1"/>
  <c r="Y72" i="1" s="1"/>
  <c r="CY44" i="1"/>
  <c r="X44" i="1" s="1"/>
  <c r="CZ44" i="1"/>
  <c r="Y44" i="1" s="1"/>
  <c r="Q31" i="1"/>
  <c r="CP31" i="1" s="1"/>
  <c r="O31" i="1" s="1"/>
  <c r="GM31" i="1" s="1"/>
  <c r="GN31" i="1" s="1"/>
  <c r="R52" i="1"/>
  <c r="BA286" i="1"/>
  <c r="F339" i="1"/>
  <c r="U286" i="1"/>
  <c r="F341" i="1"/>
  <c r="G156" i="7" s="1"/>
  <c r="CP41" i="1"/>
  <c r="O41" i="1" s="1"/>
  <c r="DJ607" i="3"/>
  <c r="AE567" i="1"/>
  <c r="DU567" i="1"/>
  <c r="CY192" i="1"/>
  <c r="X192" i="1" s="1"/>
  <c r="GM192" i="1" s="1"/>
  <c r="GO192" i="1" s="1"/>
  <c r="FU254" i="1" s="1"/>
  <c r="CZ192" i="1"/>
  <c r="Y192" i="1" s="1"/>
  <c r="T351" i="1"/>
  <c r="F455" i="1"/>
  <c r="DU319" i="1"/>
  <c r="CP247" i="1"/>
  <c r="O247" i="1" s="1"/>
  <c r="GM247" i="1" s="1"/>
  <c r="GN247" i="1" s="1"/>
  <c r="DJ468" i="3"/>
  <c r="EM22" i="1"/>
  <c r="P520" i="1"/>
  <c r="W16" i="2" s="1"/>
  <c r="CP216" i="1"/>
  <c r="O216" i="1" s="1"/>
  <c r="CP165" i="1"/>
  <c r="O165" i="1" s="1"/>
  <c r="GM165" i="1" s="1"/>
  <c r="GO165" i="1" s="1"/>
  <c r="AX286" i="1"/>
  <c r="F326" i="1"/>
  <c r="CY563" i="1"/>
  <c r="X563" i="1" s="1"/>
  <c r="CZ563" i="1"/>
  <c r="Y563" i="1" s="1"/>
  <c r="EI536" i="1"/>
  <c r="P607" i="1"/>
  <c r="ES22" i="1"/>
  <c r="P521" i="1"/>
  <c r="Q226" i="1"/>
  <c r="CP226" i="1" s="1"/>
  <c r="O226" i="1" s="1"/>
  <c r="CP34" i="1"/>
  <c r="O34" i="1" s="1"/>
  <c r="AU286" i="1"/>
  <c r="F338" i="1"/>
  <c r="GM546" i="1"/>
  <c r="GP546" i="1" s="1"/>
  <c r="AS536" i="1"/>
  <c r="F614" i="1"/>
  <c r="CY156" i="1"/>
  <c r="X156" i="1" s="1"/>
  <c r="CZ156" i="1"/>
  <c r="Y156" i="1" s="1"/>
  <c r="DN536" i="1"/>
  <c r="P620" i="1"/>
  <c r="GM557" i="1"/>
  <c r="GP557" i="1" s="1"/>
  <c r="U351" i="1"/>
  <c r="F456" i="1"/>
  <c r="EG22" i="1"/>
  <c r="P505" i="1"/>
  <c r="EG627" i="1"/>
  <c r="CY551" i="1"/>
  <c r="X551" i="1" s="1"/>
  <c r="AZ93" i="8" s="1"/>
  <c r="L91" i="8" s="1"/>
  <c r="CZ551" i="1"/>
  <c r="Y551" i="1" s="1"/>
  <c r="BA93" i="8" s="1"/>
  <c r="L92" i="8" s="1"/>
  <c r="CY232" i="1"/>
  <c r="X232" i="1" s="1"/>
  <c r="CZ232" i="1"/>
  <c r="Y232" i="1" s="1"/>
  <c r="CY71" i="1"/>
  <c r="X71" i="1" s="1"/>
  <c r="CZ71" i="1"/>
  <c r="Y71" i="1" s="1"/>
  <c r="DJ20" i="3"/>
  <c r="S38" i="1"/>
  <c r="DJ49" i="3"/>
  <c r="S49" i="1"/>
  <c r="P478" i="1"/>
  <c r="EP466" i="1"/>
  <c r="CZ34" i="1"/>
  <c r="Y34" i="1" s="1"/>
  <c r="CY34" i="1"/>
  <c r="X34" i="1" s="1"/>
  <c r="CE351" i="1"/>
  <c r="AV434" i="1"/>
  <c r="ER351" i="1"/>
  <c r="P445" i="1"/>
  <c r="DJ657" i="3"/>
  <c r="S554" i="1"/>
  <c r="CP554" i="1" s="1"/>
  <c r="O554" i="1" s="1"/>
  <c r="DJ131" i="3"/>
  <c r="S92" i="1"/>
  <c r="CP92" i="1" s="1"/>
  <c r="O92" i="1" s="1"/>
  <c r="Q52" i="1"/>
  <c r="DK351" i="1"/>
  <c r="P449" i="1"/>
  <c r="DJ573" i="3"/>
  <c r="S292" i="1"/>
  <c r="AD567" i="1"/>
  <c r="DJ643" i="3"/>
  <c r="S543" i="1"/>
  <c r="CZ170" i="1"/>
  <c r="Y170" i="1" s="1"/>
  <c r="CY170" i="1"/>
  <c r="X170" i="1" s="1"/>
  <c r="ES540" i="1"/>
  <c r="P587" i="1"/>
  <c r="ES597" i="1"/>
  <c r="FX351" i="1"/>
  <c r="EO434" i="1"/>
  <c r="BA26" i="1"/>
  <c r="F274" i="1"/>
  <c r="BA501" i="1"/>
  <c r="CP552" i="1"/>
  <c r="O552" i="1" s="1"/>
  <c r="CY216" i="1"/>
  <c r="X216" i="1" s="1"/>
  <c r="CZ216" i="1"/>
  <c r="Y216" i="1" s="1"/>
  <c r="CP156" i="1"/>
  <c r="O156" i="1" s="1"/>
  <c r="DJ495" i="3"/>
  <c r="DJ190" i="3"/>
  <c r="S116" i="1"/>
  <c r="P50" i="1"/>
  <c r="CY43" i="1"/>
  <c r="X43" i="1" s="1"/>
  <c r="CZ43" i="1"/>
  <c r="Y43" i="1" s="1"/>
  <c r="DM567" i="1"/>
  <c r="DZ540" i="1"/>
  <c r="ER540" i="1"/>
  <c r="ER597" i="1"/>
  <c r="P578" i="1"/>
  <c r="F607" i="1"/>
  <c r="AQ536" i="1"/>
  <c r="P351" i="1"/>
  <c r="F437" i="1"/>
  <c r="CP555" i="1"/>
  <c r="O555" i="1" s="1"/>
  <c r="CZ40" i="1"/>
  <c r="Y40" i="1" s="1"/>
  <c r="CY40" i="1"/>
  <c r="X40" i="1" s="1"/>
  <c r="CP40" i="1"/>
  <c r="O40" i="1" s="1"/>
  <c r="CY561" i="1"/>
  <c r="X561" i="1" s="1"/>
  <c r="CZ561" i="1"/>
  <c r="Y561" i="1" s="1"/>
  <c r="R292" i="1"/>
  <c r="DJ649" i="3"/>
  <c r="S548" i="1"/>
  <c r="CY137" i="1"/>
  <c r="X137" i="1" s="1"/>
  <c r="CZ137" i="1"/>
  <c r="Y137" i="1" s="1"/>
  <c r="DJ245" i="3"/>
  <c r="S155" i="1"/>
  <c r="V351" i="1"/>
  <c r="F457" i="1"/>
  <c r="EH22" i="1"/>
  <c r="EH627" i="1"/>
  <c r="P510" i="1"/>
  <c r="V16" i="2" s="1"/>
  <c r="CY545" i="1"/>
  <c r="X545" i="1" s="1"/>
  <c r="AZ73" i="8" s="1"/>
  <c r="L71" i="8" s="1"/>
  <c r="CZ545" i="1"/>
  <c r="Y545" i="1" s="1"/>
  <c r="BA73" i="8" s="1"/>
  <c r="L72" i="8" s="1"/>
  <c r="CP542" i="1"/>
  <c r="O542" i="1" s="1"/>
  <c r="AC567" i="1"/>
  <c r="DW567" i="1"/>
  <c r="FW351" i="1"/>
  <c r="EN434" i="1"/>
  <c r="F479" i="1"/>
  <c r="AY466" i="1"/>
  <c r="DO22" i="1"/>
  <c r="P525" i="1"/>
  <c r="DO627" i="1"/>
  <c r="F589" i="1"/>
  <c r="G143" i="8" s="1"/>
  <c r="U597" i="1"/>
  <c r="U540" i="1"/>
  <c r="R311" i="1"/>
  <c r="CP43" i="1"/>
  <c r="O43" i="1" s="1"/>
  <c r="DT351" i="1"/>
  <c r="DG434" i="1"/>
  <c r="ES286" i="1"/>
  <c r="P339" i="1"/>
  <c r="Q305" i="1"/>
  <c r="CP305" i="1" s="1"/>
  <c r="O305" i="1" s="1"/>
  <c r="GM305" i="1" s="1"/>
  <c r="GO305" i="1" s="1"/>
  <c r="CP217" i="1"/>
  <c r="O217" i="1" s="1"/>
  <c r="DJ53" i="3"/>
  <c r="S50" i="1"/>
  <c r="CZ161" i="1"/>
  <c r="Y161" i="1" s="1"/>
  <c r="V286" i="1"/>
  <c r="F342" i="1"/>
  <c r="G157" i="7" s="1"/>
  <c r="DL286" i="1"/>
  <c r="P340" i="1"/>
  <c r="BC22" i="1"/>
  <c r="F517" i="1"/>
  <c r="BC627" i="1"/>
  <c r="CZ558" i="1"/>
  <c r="Y558" i="1" s="1"/>
  <c r="CY558" i="1"/>
  <c r="X558" i="1" s="1"/>
  <c r="GM29" i="1"/>
  <c r="GN29" i="1" s="1"/>
  <c r="CY555" i="1"/>
  <c r="X555" i="1" s="1"/>
  <c r="CZ555" i="1"/>
  <c r="Y555" i="1" s="1"/>
  <c r="DZ26" i="1"/>
  <c r="DM254" i="1"/>
  <c r="DN26" i="1"/>
  <c r="P277" i="1"/>
  <c r="DN501" i="1"/>
  <c r="EU536" i="1"/>
  <c r="P613" i="1"/>
  <c r="CF351" i="1"/>
  <c r="AW434" i="1"/>
  <c r="DN351" i="1"/>
  <c r="P457" i="1"/>
  <c r="DP351" i="1"/>
  <c r="P460" i="1"/>
  <c r="DJ77" i="3"/>
  <c r="Q53" i="1"/>
  <c r="CP53" i="1" s="1"/>
  <c r="O53" i="1" s="1"/>
  <c r="GM53" i="1" s="1"/>
  <c r="GN53" i="1" s="1"/>
  <c r="DJ15" i="3"/>
  <c r="Q292" i="1"/>
  <c r="DJ11" i="3"/>
  <c r="ED351" i="1"/>
  <c r="DQ434" i="1"/>
  <c r="AP22" i="1"/>
  <c r="AP627" i="1"/>
  <c r="F510" i="1"/>
  <c r="G16" i="2" s="1"/>
  <c r="GM103" i="1"/>
  <c r="GN103" i="1" s="1"/>
  <c r="DJ569" i="3"/>
  <c r="S288" i="1"/>
  <c r="DV567" i="1"/>
  <c r="DJ24" i="3"/>
  <c r="DO351" i="1"/>
  <c r="P458" i="1"/>
  <c r="FZ351" i="1"/>
  <c r="EQ434" i="1"/>
  <c r="Q311" i="1"/>
  <c r="GN354" i="1"/>
  <c r="FT434" i="1" s="1"/>
  <c r="FS434" i="1"/>
  <c r="Q175" i="1"/>
  <c r="AD254" i="1" s="1"/>
  <c r="CZ28" i="1"/>
  <c r="Y28" i="1" s="1"/>
  <c r="CY28" i="1"/>
  <c r="X28" i="1" s="1"/>
  <c r="R50" i="1"/>
  <c r="DW254" i="1" s="1"/>
  <c r="W351" i="1"/>
  <c r="F458" i="1"/>
  <c r="CY226" i="1"/>
  <c r="X226" i="1" s="1"/>
  <c r="CZ226" i="1"/>
  <c r="Y226" i="1" s="1"/>
  <c r="T26" i="1"/>
  <c r="F275" i="1"/>
  <c r="T501" i="1"/>
  <c r="ES351" i="1"/>
  <c r="P454" i="1"/>
  <c r="CI286" i="1"/>
  <c r="AZ319" i="1"/>
  <c r="AZ501" i="1" s="1"/>
  <c r="S351" i="1"/>
  <c r="F449" i="1"/>
  <c r="CP198" i="1"/>
  <c r="O198" i="1" s="1"/>
  <c r="GM198" i="1" s="1"/>
  <c r="GN198" i="1" s="1"/>
  <c r="CP38" i="1"/>
  <c r="O38" i="1" s="1"/>
  <c r="AZ466" i="1"/>
  <c r="F482" i="1"/>
  <c r="EP286" i="1"/>
  <c r="P326" i="1"/>
  <c r="DJ665" i="3"/>
  <c r="S560" i="1"/>
  <c r="CP560" i="1" s="1"/>
  <c r="O560" i="1" s="1"/>
  <c r="DJ577" i="3"/>
  <c r="S185" i="1"/>
  <c r="CP185" i="1" s="1"/>
  <c r="O185" i="1" s="1"/>
  <c r="Q47" i="1"/>
  <c r="CP47" i="1" s="1"/>
  <c r="O47" i="1" s="1"/>
  <c r="DJ44" i="3"/>
  <c r="ET536" i="1"/>
  <c r="P610" i="1"/>
  <c r="W501" i="1"/>
  <c r="P292" i="1"/>
  <c r="DJ305" i="3"/>
  <c r="DJ281" i="3"/>
  <c r="S166" i="1"/>
  <c r="CP166" i="1" s="1"/>
  <c r="O166" i="1" s="1"/>
  <c r="F578" i="1"/>
  <c r="AZ597" i="1"/>
  <c r="AZ540" i="1"/>
  <c r="CP300" i="1"/>
  <c r="O300" i="1" s="1"/>
  <c r="CZ212" i="1"/>
  <c r="Y212" i="1" s="1"/>
  <c r="CY212" i="1"/>
  <c r="X212" i="1" s="1"/>
  <c r="DJ322" i="3"/>
  <c r="DJ40" i="3"/>
  <c r="DH351" i="1"/>
  <c r="P437" i="1"/>
  <c r="BD22" i="1"/>
  <c r="F526" i="1"/>
  <c r="BD627" i="1"/>
  <c r="P311" i="1"/>
  <c r="CP311" i="1" s="1"/>
  <c r="O311" i="1" s="1"/>
  <c r="DJ632" i="3"/>
  <c r="S312" i="1"/>
  <c r="DI351" i="1"/>
  <c r="P446" i="1"/>
  <c r="EO466" i="1"/>
  <c r="P477" i="1"/>
  <c r="CY231" i="1"/>
  <c r="X231" i="1" s="1"/>
  <c r="CZ231" i="1"/>
  <c r="Y231" i="1" s="1"/>
  <c r="DJ314" i="3"/>
  <c r="S175" i="1"/>
  <c r="CP116" i="1"/>
  <c r="O116" i="1" s="1"/>
  <c r="Q50" i="1"/>
  <c r="Q171" i="1"/>
  <c r="CP171" i="1" s="1"/>
  <c r="O171" i="1" s="1"/>
  <c r="GM171" i="1" s="1"/>
  <c r="GO171" i="1" s="1"/>
  <c r="T286" i="1"/>
  <c r="F340" i="1"/>
  <c r="AN93" i="8" l="1"/>
  <c r="K93" i="8"/>
  <c r="E17" i="2"/>
  <c r="C41" i="8"/>
  <c r="GM217" i="1"/>
  <c r="GO217" i="1" s="1"/>
  <c r="AN103" i="8"/>
  <c r="K103" i="8"/>
  <c r="AN73" i="8"/>
  <c r="K73" i="8"/>
  <c r="GM300" i="1"/>
  <c r="GO300" i="1" s="1"/>
  <c r="GM558" i="1"/>
  <c r="GP558" i="1" s="1"/>
  <c r="GM552" i="1"/>
  <c r="GP552" i="1" s="1"/>
  <c r="GM563" i="1"/>
  <c r="GP563" i="1" s="1"/>
  <c r="GM37" i="1"/>
  <c r="GN37" i="1" s="1"/>
  <c r="F261" i="1"/>
  <c r="AX26" i="1"/>
  <c r="GM156" i="1"/>
  <c r="GO156" i="1" s="1"/>
  <c r="GM71" i="1"/>
  <c r="GN71" i="1" s="1"/>
  <c r="GM35" i="1"/>
  <c r="GN35" i="1" s="1"/>
  <c r="AE319" i="1"/>
  <c r="R319" i="1" s="1"/>
  <c r="AE254" i="1"/>
  <c r="DV319" i="1"/>
  <c r="GM28" i="1"/>
  <c r="GN28" i="1" s="1"/>
  <c r="GM299" i="1"/>
  <c r="GO299" i="1" s="1"/>
  <c r="GM551" i="1"/>
  <c r="GP551" i="1" s="1"/>
  <c r="GM115" i="1"/>
  <c r="GN115" i="1" s="1"/>
  <c r="GM43" i="1"/>
  <c r="GN43" i="1" s="1"/>
  <c r="GM545" i="1"/>
  <c r="GP545" i="1" s="1"/>
  <c r="GM47" i="1"/>
  <c r="GN47" i="1" s="1"/>
  <c r="GM137" i="1"/>
  <c r="GN137" i="1" s="1"/>
  <c r="GM170" i="1"/>
  <c r="GO170" i="1" s="1"/>
  <c r="GM226" i="1"/>
  <c r="GO226" i="1" s="1"/>
  <c r="GM32" i="1"/>
  <c r="GN32" i="1" s="1"/>
  <c r="F604" i="1"/>
  <c r="AX536" i="1"/>
  <c r="GM212" i="1"/>
  <c r="GO212" i="1" s="1"/>
  <c r="AD319" i="1"/>
  <c r="AD286" i="1" s="1"/>
  <c r="GM231" i="1"/>
  <c r="GN231" i="1" s="1"/>
  <c r="CP292" i="1"/>
  <c r="O292" i="1" s="1"/>
  <c r="GM216" i="1"/>
  <c r="GO216" i="1" s="1"/>
  <c r="FU26" i="1"/>
  <c r="EL254" i="1"/>
  <c r="DW26" i="1"/>
  <c r="DJ254" i="1"/>
  <c r="AZ22" i="1"/>
  <c r="F512" i="1"/>
  <c r="AZ627" i="1"/>
  <c r="EH18" i="1"/>
  <c r="P636" i="1"/>
  <c r="CY548" i="1"/>
  <c r="X548" i="1" s="1"/>
  <c r="AZ83" i="8" s="1"/>
  <c r="L81" i="8" s="1"/>
  <c r="CZ548" i="1"/>
  <c r="Y548" i="1" s="1"/>
  <c r="BA83" i="8" s="1"/>
  <c r="L82" i="8" s="1"/>
  <c r="CP50" i="1"/>
  <c r="O50" i="1" s="1"/>
  <c r="DT254" i="1" s="1"/>
  <c r="CZ49" i="1"/>
  <c r="Y49" i="1" s="1"/>
  <c r="CY49" i="1"/>
  <c r="X49" i="1" s="1"/>
  <c r="DU254" i="1"/>
  <c r="V22" i="1"/>
  <c r="F524" i="1"/>
  <c r="V627" i="1"/>
  <c r="CY175" i="1"/>
  <c r="X175" i="1" s="1"/>
  <c r="CZ175" i="1"/>
  <c r="Y175" i="1" s="1"/>
  <c r="CY312" i="1"/>
  <c r="X312" i="1" s="1"/>
  <c r="CZ312" i="1"/>
  <c r="Y312" i="1" s="1"/>
  <c r="AP18" i="1"/>
  <c r="F636" i="1"/>
  <c r="U536" i="1"/>
  <c r="F619" i="1"/>
  <c r="P608" i="1"/>
  <c r="ER536" i="1"/>
  <c r="CY116" i="1"/>
  <c r="X116" i="1" s="1"/>
  <c r="GM116" i="1" s="1"/>
  <c r="GN116" i="1" s="1"/>
  <c r="CZ116" i="1"/>
  <c r="Y116" i="1" s="1"/>
  <c r="BA22" i="1"/>
  <c r="BA627" i="1"/>
  <c r="F521" i="1"/>
  <c r="GM41" i="1"/>
  <c r="T536" i="1"/>
  <c r="F618" i="1"/>
  <c r="ER22" i="1"/>
  <c r="P512" i="1"/>
  <c r="ER627" i="1"/>
  <c r="U26" i="1"/>
  <c r="F276" i="1"/>
  <c r="G102" i="7" s="1"/>
  <c r="U501" i="1"/>
  <c r="GM72" i="1"/>
  <c r="GN72" i="1" s="1"/>
  <c r="EU18" i="1"/>
  <c r="P643" i="1"/>
  <c r="CC26" i="1"/>
  <c r="AT254" i="1"/>
  <c r="ET18" i="1"/>
  <c r="P640" i="1"/>
  <c r="F608" i="1"/>
  <c r="AZ536" i="1"/>
  <c r="T22" i="1"/>
  <c r="T627" i="1"/>
  <c r="F522" i="1"/>
  <c r="AW351" i="1"/>
  <c r="F440" i="1"/>
  <c r="EN351" i="1"/>
  <c r="P439" i="1"/>
  <c r="DV254" i="1"/>
  <c r="DW540" i="1"/>
  <c r="DJ567" i="1"/>
  <c r="AV351" i="1"/>
  <c r="F439" i="1"/>
  <c r="CY38" i="1"/>
  <c r="X38" i="1" s="1"/>
  <c r="CZ38" i="1"/>
  <c r="Y38" i="1" s="1"/>
  <c r="AO18" i="1"/>
  <c r="F631" i="1"/>
  <c r="GM211" i="1"/>
  <c r="GO211" i="1" s="1"/>
  <c r="CA351" i="1"/>
  <c r="AR434" i="1"/>
  <c r="CY93" i="1"/>
  <c r="X93" i="1" s="1"/>
  <c r="CZ93" i="1"/>
  <c r="Y93" i="1" s="1"/>
  <c r="BB18" i="1"/>
  <c r="F640" i="1"/>
  <c r="AY351" i="1"/>
  <c r="F442" i="1"/>
  <c r="CY166" i="1"/>
  <c r="X166" i="1" s="1"/>
  <c r="CZ166" i="1"/>
  <c r="Y166" i="1" s="1"/>
  <c r="FS351" i="1"/>
  <c r="EJ434" i="1"/>
  <c r="DQ351" i="1"/>
  <c r="P461" i="1"/>
  <c r="DO18" i="1"/>
  <c r="P651" i="1"/>
  <c r="CF567" i="1"/>
  <c r="CE567" i="1"/>
  <c r="CH567" i="1"/>
  <c r="AC540" i="1"/>
  <c r="P567" i="1"/>
  <c r="GM555" i="1"/>
  <c r="GP555" i="1" s="1"/>
  <c r="CY543" i="1"/>
  <c r="X543" i="1" s="1"/>
  <c r="DX567" i="1"/>
  <c r="CZ543" i="1"/>
  <c r="Y543" i="1" s="1"/>
  <c r="EG18" i="1"/>
  <c r="P631" i="1"/>
  <c r="CP49" i="1"/>
  <c r="O49" i="1" s="1"/>
  <c r="CZ184" i="1"/>
  <c r="Y184" i="1" s="1"/>
  <c r="CY184" i="1"/>
  <c r="X184" i="1" s="1"/>
  <c r="GM290" i="1"/>
  <c r="GN290" i="1" s="1"/>
  <c r="CB351" i="1"/>
  <c r="AS434" i="1"/>
  <c r="CY246" i="1"/>
  <c r="X246" i="1" s="1"/>
  <c r="AZ72" i="7" s="1"/>
  <c r="CZ246" i="1"/>
  <c r="Y246" i="1" s="1"/>
  <c r="EP536" i="1"/>
  <c r="P604" i="1"/>
  <c r="H16" i="2"/>
  <c r="FT351" i="1"/>
  <c r="EK434" i="1"/>
  <c r="DN22" i="1"/>
  <c r="P524" i="1"/>
  <c r="DN627" i="1"/>
  <c r="DG351" i="1"/>
  <c r="P436" i="1"/>
  <c r="AE26" i="1"/>
  <c r="R254" i="1"/>
  <c r="CZ560" i="1"/>
  <c r="Y560" i="1" s="1"/>
  <c r="BA113" i="8" s="1"/>
  <c r="L112" i="8" s="1"/>
  <c r="CY560" i="1"/>
  <c r="X560" i="1" s="1"/>
  <c r="AZ113" i="8" s="1"/>
  <c r="L111" i="8" s="1"/>
  <c r="DV540" i="1"/>
  <c r="DI567" i="1"/>
  <c r="CY155" i="1"/>
  <c r="X155" i="1" s="1"/>
  <c r="CZ155" i="1"/>
  <c r="Y155" i="1" s="1"/>
  <c r="EO351" i="1"/>
  <c r="P440" i="1"/>
  <c r="CZ92" i="1"/>
  <c r="Y92" i="1" s="1"/>
  <c r="GM92" i="1" s="1"/>
  <c r="GN92" i="1" s="1"/>
  <c r="CY92" i="1"/>
  <c r="X92" i="1" s="1"/>
  <c r="GM34" i="1"/>
  <c r="GN34" i="1" s="1"/>
  <c r="FZ567" i="1"/>
  <c r="FX567" i="1"/>
  <c r="DH567" i="1"/>
  <c r="DU540" i="1"/>
  <c r="FW567" i="1"/>
  <c r="EV18" i="1"/>
  <c r="P652" i="1"/>
  <c r="AZ351" i="1"/>
  <c r="F445" i="1"/>
  <c r="CY289" i="1"/>
  <c r="X289" i="1" s="1"/>
  <c r="CZ289" i="1"/>
  <c r="Y289" i="1" s="1"/>
  <c r="ED319" i="1" s="1"/>
  <c r="DX319" i="1"/>
  <c r="X351" i="1"/>
  <c r="F460" i="1"/>
  <c r="CP52" i="1"/>
  <c r="O52" i="1" s="1"/>
  <c r="CY185" i="1"/>
  <c r="X185" i="1" s="1"/>
  <c r="CZ185" i="1"/>
  <c r="Y185" i="1" s="1"/>
  <c r="CP312" i="1"/>
  <c r="O312" i="1" s="1"/>
  <c r="CY288" i="1"/>
  <c r="X288" i="1" s="1"/>
  <c r="CZ288" i="1"/>
  <c r="Y288" i="1" s="1"/>
  <c r="AF319" i="1"/>
  <c r="AC254" i="1"/>
  <c r="P589" i="1"/>
  <c r="DM597" i="1"/>
  <c r="DM540" i="1"/>
  <c r="AD540" i="1"/>
  <c r="Q567" i="1"/>
  <c r="CP543" i="1"/>
  <c r="O543" i="1" s="1"/>
  <c r="GM160" i="1"/>
  <c r="GO160" i="1" s="1"/>
  <c r="CP184" i="1"/>
  <c r="O184" i="1" s="1"/>
  <c r="GM199" i="1"/>
  <c r="GN199" i="1" s="1"/>
  <c r="CY222" i="1"/>
  <c r="X222" i="1" s="1"/>
  <c r="CZ222" i="1"/>
  <c r="Y222" i="1" s="1"/>
  <c r="O351" i="1"/>
  <c r="F436" i="1"/>
  <c r="DO536" i="1"/>
  <c r="P621" i="1"/>
  <c r="GM161" i="1"/>
  <c r="GO161" i="1" s="1"/>
  <c r="GM221" i="1"/>
  <c r="GO221" i="1" s="1"/>
  <c r="AZ286" i="1"/>
  <c r="F330" i="1"/>
  <c r="CP548" i="1"/>
  <c r="O548" i="1" s="1"/>
  <c r="BC18" i="1"/>
  <c r="F643" i="1"/>
  <c r="CZ50" i="1"/>
  <c r="Y50" i="1" s="1"/>
  <c r="ED254" i="1" s="1"/>
  <c r="CY50" i="1"/>
  <c r="X50" i="1" s="1"/>
  <c r="EC254" i="1" s="1"/>
  <c r="GM40" i="1"/>
  <c r="ES536" i="1"/>
  <c r="P617" i="1"/>
  <c r="CP155" i="1"/>
  <c r="O155" i="1" s="1"/>
  <c r="CY554" i="1"/>
  <c r="X554" i="1" s="1"/>
  <c r="CZ554" i="1"/>
  <c r="Y554" i="1" s="1"/>
  <c r="ES627" i="1"/>
  <c r="DU286" i="1"/>
  <c r="FX319" i="1"/>
  <c r="DH319" i="1"/>
  <c r="FW319" i="1"/>
  <c r="FZ319" i="1"/>
  <c r="R567" i="1"/>
  <c r="AE540" i="1"/>
  <c r="AQ18" i="1"/>
  <c r="F637" i="1"/>
  <c r="GM232" i="1"/>
  <c r="GN232" i="1" s="1"/>
  <c r="CY211" i="1"/>
  <c r="X211" i="1" s="1"/>
  <c r="CZ211" i="1"/>
  <c r="Y211" i="1" s="1"/>
  <c r="CY52" i="1"/>
  <c r="X52" i="1" s="1"/>
  <c r="AK254" i="1" s="1"/>
  <c r="CZ52" i="1"/>
  <c r="Y52" i="1" s="1"/>
  <c r="AC319" i="1"/>
  <c r="BA536" i="1"/>
  <c r="F617" i="1"/>
  <c r="P618" i="1"/>
  <c r="DL536" i="1"/>
  <c r="DL22" i="1"/>
  <c r="P522" i="1"/>
  <c r="DL627" i="1"/>
  <c r="AD26" i="1"/>
  <c r="Q254" i="1"/>
  <c r="BD18" i="1"/>
  <c r="F652" i="1"/>
  <c r="W22" i="1"/>
  <c r="F525" i="1"/>
  <c r="W627" i="1"/>
  <c r="GM38" i="1"/>
  <c r="GN38" i="1" s="1"/>
  <c r="EQ351" i="1"/>
  <c r="P442" i="1"/>
  <c r="DM26" i="1"/>
  <c r="P276" i="1"/>
  <c r="DM501" i="1"/>
  <c r="AF254" i="1"/>
  <c r="DV286" i="1"/>
  <c r="DI319" i="1"/>
  <c r="CY292" i="1"/>
  <c r="X292" i="1" s="1"/>
  <c r="CZ292" i="1"/>
  <c r="Y292" i="1" s="1"/>
  <c r="CP289" i="1"/>
  <c r="O289" i="1" s="1"/>
  <c r="DW286" i="1"/>
  <c r="DJ319" i="1"/>
  <c r="CY542" i="1"/>
  <c r="X542" i="1" s="1"/>
  <c r="CZ542" i="1"/>
  <c r="Y542" i="1" s="1"/>
  <c r="BA63" i="8" s="1"/>
  <c r="AF567" i="1"/>
  <c r="CP288" i="1"/>
  <c r="O288" i="1" s="1"/>
  <c r="EI18" i="1"/>
  <c r="P637" i="1"/>
  <c r="CY549" i="1"/>
  <c r="X549" i="1" s="1"/>
  <c r="CZ549" i="1"/>
  <c r="Y549" i="1" s="1"/>
  <c r="CZ176" i="1"/>
  <c r="Y176" i="1" s="1"/>
  <c r="CY176" i="1"/>
  <c r="X176" i="1" s="1"/>
  <c r="EP627" i="1"/>
  <c r="GM46" i="1"/>
  <c r="GN46" i="1" s="1"/>
  <c r="DX254" i="1"/>
  <c r="AX351" i="1"/>
  <c r="F441" i="1"/>
  <c r="AX501" i="1"/>
  <c r="CP175" i="1"/>
  <c r="O175" i="1" s="1"/>
  <c r="GM561" i="1"/>
  <c r="GP561" i="1" s="1"/>
  <c r="Y351" i="1"/>
  <c r="F461" i="1"/>
  <c r="CY311" i="1"/>
  <c r="X311" i="1" s="1"/>
  <c r="AZ126" i="7" s="1"/>
  <c r="CZ311" i="1"/>
  <c r="Y311" i="1" s="1"/>
  <c r="BA126" i="7" s="1"/>
  <c r="GM44" i="1"/>
  <c r="GN44" i="1" s="1"/>
  <c r="CY304" i="1"/>
  <c r="X304" i="1" s="1"/>
  <c r="CZ304" i="1"/>
  <c r="Y304" i="1" s="1"/>
  <c r="W536" i="1"/>
  <c r="F621" i="1"/>
  <c r="G247" i="8" l="1"/>
  <c r="K41" i="8"/>
  <c r="K83" i="8"/>
  <c r="AN83" i="8"/>
  <c r="K42" i="7"/>
  <c r="G337" i="7"/>
  <c r="GM548" i="1"/>
  <c r="GP548" i="1" s="1"/>
  <c r="AE286" i="1"/>
  <c r="GM175" i="1"/>
  <c r="GN175" i="1" s="1"/>
  <c r="GM246" i="1"/>
  <c r="GN246" i="1" s="1"/>
  <c r="BA72" i="7"/>
  <c r="L326" i="7"/>
  <c r="L89" i="7"/>
  <c r="L255" i="7"/>
  <c r="L70" i="7"/>
  <c r="I93" i="8"/>
  <c r="BW93" i="8"/>
  <c r="BX93" i="8" s="1"/>
  <c r="BT93" i="8"/>
  <c r="L125" i="7"/>
  <c r="L276" i="7"/>
  <c r="L144" i="7"/>
  <c r="L275" i="7"/>
  <c r="L124" i="7"/>
  <c r="L143" i="7"/>
  <c r="L62" i="8"/>
  <c r="L218" i="8"/>
  <c r="L238" i="8"/>
  <c r="L131" i="8"/>
  <c r="AK567" i="1"/>
  <c r="AZ63" i="8"/>
  <c r="AN113" i="8"/>
  <c r="K113" i="8"/>
  <c r="I73" i="8"/>
  <c r="BT73" i="8"/>
  <c r="BW73" i="8"/>
  <c r="BX73" i="8" s="1"/>
  <c r="I103" i="8"/>
  <c r="BT103" i="8"/>
  <c r="BW103" i="8"/>
  <c r="BX103" i="8" s="1"/>
  <c r="GM304" i="1"/>
  <c r="GO304" i="1" s="1"/>
  <c r="EC567" i="1"/>
  <c r="DP567" i="1" s="1"/>
  <c r="GM292" i="1"/>
  <c r="GO292" i="1" s="1"/>
  <c r="CC319" i="1" s="1"/>
  <c r="AT319" i="1" s="1"/>
  <c r="GM49" i="1"/>
  <c r="GN49" i="1" s="1"/>
  <c r="GM155" i="1"/>
  <c r="GO155" i="1" s="1"/>
  <c r="GM312" i="1"/>
  <c r="GO312" i="1" s="1"/>
  <c r="FU319" i="1" s="1"/>
  <c r="FU286" i="1" s="1"/>
  <c r="GM93" i="1"/>
  <c r="GN93" i="1" s="1"/>
  <c r="Q319" i="1"/>
  <c r="Q286" i="1" s="1"/>
  <c r="EC319" i="1"/>
  <c r="EC286" i="1" s="1"/>
  <c r="GM549" i="1"/>
  <c r="GP549" i="1" s="1"/>
  <c r="GM311" i="1"/>
  <c r="GO311" i="1" s="1"/>
  <c r="AB254" i="1"/>
  <c r="O254" i="1" s="1"/>
  <c r="GM222" i="1"/>
  <c r="GO222" i="1" s="1"/>
  <c r="GM185" i="1"/>
  <c r="GN185" i="1" s="1"/>
  <c r="GM560" i="1"/>
  <c r="GP560" i="1" s="1"/>
  <c r="GM166" i="1"/>
  <c r="GO166" i="1" s="1"/>
  <c r="AL254" i="1"/>
  <c r="AL26" i="1" s="1"/>
  <c r="GM176" i="1"/>
  <c r="GN176" i="1" s="1"/>
  <c r="AL567" i="1"/>
  <c r="GM554" i="1"/>
  <c r="GP554" i="1" s="1"/>
  <c r="EC26" i="1"/>
  <c r="DP254" i="1"/>
  <c r="ED26" i="1"/>
  <c r="DQ254" i="1"/>
  <c r="DX26" i="1"/>
  <c r="DK254" i="1"/>
  <c r="GM289" i="1"/>
  <c r="DT319" i="1"/>
  <c r="FX286" i="1"/>
  <c r="EO319" i="1"/>
  <c r="ED286" i="1"/>
  <c r="DQ319" i="1"/>
  <c r="EK351" i="1"/>
  <c r="P451" i="1"/>
  <c r="AV567" i="1"/>
  <c r="CE540" i="1"/>
  <c r="DU26" i="1"/>
  <c r="FZ254" i="1"/>
  <c r="DH254" i="1"/>
  <c r="FW254" i="1"/>
  <c r="FX254" i="1"/>
  <c r="DH540" i="1"/>
  <c r="DH597" i="1"/>
  <c r="P570" i="1"/>
  <c r="AB567" i="1"/>
  <c r="ED567" i="1"/>
  <c r="AW567" i="1"/>
  <c r="CF540" i="1"/>
  <c r="AR351" i="1"/>
  <c r="F462" i="1"/>
  <c r="DV26" i="1"/>
  <c r="DI254" i="1"/>
  <c r="DJ26" i="1"/>
  <c r="P268" i="1"/>
  <c r="DJ501" i="1"/>
  <c r="AK26" i="1"/>
  <c r="X254" i="1"/>
  <c r="Q26" i="1"/>
  <c r="F266" i="1"/>
  <c r="AB319" i="1"/>
  <c r="GM288" i="1"/>
  <c r="AC286" i="1"/>
  <c r="CH319" i="1"/>
  <c r="CE319" i="1"/>
  <c r="P319" i="1"/>
  <c r="CF319" i="1"/>
  <c r="ES18" i="1"/>
  <c r="P647" i="1"/>
  <c r="GN40" i="1"/>
  <c r="DM536" i="1"/>
  <c r="P619" i="1"/>
  <c r="EO567" i="1"/>
  <c r="FX540" i="1"/>
  <c r="GM542" i="1"/>
  <c r="DX540" i="1"/>
  <c r="DK567" i="1"/>
  <c r="U22" i="1"/>
  <c r="F523" i="1"/>
  <c r="U627" i="1"/>
  <c r="DI286" i="1"/>
  <c r="P331" i="1"/>
  <c r="DT26" i="1"/>
  <c r="DG254" i="1"/>
  <c r="GM50" i="1"/>
  <c r="GN50" i="1" s="1"/>
  <c r="AZ18" i="1"/>
  <c r="F638" i="1"/>
  <c r="EP18" i="1"/>
  <c r="P634" i="1"/>
  <c r="EC540" i="1"/>
  <c r="AL540" i="1"/>
  <c r="Y567" i="1"/>
  <c r="W18" i="1"/>
  <c r="F651" i="1"/>
  <c r="F581" i="1"/>
  <c r="R540" i="1"/>
  <c r="R597" i="1"/>
  <c r="GM184" i="1"/>
  <c r="GN184" i="1" s="1"/>
  <c r="AC26" i="1"/>
  <c r="CE254" i="1"/>
  <c r="CF254" i="1"/>
  <c r="CH254" i="1"/>
  <c r="P254" i="1"/>
  <c r="GM52" i="1"/>
  <c r="GN52" i="1" s="1"/>
  <c r="GN41" i="1"/>
  <c r="EL26" i="1"/>
  <c r="P272" i="1"/>
  <c r="AF540" i="1"/>
  <c r="S567" i="1"/>
  <c r="DL18" i="1"/>
  <c r="P648" i="1"/>
  <c r="FZ540" i="1"/>
  <c r="EQ567" i="1"/>
  <c r="AX22" i="1"/>
  <c r="F508" i="1"/>
  <c r="AX627" i="1"/>
  <c r="AK540" i="1"/>
  <c r="X567" i="1"/>
  <c r="AF26" i="1"/>
  <c r="S254" i="1"/>
  <c r="FZ286" i="1"/>
  <c r="EQ319" i="1"/>
  <c r="S319" i="1"/>
  <c r="AF286" i="1"/>
  <c r="DN18" i="1"/>
  <c r="P650" i="1"/>
  <c r="P540" i="1"/>
  <c r="P597" i="1"/>
  <c r="F570" i="1"/>
  <c r="AT26" i="1"/>
  <c r="F272" i="1"/>
  <c r="V18" i="1"/>
  <c r="F650" i="1"/>
  <c r="DI597" i="1"/>
  <c r="DI540" i="1"/>
  <c r="P579" i="1"/>
  <c r="DJ286" i="1"/>
  <c r="P333" i="1"/>
  <c r="DM22" i="1"/>
  <c r="P523" i="1"/>
  <c r="DM627" i="1"/>
  <c r="FW286" i="1"/>
  <c r="EN319" i="1"/>
  <c r="GM543" i="1"/>
  <c r="DT567" i="1"/>
  <c r="AL319" i="1"/>
  <c r="EJ351" i="1"/>
  <c r="P462" i="1"/>
  <c r="DJ597" i="1"/>
  <c r="P581" i="1"/>
  <c r="DJ540" i="1"/>
  <c r="ER18" i="1"/>
  <c r="P638" i="1"/>
  <c r="BA18" i="1"/>
  <c r="F647" i="1"/>
  <c r="DH286" i="1"/>
  <c r="P322" i="1"/>
  <c r="Q540" i="1"/>
  <c r="F579" i="1"/>
  <c r="Q597" i="1"/>
  <c r="AK319" i="1"/>
  <c r="DX286" i="1"/>
  <c r="DK319" i="1"/>
  <c r="FW540" i="1"/>
  <c r="EN567" i="1"/>
  <c r="R26" i="1"/>
  <c r="F268" i="1"/>
  <c r="R501" i="1"/>
  <c r="AS351" i="1"/>
  <c r="F451" i="1"/>
  <c r="CH540" i="1"/>
  <c r="AY567" i="1"/>
  <c r="T18" i="1"/>
  <c r="F648" i="1"/>
  <c r="F333" i="1"/>
  <c r="R286" i="1"/>
  <c r="L258" i="7" l="1"/>
  <c r="G336" i="7"/>
  <c r="K41" i="7"/>
  <c r="AN126" i="7"/>
  <c r="K126" i="7"/>
  <c r="I126" i="7" s="1"/>
  <c r="L237" i="8"/>
  <c r="L217" i="8"/>
  <c r="L130" i="8"/>
  <c r="L139" i="8" s="1"/>
  <c r="L61" i="8"/>
  <c r="L327" i="7"/>
  <c r="L90" i="7"/>
  <c r="L98" i="7" s="1"/>
  <c r="L71" i="7"/>
  <c r="AN72" i="7" s="1"/>
  <c r="L256" i="7"/>
  <c r="L238" i="7" s="1"/>
  <c r="L309" i="7" s="1"/>
  <c r="I83" i="8"/>
  <c r="BW83" i="8"/>
  <c r="BX83" i="8" s="1"/>
  <c r="BT83" i="8"/>
  <c r="EL319" i="1"/>
  <c r="EL501" i="1" s="1"/>
  <c r="I113" i="8"/>
  <c r="BW113" i="8"/>
  <c r="BX113" i="8" s="1"/>
  <c r="BT113" i="8"/>
  <c r="L152" i="7"/>
  <c r="Q501" i="1"/>
  <c r="Q22" i="1" s="1"/>
  <c r="F331" i="1"/>
  <c r="CC286" i="1"/>
  <c r="DP319" i="1"/>
  <c r="P345" i="1" s="1"/>
  <c r="CB254" i="1"/>
  <c r="CB26" i="1" s="1"/>
  <c r="Y254" i="1"/>
  <c r="Y26" i="1" s="1"/>
  <c r="AB26" i="1"/>
  <c r="DG567" i="1"/>
  <c r="DT540" i="1"/>
  <c r="DM18" i="1"/>
  <c r="P649" i="1"/>
  <c r="P286" i="1"/>
  <c r="F322" i="1"/>
  <c r="DI26" i="1"/>
  <c r="P266" i="1"/>
  <c r="DI501" i="1"/>
  <c r="FW26" i="1"/>
  <c r="EN254" i="1"/>
  <c r="AT286" i="1"/>
  <c r="F337" i="1"/>
  <c r="AY597" i="1"/>
  <c r="AY540" i="1"/>
  <c r="F575" i="1"/>
  <c r="F582" i="1"/>
  <c r="S540" i="1"/>
  <c r="S597" i="1"/>
  <c r="U18" i="1"/>
  <c r="F649" i="1"/>
  <c r="X26" i="1"/>
  <c r="F280" i="1"/>
  <c r="DH536" i="1"/>
  <c r="P600" i="1"/>
  <c r="DH26" i="1"/>
  <c r="P257" i="1"/>
  <c r="DH501" i="1"/>
  <c r="DK286" i="1"/>
  <c r="P334" i="1"/>
  <c r="AT501" i="1"/>
  <c r="AX18" i="1"/>
  <c r="F634" i="1"/>
  <c r="CH26" i="1"/>
  <c r="AY254" i="1"/>
  <c r="CH286" i="1"/>
  <c r="AY319" i="1"/>
  <c r="FZ26" i="1"/>
  <c r="EQ254" i="1"/>
  <c r="EO286" i="1"/>
  <c r="P325" i="1"/>
  <c r="EL286" i="1"/>
  <c r="P337" i="1"/>
  <c r="AK286" i="1"/>
  <c r="X319" i="1"/>
  <c r="X501" i="1" s="1"/>
  <c r="F594" i="1"/>
  <c r="Y540" i="1"/>
  <c r="Y597" i="1"/>
  <c r="EN540" i="1"/>
  <c r="EN597" i="1"/>
  <c r="P572" i="1"/>
  <c r="EO540" i="1"/>
  <c r="P573" i="1"/>
  <c r="EO597" i="1"/>
  <c r="DP26" i="1"/>
  <c r="P280" i="1"/>
  <c r="DP501" i="1"/>
  <c r="AL286" i="1"/>
  <c r="Y319" i="1"/>
  <c r="S286" i="1"/>
  <c r="F334" i="1"/>
  <c r="EL22" i="1"/>
  <c r="P519" i="1"/>
  <c r="U16" i="2" s="1"/>
  <c r="EL627" i="1"/>
  <c r="CF26" i="1"/>
  <c r="AW254" i="1"/>
  <c r="CA254" i="1"/>
  <c r="DJ22" i="1"/>
  <c r="P515" i="1"/>
  <c r="DJ627" i="1"/>
  <c r="DP286" i="1"/>
  <c r="DK597" i="1"/>
  <c r="P582" i="1"/>
  <c r="DK540" i="1"/>
  <c r="GN288" i="1"/>
  <c r="CB319" i="1" s="1"/>
  <c r="CA319" i="1"/>
  <c r="R22" i="1"/>
  <c r="F515" i="1"/>
  <c r="R627" i="1"/>
  <c r="DG26" i="1"/>
  <c r="P256" i="1"/>
  <c r="F573" i="1"/>
  <c r="AW540" i="1"/>
  <c r="AW597" i="1"/>
  <c r="O26" i="1"/>
  <c r="F256" i="1"/>
  <c r="AV540" i="1"/>
  <c r="F572" i="1"/>
  <c r="AV597" i="1"/>
  <c r="GN289" i="1"/>
  <c r="FT319" i="1" s="1"/>
  <c r="FS319" i="1"/>
  <c r="Q536" i="1"/>
  <c r="F609" i="1"/>
  <c r="GP543" i="1"/>
  <c r="FV567" i="1" s="1"/>
  <c r="FS567" i="1"/>
  <c r="EQ540" i="1"/>
  <c r="P575" i="1"/>
  <c r="EQ597" i="1"/>
  <c r="S26" i="1"/>
  <c r="F269" i="1"/>
  <c r="S501" i="1"/>
  <c r="FS254" i="1"/>
  <c r="GP542" i="1"/>
  <c r="CD567" i="1" s="1"/>
  <c r="CA567" i="1"/>
  <c r="F513" i="1"/>
  <c r="Q627" i="1"/>
  <c r="ED540" i="1"/>
  <c r="DQ567" i="1"/>
  <c r="DK26" i="1"/>
  <c r="P269" i="1"/>
  <c r="DK501" i="1"/>
  <c r="DQ26" i="1"/>
  <c r="P281" i="1"/>
  <c r="DQ501" i="1"/>
  <c r="DT286" i="1"/>
  <c r="DG319" i="1"/>
  <c r="AB286" i="1"/>
  <c r="O319" i="1"/>
  <c r="O501" i="1" s="1"/>
  <c r="EN286" i="1"/>
  <c r="P324" i="1"/>
  <c r="P536" i="1"/>
  <c r="F600" i="1"/>
  <c r="DI536" i="1"/>
  <c r="P609" i="1"/>
  <c r="FT254" i="1"/>
  <c r="F611" i="1"/>
  <c r="R536" i="1"/>
  <c r="DP597" i="1"/>
  <c r="DP540" i="1"/>
  <c r="P593" i="1"/>
  <c r="CF286" i="1"/>
  <c r="AW319" i="1"/>
  <c r="AB540" i="1"/>
  <c r="O567" i="1"/>
  <c r="FX26" i="1"/>
  <c r="EO254" i="1"/>
  <c r="EQ286" i="1"/>
  <c r="P327" i="1"/>
  <c r="CE26" i="1"/>
  <c r="AV254" i="1"/>
  <c r="P611" i="1"/>
  <c r="DJ536" i="1"/>
  <c r="X540" i="1"/>
  <c r="F593" i="1"/>
  <c r="X597" i="1"/>
  <c r="DQ286" i="1"/>
  <c r="P346" i="1"/>
  <c r="P26" i="1"/>
  <c r="F257" i="1"/>
  <c r="P501" i="1"/>
  <c r="CE286" i="1"/>
  <c r="AV319" i="1"/>
  <c r="L194" i="8" l="1"/>
  <c r="L200" i="8"/>
  <c r="K72" i="7"/>
  <c r="I72" i="7" s="1"/>
  <c r="K63" i="8"/>
  <c r="AN63" i="8"/>
  <c r="Y501" i="1"/>
  <c r="Y22" i="1" s="1"/>
  <c r="AS254" i="1"/>
  <c r="AS26" i="1" s="1"/>
  <c r="F281" i="1"/>
  <c r="X22" i="1"/>
  <c r="F527" i="1"/>
  <c r="X627" i="1"/>
  <c r="EQ536" i="1"/>
  <c r="P605" i="1"/>
  <c r="DK22" i="1"/>
  <c r="P516" i="1"/>
  <c r="Y16" i="2" s="1"/>
  <c r="DK627" i="1"/>
  <c r="FS286" i="1"/>
  <c r="EJ319" i="1"/>
  <c r="P22" i="1"/>
  <c r="F504" i="1"/>
  <c r="P627" i="1"/>
  <c r="O540" i="1"/>
  <c r="F569" i="1"/>
  <c r="O597" i="1"/>
  <c r="O627" i="1" s="1"/>
  <c r="F321" i="1"/>
  <c r="O286" i="1"/>
  <c r="AU567" i="1"/>
  <c r="CD540" i="1"/>
  <c r="FS540" i="1"/>
  <c r="EJ567" i="1"/>
  <c r="FT286" i="1"/>
  <c r="EK319" i="1"/>
  <c r="CA286" i="1"/>
  <c r="AR319" i="1"/>
  <c r="EQ26" i="1"/>
  <c r="P262" i="1"/>
  <c r="EQ501" i="1"/>
  <c r="AT22" i="1"/>
  <c r="AT627" i="1"/>
  <c r="F519" i="1"/>
  <c r="FV540" i="1"/>
  <c r="EM567" i="1"/>
  <c r="DJ18" i="1"/>
  <c r="P641" i="1"/>
  <c r="FS26" i="1"/>
  <c r="EJ254" i="1"/>
  <c r="F602" i="1"/>
  <c r="AV536" i="1"/>
  <c r="AV26" i="1"/>
  <c r="F259" i="1"/>
  <c r="AV501" i="1"/>
  <c r="DG286" i="1"/>
  <c r="P321" i="1"/>
  <c r="DQ597" i="1"/>
  <c r="DQ540" i="1"/>
  <c r="P594" i="1"/>
  <c r="S22" i="1"/>
  <c r="F516" i="1"/>
  <c r="J16" i="2" s="1"/>
  <c r="S627" i="1"/>
  <c r="DG501" i="1"/>
  <c r="F345" i="1"/>
  <c r="X286" i="1"/>
  <c r="AY286" i="1"/>
  <c r="F327" i="1"/>
  <c r="AY536" i="1"/>
  <c r="F605" i="1"/>
  <c r="CB286" i="1"/>
  <c r="AS319" i="1"/>
  <c r="P603" i="1"/>
  <c r="EO536" i="1"/>
  <c r="F325" i="1"/>
  <c r="AW286" i="1"/>
  <c r="DH22" i="1"/>
  <c r="P504" i="1"/>
  <c r="DH627" i="1"/>
  <c r="DQ22" i="1"/>
  <c r="P528" i="1"/>
  <c r="DQ627" i="1"/>
  <c r="Q18" i="1"/>
  <c r="F639" i="1"/>
  <c r="Y627" i="1"/>
  <c r="F528" i="1"/>
  <c r="O22" i="1"/>
  <c r="F503" i="1"/>
  <c r="DK536" i="1"/>
  <c r="P612" i="1"/>
  <c r="Y17" i="2" s="1"/>
  <c r="CA26" i="1"/>
  <c r="AR254" i="1"/>
  <c r="Y286" i="1"/>
  <c r="F346" i="1"/>
  <c r="AY26" i="1"/>
  <c r="F262" i="1"/>
  <c r="AY501" i="1"/>
  <c r="X536" i="1"/>
  <c r="F623" i="1"/>
  <c r="R18" i="1"/>
  <c r="F641" i="1"/>
  <c r="P602" i="1"/>
  <c r="EN536" i="1"/>
  <c r="F612" i="1"/>
  <c r="J17" i="2" s="1"/>
  <c r="S536" i="1"/>
  <c r="EN26" i="1"/>
  <c r="P259" i="1"/>
  <c r="EN501" i="1"/>
  <c r="AW26" i="1"/>
  <c r="F260" i="1"/>
  <c r="AW501" i="1"/>
  <c r="AV286" i="1"/>
  <c r="F324" i="1"/>
  <c r="EO26" i="1"/>
  <c r="P260" i="1"/>
  <c r="EO501" i="1"/>
  <c r="DP536" i="1"/>
  <c r="P623" i="1"/>
  <c r="DP22" i="1"/>
  <c r="P527" i="1"/>
  <c r="DP627" i="1"/>
  <c r="FT26" i="1"/>
  <c r="EK254" i="1"/>
  <c r="CA540" i="1"/>
  <c r="AR567" i="1"/>
  <c r="F603" i="1"/>
  <c r="AW536" i="1"/>
  <c r="EL18" i="1"/>
  <c r="P645" i="1"/>
  <c r="P658" i="1" s="1"/>
  <c r="F624" i="1"/>
  <c r="Y536" i="1"/>
  <c r="DI22" i="1"/>
  <c r="DI627" i="1"/>
  <c r="P513" i="1"/>
  <c r="DG540" i="1"/>
  <c r="P569" i="1"/>
  <c r="DG597" i="1"/>
  <c r="F16" i="2" l="1"/>
  <c r="C42" i="7"/>
  <c r="BT63" i="8"/>
  <c r="BW63" i="8"/>
  <c r="BX63" i="8" s="1"/>
  <c r="I63" i="8"/>
  <c r="L243" i="8"/>
  <c r="L220" i="8"/>
  <c r="AS501" i="1"/>
  <c r="AS22" i="1" s="1"/>
  <c r="F271" i="1"/>
  <c r="AV22" i="1"/>
  <c r="F506" i="1"/>
  <c r="AV627" i="1"/>
  <c r="AW22" i="1"/>
  <c r="F507" i="1"/>
  <c r="AW627" i="1"/>
  <c r="EK286" i="1"/>
  <c r="P336" i="1"/>
  <c r="O536" i="1"/>
  <c r="F599" i="1"/>
  <c r="DK18" i="1"/>
  <c r="P642" i="1"/>
  <c r="AT18" i="1"/>
  <c r="F645" i="1"/>
  <c r="F658" i="1" s="1"/>
  <c r="AY22" i="1"/>
  <c r="F509" i="1"/>
  <c r="AY627" i="1"/>
  <c r="AS627" i="1"/>
  <c r="F518" i="1"/>
  <c r="DQ18" i="1"/>
  <c r="P654" i="1"/>
  <c r="DQ536" i="1"/>
  <c r="P624" i="1"/>
  <c r="EJ26" i="1"/>
  <c r="P282" i="1"/>
  <c r="EJ501" i="1"/>
  <c r="EJ540" i="1"/>
  <c r="EJ597" i="1"/>
  <c r="P595" i="1"/>
  <c r="AR597" i="1"/>
  <c r="AR540" i="1"/>
  <c r="F595" i="1"/>
  <c r="EO22" i="1"/>
  <c r="P507" i="1"/>
  <c r="EO627" i="1"/>
  <c r="O18" i="1"/>
  <c r="F629" i="1"/>
  <c r="EQ22" i="1"/>
  <c r="P509" i="1"/>
  <c r="EQ627" i="1"/>
  <c r="P18" i="1"/>
  <c r="F630" i="1"/>
  <c r="DI18" i="1"/>
  <c r="P639" i="1"/>
  <c r="EN22" i="1"/>
  <c r="EN627" i="1"/>
  <c r="P506" i="1"/>
  <c r="EK26" i="1"/>
  <c r="P271" i="1"/>
  <c r="EK501" i="1"/>
  <c r="AS286" i="1"/>
  <c r="F336" i="1"/>
  <c r="DG22" i="1"/>
  <c r="P503" i="1"/>
  <c r="DG627" i="1"/>
  <c r="DH18" i="1"/>
  <c r="P630" i="1"/>
  <c r="AU540" i="1"/>
  <c r="AU597" i="1"/>
  <c r="F586" i="1"/>
  <c r="X18" i="1"/>
  <c r="F653" i="1"/>
  <c r="DP18" i="1"/>
  <c r="P653" i="1"/>
  <c r="AR26" i="1"/>
  <c r="F282" i="1"/>
  <c r="AR501" i="1"/>
  <c r="Y18" i="1"/>
  <c r="F654" i="1"/>
  <c r="P586" i="1"/>
  <c r="EM540" i="1"/>
  <c r="EM597" i="1"/>
  <c r="AR286" i="1"/>
  <c r="F347" i="1"/>
  <c r="EJ286" i="1"/>
  <c r="P347" i="1"/>
  <c r="S18" i="1"/>
  <c r="F642" i="1"/>
  <c r="DG536" i="1"/>
  <c r="P599" i="1"/>
  <c r="E16" i="2" l="1"/>
  <c r="I16" i="2" s="1"/>
  <c r="N16" i="2" s="1"/>
  <c r="C41" i="7"/>
  <c r="C38" i="7" s="1"/>
  <c r="EK22" i="1"/>
  <c r="P518" i="1"/>
  <c r="T16" i="2" s="1"/>
  <c r="X16" i="2" s="1"/>
  <c r="AC16" i="2" s="1"/>
  <c r="EK627" i="1"/>
  <c r="EM536" i="1"/>
  <c r="P616" i="1"/>
  <c r="W17" i="2" s="1"/>
  <c r="X17" i="2" s="1"/>
  <c r="AC17" i="2" s="1"/>
  <c r="EM627" i="1"/>
  <c r="EQ18" i="1"/>
  <c r="P635" i="1"/>
  <c r="AY18" i="1"/>
  <c r="F635" i="1"/>
  <c r="DG18" i="1"/>
  <c r="P629" i="1"/>
  <c r="EN18" i="1"/>
  <c r="P632" i="1"/>
  <c r="AR536" i="1"/>
  <c r="F625" i="1"/>
  <c r="AW18" i="1"/>
  <c r="F633" i="1"/>
  <c r="P625" i="1"/>
  <c r="EJ536" i="1"/>
  <c r="AR22" i="1"/>
  <c r="AR627" i="1"/>
  <c r="F529" i="1"/>
  <c r="F530" i="1" s="1"/>
  <c r="AU536" i="1"/>
  <c r="F616" i="1"/>
  <c r="AU627" i="1"/>
  <c r="EO18" i="1"/>
  <c r="P633" i="1"/>
  <c r="EJ22" i="1"/>
  <c r="P529" i="1"/>
  <c r="P530" i="1" s="1"/>
  <c r="EJ627" i="1"/>
  <c r="AS18" i="1"/>
  <c r="F644" i="1"/>
  <c r="AV18" i="1"/>
  <c r="F632" i="1"/>
  <c r="H17" i="2" l="1"/>
  <c r="I17" i="2" s="1"/>
  <c r="N17" i="2" s="1"/>
  <c r="C44" i="8"/>
  <c r="C38" i="8" s="1"/>
  <c r="F657" i="1"/>
  <c r="F659" i="1" s="1"/>
  <c r="F656" i="1"/>
  <c r="EJ18" i="1"/>
  <c r="P655" i="1"/>
  <c r="P531" i="1"/>
  <c r="P532" i="1" s="1"/>
  <c r="AR18" i="1"/>
  <c r="F655" i="1"/>
  <c r="EM18" i="1"/>
  <c r="P646" i="1"/>
  <c r="P660" i="1" s="1"/>
  <c r="F531" i="1"/>
  <c r="F532" i="1" s="1"/>
  <c r="EK18" i="1"/>
  <c r="P644" i="1"/>
  <c r="AU18" i="1"/>
  <c r="F646" i="1"/>
  <c r="F660" i="1" s="1"/>
  <c r="F661" i="1" l="1"/>
  <c r="P656" i="1"/>
  <c r="P657" i="1"/>
  <c r="P659" i="1" s="1"/>
  <c r="P661" i="1" l="1"/>
</calcChain>
</file>

<file path=xl/sharedStrings.xml><?xml version="1.0" encoding="utf-8"?>
<sst xmlns="http://schemas.openxmlformats.org/spreadsheetml/2006/main" count="28026" uniqueCount="958">
  <si>
    <t>Smeta.RU Flash  (495) 974-1589</t>
  </si>
  <si>
    <t>_PS_</t>
  </si>
  <si>
    <t>Smeta.RU Flash</t>
  </si>
  <si>
    <t/>
  </si>
  <si>
    <t>Новый объект</t>
  </si>
  <si>
    <t>352067_Лапкин_ВЛИ_Катасонова_РАЗБИВКА_ПС_С</t>
  </si>
  <si>
    <t>Чайкин А.В.</t>
  </si>
  <si>
    <t>Сметные нормы списания</t>
  </si>
  <si>
    <t>Коды ценников</t>
  </si>
  <si>
    <t>ФСНБ-2022_И17</t>
  </si>
  <si>
    <t>Версия 1.17.0 для ФСНБ-2022 И17</t>
  </si>
  <si>
    <t>ФСНБ-2022 - Изменения И17</t>
  </si>
  <si>
    <t>Поправки для ФСНБ-2022 от 25.02.2026 г И17 (55/пр) Строительство</t>
  </si>
  <si>
    <t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t>
  </si>
  <si>
    <t>ГСН</t>
  </si>
  <si>
    <t>Май, 2026 г.</t>
  </si>
  <si>
    <t>02-01-01</t>
  </si>
  <si>
    <t>Строительство ВЛИ-0,4 кВ</t>
  </si>
  <si>
    <t>Новый раздел</t>
  </si>
  <si>
    <t>СМР</t>
  </si>
  <si>
    <t>47-01-001-03</t>
  </si>
  <si>
    <t>Разбивка участка</t>
  </si>
  <si>
    <t>100 м2</t>
  </si>
  <si>
    <t>ГЭСН-2022, 47-01-001-03, приказ Минстроя России от 18.05.2022 г. № 378/пр</t>
  </si>
  <si>
    <t>Общестроительные работы</t>
  </si>
  <si>
    <t>Озеленение. Защитные лесонасаждения</t>
  </si>
  <si>
    <t>ФЕР-47</t>
  </si>
  <si>
    <t>Пр/812-041.0-1</t>
  </si>
  <si>
    <t>Пр/774-041.0</t>
  </si>
  <si>
    <t>По ВОР "Разбивка трассы"</t>
  </si>
  <si>
    <t>01-02-027-02</t>
  </si>
  <si>
    <t>Планировка площадей: механизированным способом, группа грунтов 2</t>
  </si>
  <si>
    <t>1000 м2</t>
  </si>
  <si>
    <t>ГЭСН-2022, 01-02-027-02, приказ Минстроя России от 18.05.2022 г. № 378/пр</t>
  </si>
  <si>
    <t>Земляные работы</t>
  </si>
  <si>
    <t>Земляные работы, выполняемые: по другим видам работ ( подготовительные, сопутствующие, укрепительные )</t>
  </si>
  <si>
    <t>ФЕР-01</t>
  </si>
  <si>
    <t>Пр/812-001.4-1</t>
  </si>
  <si>
    <t>Пр/774-001.4</t>
  </si>
  <si>
    <t>Земляные работы, выполняемые: по другим видам работ (подготовительные, сопутствующие, укрепительные)</t>
  </si>
  <si>
    <t>По ВОР "Планировка площадей"</t>
  </si>
  <si>
    <t>47-01-109-02</t>
  </si>
  <si>
    <t>Обрезка крон деревьев под естественный вид: с автогидроподъемника</t>
  </si>
  <si>
    <t>ШТ</t>
  </si>
  <si>
    <t>ГЭСН-2022, 47-01-109-02, приказ Минстроя России от 18.05.2022 г. № 378/пр</t>
  </si>
  <si>
    <t>По ВОР "Опиловка деревьев выше 5м"</t>
  </si>
  <si>
    <t>68-01-005-03</t>
  </si>
  <si>
    <t>Вырезка сухих ветвей деревьев лиственных пород диаметром: до 350 мм при количестве срезанных ветвей до 15</t>
  </si>
  <si>
    <t>ГЭСНр-2022, 68-01-005-03, приказ Минстроя России от 18.05.2022 г. № 378/пр</t>
  </si>
  <si>
    <t>Ремонтно-строительные работы</t>
  </si>
  <si>
    <t>Благоустройство</t>
  </si>
  <si>
    <t>рФЕР-68</t>
  </si>
  <si>
    <t>Пр/812-102.0-1</t>
  </si>
  <si>
    <t>Пр/774-102.0</t>
  </si>
  <si>
    <t>По ВОР "Формовочная обрезка деревьев высотой более 5м"</t>
  </si>
  <si>
    <t>1</t>
  </si>
  <si>
    <t>33-04-016-02</t>
  </si>
  <si>
    <t>Развозка конструкций и материалов опор ВЛ 0,38-10 кВ по трассе: одностоечных железобетонных опор</t>
  </si>
  <si>
    <t>ГЭСН-2022, 33-04-016-02, приказ Минстроя России от 18.05.2022 г. № 378/пр</t>
  </si>
  <si>
    <t>Линии электропередачи</t>
  </si>
  <si>
    <t>ФЕР-33</t>
  </si>
  <si>
    <t>Пр/812-027.0-1</t>
  </si>
  <si>
    <t>Пр/774-027.0</t>
  </si>
  <si>
    <t>По ВОР "Развозка по трассе железобетонных стоек"</t>
  </si>
  <si>
    <t>33-04-016-04</t>
  </si>
  <si>
    <t>Развозка конструкций и материалов опор ВЛ 0,38-10 кВ по трассе: приставок железобетонных</t>
  </si>
  <si>
    <t>ГЭСН-2022, 33-04-016-04, приказ Минстроя России от 18.05.2022 г. № 378/пр</t>
  </si>
  <si>
    <t>По ВОР "Развозка по трассе железобетонных приставок"</t>
  </si>
  <si>
    <t>2</t>
  </si>
  <si>
    <t>33-04-016-05</t>
  </si>
  <si>
    <t>Развозка конструкций и материалов опор ВЛ 0,38-10 кВ по трассе: материалов оснастки одностоечных опор</t>
  </si>
  <si>
    <t>ГЭСН-2022, 33-04-016-05, приказ Минстроя России от 18.05.2022 г. № 378/пр</t>
  </si>
  <si>
    <t>По ВОР "Развозка по трассе конструкций и материалов оснастки одностоечных опор"</t>
  </si>
  <si>
    <t>3</t>
  </si>
  <si>
    <t>33-04-016-06</t>
  </si>
  <si>
    <t>Развозка конструкций и материалов опор ВЛ 0,38-10 кВ по трассе: материалов оснастки сложных опор</t>
  </si>
  <si>
    <t>ГЭСН-2022, 33-04-016-06, приказ Минстроя России от 18.05.2022 г. № 378/пр</t>
  </si>
  <si>
    <t>По ВОР "Развозка по трассе конструкций и материалов оснастки сложных опор"</t>
  </si>
  <si>
    <t>4</t>
  </si>
  <si>
    <t>33-04-003-01</t>
  </si>
  <si>
    <t>Установка железобетонных опор ВЛ 0,38; 6-10 кВ с траверсами без приставок: одностоечных</t>
  </si>
  <si>
    <t>ГЭСН-2022 доп.17, 33-04-003-01, приказ Минстроя России от 17.02.2026 г. № 91/пр</t>
  </si>
  <si>
    <t>По ВОР "Установка ЖБ опор без приставок одностоечных"</t>
  </si>
  <si>
    <t>4,1</t>
  </si>
  <si>
    <t>01.7.15.03-0042</t>
  </si>
  <si>
    <t>Болты с гайками и шайбами строительные</t>
  </si>
  <si>
    <t>кг</t>
  </si>
  <si>
    <t>ФСБЦ-2022, 01.7.15.03-0042, приказ Минстроя России от 18.05.2022 г. № 378/пр</t>
  </si>
  <si>
    <t>4,2</t>
  </si>
  <si>
    <t>05.1.02.07</t>
  </si>
  <si>
    <t>Стойка железобетонная вибрированная для опор</t>
  </si>
  <si>
    <t>4,3</t>
  </si>
  <si>
    <t>07.2.02.05</t>
  </si>
  <si>
    <t>Траверсы стальные</t>
  </si>
  <si>
    <t>т</t>
  </si>
  <si>
    <t>4,4</t>
  </si>
  <si>
    <t>07.2.07.13</t>
  </si>
  <si>
    <t>Хомуты стальные</t>
  </si>
  <si>
    <t>4,5</t>
  </si>
  <si>
    <t>08.3.04.02</t>
  </si>
  <si>
    <t>Сталь стержневая диаметром до 10 мм</t>
  </si>
  <si>
    <t>4,6</t>
  </si>
  <si>
    <t>22.2.01.04</t>
  </si>
  <si>
    <t>Изоляторы штыревые</t>
  </si>
  <si>
    <t>4,7</t>
  </si>
  <si>
    <t>22.2.02.21</t>
  </si>
  <si>
    <t>Штыри</t>
  </si>
  <si>
    <t>4,8</t>
  </si>
  <si>
    <t>22.2.02.23</t>
  </si>
  <si>
    <t>Металлические плакаты</t>
  </si>
  <si>
    <t>33-04-003-07</t>
  </si>
  <si>
    <t>Установка железобетонных опор ВЛ 0,38; 6-10 кВ с траверсами с одинарными приставками: одностоечных</t>
  </si>
  <si>
    <t>ГЭСН-2022 доп.11, 33-04-003-07, приказ Минстроя России от 09.08.2024 г. № 524/пр</t>
  </si>
  <si>
    <t>По ВОР "Установка жб опор с приставками одностоечных"</t>
  </si>
  <si>
    <t>05.1.02.06</t>
  </si>
  <si>
    <t>Приставки железобетонные</t>
  </si>
  <si>
    <t>33-04-003-03</t>
  </si>
  <si>
    <t>Установка железобетонных опор ВЛ 0,38; 6-10 кВ с траверсами без приставок: одностоечных с двумя подкосами</t>
  </si>
  <si>
    <t>ГЭСН-2022 доп.11, 33-04-003-03, приказ Минстроя России от 09.08.2024 г. № 524/пр</t>
  </si>
  <si>
    <t>По ВОР "Устновка жб опор без приставок одностоечных с двумя подкосами"</t>
  </si>
  <si>
    <t>22.2.02.07</t>
  </si>
  <si>
    <t>Детали крепления стальные</t>
  </si>
  <si>
    <t>22.2.02.09</t>
  </si>
  <si>
    <t>5</t>
  </si>
  <si>
    <t>33-04-003-02</t>
  </si>
  <si>
    <t>Установка железобетонных опор ВЛ 0,38; 6-10 кВ с траверсами без приставок: одностоечных с одним подкосом</t>
  </si>
  <si>
    <t>ГЭСН-2022 доп.17, 33-04-003-02, приказ Минстроя России от 17.02.2026 г. № 91/пр</t>
  </si>
  <si>
    <t>По ВОР "Установка ЖБ опор без приставок одностоечных с одним подкосом"</t>
  </si>
  <si>
    <t>5,1</t>
  </si>
  <si>
    <t>5,2</t>
  </si>
  <si>
    <t>5,3</t>
  </si>
  <si>
    <t>5,4</t>
  </si>
  <si>
    <t>5,5</t>
  </si>
  <si>
    <t>5,6</t>
  </si>
  <si>
    <t>5,7</t>
  </si>
  <si>
    <t>Детали крепления</t>
  </si>
  <si>
    <t>5,8</t>
  </si>
  <si>
    <t>5,9</t>
  </si>
  <si>
    <t>Установка железобетонных опор ВЛ 0,38; 6-10 кВ с траверсами без приставок: одностоечных (Подкос)</t>
  </si>
  <si>
    <t>ГЭСН-2022 доп.11, 33-04-003-01, приказ Минстроя России от 09.08.2024 г. № 524/пр</t>
  </si>
  <si>
    <t>м08-02-231-02</t>
  </si>
  <si>
    <t>Прокладка труб гофрированных ПВХ в земле для защиты одного кабеля диаметром: 63 мм</t>
  </si>
  <si>
    <t>100 м</t>
  </si>
  <si>
    <t>ГЭСНм-2022, м08-02-231-02, приказ Минстроя России от 18.05.2022 г. № 378/пр</t>
  </si>
  <si>
    <t>Монтажные работы</t>
  </si>
  <si>
    <t>Электротехнические установки: на других объектах</t>
  </si>
  <si>
    <t>мФЕР-08</t>
  </si>
  <si>
    <t>Пр/812-049.3-1</t>
  </si>
  <si>
    <t>Пр/774-049.3</t>
  </si>
  <si>
    <t>По ВОР "Монтаж трубы ПВХ d63 на МТП". Делается, когда с опоры ведем провод по ней для укладки кабеля (все 3 расценки ниже относятся к этим работам"</t>
  </si>
  <si>
    <t>421/пр_2020_п.75_пп.а</t>
  </si>
  <si>
    <t>Сметная стоимость вспомогательных ненормируемых материальных ресурсов, не учтенная в сметной норме, 2%</t>
  </si>
  <si>
    <t>%</t>
  </si>
  <si>
    <t>м08-02-409-03</t>
  </si>
  <si>
    <t>Труба винипластовая по установленным конструкциям, по стенам и колоннам с креплением скобами, диаметр: до 63 мм (Применяется труба d75 мм)</t>
  </si>
  <si>
    <t>ГЭСНм-2022, м08-02-409-03, приказ Минстроя России от 18.05.2022 г. № 378/пр</t>
  </si>
  <si>
    <t>Если в СПЕЦИФИКАЦИИ есть материал: "Труба гофрированная ПВХ d63, то мы можем применить эту расценку и ту что ниже. Эти трубы идут от РУ по конструкции опоры поднимаются и далее от них уже ведется ВЛ</t>
  </si>
  <si>
    <t>м08-02-412-06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</si>
  <si>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120 мм2</t>
  </si>
  <si>
    <t>ГЭСНм-2022 доп.9, м08-02-412-06, приказ Минстроя России от 16.02.2024 г. № 102/пр</t>
  </si>
  <si>
    <t>По ВОР "Протяжка кабеля СИП-2 по конструкциям в трубе ПВХ"</t>
  </si>
  <si>
    <t>м08-02-405-04</t>
  </si>
  <si>
    <t>Провод по установленным стальным конструкциям и панелям, сечение: до 120 мм2</t>
  </si>
  <si>
    <t>ГЭСНм-2022, м08-02-405-04, приказ Минстроя России от 18.05.2022 г. № 378/пр</t>
  </si>
  <si>
    <t>По ВОР "Протяжка кабеля СИП-2 по конструкциям МТП"</t>
  </si>
  <si>
    <t>6</t>
  </si>
  <si>
    <t>33-04-017-01</t>
  </si>
  <si>
    <t>Подвеска провода СИП-2 напряжением от 0,4 кВ до 1 кВ на опорах, при 32 опорах на км линии: с использованием автогидроподъемника</t>
  </si>
  <si>
    <t>1000 м</t>
  </si>
  <si>
    <t>ГЭСН-2022 доп.9, 33-04-017-01, приказ Минстроя России от 16.02.2024 г. № 102/пр</t>
  </si>
  <si>
    <t>1000 М</t>
  </si>
  <si>
    <t>По ВОР "Подвеска самонесущих изолированных проводов СИП-2"</t>
  </si>
  <si>
    <t>6,1</t>
  </si>
  <si>
    <t>20.1.01.01</t>
  </si>
  <si>
    <t>Комплект линейной арматуры для крепления СИП-2 на опоре ВЛИ</t>
  </si>
  <si>
    <t>6,2</t>
  </si>
  <si>
    <t>20.1.01.11</t>
  </si>
  <si>
    <t>Комплект линейной арматуры для устройства заземлений на опорах ВЛИ</t>
  </si>
  <si>
    <t>6,3</t>
  </si>
  <si>
    <t>21.2.01.01</t>
  </si>
  <si>
    <t>Провода самонесущие изолированные для ВЛИ</t>
  </si>
  <si>
    <t>7</t>
  </si>
  <si>
    <t>33-04-017-03</t>
  </si>
  <si>
    <t>При изменении количества опор на 1 км ВЛИ добавлять или исключать: к норме 33-04-017-01</t>
  </si>
  <si>
    <t>ГЭСН-2022 доп.9, 33-04-017-03, приказ Минстроя России от 16.02.2024 г. № 102/пр</t>
  </si>
  <si>
    <t>Относится к расценке выше и зависит от подвески провода</t>
  </si>
  <si>
    <t>7,1</t>
  </si>
  <si>
    <t>7,2</t>
  </si>
  <si>
    <t>8</t>
  </si>
  <si>
    <t>м08-01-082-01</t>
  </si>
  <si>
    <t>Зажим наборный без кожуха</t>
  </si>
  <si>
    <t>100 ШТ</t>
  </si>
  <si>
    <t>ГЭСНм-2022, м08-01-082-01, приказ Минстроя России от 18.05.2022 г. № 378/пр</t>
  </si>
  <si>
    <t>По ВОР "Установка плашечных зажимов ПС-1-1" и складываем если есть "Установка зажимов ответвительных"</t>
  </si>
  <si>
    <t>8,1</t>
  </si>
  <si>
    <t>8,2</t>
  </si>
  <si>
    <t>20.5.04.03-0002</t>
  </si>
  <si>
    <t>Зажимы наборные проходные ЗН24-4П25</t>
  </si>
  <si>
    <t>ФСБЦ-2022, 20.5.04.03-0002, приказ Минстроя России от 18.05.2022 г. № 378/пр</t>
  </si>
  <si>
    <t>33-04-030-01</t>
  </si>
  <si>
    <t>Установка разрядников: с помощью механизмов</t>
  </si>
  <si>
    <t>КОМПЛ</t>
  </si>
  <si>
    <t>ГЭСН-2022, 33-04-030-01, приказ Минстроя России от 18.05.2022 г. № 378/пр</t>
  </si>
  <si>
    <t>По ВОР "Установка РМК-20". Объем делим на 3, т.к. 3 провода (3 фазы)</t>
  </si>
  <si>
    <t>Изоляторы линейные штыревые фарфоровые</t>
  </si>
  <si>
    <t>22.2.02.03</t>
  </si>
  <si>
    <t>м08-03-574-05</t>
  </si>
  <si>
    <t>Разводка по устройствам и подключение жил кабелей или проводов сечением: до 95 мм2</t>
  </si>
  <si>
    <t>ГЭСНм-2022, м08-03-574-05, приказ Минстроя России от 18.05.2022 г. № 378/пр</t>
  </si>
  <si>
    <t>По ВОР "Устройство наконечников CPTAU95"</t>
  </si>
  <si>
    <t>м08-03-526-03</t>
  </si>
  <si>
    <t>Автомат одно-, двух-, трехполюсный, устанавливаемый на конструкции: на стене или колонне, на ток до 250 А</t>
  </si>
  <si>
    <t>ГЭСНм-2022, м08-03-526-03, приказ Минстроя России от 18.05.2022 г. № 378/пр</t>
  </si>
  <si>
    <t>По ВОР "Установка выключателя автоматического BA-35 160A в РУ-0,4 кВ КТП"</t>
  </si>
  <si>
    <t>м08-01-068-01</t>
  </si>
  <si>
    <t>Шина сборная - одна полоса в фазе, медная или алюминиевая сечением: до 250 мм2</t>
  </si>
  <si>
    <t>ГЭСНм-2022 доп.6, м08-01-068-01, приказ Минстроя России от 11.05.2023 г. № 335/пр</t>
  </si>
  <si>
    <t>Если в спецификации есть "Шина электротехническая алюминиевая", то можем применить эту расценку. Но ее не пропустит Самозвон и Ефимова. ЭТУ РАСЦЕНКУ ПРИМЕНЯТЬ МОЖНО!!!</t>
  </si>
  <si>
    <t>м08-03-505-01</t>
  </si>
  <si>
    <t>Прокладка шин алюминиевых трехфазных сечением: до 360 мм2</t>
  </si>
  <si>
    <t>ГЭСНм-2022 доп.6, м08-03-505-01, приказ Минстроя России от 11.05.2023 г. № 335/пр</t>
  </si>
  <si>
    <t>Если в спецификации есть "Шина электротехническая алюминиевая", то можем применить эту расценку. Но ее не пропустит Самозвон и Ефимова. И эту расценку НЕ ПРИМЕНЯЕМ, т.к. она относится к транспорту!!!</t>
  </si>
  <si>
    <t>33-04-030-03</t>
  </si>
  <si>
    <t>Установка разъединителей: с помощью механизмов</t>
  </si>
  <si>
    <t>ГЭСН-2022, 33-04-030-03, приказ Минстроя России от 18.05.2022 г. № 378/пр</t>
  </si>
  <si>
    <t>По ВОР "Установка РЛР"</t>
  </si>
  <si>
    <t>21.2.01.02</t>
  </si>
  <si>
    <t>Провода неизолированные для воздушных линий электропередач</t>
  </si>
  <si>
    <t>9</t>
  </si>
  <si>
    <t>15-04-024-08</t>
  </si>
  <si>
    <t>Простая окраска масляными составами по штукатурке и сборным конструкциям: стен, подготовленных под окраску</t>
  </si>
  <si>
    <t>ГЭСН-2022 доп.17, 15-04-024-08, приказ Минстроя России от 17.02.2026 г. № 91/пр</t>
  </si>
  <si>
    <t>Отделочные работы</t>
  </si>
  <si>
    <t>ФЕР-15</t>
  </si>
  <si>
    <t>Пр/812-015.0-1</t>
  </si>
  <si>
    <t>Пр/774-015.0</t>
  </si>
  <si>
    <t>По ВОР "Окраска стоек". Считается по последней странице проекта, там где "Схема окраски опор ВЛИ". В зависимости от того какая опора, такая и площадь окраски. Окрашивается только белый и синий цвета. Формула выше уже не актуальная</t>
  </si>
  <si>
    <t>9,1</t>
  </si>
  <si>
    <t>14.4.02.04</t>
  </si>
  <si>
    <t>Краски для внутренних работ масляные готовые к применению</t>
  </si>
  <si>
    <t>9,2</t>
  </si>
  <si>
    <t>14.5.05.01</t>
  </si>
  <si>
    <t>Олифы комбинированные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</si>
  <si>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</si>
  <si>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</si>
  <si>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</si>
  <si>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</si>
  <si>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</si>
  <si>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</si>
  <si>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</si>
  <si>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</si>
  <si>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</si>
  <si>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</si>
  <si>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</si>
  <si>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</si>
  <si>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</si>
  <si>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</si>
  <si>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</si>
  <si>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</si>
  <si>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</si>
  <si>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</si>
  <si>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</si>
  <si>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</si>
  <si>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</si>
  <si>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</si>
  <si>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</si>
  <si>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</si>
  <si>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</si>
  <si>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</si>
  <si>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</si>
  <si>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</si>
  <si>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</si>
  <si>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</si>
  <si>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</si>
  <si>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</si>
  <si>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</si>
  <si>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</si>
  <si>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</si>
  <si>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</si>
  <si>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</si>
  <si>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</si>
  <si>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</si>
  <si>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</si>
  <si>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</si>
  <si>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</si>
  <si>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</si>
  <si>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</si>
  <si>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</si>
  <si>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</si>
  <si>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</si>
  <si>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</si>
  <si>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</si>
  <si>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</si>
  <si>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</si>
  <si>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</si>
  <si>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</si>
  <si>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</si>
  <si>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Заземление</t>
  </si>
  <si>
    <t>10</t>
  </si>
  <si>
    <t>01-02-057-02</t>
  </si>
  <si>
    <t>Разработка грунта вручную в траншеях глубиной до 2 м без креплений с откосами, группа грунтов: 2</t>
  </si>
  <si>
    <t>100 м3</t>
  </si>
  <si>
    <t>ГЭСН-2022, 01-02-057-02, приказ Минстроя России от 18.05.2022 г. № 378/пр</t>
  </si>
  <si>
    <t>Земляные работы, выполняемые: ручным способом</t>
  </si>
  <si>
    <t>Пр/812-001.2-1</t>
  </si>
  <si>
    <t>Пр/774-001.2</t>
  </si>
  <si>
    <t>11</t>
  </si>
  <si>
    <t>01-02-061-01</t>
  </si>
  <si>
    <t>Засыпка вручную траншей, пазух котлованов и ям, группа грунтов: 1</t>
  </si>
  <si>
    <t>ГЭСН-2022, 01-02-061-01, приказ Минстроя России от 18.05.2022 г. № 378/пр</t>
  </si>
  <si>
    <t>12</t>
  </si>
  <si>
    <t>м08-02-471-01</t>
  </si>
  <si>
    <t>Заземлитель вертикальный из угловой стали размером: 50х50х5 мм</t>
  </si>
  <si>
    <t>10 ШТ</t>
  </si>
  <si>
    <t>ГЭСНм-2022 доп.8, м08-02-471-01, приказ Минстроя России от 14.11.2023 г. № 817/пр</t>
  </si>
  <si>
    <t>Монтаж уголка длинной 2,5м в грунт</t>
  </si>
  <si>
    <t>12,1</t>
  </si>
  <si>
    <t>13</t>
  </si>
  <si>
    <t>ТЦ_01.7.11.00_77_7736281025_12.01.2026_02_41.1</t>
  </si>
  <si>
    <t>Уголок 50х50х5</t>
  </si>
  <si>
    <t>м</t>
  </si>
  <si>
    <t>Материалы, отсутствующие в СНБ (Строительные)</t>
  </si>
  <si>
    <t>МР КА Строительные</t>
  </si>
  <si>
    <t>14</t>
  </si>
  <si>
    <t>м08-02-472-01</t>
  </si>
  <si>
    <t>Заземлитель горизонтальный из стали: круглой диаметром 12 мм</t>
  </si>
  <si>
    <t>ГЭСНм-2022 доп.8, м08-02-472-01, приказ Минстроя России от 14.11.2023 г. № 817/пр</t>
  </si>
  <si>
    <t>Монтаж горизонтальной части круглой стали по опоре длинной круга 1,2м (можно посмотреть в разделе "заземление опор")</t>
  </si>
  <si>
    <t>14,1</t>
  </si>
  <si>
    <t>15</t>
  </si>
  <si>
    <t>м08-02-472-09</t>
  </si>
  <si>
    <t>Проводник заземляющий открыто по строительным основаниям: из круглой стали диаметром 12 мм</t>
  </si>
  <si>
    <t>ГЭСНм-2022 доп.8, м08-02-472-09, приказ Минстроя России от 14.11.2023 г. № 817/пр</t>
  </si>
  <si>
    <t>Монтаж вертикальной части круглой стали по опоре длинной, которая зависит от опоры.  Если СВ95=7м, если СВ110=8,5м. Чертеж можно посмотреть в разделе "заземление опор")</t>
  </si>
  <si>
    <t>15,1</t>
  </si>
  <si>
    <t>16</t>
  </si>
  <si>
    <t>ТЦ_08.3.05.00_77_7736281025_12.01.2026_02_42.1</t>
  </si>
  <si>
    <t>Сталь круглая D=10 мм</t>
  </si>
  <si>
    <t>17</t>
  </si>
  <si>
    <t>По ВОР "Установка плашечных зажимов ПС-1-1 для устройства заземления" и складываем если есть "Установка зажимов для переносного заземления CMCC+CT70P"</t>
  </si>
  <si>
    <t>17,1</t>
  </si>
  <si>
    <t>17,2</t>
  </si>
  <si>
    <t>Материалы</t>
  </si>
  <si>
    <t>18</t>
  </si>
  <si>
    <t>ПАО РОССЕТИ МР</t>
  </si>
  <si>
    <t>Провод магистральный СИП-2 3х95+1х95</t>
  </si>
  <si>
    <t>Материалы строительные</t>
  </si>
  <si>
    <t>Материалы, изделия и конструкции</t>
  </si>
  <si>
    <t>материалы (03)</t>
  </si>
  <si>
    <t>488 +  3% Трансп +  2% Заг.скл</t>
  </si>
  <si>
    <t>Провод магистральный СИП-2 3х70+1х70</t>
  </si>
  <si>
    <t>Провод магистральный СИП-2 3х95+1х70</t>
  </si>
  <si>
    <t>Провод СИП-3 1х95</t>
  </si>
  <si>
    <t>Провод СИП-3 1х70</t>
  </si>
  <si>
    <t>19</t>
  </si>
  <si>
    <t>Стойка СВ95-3</t>
  </si>
  <si>
    <t>11 986,76 +  3% Трансп +  2% Заг.скл</t>
  </si>
  <si>
    <t>Стойка СВ 110-5</t>
  </si>
  <si>
    <t>ТЦ_20.1.02.18_77_7736281025_12.01.2026_02_66.1</t>
  </si>
  <si>
    <t>Стяжка Х89 см.21.0112-16</t>
  </si>
  <si>
    <t>20</t>
  </si>
  <si>
    <t>ТЦ_20.2.06.00_77_7736281025_12.01.2026_02_43.1</t>
  </si>
  <si>
    <t>Кронштейн У4</t>
  </si>
  <si>
    <t>21</t>
  </si>
  <si>
    <t>ТЦ_22.2.02.19_77_7736281025_12.01.2026_02_44.1</t>
  </si>
  <si>
    <t>УПЗ 16</t>
  </si>
  <si>
    <t>22</t>
  </si>
  <si>
    <t>ТЦ_22.2.02.19_77_7736281025_12.01.2026_02_45.1</t>
  </si>
  <si>
    <t>УПЗ 16А</t>
  </si>
  <si>
    <t>23</t>
  </si>
  <si>
    <t>ТЦ_20.1.02.00_77_7736281025_12.01.2026_02_46.1</t>
  </si>
  <si>
    <t>Заземляющий проводник ЗП6</t>
  </si>
  <si>
    <t>24</t>
  </si>
  <si>
    <t>ТЦ_08.3.02.00_77_7736281025_12.01.2026_02_47.1</t>
  </si>
  <si>
    <t>Металлическая лента F20.7</t>
  </si>
  <si>
    <t>25</t>
  </si>
  <si>
    <t>ТЦ_22.2.02.15_77_7736281025_12.01.2026_02_48.1</t>
  </si>
  <si>
    <t>Скрепа С 20</t>
  </si>
  <si>
    <t>26</t>
  </si>
  <si>
    <t>ТЦ_25.2.01.02_77_7736281025_12.01.2026_02_49.1</t>
  </si>
  <si>
    <t>Бугель B 20</t>
  </si>
  <si>
    <t>27</t>
  </si>
  <si>
    <t>ТЦ_59.1.25.00_77_7736281025_12.01.2026_02_50.1</t>
  </si>
  <si>
    <t>Кронштейн анкерный СA 2000</t>
  </si>
  <si>
    <t>ТЦ_59.1.25.00_77_7736281025_12.01.2026_02_28.1</t>
  </si>
  <si>
    <t>Кронштейн анкерный CA 25</t>
  </si>
  <si>
    <t>ТЦ_20.5.04.00_77_7736281025_12.01.2026_02_65.1</t>
  </si>
  <si>
    <t>Натяжной зажим РА1500P</t>
  </si>
  <si>
    <t>28</t>
  </si>
  <si>
    <t>ТЦ_20.5.04.00_77_7736281025_12.01.2026_02_51.1</t>
  </si>
  <si>
    <t>Натяжной зажим РА2000P</t>
  </si>
  <si>
    <t>ТЦ_20.5.04.00_77_7736281025_12.01.2026_02_29.1</t>
  </si>
  <si>
    <t>Натяжной зажим PA 25S</t>
  </si>
  <si>
    <t>29</t>
  </si>
  <si>
    <t>ТЦ_25.2.02.00_77_7736281025_12.01.2026_02_14.1</t>
  </si>
  <si>
    <t>Комплект промежуточной подвески ES 54-14 P</t>
  </si>
  <si>
    <t>30</t>
  </si>
  <si>
    <t>ТЦ_25.2.01.06_77_7736281025_12.01.2026_02_53.1</t>
  </si>
  <si>
    <t>СВР-1</t>
  </si>
  <si>
    <t>31</t>
  </si>
  <si>
    <t>ТЦ_25.2.01.06_77_7736281025_12.01.2026_02_54.1</t>
  </si>
  <si>
    <t>Плашечный зажим ПС-1-1</t>
  </si>
  <si>
    <t>32</t>
  </si>
  <si>
    <t>ТЦ_20.1.02.18_77_7736281025_12.01.2026_02_55.1</t>
  </si>
  <si>
    <t>Стяжной ремешок CSL 180</t>
  </si>
  <si>
    <t>33</t>
  </si>
  <si>
    <t>ТЦ_59.1.24.00_77_7736281025_12.01.2026_02_18.1</t>
  </si>
  <si>
    <t>Защитный колпачек CE 25-150</t>
  </si>
  <si>
    <t>ТЦ_59.1.24.00_77_7736281025_12.01.2026_02_30.1</t>
  </si>
  <si>
    <t>Защитный колпачек СЕ 6-35</t>
  </si>
  <si>
    <t>34</t>
  </si>
  <si>
    <t>ТЦ_20.2.05.00_77_7736281025_12.01.2026_02_56.1</t>
  </si>
  <si>
    <t>Бандаж дистанционный BIC-120</t>
  </si>
  <si>
    <t>35</t>
  </si>
  <si>
    <t>ТЦ_22.2.02.19_77_7736281025_12.01.2026_02_57.1</t>
  </si>
  <si>
    <t>Оборудование для закороток и заземления CMCC</t>
  </si>
  <si>
    <t>36</t>
  </si>
  <si>
    <t>ТЦ_20.1.01.08_77_7736281025_12.01.2026_02_58.1</t>
  </si>
  <si>
    <t>Зажим ответвительный CT 70 P</t>
  </si>
  <si>
    <t>37</t>
  </si>
  <si>
    <t>ТЦ_20.1.01.08_77_7736281025_12.01.2026_02_59.1</t>
  </si>
  <si>
    <t>Зажим ответвительный CT 25-150 P</t>
  </si>
  <si>
    <t>ТЦ_59.1.25.03_77_7736281025_12.01.2026_02_60.1</t>
  </si>
  <si>
    <t>Наконечник для СИП CPTAU 95</t>
  </si>
  <si>
    <t>ТЦ_20.5.03.00_77_7736281025_12.01.2026_02_33.1</t>
  </si>
  <si>
    <t>Шина АД 31Т 3х25</t>
  </si>
  <si>
    <t>ТЦ_01.7.15.02_77_7736281025_12.01.2026_02_34.1</t>
  </si>
  <si>
    <t>Болт М10х40 с шестигранной головой</t>
  </si>
  <si>
    <t>ТЦ_01.7.15.05_77_7736281025_12.01.2026_02_35.1</t>
  </si>
  <si>
    <t>Гайка М10</t>
  </si>
  <si>
    <t>ТЦ_01.7.15.11_77_7736281025_12.01.2026_02_36.1</t>
  </si>
  <si>
    <t>Шайба М10</t>
  </si>
  <si>
    <t>38</t>
  </si>
  <si>
    <t>ТЦ_14.4.04.03_77_7736281025_12.01.2026_02_61.1</t>
  </si>
  <si>
    <t>Эмаль алкидная, белая ПФ-115</t>
  </si>
  <si>
    <t>39</t>
  </si>
  <si>
    <t>ТЦ_14.4.04.03_77_7736281025_12.01.2026_02_62.1</t>
  </si>
  <si>
    <t>Эмаль алкидная, синяя ПФ-115</t>
  </si>
  <si>
    <t>40</t>
  </si>
  <si>
    <t>ТЦ_14.4.02.00_77_7736281025_12.01.2026_02_63.1</t>
  </si>
  <si>
    <t>Краска аэрозольная, черная</t>
  </si>
  <si>
    <t>л</t>
  </si>
  <si>
    <t>ТЦ_24.3.01.02_77_7736281025_12.01.2026_02_39.1</t>
  </si>
  <si>
    <t>Труба гофрированная ПВХ d=63мм</t>
  </si>
  <si>
    <t>ТЦ_24.3.01.02_77_7736281025_12.01.2026_02_40.1</t>
  </si>
  <si>
    <t>Труба гофрированная ПВХ d=75мм</t>
  </si>
  <si>
    <t>Оборудование</t>
  </si>
  <si>
    <t>ТЦ_62.1.01.09_77_7736281025_12.01.2026_02_64.1</t>
  </si>
  <si>
    <t>Автоматический выключатель ВА 57-35 160А</t>
  </si>
  <si>
    <t>Оборудование, отсутствующее в СНБ</t>
  </si>
  <si>
    <t>Оборуд. КА</t>
  </si>
  <si>
    <t>и1</t>
  </si>
  <si>
    <t>Итого</t>
  </si>
  <si>
    <t>и2</t>
  </si>
  <si>
    <t>НДС 20%</t>
  </si>
  <si>
    <t>и3</t>
  </si>
  <si>
    <t>09-01-01</t>
  </si>
  <si>
    <t>ПНР ВЛИ-0,4 кВ</t>
  </si>
  <si>
    <t>ПНР</t>
  </si>
  <si>
    <t>п01-11-010-01</t>
  </si>
  <si>
    <t>Измерение сопротивления растеканию тока: заземлителя</t>
  </si>
  <si>
    <t>измерение</t>
  </si>
  <si>
    <t>ГЭСНп-2022, п01-11-010-01, приказ Минстроя России от 18.05.2022 г. № 378/пр</t>
  </si>
  <si>
    <t>*(0,2+1)</t>
  </si>
  <si>
    <t>Пусконаладочные работы</t>
  </si>
  <si>
    <t>Пусконаладочные работы Электротехнические устройства</t>
  </si>
  <si>
    <t>ФЕРп</t>
  </si>
  <si>
    <t>Поправка: 421/пр_2020_прил.10_т.1_п.4_гр.3</t>
  </si>
  <si>
    <t>Пр/812-083.0-1</t>
  </si>
  <si>
    <t>Пр/774-083.0</t>
  </si>
  <si>
    <t>Объем берется из кол-ва заземляющих стоек. Сколько заземляющих стоек, столько и в кол-ве</t>
  </si>
  <si>
    <t>п01-11-011-01</t>
  </si>
  <si>
    <t>Проверка наличия цепи между заземлителями и заземленными элементами</t>
  </si>
  <si>
    <t>100 измерений</t>
  </si>
  <si>
    <t>ГЭСНп-2022, п01-11-011-01, приказ Минстроя России от 18.05.2022 г. № 378/пр</t>
  </si>
  <si>
    <t>Для самозвон = расценке выше (п01-11-010-01); Для всех остальных кол-во выше (п01-11-010-01)*2</t>
  </si>
  <si>
    <t>п01-11-024-01</t>
  </si>
  <si>
    <t>Фазировка электрической линии или трансформатора с сетью напряжением: до 1 кВ</t>
  </si>
  <si>
    <t>ГЭСНп-2022, п01-11-024-01, приказ Минстроя России от 18.05.2022 г. № 378/пр</t>
  </si>
  <si>
    <t>Расценка зависит от напряжения. Если у нас ВЛИ 0,4кВ, то объем = 1шт(т.к. один провод на опоре); если у нас ВЛИ от 6кВ, то объем=3шт (т.к. у нас 3 провода на опоре)</t>
  </si>
  <si>
    <t>п01-11-012-01</t>
  </si>
  <si>
    <t>Определение удельного сопротивления грунта</t>
  </si>
  <si>
    <t>ГЭСНп-2022, п01-11-012-01, приказ Минстроя России от 18.05.2022 г. № 378/пр</t>
  </si>
  <si>
    <t>Всегда объем = 1шт, но при РЕКОНСТРУКЦИИ расценка не применяется!</t>
  </si>
  <si>
    <t>п01-03-002-05</t>
  </si>
  <si>
    <t>Выключатель трехполюсный напряжением до 1 кВ с: электромагнитным, тепловым или комбинированным расцепителем, номинальный ток до 200 А</t>
  </si>
  <si>
    <t>ГЭСНп-2022, п01-03-002-05, приказ Минстроя России от 18.05.2022 г. № 378/пр</t>
  </si>
  <si>
    <t>Если есть выключатель автоматический, то эта расценка должна быть! Кол-во по ВОР</t>
  </si>
  <si>
    <t>п01-11-013-01</t>
  </si>
  <si>
    <t>Замер полного сопротивления цепи "фаза-нуль"</t>
  </si>
  <si>
    <t>ГЭСНп-2022, п01-11-013-01, приказ Минстроя России от 18.05.2022 г. № 378/пр</t>
  </si>
  <si>
    <t>п01-11-028-01</t>
  </si>
  <si>
    <t>Измерение сопротивления изоляции (на линию) мегаомметром кабельных и других линий напряжением до 1 кВ, предназначенных для передачи электроэнергии к распределительным устройствам, щитам, шкафам, коммутационным аппаратам и электропотребителям</t>
  </si>
  <si>
    <t>ГЭСНп-2022, п01-11-028-01, приказ Минстроя России от 18.05.2022 г. № 378/пр</t>
  </si>
  <si>
    <t>Поправка: 421/пр_2020_прил.10_т.7_п.3_гр.3</t>
  </si>
  <si>
    <t>Применяется в том случае, если у нас есть подключение к щитам, шкафам, ТП и так далее</t>
  </si>
  <si>
    <t>п01-12-020-01</t>
  </si>
  <si>
    <t>Испытание сборных и соединительных шин напряжением: до 11 кВ</t>
  </si>
  <si>
    <t>испытание</t>
  </si>
  <si>
    <t>ГЭСНп-2022, п01-12-020-01, приказ Минстроя России от 18.05.2022 г. № 378/пр</t>
  </si>
  <si>
    <t>ССР01</t>
  </si>
  <si>
    <t>Строительно-монтажные работы</t>
  </si>
  <si>
    <t>ССР02</t>
  </si>
  <si>
    <t>ЗУ Строительные работы</t>
  </si>
  <si>
    <t>ССР03</t>
  </si>
  <si>
    <t>ЗУ Монтажные работы</t>
  </si>
  <si>
    <t>ССР04</t>
  </si>
  <si>
    <t>Итого ЗУ СМР</t>
  </si>
  <si>
    <t>ССР05</t>
  </si>
  <si>
    <t>ПНР ИТОГИ</t>
  </si>
  <si>
    <t>ССР_ИТОГ</t>
  </si>
  <si>
    <t>Итого СМР по ССР БЕЗ НДС</t>
  </si>
  <si>
    <t>Электротехнические устройства</t>
  </si>
  <si>
    <t>Мет. 421/пр. 04.08.20. пр. 8; п.1</t>
  </si>
  <si>
    <t>СТР_РЕК</t>
  </si>
  <si>
    <t>СТРОИТЕЛЬСТВО и РЕКОНСТРУКЦИЯ  зданий и сооружений всех назначений</t>
  </si>
  <si>
    <t>Строительство и реконструкция</t>
  </si>
  <si>
    <t>РЕМ_ЖИЛ</t>
  </si>
  <si>
    <t>КАП. РЕМ. ЖИЛЫХ И ОБЩЕСТВЕННЫХ ЗДАНИЙ</t>
  </si>
  <si>
    <t>Капитальный ремонт жилых и общественных зданий</t>
  </si>
  <si>
    <t>РЕМ_ПР</t>
  </si>
  <si>
    <t>КАП. РЕМ. ПРОИЗВОДСТВЕННЫХ ЗД. и СООРУЖЕНИЙ,  НАРУЖНЫХ ИНЖЕНЕРНЫХ СЕТЕЙ, УЛИЦ И ДОРОГ МЕСТНОГО ЗНАЧЕНИЯ, ИНЖ,СООРУЖЕНИЙ ( ГИДРОТЕХ,СООРУЖ, МОСТОВ И ПУТЕПРОВОДОВ И Т.П.)</t>
  </si>
  <si>
    <t>Капитальный ремонт прозводственных зданий</t>
  </si>
  <si>
    <t>Территория</t>
  </si>
  <si>
    <t>для территории Российской Федерации, не относящейся к районам Крайнего Севера и приравненным к ним местностям</t>
  </si>
  <si>
    <t>МПРКС</t>
  </si>
  <si>
    <t>для территории Российской Федерации, относящейся к местностям, приравненным к районам Крайнего Севера</t>
  </si>
  <si>
    <t>РКС</t>
  </si>
  <si>
    <t>для территории Российской Федерации, относящейся к районам Крайнего Севера</t>
  </si>
  <si>
    <t>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</si>
  <si>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АЭС.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</si>
  <si>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</si>
  <si>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Сложные объекты</t>
  </si>
  <si>
    <t>СТНДРТ</t>
  </si>
  <si>
    <t>При определении сметной стоимости строительства объектов капитального строительства (за исключением АЭС).</t>
  </si>
  <si>
    <t>АЭС_ПНР</t>
  </si>
  <si>
    <t>При определении сметной стоимости строительства объектов капитального строительства АЭС. Пусконаладочные работы (за исключением технологического оборудования АЭС).</t>
  </si>
  <si>
    <t>АЭС</t>
  </si>
  <si>
    <t>АЭС_ПНР_ТЕХ</t>
  </si>
  <si>
    <t>При определении сметной стоимости строительства объектов капитального строительства АЭС. Пусконаладочные работы технологического оборудования АЭС.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</si>
  <si>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</si>
  <si>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АЭС, ПНР технологического оборудования АЭС.</t>
  </si>
  <si>
    <t>ОПТ/В</t>
  </si>
  <si>
    <t>{вкл}    - Прокладка  МЕЖДУГОРОДНЫХ  ВОЛОКОННО-ОПТИЧЕСКИХ ЛИНИЙ (для ФЕРм10, отд. 6 разд.3)  {выкл} - Прокладка  ГОРОДСКИХ               ВОЛОКОННО-ОПТИЧЕСКИХ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</si>
  <si>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</si>
  <si>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Прокладка междугородных в/опт. кабелей</t>
  </si>
  <si>
    <t>АВИ</t>
  </si>
  <si>
    <t>(вкл)   -  При работах по ДИСПЕТЧЕРИЗАЦИИ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</si>
  <si>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</si>
  <si>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Диспетчеризация авиатранспорта</t>
  </si>
  <si>
    <t>ЗАКР</t>
  </si>
  <si>
    <t>{вкл}   -  Обслуживающие и сопутствующие работы в тоннелях при  производстве работ ЗАКРЫТЫМ СПОСОБОМ   {выкл} - Обслуживающие и сопутствующие работы в тоннелях при  производстве работ  ОТКРЫТЫМ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</si>
  <si>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</si>
  <si>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Производство работ закрытым способом (обслуживающие процессы)</t>
  </si>
  <si>
    <t>АВТО_ДРГ</t>
  </si>
  <si>
    <t>{вкл} - НР и СП по п.021.0 "Автомобильные дороги" (раздел 2 нормы 27-02-010-01:07)  {выкл} - НР и СП по п.021.1 Устройство покрытий дорожек, тротуаров, мостовых и площадок и прочее (раздел 2 нормы 27-02-010-01:07)</t>
  </si>
  <si>
    <t>ГОР</t>
  </si>
  <si>
    <t>(вкл) - ФЕРм-08, выполнение работ на горнорудных объектах  (выкл) - ФЕРм-08, выполнение работ на других объектах</t>
  </si>
  <si>
    <t>Выполнение работ на горнорудных объектах</t>
  </si>
  <si>
    <t>ОБ_ПР</t>
  </si>
  <si>
    <t>Объект производственного назначения</t>
  </si>
  <si>
    <t>ОБ_НПР</t>
  </si>
  <si>
    <t>Объект непроизводственного назначения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</si>
  <si>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</si>
  <si>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</si>
  <si>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</si>
  <si>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п.25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</si>
  <si>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</si>
  <si>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</si>
  <si>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</si>
  <si>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п.16</t>
  </si>
  <si>
    <t>К_НР_СЛЖ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</si>
  <si>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объектов атомных электрических станций.  ( если {СЛЖ} = [вкл] )</t>
  </si>
  <si>
    <t>п.27 СЛОЖН</t>
  </si>
  <si>
    <t>К_НР_АЭС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</si>
  <si>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Для объектов атомных электрических станций.  ( если {АЭС} = [вкл] )</t>
  </si>
  <si>
    <t>п.27 АЭС</t>
  </si>
  <si>
    <t>Р_ОКР</t>
  </si>
  <si>
    <t>Разрядность округления результата расчета НР и СП  (с 05.04.2020 - до семи знаков после запятой)</t>
  </si>
  <si>
    <t>Лист_НРиСП</t>
  </si>
  <si>
    <t>Текущий уровень цен</t>
  </si>
  <si>
    <t>Вид цен</t>
  </si>
  <si>
    <t>Московская область, КТЦ к ФСНБ-2022 (ПАО Россети), 1 квартал 2026 г</t>
  </si>
  <si>
    <t>Сборник индексов</t>
  </si>
  <si>
    <t>Московская область к ФСНБ-2022 ФГИС ЦС (ПАО  Россети )</t>
  </si>
  <si>
    <t>Письмо Минстроя России  «О размещении индексов изменения сметной стоимости строительства по группам однородных строительных ресурсов на I квартал 2026 года»</t>
  </si>
  <si>
    <t>Справочная информация</t>
  </si>
  <si>
    <t>Письмо Минстроя России от 25.02.2026 № 9859-ИФ/09</t>
  </si>
  <si>
    <t>Приказ ПАО 'РОССЕТИ'</t>
  </si>
  <si>
    <t>Приказ ПАО 'РОССЕТИ' от 26.12.2024 № 612</t>
  </si>
  <si>
    <t>_OBSM_</t>
  </si>
  <si>
    <t>1-100-33</t>
  </si>
  <si>
    <t>Средний разряд работы 3,3</t>
  </si>
  <si>
    <t>чел.-ч.</t>
  </si>
  <si>
    <t>01.7.20.07-0002</t>
  </si>
  <si>
    <t>ФСБЦ-2022, 01.7.20.07-0002, приказ Минстроя России от 18.05.2022 г. № 378/пр</t>
  </si>
  <si>
    <t>Шпагат из пенькового волокна, диаметр 1,7 мм</t>
  </si>
  <si>
    <t>11.1.03.05-0074</t>
  </si>
  <si>
    <t>ФСБЦ-2022, 11.1.03.05-0074, приказ Минстроя России от 18.05.2022 г. № 378/пр</t>
  </si>
  <si>
    <t>Доска необрезная хвойных пород, естественной влажности, длина 4-6,5 м, ширина 100-250, толщина 20 мм, сорт IV</t>
  </si>
  <si>
    <t>м3</t>
  </si>
  <si>
    <t>4-100-00</t>
  </si>
  <si>
    <t>Затраты труда машинистов</t>
  </si>
  <si>
    <t>91.01.01-035</t>
  </si>
  <si>
    <t>ФСЭМ-2022, 91.01.01-035, приказ Минстроя России от 18.05.2022 г. № 378/пр</t>
  </si>
  <si>
    <t>Бульдозеры, мощность 79 кВт (108 л.с.)</t>
  </si>
  <si>
    <t>маш.-ч</t>
  </si>
  <si>
    <t>4-100-060</t>
  </si>
  <si>
    <t>91.01.02-004</t>
  </si>
  <si>
    <t>ФСЭМ-2022 доп.11, 91.01.02-004, приказ Минстроя России от 09.08.2024 г. № 524/пр</t>
  </si>
  <si>
    <t>Автогрейдеры среднего типа, мощность 99 кВт (135 л.с.)</t>
  </si>
  <si>
    <t>1-100-45</t>
  </si>
  <si>
    <t>Средний разряд работы 4,5</t>
  </si>
  <si>
    <t>91.06.06-012</t>
  </si>
  <si>
    <t>ФСЭМ-2022, 91.06.06-012, приказ Минстроя России от 18.05.2022 г. № 378/пр</t>
  </si>
  <si>
    <t>Автогидроподъемники, высота подъема 18 м</t>
  </si>
  <si>
    <t>4-100-050</t>
  </si>
  <si>
    <t>1-100-29</t>
  </si>
  <si>
    <t>Средний разряд работы 2,9</t>
  </si>
  <si>
    <t>1-100-25</t>
  </si>
  <si>
    <t>Средний разряд работы 2,5</t>
  </si>
  <si>
    <t>91.05.05-015</t>
  </si>
  <si>
    <t>ФСЭМ-2022, 91.05.05-015, приказ Минстроя России от 18.05.2022 г. № 378/пр</t>
  </si>
  <si>
    <t>Краны на автомобильном ходу, грузоподъемность 16 т</t>
  </si>
  <si>
    <t>91.15.01-001</t>
  </si>
  <si>
    <t>ФСЭМ-2022, 91.15.01-001, приказ Минстроя России от 18.05.2022 г. № 378/пр</t>
  </si>
  <si>
    <t>Прицепы тракторные, грузоподъемность до 2 т</t>
  </si>
  <si>
    <t>91.15.03-014</t>
  </si>
  <si>
    <t>ФСЭМ-2022 доп.11, 91.15.03-014, приказ Минстроя России от 09.08.2024 г. № 524/пр</t>
  </si>
  <si>
    <t>Тракторы на пневмоколесном ходу, мощность 59 кВт (80 л.с.)</t>
  </si>
  <si>
    <t>4-100-040</t>
  </si>
  <si>
    <t>91.04.01-031</t>
  </si>
  <si>
    <t>ФСЭМ-2022 доп.11, 91.04.01-031, приказ Минстроя России от 07.11.2024 г. № 747/пр</t>
  </si>
  <si>
    <t>Машины бурильно-крановые на автомобильном ходу, диаметр бурения до 800 мм, глубина бурения до 5 м</t>
  </si>
  <si>
    <t>91.14.02-001</t>
  </si>
  <si>
    <t>ФСЭМ-2022 доп.7, 91.14.02-001, приказ Минстроя России от 02.08.2023 г. № 551/пр</t>
  </si>
  <si>
    <t>Автомобили бортовые, грузоподъемность до 5 т</t>
  </si>
  <si>
    <t>01.3.01.06-0038</t>
  </si>
  <si>
    <t>ФСБЦ-2022 доп.17, 01.3.01.06-0038, приказ Минстроя России от 17.02.2026 г. № 91/пр</t>
  </si>
  <si>
    <t>Смазка защитная электросетевая</t>
  </si>
  <si>
    <t>01.3.01.06-0051</t>
  </si>
  <si>
    <t>ФСБЦ-2022 доп.12, 01.3.01.06-0051, приказ Минстроя России от 07.11.2024 г. № 747/пр</t>
  </si>
  <si>
    <t>Смазка солидол жировой Ж</t>
  </si>
  <si>
    <t>01.7.20.08-0051</t>
  </si>
  <si>
    <t>ФСБЦ-2022 доп.8, 01.7.20.08-0051, приказ Минстроя России от 14.11.2023 г. № 817/пр</t>
  </si>
  <si>
    <t>Ветошь хлопчатобумажная цветная</t>
  </si>
  <si>
    <t>14.4.02.04-0182</t>
  </si>
  <si>
    <t>ФСБЦ-2022 доп.17, 14.4.02.04-0182, приказ Минстроя России от 17.02.2026 г. № 91/пр</t>
  </si>
  <si>
    <t>Краска масляная МА-15, цветная</t>
  </si>
  <si>
    <t>14.4.03.03-0102</t>
  </si>
  <si>
    <t>ФСБЦ-2022 доп.4, 14.4.03.03-0102, приказ Минстроя России от 27.12.2022 г. № 1133/пр</t>
  </si>
  <si>
    <t>Лак битумный БТ-577</t>
  </si>
  <si>
    <t>20.2.02.04-0006</t>
  </si>
  <si>
    <t>ФСБЦ-2022, 20.2.02.04-0006, приказ Минстроя России от 18.05.2022 г. № 378/пр</t>
  </si>
  <si>
    <t>Колпачки полиэтиленовые К-6</t>
  </si>
  <si>
    <t>1-100-32</t>
  </si>
  <si>
    <t>Средний разряд работы 3,2</t>
  </si>
  <si>
    <t>ФСБЦ-2022, 01.3.01.06-0038, приказ Минстроя России от 18.05.2022 г. № 378/пр</t>
  </si>
  <si>
    <t>ФСБЦ-2022, 14.4.02.04-0182, приказ Минстроя России от 18.05.2022 г. № 378/пр</t>
  </si>
  <si>
    <t>1-100-18</t>
  </si>
  <si>
    <t>Средний разряд работы 1,8</t>
  </si>
  <si>
    <t>1-100-38</t>
  </si>
  <si>
    <t>Средний разряд работы 3,8</t>
  </si>
  <si>
    <t>91.17.04-233</t>
  </si>
  <si>
    <t>ФСЭМ-2022, 91.17.04-233, приказ Минстроя России от 18.05.2022 г. № 378/пр</t>
  </si>
  <si>
    <t>Аппараты сварочные для ручной дуговой сварки, сварочный ток до 350 А</t>
  </si>
  <si>
    <t>01.7.03.04-0001</t>
  </si>
  <si>
    <t>ФСБЦ-2022, 01.7.03.04-0001, приказ Минстроя России от 18.05.2022 г. № 378/пр</t>
  </si>
  <si>
    <t>Электроэнергия</t>
  </si>
  <si>
    <t>КВТ-Ч</t>
  </si>
  <si>
    <t>01.7.11.07-0227</t>
  </si>
  <si>
    <t>ФСБЦ-2022, 01.7.11.07-0227, приказ Минстроя России от 18.05.2022 г. № 378/пр</t>
  </si>
  <si>
    <t>Электроды сварочные для сварки низколегированных и углеродистых сталей УОНИ 13/45, Э42А, диаметр 4-5 мм</t>
  </si>
  <si>
    <t>14.1.02.01-0002</t>
  </si>
  <si>
    <t>ФСБЦ-2022, 14.1.02.01-0002, приказ Минстроя России от 18.05.2022 г. № 378/пр</t>
  </si>
  <si>
    <t>Клей, марка БМК-5к</t>
  </si>
  <si>
    <t>01.7.06.05-0041</t>
  </si>
  <si>
    <t>ФСБЦ-2022, 01.7.06.05-0041, приказ Минстроя России от 18.05.2022 г. № 378/пр</t>
  </si>
  <si>
    <t>Ленты изоляционные хлопчатобумажные прорезиненные для электромонтажных и ремонтных работ, цвет черный, ширина 20 мм, толщина 0,35 мм</t>
  </si>
  <si>
    <t>01.7.07.20-0002</t>
  </si>
  <si>
    <t>ФСБЦ-2022, 01.7.07.20-0002, приказ Минстроя России от 18.05.2022 г. № 378/пр</t>
  </si>
  <si>
    <t>Тальк молотый, сорт I</t>
  </si>
  <si>
    <t>14.4.02.04-0142</t>
  </si>
  <si>
    <t>ФСБЦ-2022, 14.4.02.04-0142, приказ Минстроя России от 18.05.2022 г. № 378/пр</t>
  </si>
  <si>
    <t>Краска масляная МА-0115, мумия, сурик железный</t>
  </si>
  <si>
    <t>20.2.01.05-0011</t>
  </si>
  <si>
    <t>ФСБЦ-2022 доп.11, 20.2.01.05-0011, приказ Минстроя России от 09.08.2024 г. № 524/пр</t>
  </si>
  <si>
    <t>Гильзы кабельные медные 120 мм</t>
  </si>
  <si>
    <t>20.2.02.01-0016</t>
  </si>
  <si>
    <t>ФСБЦ-2022 доп.9, 20.2.02.01-0016, приказ Минстроя России от 16.02.2024 г. № 102/пр</t>
  </si>
  <si>
    <t>Втулки полипропиленовые, диаметр 69 мм</t>
  </si>
  <si>
    <t>1000 ШТ</t>
  </si>
  <si>
    <t>01.7.02.07-0011</t>
  </si>
  <si>
    <t>ФСБЦ-2022 доп.12, 01.7.02.07-0011, приказ Минстроя России от 07.11.2024 г. № 747/пр</t>
  </si>
  <si>
    <t>Прессшпан листовой, марка А</t>
  </si>
  <si>
    <t>01.7.15.04-0011</t>
  </si>
  <si>
    <t>ФСБЦ-2022, 01.7.15.04-0011, приказ Минстроя России от 18.05.2022 г. № 378/пр</t>
  </si>
  <si>
    <t>Винты стальные с полукруглой головкой, длина 50 мм</t>
  </si>
  <si>
    <t>2-100-02</t>
  </si>
  <si>
    <t>Рабочий 2 разряда</t>
  </si>
  <si>
    <t>чел.-ч</t>
  </si>
  <si>
    <t>2-100-03</t>
  </si>
  <si>
    <t>Рабочий 3 разряда</t>
  </si>
  <si>
    <t>2-100-04</t>
  </si>
  <si>
    <t>Рабочий 4 разряда</t>
  </si>
  <si>
    <t>2-100-05</t>
  </si>
  <si>
    <t>Рабочий 5 разряда</t>
  </si>
  <si>
    <t>91.06.03-055</t>
  </si>
  <si>
    <t>ФСЭМ-2022, 91.06.03-055, приказ Минстроя России от 18.05.2022 г. № 378/пр</t>
  </si>
  <si>
    <t>Лебедки электрические тяговым усилием 19,62 кН (2 т)</t>
  </si>
  <si>
    <t>91.06.06-011</t>
  </si>
  <si>
    <t>ФСЭМ-2022, 91.06.06-011, приказ Минстроя России от 18.05.2022 г. № 378/пр</t>
  </si>
  <si>
    <t>Автогидроподъемники, высота подъема 12 м</t>
  </si>
  <si>
    <t>91.17.04-544</t>
  </si>
  <si>
    <t>ФСЭМ-2022, 91.17.04-544, приказ Минстроя России от 18.05.2022 г. № 378/пр</t>
  </si>
  <si>
    <t>Генераторы бензиновые портативные, мощность до 6 кВт</t>
  </si>
  <si>
    <t>1-100-40</t>
  </si>
  <si>
    <t>Средний разряд работы 4,0</t>
  </si>
  <si>
    <t>08.3.07.01-0052</t>
  </si>
  <si>
    <t>ФСБЦ-2022 доп.4, 08.3.07.01-0052, приказ Минстроя России от 27.12.2022 г. № 1133/пр</t>
  </si>
  <si>
    <t>Прокат стальной горячекатаный полосовой, марки стали Ст3сп, Ст3пс, размеры 50х5 мм</t>
  </si>
  <si>
    <t>14.5.09.11-0102</t>
  </si>
  <si>
    <t>ФСБЦ-2022, 14.5.09.11-0102, приказ Минстроя России от 18.05.2022 г. № 378/пр</t>
  </si>
  <si>
    <t>Уайт-спирит</t>
  </si>
  <si>
    <t>1-100-42</t>
  </si>
  <si>
    <t>Средний разряд работы 4,2</t>
  </si>
  <si>
    <t>91.21.16-012</t>
  </si>
  <si>
    <t>ФСЭМ-2022, 91.21.16-012, приказ Минстроя России от 18.05.2022 г. № 378/пр</t>
  </si>
  <si>
    <t>Прессы гидравлические с электроприводом</t>
  </si>
  <si>
    <t>01.3.01.02-0002</t>
  </si>
  <si>
    <t>ФСБЦ-2022 доп.8, 01.3.01.02-0002, приказ Минстроя России от 14.11.2023 г. № 817/пр</t>
  </si>
  <si>
    <t>Вазелин технический</t>
  </si>
  <si>
    <t>01.7.02.09-0002</t>
  </si>
  <si>
    <t>ФСБЦ-2022, 01.7.02.09-0002, приказ Минстроя России от 18.05.2022 г. № 378/пр</t>
  </si>
  <si>
    <t>Шпагат бумажный, диаметр 2,5 мм</t>
  </si>
  <si>
    <t>01.7.06.07-0002</t>
  </si>
  <si>
    <t>ФСБЦ-2022, 01.7.06.07-0002, приказ Минстроя России от 18.05.2022 г. № 378/пр</t>
  </si>
  <si>
    <t>Ленты монтажные из пластмассы для бандажирования проводов, скрепляются пластмассовыми кнопками, ширина 10 мм</t>
  </si>
  <si>
    <t>10 м</t>
  </si>
  <si>
    <t>01.7.20.04-0005</t>
  </si>
  <si>
    <t>ФСБЦ-2022, 01.7.20.04-0005, приказ Минстроя России от 18.05.2022 г. № 378/пр</t>
  </si>
  <si>
    <t>Нитки швейные армированные</t>
  </si>
  <si>
    <t>14.4.03.17-0101</t>
  </si>
  <si>
    <t>ФСБЦ-2022, 14.4.03.17-0101, приказ Минстроя России от 18.05.2022 г. № 378/пр</t>
  </si>
  <si>
    <t>Лак КФ-965</t>
  </si>
  <si>
    <t>25.2.01.01-0001</t>
  </si>
  <si>
    <t>ФСБЦ-2022, 25.2.01.01-0001, приказ Минстроя России от 18.05.2022 г. № 378/пр</t>
  </si>
  <si>
    <t>Бирки-оконцеватели маркировочные А671</t>
  </si>
  <si>
    <t>01.7.15.07-0014</t>
  </si>
  <si>
    <t>ФСБЦ-2022, 01.7.15.07-0014, приказ Минстроя России от 18.05.2022 г. № 378/пр</t>
  </si>
  <si>
    <t>Дюбели распорные полипропиленовые</t>
  </si>
  <si>
    <t>07.2.07.04-0007</t>
  </si>
  <si>
    <t>ФСБЦ-2022, 07.2.07.04-0007, приказ Минстроя России от 18.05.2022 г. № 378/пр</t>
  </si>
  <si>
    <t>Конструкции стальные индивидуального изготовления из сортового проката</t>
  </si>
  <si>
    <t>14.4.03.06-0001</t>
  </si>
  <si>
    <t>ФСБЦ-2022 доп.9, 14.4.03.06-0001, приказ Минстроя России от 16.02.2024 г. № 102/пр</t>
  </si>
  <si>
    <t>Лак электроизоляционный МЛ-92</t>
  </si>
  <si>
    <t>20.1.02.23-0082</t>
  </si>
  <si>
    <t>ФСБЦ-2022, 20.1.02.23-0082, приказ Минстроя России от 18.05.2022 г. № 378/пр</t>
  </si>
  <si>
    <t>Перемычки гибкие, тип ПГС-50</t>
  </si>
  <si>
    <t>91.21.19-031</t>
  </si>
  <si>
    <t>ФСЭМ-2022, 91.21.19-031, приказ Минстроя России от 18.05.2022 г. № 378/пр</t>
  </si>
  <si>
    <t>Станки сверлильные</t>
  </si>
  <si>
    <t>91.21.22-491</t>
  </si>
  <si>
    <t>ФСЭМ-2022, 91.21.22-491, приказ Минстроя России от 18.05.2022 г. № 378/пр</t>
  </si>
  <si>
    <t>Шиногибы гидравлические универсальные</t>
  </si>
  <si>
    <t>01.3.02.02-0001</t>
  </si>
  <si>
    <t>ФСБЦ-2022 доп.3, 01.3.02.02-0001, приказ Минстроя России от 26.10.2022 г. № 905/пр</t>
  </si>
  <si>
    <t>Аргон газообразный, сорт I</t>
  </si>
  <si>
    <t>01.7.15.11-0061</t>
  </si>
  <si>
    <t>ФСБЦ-2022, 01.7.15.11-0061, приказ Минстроя России от 18.05.2022 г. № 378/пр</t>
  </si>
  <si>
    <t>Шайбы стальные оцинкованные пружинные (гровер), диаметр отверстия М3</t>
  </si>
  <si>
    <t>10.1.02.04-0009</t>
  </si>
  <si>
    <t>ФСБЦ-2022 доп.9, 10.1.02.04-0009, приказ Минстроя России от 16.02.2024 г. № 102/пр</t>
  </si>
  <si>
    <t>Прутки круглого сечения из алюминиевых сплавов марок АД0, АД1, АД, АД31, АД33, АД35, АВ, диаметр 135,0-200,0 мм</t>
  </si>
  <si>
    <t>10.2.02.10-0013</t>
  </si>
  <si>
    <t>ФСБЦ-2022, 10.2.02.10-0013, приказ Минстроя России от 18.05.2022 г. № 378/пр</t>
  </si>
  <si>
    <t>Прутки круглые из меди марки М3, диаметр 10-30 мм</t>
  </si>
  <si>
    <t>91.05.04-010</t>
  </si>
  <si>
    <t>ФСЭМ-2022, 91.05.04-010, приказ Минстроя России от 18.05.2022 г. № 378/пр</t>
  </si>
  <si>
    <t>Краны мостовые электрические, грузоподъемность 50 т</t>
  </si>
  <si>
    <t>91.06.06-042</t>
  </si>
  <si>
    <t>ФСЭМ-2022, 91.06.06-042, приказ Минстроя России от 18.05.2022 г. № 378/пр</t>
  </si>
  <si>
    <t>Подъемники гидравлические, высота подъема 10 м</t>
  </si>
  <si>
    <t>91.17.04-161</t>
  </si>
  <si>
    <t>ФСЭМ-2022, 91.17.04-161, приказ Минстроя России от 18.05.2022 г. № 378/пр</t>
  </si>
  <si>
    <t>Аппарат сварочный для полуавтоматической сварки, сварочный ток до 500 А, в комплекте с механизмом подачи проволоки</t>
  </si>
  <si>
    <t>10.1.02.04-0001</t>
  </si>
  <si>
    <t>ФСБЦ-2022 доп.9, 10.1.02.04-0001, приказ Минстроя России от 16.02.2024 г. № 102/пр</t>
  </si>
  <si>
    <t>Прутки круглого сечения из алюминиевых сплавов марок АД0, АД1, АД, АД31, АД33, АД35, АВ, диаметр 5,0 мм</t>
  </si>
  <si>
    <t>1-100-43</t>
  </si>
  <si>
    <t>Средний разряд работы 4,3</t>
  </si>
  <si>
    <t>91.06.06-048</t>
  </si>
  <si>
    <t>ФСЭМ-2022, 91.06.06-048, приказ Минстроя России от 18.05.2022 г. № 378/пр</t>
  </si>
  <si>
    <t>Подъемники одномачтовые, грузоподъемность до 500 кг, высота подъема 45 м</t>
  </si>
  <si>
    <t>4-100-030</t>
  </si>
  <si>
    <t>01.7.10.17-0141</t>
  </si>
  <si>
    <t>ФСБЦ-2022, 01.7.10.17-0141, приказ Минстроя России от 18.05.2022 г. № 378/пр</t>
  </si>
  <si>
    <t>Пемза</t>
  </si>
  <si>
    <t>01.7.17.11-0011</t>
  </si>
  <si>
    <t>ФСБЦ-2022, 01.7.17.11-0011, приказ Минстроя России от 18.05.2022 г. № 378/пр</t>
  </si>
  <si>
    <t>Шкурка шлифовальная двухслойная с зернистостью 40-25</t>
  </si>
  <si>
    <t>м2</t>
  </si>
  <si>
    <t>14.5.11.01-0003</t>
  </si>
  <si>
    <t>ФСБЦ-2022, 14.5.11.01-0003, приказ Минстроя России от 18.05.2022 г. № 378/пр</t>
  </si>
  <si>
    <t>Шпатлевка масляно-клеевая</t>
  </si>
  <si>
    <t>1-100-20</t>
  </si>
  <si>
    <t>Средний разряд работы 2,0</t>
  </si>
  <si>
    <t>1-100-15</t>
  </si>
  <si>
    <t>Средний разряд работы 1,5</t>
  </si>
  <si>
    <t>14.4.01.09-0427</t>
  </si>
  <si>
    <t>ФСБЦ-2022 доп.8, 14.4.01.09-0427, приказ Минстроя России от 14.11.2023 г. № 817/пр</t>
  </si>
  <si>
    <t>Грунтовка эпоксидная антикоррозионная с содержанием цинка для защиты металлических поверхностей, расход 0,20-0,39 кг/м2</t>
  </si>
  <si>
    <t>08.3.05.02-0021</t>
  </si>
  <si>
    <t>ФСБЦ-2022, 08.3.05.02-0021, приказ Минстроя России от 18.05.2022 г. № 378/пр</t>
  </si>
  <si>
    <t>Прокат листовой горячекатаный, марки стали Ст3сп, Ст3пс, ширина 1200-3000 мм, толщина 1-8 мм</t>
  </si>
  <si>
    <t>2-100-06</t>
  </si>
  <si>
    <t>Рабочий 6 разряда</t>
  </si>
  <si>
    <t>3-200-03</t>
  </si>
  <si>
    <t>Инженер III категории</t>
  </si>
  <si>
    <t>3-100-02</t>
  </si>
  <si>
    <t>Техник II категории</t>
  </si>
  <si>
    <t>*1,20</t>
  </si>
  <si>
    <t>421/пр_2020_прил.10_т.1_п.4_гр.3</t>
  </si>
  <si>
    <t>Методика 421/пр (Строительство)</t>
  </si>
  <si>
    <t>*1,2</t>
  </si>
  <si>
    <t>421/пр_2020_прил.10_т.7_п.3_гр.3</t>
  </si>
  <si>
    <t>Методика 421/пр (Пусконаладка)</t>
  </si>
  <si>
    <t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t>
  </si>
  <si>
    <t>По ВОР "Переоборудование жб опор без приставок одностоечных с одним подкосом в жб опоры без приставок одностоечных с двумя подкосами" / По ВОР "Переоборудование жб опор без приставок одностоечных с одним подкосом в одностоечных с двумя подкосами двухцепные" / По ВОР "Переоборудование жб опор без приставок одностоечных в жб опоры без приставок одностоечные с одним подкосом"</t>
  </si>
  <si>
    <t>Производство работ осуществляется в охранной зоне действующей воздушной линии электропередачи, вблизи объектов, находящихся под напряжением, внутри объектов капитального строительства, внутренняя проводка в которых не обесточена, если это приведет к ограничению действий рабочих в соответствии с требованиями техники безопасности</t>
  </si>
  <si>
    <t>Поправка: 421/пр_2020_прил.10_т.1_п.4_гр.3 Наименование: Производство работ осуществляется в охранной зоне действующей воздушной линии электропередачи, вблизи объектов, находящихся под напряжением, внутри объектов капитального строительства, внутренняя проводка в которых не обесточена, если это приведет к ограничению действий рабочих в соответствии с требованиями техники безопасности</t>
  </si>
  <si>
    <t>Поправка: 421/пр_2020_прил.10_т.7_п.3_гр.3 Наименование: Производство работ осуществляется в охранной зоне действующей воздушной линии электропередачи, вблизи объектов, находящихся под напряжением, внутри объектов капитального строительства, внутренняя проводка в которых не обесточена, если это приведет к ограничению действий рабочих в соответствии с требованиями техники безопасности</t>
  </si>
  <si>
    <t>В ВОР "Установка ОПН-6кВ" или если в спецификации есть "Ограничитель перенапряжения ОПН-6" тогда можно применить эту расценку даже для Самозвон. Кол-во берем по кол-ву ОПН в спеецификации или из ВОР (они должны равняться). Из Спецификации в метрах. Обычно 1,5 метра на 1 выключатель, т.е. по 0,5 метра на каждую фазу. Картинку можно посмотреть из ватсап проеектировщика "Жидовленко Андрей" по поиску: "автоматы а сверху эти маленькие шинки" (см фото)</t>
  </si>
  <si>
    <t>Наименование программного продукта</t>
  </si>
  <si>
    <t>Наименование редакции сметных нормативов</t>
  </si>
  <si>
    <t>Реквизиты приказа Минстроя России об утверждении дополнений и изменений к сметным нормативам</t>
  </si>
  <si>
    <t xml:space="preserve"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в соответствии с пунктом 85 Методики расчета индексов изменения сметной стоимости строительства, утвержденной приказом Министерства строительства и жилищно-коммунального хозяйства Российской Федерации от 5 июня 2019 г. N 326/пр </t>
  </si>
  <si>
    <t>Реквизиты нормативного правового акта об утверждении оплаты труда, утверждаемый в соответствии с пунктом 22(1) Правилами мониторинга цен, утвержденными постановлением Правительства Российской Федерации от 23 декабря 2016 г. N 1452</t>
  </si>
  <si>
    <t>Обоснование принятых текущих цен на строительные ресурсы</t>
  </si>
  <si>
    <t>Наименование субъекта Российской Федерации</t>
  </si>
  <si>
    <t>Наименование зоны субъекта Российской Федерации</t>
  </si>
  <si>
    <t>(наименование стройки)</t>
  </si>
  <si>
    <t>(наименование объекта капитального строительства)</t>
  </si>
  <si>
    <t>(наименование работ и затрат)</t>
  </si>
  <si>
    <t>Составлен</t>
  </si>
  <si>
    <t>методом</t>
  </si>
  <si>
    <t>Основание</t>
  </si>
  <si>
    <t>(проектная и (или) иная техническая документация)</t>
  </si>
  <si>
    <t>Сметная стоимость</t>
  </si>
  <si>
    <t>тыс. руб.</t>
  </si>
  <si>
    <t>Средства на оплату труда рабочих</t>
  </si>
  <si>
    <t>в том числе:</t>
  </si>
  <si>
    <t>Средства на оплату труда машинистов</t>
  </si>
  <si>
    <t>строительных работ</t>
  </si>
  <si>
    <t xml:space="preserve">Нормативные затраты труда рабочих </t>
  </si>
  <si>
    <t xml:space="preserve">монтажных работ    </t>
  </si>
  <si>
    <t xml:space="preserve">Нормативные затраты труда машинистов </t>
  </si>
  <si>
    <t xml:space="preserve">оборудования         </t>
  </si>
  <si>
    <t xml:space="preserve">прочих затрат       </t>
  </si>
  <si>
    <t>№ п/п</t>
  </si>
  <si>
    <t>Обоснование</t>
  </si>
  <si>
    <t>Наименование работ и затрат</t>
  </si>
  <si>
    <t>Единица измерения</t>
  </si>
  <si>
    <t>Количество</t>
  </si>
  <si>
    <t>Сметная стоимость, руб.</t>
  </si>
  <si>
    <t>на единицу измерения</t>
  </si>
  <si>
    <t>коэффициенты</t>
  </si>
  <si>
    <t>всего с учетом коэффициентов</t>
  </si>
  <si>
    <t>на единицу измерения в базисном уровне цен</t>
  </si>
  <si>
    <t>индекс</t>
  </si>
  <si>
    <t>на единицу измерения в текущем уровне цен</t>
  </si>
  <si>
    <t>всего в текущем уровне цен</t>
  </si>
  <si>
    <t>Программа для ЭВМ «Программа: «Smeta.RU Flash» версия 12»</t>
  </si>
  <si>
    <t>ФГИС ЦС, конъюнктурный анализ</t>
  </si>
  <si>
    <t>Ресурсно-индексным</t>
  </si>
  <si>
    <t>Составлен(а) в текущем уровне цен на февраль 2026 года</t>
  </si>
  <si>
    <t>Раздел: СМР</t>
  </si>
  <si>
    <t>ГЭСН 15-04-024-08</t>
  </si>
  <si>
    <t>ОТ (ЗТ)</t>
  </si>
  <si>
    <t>ЭМ</t>
  </si>
  <si>
    <t>ОТм(ЗТм) Средний разряд машинистов 3</t>
  </si>
  <si>
    <t>ОТм(ЗТм) Средний разряд машинистов 4</t>
  </si>
  <si>
    <t>ОТм(ЗТм)</t>
  </si>
  <si>
    <t>М</t>
  </si>
  <si>
    <t>Итого прямые затраты</t>
  </si>
  <si>
    <t>ФОТ</t>
  </si>
  <si>
    <t>НР Отделочные работы</t>
  </si>
  <si>
    <t>СП Отделочные работы</t>
  </si>
  <si>
    <t>Всего по позиции</t>
  </si>
  <si>
    <t>=</t>
  </si>
  <si>
    <t>Итого прямые затраты по разделу</t>
  </si>
  <si>
    <t>в том числе</t>
  </si>
  <si>
    <t xml:space="preserve">  оплата труда</t>
  </si>
  <si>
    <t xml:space="preserve">  эксплуатация машин и механизмов</t>
  </si>
  <si>
    <t xml:space="preserve">  в том числе</t>
  </si>
  <si>
    <t xml:space="preserve">    в том числе</t>
  </si>
  <si>
    <t xml:space="preserve">    доплаты к оплате труда машинистов</t>
  </si>
  <si>
    <t xml:space="preserve">  материальные ресурсы</t>
  </si>
  <si>
    <t xml:space="preserve">    материальные ресурсы без учета дополнительной перевозки</t>
  </si>
  <si>
    <t xml:space="preserve">    дополнительная перевозка материальных ресурсов</t>
  </si>
  <si>
    <t xml:space="preserve">  перевозка</t>
  </si>
  <si>
    <t>Всего ФОТ (справочно)</t>
  </si>
  <si>
    <t>Всего накладные расходы</t>
  </si>
  <si>
    <t>Всего сметная прибыль</t>
  </si>
  <si>
    <t>Итого оборудование</t>
  </si>
  <si>
    <t xml:space="preserve">  оборудование без учета дополнительной перевозки</t>
  </si>
  <si>
    <t xml:space="preserve">  дополнительная перевозка оборудования</t>
  </si>
  <si>
    <t>Итого прочие затраты</t>
  </si>
  <si>
    <t>Итого хозяйственный инвентарь</t>
  </si>
  <si>
    <t>Итого по разделу</t>
  </si>
  <si>
    <t>Справочно</t>
  </si>
  <si>
    <t xml:space="preserve">  материальные ресурсы, отсутствующие в ФРСН</t>
  </si>
  <si>
    <t xml:space="preserve">  оборудование, отсутствующие в ФРСН</t>
  </si>
  <si>
    <t xml:space="preserve">  затраты труда рабочих</t>
  </si>
  <si>
    <t xml:space="preserve">  затраты труда машинистов</t>
  </si>
  <si>
    <t xml:space="preserve">  оплата труда машинистов (ОТм)</t>
  </si>
  <si>
    <t>Раздел: Заземление</t>
  </si>
  <si>
    <t>ГЭСНм 08-01-082-01</t>
  </si>
  <si>
    <t>ОТм(ЗТм) Средний разряд машинистов 6</t>
  </si>
  <si>
    <t>17.1</t>
  </si>
  <si>
    <t>17.2</t>
  </si>
  <si>
    <t>Исключен
Зажимы наборные проходные ЗН24-4П25</t>
  </si>
  <si>
    <t>НР Электротехнические установки: на других объектах</t>
  </si>
  <si>
    <t>СП Электротехнические установки: на других объектах</t>
  </si>
  <si>
    <t>Раздел: Материалы</t>
  </si>
  <si>
    <t>Раздел: Оборудование</t>
  </si>
  <si>
    <t>ИТОГИ ПО СМЕТЕ</t>
  </si>
  <si>
    <t>ВСЕГО строительные работы</t>
  </si>
  <si>
    <t>Всего прямые затраты</t>
  </si>
  <si>
    <t xml:space="preserve">  оплата труда (ОТ)</t>
  </si>
  <si>
    <t>ФОТ (справочно)</t>
  </si>
  <si>
    <t>накладные расходы</t>
  </si>
  <si>
    <t>сметная прибыль</t>
  </si>
  <si>
    <t>ВСЕГО монтажные работы</t>
  </si>
  <si>
    <t>ВСЕГО оборудование</t>
  </si>
  <si>
    <t>ВСЕГО прочие затраты</t>
  </si>
  <si>
    <t xml:space="preserve">   прочие затраты</t>
  </si>
  <si>
    <t xml:space="preserve">   прочие перевозки</t>
  </si>
  <si>
    <t xml:space="preserve">   Хозяйственный инвентарь</t>
  </si>
  <si>
    <t>ВСЕГО по смете</t>
  </si>
  <si>
    <t>Всего оборудование</t>
  </si>
  <si>
    <t>Всего прочие затраты</t>
  </si>
  <si>
    <t xml:space="preserve">Составил   </t>
  </si>
  <si>
    <t>[должность,подпись(инициалы,фамилия)]</t>
  </si>
  <si>
    <t xml:space="preserve">Проверил   </t>
  </si>
  <si>
    <t>Раздел: ПНР</t>
  </si>
  <si>
    <t>ГЭСНп 01-11-010-01</t>
  </si>
  <si>
    <t>ЭМ *1,20; ЗТ *1,20; ЗТм *1,20</t>
  </si>
  <si>
    <t>НР Пусконаладочные работы</t>
  </si>
  <si>
    <t>СП Пусконаладочные работы</t>
  </si>
  <si>
    <t>ГЭСНп 01-11-011-01</t>
  </si>
  <si>
    <t>ГЭСНп 01-11-024-01</t>
  </si>
  <si>
    <t>ГЭСНп 01-11-012-01</t>
  </si>
  <si>
    <t>ГЭСНп 01-11-013-01</t>
  </si>
  <si>
    <t>ГЭСНп 01-11-028-01</t>
  </si>
  <si>
    <t>ЭМ *1,2; ЗТ *1,2; ЗТм *1,2</t>
  </si>
  <si>
    <t>352067_Лапкин_(ДОТ)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</si>
</sst>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0.00;[Red]\-\ #,##0.00"/>
    <numFmt numFmtId="166" formatCode="#,##0.00#####;[Red]\-\ #,##0.00#####"/>
  </numFmts>
  <fonts count="28" x14ac:knownFonts="1">
    <font>
      <sz val="10"/>
      <name val="Arial"/>
      <charset val="204"/>
    </font>
    <font>
      <b/>
      <sz val="10"/>
      <color indexed="12"/>
      <name val="Arial"/>
      <family val="2"/>
      <charset val="204"/>
    </font>
    <font>
      <sz val="10"/>
      <color indexed="18"/>
      <name val="Arial"/>
      <family val="2"/>
      <charset val="204"/>
    </font>
    <font>
      <b/>
      <sz val="10"/>
      <color indexed="16"/>
      <name val="Arial"/>
      <family val="2"/>
      <charset val="204"/>
    </font>
    <font>
      <b/>
      <sz val="10"/>
      <color indexed="20"/>
      <name val="Arial"/>
      <family val="2"/>
      <charset val="204"/>
    </font>
    <font>
      <b/>
      <sz val="10"/>
      <color indexed="17"/>
      <name val="Arial"/>
      <family val="2"/>
      <charset val="204"/>
    </font>
    <font>
      <sz val="10"/>
      <color indexed="17"/>
      <name val="Arial"/>
      <family val="2"/>
      <charset val="204"/>
    </font>
    <font>
      <sz val="10"/>
      <color indexed="12"/>
      <name val="Arial"/>
      <family val="2"/>
      <charset val="204"/>
    </font>
    <font>
      <sz val="10"/>
      <color indexed="14"/>
      <name val="Arial"/>
      <family val="2"/>
      <charset val="204"/>
    </font>
    <font>
      <sz val="10"/>
      <color indexed="16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 Cyr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i/>
      <sz val="9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3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1"/>
      <name val="Arial"/>
      <family val="2"/>
      <charset val="204"/>
    </font>
    <font>
      <sz val="9"/>
      <color rgb="FF000000"/>
      <name val="Arial"/>
      <family val="2"/>
      <charset val="204"/>
    </font>
    <font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0" xfId="0" applyFont="1"/>
    <xf numFmtId="0" fontId="12" fillId="0" borderId="0" xfId="0" applyFont="1" applyAlignment="1">
      <alignment vertical="top" wrapText="1"/>
    </xf>
    <xf numFmtId="0" fontId="12" fillId="0" borderId="2" xfId="0" applyFont="1" applyBorder="1" applyAlignment="1">
      <alignment vertical="top"/>
    </xf>
    <xf numFmtId="0" fontId="12" fillId="0" borderId="2" xfId="0" applyFont="1" applyBorder="1" applyAlignment="1">
      <alignment horizontal="left" vertical="top" wrapText="1"/>
    </xf>
    <xf numFmtId="0" fontId="13" fillId="0" borderId="0" xfId="0" applyFont="1"/>
    <xf numFmtId="0" fontId="13" fillId="0" borderId="2" xfId="0" applyFont="1" applyBorder="1"/>
    <xf numFmtId="0" fontId="19" fillId="0" borderId="0" xfId="0" applyFont="1"/>
    <xf numFmtId="0" fontId="19" fillId="0" borderId="0" xfId="0" applyFont="1" applyAlignment="1">
      <alignment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/>
    <xf numFmtId="0" fontId="12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5" fillId="0" borderId="0" xfId="0" applyFont="1"/>
    <xf numFmtId="14" fontId="19" fillId="0" borderId="0" xfId="0" applyNumberFormat="1" applyFont="1"/>
    <xf numFmtId="0" fontId="12" fillId="0" borderId="0" xfId="0" applyFont="1" applyAlignment="1">
      <alignment horizontal="right"/>
    </xf>
    <xf numFmtId="0" fontId="17" fillId="0" borderId="0" xfId="0" applyFont="1"/>
    <xf numFmtId="164" fontId="12" fillId="0" borderId="0" xfId="0" applyNumberFormat="1" applyFont="1" applyAlignment="1">
      <alignment horizontal="right"/>
    </xf>
    <xf numFmtId="0" fontId="19" fillId="0" borderId="1" xfId="0" applyFont="1" applyBorder="1"/>
    <xf numFmtId="0" fontId="12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0" fontId="23" fillId="0" borderId="0" xfId="0" quotePrefix="1" applyFont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 wrapText="1"/>
    </xf>
    <xf numFmtId="0" fontId="24" fillId="0" borderId="0" xfId="0" applyFont="1" applyAlignment="1">
      <alignment horizontal="right" vertical="top" wrapText="1"/>
    </xf>
    <xf numFmtId="0" fontId="23" fillId="0" borderId="0" xfId="0" applyFont="1" applyAlignment="1">
      <alignment horizontal="right" vertical="top"/>
    </xf>
    <xf numFmtId="0" fontId="23" fillId="0" borderId="0" xfId="0" applyFont="1" applyAlignment="1">
      <alignment horizontal="right" vertical="top" wrapText="1"/>
    </xf>
    <xf numFmtId="165" fontId="23" fillId="0" borderId="0" xfId="0" applyNumberFormat="1" applyFont="1" applyAlignment="1">
      <alignment horizontal="right" vertical="top"/>
    </xf>
    <xf numFmtId="166" fontId="23" fillId="0" borderId="0" xfId="0" applyNumberFormat="1" applyFont="1" applyAlignment="1">
      <alignment horizontal="right" vertical="top"/>
    </xf>
    <xf numFmtId="165" fontId="25" fillId="0" borderId="0" xfId="0" applyNumberFormat="1" applyFont="1" applyAlignment="1">
      <alignment horizontal="right" vertical="top"/>
    </xf>
    <xf numFmtId="0" fontId="23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right" vertical="top" wrapText="1"/>
    </xf>
    <xf numFmtId="0" fontId="23" fillId="0" borderId="1" xfId="0" applyFont="1" applyBorder="1" applyAlignment="1">
      <alignment horizontal="right" vertical="top"/>
    </xf>
    <xf numFmtId="165" fontId="23" fillId="0" borderId="1" xfId="0" applyNumberFormat="1" applyFont="1" applyBorder="1" applyAlignment="1">
      <alignment horizontal="right" vertical="top"/>
    </xf>
    <xf numFmtId="0" fontId="23" fillId="0" borderId="1" xfId="0" applyFont="1" applyBorder="1" applyAlignment="1">
      <alignment horizontal="right" vertical="top" wrapText="1"/>
    </xf>
    <xf numFmtId="165" fontId="0" fillId="0" borderId="0" xfId="0" applyNumberFormat="1"/>
    <xf numFmtId="0" fontId="25" fillId="0" borderId="0" xfId="0" applyFont="1" applyAlignment="1">
      <alignment horizontal="left" vertical="top" wrapText="1"/>
    </xf>
    <xf numFmtId="0" fontId="23" fillId="0" borderId="0" xfId="0" applyFont="1" applyAlignment="1">
      <alignment vertical="top"/>
    </xf>
    <xf numFmtId="165" fontId="25" fillId="0" borderId="2" xfId="0" applyNumberFormat="1" applyFont="1" applyBorder="1" applyAlignment="1">
      <alignment horizontal="right" vertical="top"/>
    </xf>
    <xf numFmtId="0" fontId="10" fillId="0" borderId="0" xfId="0" applyFont="1" applyAlignment="1">
      <alignment horizontal="left" vertical="top" wrapText="1"/>
    </xf>
    <xf numFmtId="0" fontId="25" fillId="0" borderId="0" xfId="0" applyFont="1" applyAlignment="1">
      <alignment vertical="top"/>
    </xf>
    <xf numFmtId="0" fontId="14" fillId="0" borderId="0" xfId="0" applyFont="1" applyAlignment="1">
      <alignment horizontal="left" vertical="top" wrapText="1"/>
    </xf>
    <xf numFmtId="0" fontId="25" fillId="0" borderId="0" xfId="0" applyFont="1" applyAlignment="1">
      <alignment horizontal="right" vertical="top"/>
    </xf>
    <xf numFmtId="0" fontId="23" fillId="0" borderId="1" xfId="0" quotePrefix="1" applyFont="1" applyBorder="1" applyAlignment="1">
      <alignment horizontal="left" vertical="top" wrapText="1"/>
    </xf>
    <xf numFmtId="0" fontId="25" fillId="0" borderId="2" xfId="0" applyFont="1" applyBorder="1" applyAlignment="1">
      <alignment vertical="top"/>
    </xf>
    <xf numFmtId="0" fontId="14" fillId="0" borderId="2" xfId="0" applyFont="1" applyBorder="1" applyAlignment="1">
      <alignment horizontal="left" vertical="top" wrapText="1"/>
    </xf>
    <xf numFmtId="0" fontId="25" fillId="0" borderId="2" xfId="0" applyFont="1" applyBorder="1" applyAlignment="1">
      <alignment horizontal="right" vertical="top"/>
    </xf>
    <xf numFmtId="165" fontId="12" fillId="0" borderId="0" xfId="0" applyNumberFormat="1" applyFont="1" applyAlignment="1">
      <alignment horizontal="right"/>
    </xf>
    <xf numFmtId="165" fontId="12" fillId="0" borderId="0" xfId="0" applyNumberFormat="1" applyFont="1"/>
    <xf numFmtId="165" fontId="13" fillId="0" borderId="0" xfId="0" applyNumberFormat="1" applyFont="1"/>
    <xf numFmtId="166" fontId="13" fillId="0" borderId="0" xfId="0" applyNumberFormat="1" applyFont="1"/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 vertical="center"/>
    </xf>
    <xf numFmtId="0" fontId="19" fillId="0" borderId="0" xfId="0" applyFont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0" xfId="0" applyFont="1" applyAlignment="1">
      <alignment horizontal="right"/>
    </xf>
    <xf numFmtId="0" fontId="27" fillId="0" borderId="0" xfId="0" applyFont="1" applyAlignment="1">
      <alignment vertical="top" wrapText="1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right" vertical="top" wrapText="1"/>
    </xf>
    <xf numFmtId="0" fontId="26" fillId="0" borderId="2" xfId="0" applyFont="1" applyBorder="1" applyAlignment="1">
      <alignment horizontal="center"/>
    </xf>
    <xf numFmtId="0" fontId="25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5" fillId="0" borderId="2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165" fontId="25" fillId="0" borderId="0" xfId="0" applyNumberFormat="1" applyFont="1" applyAlignment="1">
      <alignment horizontal="left" vertical="top"/>
    </xf>
    <xf numFmtId="165" fontId="25" fillId="0" borderId="2" xfId="0" applyNumberFormat="1" applyFont="1" applyBorder="1" applyAlignment="1">
      <alignment horizontal="right" vertical="top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top" wrapText="1"/>
    </xf>
    <xf numFmtId="165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6" fillId="0" borderId="1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left" wrapText="1"/>
    </xf>
    <xf numFmtId="0" fontId="12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27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8CA84-5DDA-4BF0-8F25-6ADC54EBFFB0}">
  <sheetPr>
    <pageSetUpPr fitToPage="1"/>
  </sheetPr>
  <dimension ref="A1:CO345"/>
  <sheetViews>
    <sheetView topLeftCell="A168" zoomScaleNormal="100" workbookViewId="0">
      <selection activeCell="L258" sqref="L258"/>
    </sheetView>
  </sheetViews>
  <sheetFormatPr defaultRowHeight="12.75" x14ac:dyDescent="0.2"/>
  <cols>
    <col min="1" max="1" width="5.7109375" customWidth="1"/>
    <col min="2" max="2" width="20.7109375" customWidth="1"/>
    <col min="3" max="3" width="40.7109375" customWidth="1"/>
    <col min="4" max="4" width="10.7109375" customWidth="1"/>
    <col min="5" max="12" width="15.7109375" customWidth="1"/>
    <col min="15" max="92" width="0" hidden="1" customWidth="1"/>
    <col min="93" max="93" width="108.7109375" hidden="1" customWidth="1"/>
    <col min="94" max="101" width="0" hidden="1" customWidth="1"/>
  </cols>
  <sheetData>
    <row r="1" spans="1:93" x14ac:dyDescent="0.2">
      <c r="A1" s="10" t="str">
        <f>Source!B1</f>
        <v>Smeta.RU Flash  (495) 974-1589</v>
      </c>
    </row>
    <row r="2" spans="1:93" ht="12.75" hidden="1" customHeight="1" x14ac:dyDescent="0.2">
      <c r="A2" s="103" t="s">
        <v>834</v>
      </c>
      <c r="B2" s="103"/>
      <c r="C2" s="103"/>
      <c r="D2" s="103"/>
      <c r="E2" s="103"/>
      <c r="F2" s="104" t="s">
        <v>873</v>
      </c>
      <c r="G2" s="104"/>
      <c r="H2" s="104"/>
      <c r="I2" s="104"/>
      <c r="J2" s="104"/>
      <c r="K2" s="104"/>
      <c r="L2" s="104"/>
    </row>
    <row r="3" spans="1:93" ht="12.75" hidden="1" customHeight="1" x14ac:dyDescent="0.2">
      <c r="A3" s="14"/>
      <c r="B3" s="14"/>
      <c r="C3" s="14"/>
      <c r="D3" s="14"/>
      <c r="E3" s="14"/>
      <c r="F3" s="15"/>
      <c r="G3" s="15"/>
      <c r="H3" s="15"/>
      <c r="I3" s="15"/>
      <c r="J3" s="15"/>
      <c r="K3" s="15"/>
      <c r="L3" s="15"/>
    </row>
    <row r="4" spans="1:93" ht="25.5" hidden="1" x14ac:dyDescent="0.2">
      <c r="A4" s="103" t="s">
        <v>835</v>
      </c>
      <c r="B4" s="103"/>
      <c r="C4" s="103"/>
      <c r="D4" s="103"/>
      <c r="E4" s="103"/>
      <c r="F4" s="104" t="str">
        <f>IF(Source!CQ12 &lt;&gt; "", Source!CQ12, 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  <c r="G4" s="104"/>
      <c r="H4" s="104"/>
      <c r="I4" s="104"/>
      <c r="J4" s="104"/>
      <c r="K4" s="104"/>
      <c r="L4" s="104"/>
      <c r="CO4" s="12" t="str">
        <f>IF(Source!CQ12 &lt;&gt; "", Source!CQ12, 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</row>
    <row r="5" spans="1:93" ht="12.75" hidden="1" customHeight="1" x14ac:dyDescent="0.2">
      <c r="A5" s="14"/>
      <c r="B5" s="14"/>
      <c r="C5" s="14"/>
      <c r="D5" s="14"/>
      <c r="E5" s="14"/>
      <c r="F5" s="15"/>
      <c r="G5" s="15"/>
      <c r="H5" s="15"/>
      <c r="I5" s="15"/>
      <c r="J5" s="15"/>
      <c r="K5" s="15"/>
      <c r="L5" s="15"/>
    </row>
    <row r="6" spans="1:93" ht="140.25" hidden="1" x14ac:dyDescent="0.2">
      <c r="A6" s="103" t="s">
        <v>836</v>
      </c>
      <c r="B6" s="103"/>
      <c r="C6" s="103"/>
      <c r="D6" s="103"/>
      <c r="E6" s="103"/>
      <c r="F6" s="104" t="str">
        <f>IF(Source!CV12 &lt;&gt; "", Source!CV12, 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  <c r="G6" s="104"/>
      <c r="H6" s="104"/>
      <c r="I6" s="104"/>
      <c r="J6" s="104"/>
      <c r="K6" s="104"/>
      <c r="L6" s="104"/>
      <c r="CO6" s="12" t="str">
        <f>IF(Source!CV12 &lt;&gt; "", Source!CV12, 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</row>
    <row r="7" spans="1:93" ht="12.75" hidden="1" customHeight="1" x14ac:dyDescent="0.2">
      <c r="A7" s="14"/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</row>
    <row r="8" spans="1:93" ht="76.5" hidden="1" customHeight="1" x14ac:dyDescent="0.2">
      <c r="A8" s="103" t="s">
        <v>837</v>
      </c>
      <c r="B8" s="103"/>
      <c r="C8" s="103"/>
      <c r="D8" s="103"/>
      <c r="E8" s="103"/>
      <c r="F8" s="104" t="s">
        <v>587</v>
      </c>
      <c r="G8" s="104"/>
      <c r="H8" s="104"/>
      <c r="I8" s="104"/>
      <c r="J8" s="104"/>
      <c r="K8" s="104"/>
      <c r="L8" s="104"/>
    </row>
    <row r="9" spans="1:93" ht="12.75" hidden="1" customHeight="1" x14ac:dyDescent="0.2">
      <c r="A9" s="14"/>
      <c r="B9" s="14"/>
      <c r="C9" s="14"/>
      <c r="D9" s="14"/>
      <c r="E9" s="14"/>
      <c r="F9" s="15"/>
      <c r="G9" s="15"/>
      <c r="H9" s="15"/>
      <c r="I9" s="15"/>
      <c r="J9" s="15"/>
      <c r="K9" s="15"/>
      <c r="L9" s="15"/>
    </row>
    <row r="10" spans="1:93" ht="38.25" hidden="1" customHeight="1" x14ac:dyDescent="0.2">
      <c r="A10" s="103" t="s">
        <v>838</v>
      </c>
      <c r="B10" s="103"/>
      <c r="C10" s="103"/>
      <c r="D10" s="103"/>
      <c r="E10" s="103"/>
      <c r="F10" s="104" t="s">
        <v>589</v>
      </c>
      <c r="G10" s="104"/>
      <c r="H10" s="104"/>
      <c r="I10" s="104"/>
      <c r="J10" s="104"/>
      <c r="K10" s="104"/>
      <c r="L10" s="104"/>
    </row>
    <row r="11" spans="1:93" ht="12.75" hidden="1" customHeight="1" x14ac:dyDescent="0.2">
      <c r="A11" s="11"/>
      <c r="B11" s="11"/>
      <c r="C11" s="11"/>
      <c r="D11" s="11"/>
      <c r="E11" s="11"/>
      <c r="F11" s="16"/>
      <c r="G11" s="16"/>
      <c r="H11" s="16"/>
      <c r="I11" s="16"/>
      <c r="J11" s="16"/>
      <c r="K11" s="16"/>
      <c r="L11" s="16"/>
    </row>
    <row r="12" spans="1:93" ht="12.75" hidden="1" customHeight="1" x14ac:dyDescent="0.2">
      <c r="A12" s="103" t="s">
        <v>839</v>
      </c>
      <c r="B12" s="103"/>
      <c r="C12" s="103"/>
      <c r="D12" s="103"/>
      <c r="E12" s="103"/>
      <c r="F12" s="104" t="s">
        <v>874</v>
      </c>
      <c r="G12" s="104"/>
      <c r="H12" s="104"/>
      <c r="I12" s="104"/>
      <c r="J12" s="104"/>
      <c r="K12" s="104"/>
      <c r="L12" s="104"/>
    </row>
    <row r="13" spans="1:93" ht="12.75" hidden="1" customHeight="1" x14ac:dyDescent="0.2">
      <c r="A13" s="11"/>
      <c r="B13" s="11"/>
      <c r="C13" s="11"/>
      <c r="D13" s="11"/>
      <c r="E13" s="11"/>
      <c r="F13" s="16"/>
      <c r="G13" s="16"/>
      <c r="H13" s="16"/>
      <c r="I13" s="16"/>
      <c r="J13" s="16"/>
      <c r="K13" s="16"/>
      <c r="L13" s="16"/>
    </row>
    <row r="14" spans="1:93" ht="12.75" hidden="1" customHeight="1" x14ac:dyDescent="0.2">
      <c r="A14" s="103" t="s">
        <v>840</v>
      </c>
      <c r="B14" s="103"/>
      <c r="C14" s="103"/>
      <c r="D14" s="103"/>
      <c r="E14" s="103"/>
      <c r="F14" s="104" t="str">
        <f>IF(Source!CZ12 &lt;&gt; "", Source!CZ12, "")</f>
        <v/>
      </c>
      <c r="G14" s="104"/>
      <c r="H14" s="104"/>
      <c r="I14" s="104"/>
      <c r="J14" s="104"/>
      <c r="K14" s="104"/>
      <c r="L14" s="104"/>
    </row>
    <row r="15" spans="1:93" ht="12.75" hidden="1" customHeight="1" x14ac:dyDescent="0.2">
      <c r="A15" s="11"/>
      <c r="B15" s="11"/>
      <c r="C15" s="11"/>
      <c r="D15" s="11"/>
      <c r="E15" s="11"/>
      <c r="F15" s="16"/>
      <c r="G15" s="16"/>
      <c r="H15" s="16"/>
      <c r="I15" s="16"/>
      <c r="J15" s="16"/>
      <c r="K15" s="16"/>
      <c r="L15" s="15"/>
    </row>
    <row r="16" spans="1:93" ht="12.75" hidden="1" customHeight="1" x14ac:dyDescent="0.2">
      <c r="A16" s="103" t="s">
        <v>841</v>
      </c>
      <c r="B16" s="103"/>
      <c r="C16" s="103"/>
      <c r="D16" s="103"/>
      <c r="E16" s="103"/>
      <c r="F16" s="104" t="str">
        <f>IF(Source!DA12 &lt;&gt; "", Source!DA12, "")</f>
        <v/>
      </c>
      <c r="G16" s="104"/>
      <c r="H16" s="104"/>
      <c r="I16" s="104"/>
      <c r="J16" s="104"/>
      <c r="K16" s="104"/>
      <c r="L16" s="104"/>
    </row>
    <row r="17" spans="1:12" ht="12.75" hidden="1" customHeight="1" x14ac:dyDescent="0.2">
      <c r="A17" s="17"/>
      <c r="B17" s="17"/>
      <c r="C17" s="17"/>
      <c r="D17" s="17"/>
      <c r="E17" s="17"/>
      <c r="F17" s="18"/>
      <c r="G17" s="18"/>
      <c r="H17" s="18"/>
      <c r="I17" s="18"/>
      <c r="J17" s="18"/>
      <c r="K17" s="18"/>
      <c r="L17" s="18"/>
    </row>
    <row r="18" spans="1:12" ht="12.75" hidden="1" customHeight="1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</row>
    <row r="19" spans="1:12" ht="15.75" customHeight="1" x14ac:dyDescent="0.25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</row>
    <row r="20" spans="1:12" ht="14.25" customHeight="1" x14ac:dyDescent="0.2">
      <c r="A20" s="96" t="s">
        <v>842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</row>
    <row r="21" spans="1:12" ht="14.2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1:12" ht="15.75" customHeight="1" x14ac:dyDescent="0.25">
      <c r="A22" s="99" t="s">
        <v>957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</row>
    <row r="23" spans="1:12" ht="14.25" customHeight="1" x14ac:dyDescent="0.2">
      <c r="A23" s="96" t="s">
        <v>843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</row>
    <row r="24" spans="1:12" ht="14.25" customHeight="1" x14ac:dyDescent="0.2">
      <c r="A24" s="19"/>
      <c r="B24" s="19"/>
      <c r="C24" s="19"/>
      <c r="D24" s="19"/>
      <c r="E24" s="19"/>
      <c r="F24" s="20"/>
      <c r="G24" s="20"/>
      <c r="H24" s="20"/>
      <c r="I24" s="20"/>
      <c r="J24" s="20"/>
      <c r="K24" s="20"/>
      <c r="L24" s="20"/>
    </row>
    <row r="25" spans="1:12" ht="15.75" customHeight="1" x14ac:dyDescent="0.25">
      <c r="A25" s="100" t="str">
        <f>CONCATENATE( "ЛОКАЛЬНАЯ СМЕТА № ", Source!L20, " ",Source!CM20)</f>
        <v xml:space="preserve">ЛОКАЛЬНАЯ СМЕТА № 02-01-01 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</row>
    <row r="26" spans="1:12" ht="15" customHeight="1" x14ac:dyDescent="0.25">
      <c r="A26" s="21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1"/>
    </row>
    <row r="27" spans="1:12" ht="18" customHeight="1" x14ac:dyDescent="0.25">
      <c r="A27" s="101" t="str">
        <f>IF(Source!G20&lt;&gt;"Новая локальная смета", Source!G20, "")</f>
        <v>Строительство ВЛИ-0,4 кВ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</row>
    <row r="28" spans="1:12" ht="14.25" customHeight="1" x14ac:dyDescent="0.2">
      <c r="A28" s="96" t="s">
        <v>844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</row>
    <row r="29" spans="1:12" ht="14.25" customHeight="1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</row>
    <row r="30" spans="1:12" ht="14.25" customHeight="1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</row>
    <row r="31" spans="1:12" ht="12.75" customHeight="1" x14ac:dyDescent="0.2">
      <c r="A31" s="13" t="s">
        <v>845</v>
      </c>
      <c r="B31" s="13"/>
      <c r="C31" s="24" t="s">
        <v>875</v>
      </c>
      <c r="D31" s="13" t="s">
        <v>846</v>
      </c>
      <c r="E31" s="13"/>
      <c r="F31" s="13"/>
      <c r="G31" s="13"/>
      <c r="H31" s="13"/>
      <c r="I31" s="13"/>
      <c r="J31" s="13"/>
      <c r="K31" s="13"/>
      <c r="L31" s="13"/>
    </row>
    <row r="32" spans="1:12" ht="12.75" customHeight="1" x14ac:dyDescent="0.2">
      <c r="A32" s="13"/>
      <c r="B32" s="13"/>
      <c r="C32" s="25"/>
      <c r="D32" s="13"/>
      <c r="E32" s="13"/>
      <c r="F32" s="13"/>
      <c r="G32" s="13"/>
      <c r="H32" s="13"/>
      <c r="I32" s="13"/>
      <c r="J32" s="13"/>
      <c r="K32" s="13"/>
      <c r="L32" s="13"/>
    </row>
    <row r="33" spans="1:12" ht="12.75" customHeight="1" x14ac:dyDescent="0.2">
      <c r="A33" s="13" t="s">
        <v>847</v>
      </c>
      <c r="B33" s="13"/>
      <c r="C33" s="102"/>
      <c r="D33" s="102"/>
      <c r="E33" s="102"/>
      <c r="F33" s="102"/>
      <c r="G33" s="102"/>
      <c r="H33" s="102"/>
      <c r="I33" s="102"/>
      <c r="J33" s="102"/>
      <c r="K33" s="102"/>
      <c r="L33" s="102"/>
    </row>
    <row r="34" spans="1:12" ht="12.75" customHeight="1" x14ac:dyDescent="0.2">
      <c r="A34" s="26"/>
      <c r="B34" s="27"/>
      <c r="C34" s="96" t="s">
        <v>848</v>
      </c>
      <c r="D34" s="96"/>
      <c r="E34" s="96"/>
      <c r="F34" s="96"/>
      <c r="G34" s="96"/>
      <c r="H34" s="96"/>
      <c r="I34" s="96"/>
      <c r="J34" s="96"/>
      <c r="K34" s="96"/>
      <c r="L34" s="96"/>
    </row>
    <row r="35" spans="1:12" ht="14.25" customHeight="1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</row>
    <row r="36" spans="1:12" ht="14.25" customHeight="1" x14ac:dyDescent="0.2">
      <c r="A36" s="28" t="s">
        <v>876</v>
      </c>
      <c r="B36" s="19"/>
      <c r="C36" s="19"/>
      <c r="D36" s="29"/>
      <c r="E36" s="19"/>
      <c r="F36" s="19"/>
      <c r="G36" s="19"/>
      <c r="H36" s="19"/>
      <c r="I36" s="19"/>
      <c r="J36" s="19"/>
      <c r="K36" s="19"/>
      <c r="L36" s="19"/>
    </row>
    <row r="37" spans="1:12" ht="14.25" customHeight="1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</row>
    <row r="38" spans="1:12" ht="14.25" customHeight="1" x14ac:dyDescent="0.2">
      <c r="A38" s="28" t="s">
        <v>849</v>
      </c>
      <c r="B38" s="19"/>
      <c r="C38" s="97">
        <f>C41+C42+C43+C44</f>
        <v>6.92</v>
      </c>
      <c r="D38" s="98"/>
      <c r="E38" s="13" t="s">
        <v>850</v>
      </c>
      <c r="F38" s="17"/>
      <c r="G38" s="17"/>
      <c r="H38" s="17"/>
      <c r="I38" s="17"/>
      <c r="J38" s="17"/>
      <c r="K38" s="17"/>
      <c r="L38" s="19"/>
    </row>
    <row r="39" spans="1:12" ht="14.25" customHeight="1" x14ac:dyDescent="0.2">
      <c r="A39" s="28"/>
      <c r="B39" s="19"/>
      <c r="C39" s="65"/>
      <c r="D39" s="30"/>
      <c r="E39" s="13"/>
      <c r="F39" s="17"/>
      <c r="G39" s="13" t="s">
        <v>851</v>
      </c>
      <c r="H39" s="19"/>
      <c r="I39" s="13"/>
      <c r="J39" s="13"/>
      <c r="K39" s="67">
        <f>ROUND(SUM(AR52:AR338)/1000, 2)</f>
        <v>1.67</v>
      </c>
      <c r="L39" s="13" t="s">
        <v>850</v>
      </c>
    </row>
    <row r="40" spans="1:12" ht="14.25" customHeight="1" x14ac:dyDescent="0.2">
      <c r="A40" s="19"/>
      <c r="B40" s="31" t="s">
        <v>852</v>
      </c>
      <c r="C40" s="66"/>
      <c r="D40" s="19"/>
      <c r="E40" s="13"/>
      <c r="F40" s="17"/>
      <c r="G40" s="13" t="s">
        <v>853</v>
      </c>
      <c r="H40" s="19"/>
      <c r="I40" s="13"/>
      <c r="J40" s="13"/>
      <c r="K40" s="67">
        <f>ROUND(SUM(AT52:AT338)/1000, 2)</f>
        <v>0.01</v>
      </c>
      <c r="L40" s="13" t="s">
        <v>850</v>
      </c>
    </row>
    <row r="41" spans="1:12" ht="14.25" customHeight="1" x14ac:dyDescent="0.2">
      <c r="A41" s="19"/>
      <c r="B41" s="28" t="s">
        <v>854</v>
      </c>
      <c r="C41" s="97">
        <f>ROUND((Source!F518)/1000, 2)</f>
        <v>6.09</v>
      </c>
      <c r="D41" s="98"/>
      <c r="E41" s="13" t="s">
        <v>850</v>
      </c>
      <c r="F41" s="17"/>
      <c r="G41" s="13" t="s">
        <v>855</v>
      </c>
      <c r="H41" s="19"/>
      <c r="I41" s="13"/>
      <c r="J41" s="30"/>
      <c r="K41" s="68">
        <f>Source!F523</f>
        <v>2.2244799999999998</v>
      </c>
      <c r="L41" s="13" t="s">
        <v>593</v>
      </c>
    </row>
    <row r="42" spans="1:12" ht="14.25" customHeight="1" x14ac:dyDescent="0.2">
      <c r="A42" s="19"/>
      <c r="B42" s="28" t="s">
        <v>856</v>
      </c>
      <c r="C42" s="97">
        <f>ROUND((Source!F519)/1000, 2)</f>
        <v>0.83</v>
      </c>
      <c r="D42" s="98"/>
      <c r="E42" s="13" t="s">
        <v>850</v>
      </c>
      <c r="F42" s="17"/>
      <c r="G42" s="13" t="s">
        <v>857</v>
      </c>
      <c r="H42" s="19"/>
      <c r="I42" s="13"/>
      <c r="J42" s="32"/>
      <c r="K42" s="68">
        <f>Source!F524</f>
        <v>7.6639999999999998E-3</v>
      </c>
      <c r="L42" s="13" t="s">
        <v>593</v>
      </c>
    </row>
    <row r="43" spans="1:12" ht="14.25" customHeight="1" x14ac:dyDescent="0.2">
      <c r="A43" s="19"/>
      <c r="B43" s="28" t="s">
        <v>858</v>
      </c>
      <c r="C43" s="97">
        <f>ROUND((Source!F510)/1000, 2)</f>
        <v>0</v>
      </c>
      <c r="D43" s="98"/>
      <c r="E43" s="13" t="s">
        <v>850</v>
      </c>
      <c r="F43" s="17"/>
      <c r="G43" s="13"/>
      <c r="H43" s="13"/>
      <c r="I43" s="13"/>
      <c r="J43" s="13"/>
      <c r="K43" s="17"/>
      <c r="L43" s="13"/>
    </row>
    <row r="44" spans="1:12" ht="14.25" customHeight="1" x14ac:dyDescent="0.2">
      <c r="A44" s="19"/>
      <c r="B44" s="28" t="s">
        <v>859</v>
      </c>
      <c r="C44" s="97">
        <f>ROUND((Source!F520)/1000, 2)</f>
        <v>0</v>
      </c>
      <c r="D44" s="98"/>
      <c r="E44" s="13" t="s">
        <v>850</v>
      </c>
      <c r="F44" s="17"/>
      <c r="G44" s="13"/>
      <c r="H44" s="13"/>
      <c r="I44" s="13"/>
      <c r="J44" s="13"/>
      <c r="K44" s="17"/>
      <c r="L44" s="13"/>
    </row>
    <row r="45" spans="1:12" ht="14.25" customHeight="1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</row>
    <row r="46" spans="1:12" ht="12.75" customHeight="1" x14ac:dyDescent="0.2">
      <c r="A46" s="84" t="s">
        <v>860</v>
      </c>
      <c r="B46" s="84" t="s">
        <v>861</v>
      </c>
      <c r="C46" s="84" t="s">
        <v>862</v>
      </c>
      <c r="D46" s="84" t="s">
        <v>863</v>
      </c>
      <c r="E46" s="87" t="s">
        <v>864</v>
      </c>
      <c r="F46" s="88"/>
      <c r="G46" s="89"/>
      <c r="H46" s="87" t="s">
        <v>865</v>
      </c>
      <c r="I46" s="88"/>
      <c r="J46" s="88"/>
      <c r="K46" s="88"/>
      <c r="L46" s="89"/>
    </row>
    <row r="47" spans="1:12" ht="12.75" customHeight="1" x14ac:dyDescent="0.2">
      <c r="A47" s="85"/>
      <c r="B47" s="85"/>
      <c r="C47" s="85"/>
      <c r="D47" s="85"/>
      <c r="E47" s="90"/>
      <c r="F47" s="91"/>
      <c r="G47" s="92"/>
      <c r="H47" s="90"/>
      <c r="I47" s="91"/>
      <c r="J47" s="91"/>
      <c r="K47" s="91"/>
      <c r="L47" s="92"/>
    </row>
    <row r="48" spans="1:12" ht="12.75" customHeight="1" x14ac:dyDescent="0.2">
      <c r="A48" s="85"/>
      <c r="B48" s="85"/>
      <c r="C48" s="85"/>
      <c r="D48" s="85"/>
      <c r="E48" s="90"/>
      <c r="F48" s="91"/>
      <c r="G48" s="92"/>
      <c r="H48" s="90"/>
      <c r="I48" s="91"/>
      <c r="J48" s="91"/>
      <c r="K48" s="91"/>
      <c r="L48" s="92"/>
    </row>
    <row r="49" spans="1:83" ht="12.75" customHeight="1" x14ac:dyDescent="0.2">
      <c r="A49" s="85"/>
      <c r="B49" s="85"/>
      <c r="C49" s="85"/>
      <c r="D49" s="85"/>
      <c r="E49" s="93"/>
      <c r="F49" s="94"/>
      <c r="G49" s="95"/>
      <c r="H49" s="93"/>
      <c r="I49" s="94"/>
      <c r="J49" s="94"/>
      <c r="K49" s="94"/>
      <c r="L49" s="95"/>
    </row>
    <row r="50" spans="1:83" ht="51" customHeight="1" x14ac:dyDescent="0.2">
      <c r="A50" s="86"/>
      <c r="B50" s="86"/>
      <c r="C50" s="86"/>
      <c r="D50" s="86"/>
      <c r="E50" s="34" t="s">
        <v>866</v>
      </c>
      <c r="F50" s="34" t="s">
        <v>867</v>
      </c>
      <c r="G50" s="35" t="s">
        <v>868</v>
      </c>
      <c r="H50" s="34" t="s">
        <v>869</v>
      </c>
      <c r="I50" s="34" t="s">
        <v>870</v>
      </c>
      <c r="J50" s="34" t="s">
        <v>871</v>
      </c>
      <c r="K50" s="34" t="s">
        <v>867</v>
      </c>
      <c r="L50" s="34" t="s">
        <v>872</v>
      </c>
    </row>
    <row r="51" spans="1:83" ht="14.25" customHeight="1" x14ac:dyDescent="0.2">
      <c r="A51" s="36">
        <v>1</v>
      </c>
      <c r="B51" s="36">
        <v>2</v>
      </c>
      <c r="C51" s="36">
        <v>3</v>
      </c>
      <c r="D51" s="36">
        <v>4</v>
      </c>
      <c r="E51" s="36">
        <v>5</v>
      </c>
      <c r="F51" s="36">
        <v>6</v>
      </c>
      <c r="G51" s="36">
        <v>7</v>
      </c>
      <c r="H51" s="36">
        <v>8</v>
      </c>
      <c r="I51" s="36">
        <v>9</v>
      </c>
      <c r="J51" s="36">
        <v>10</v>
      </c>
      <c r="K51" s="38">
        <v>11</v>
      </c>
      <c r="L51" s="38">
        <v>12</v>
      </c>
    </row>
    <row r="53" spans="1:83" ht="16.5" x14ac:dyDescent="0.2">
      <c r="A53" s="81" t="s">
        <v>877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</row>
    <row r="54" spans="1:83" ht="57" x14ac:dyDescent="0.2">
      <c r="A54" s="39" t="s">
        <v>228</v>
      </c>
      <c r="B54" s="41" t="s">
        <v>878</v>
      </c>
      <c r="C54" s="41" t="str">
        <f>Source!G246</f>
        <v>Простая окраска масляными составами по штукатурке и сборным конструкциям: стен, подготовленных под окраску</v>
      </c>
      <c r="D54" s="42" t="str">
        <f>Source!H246</f>
        <v>100 м2</v>
      </c>
      <c r="E54" s="43">
        <f>Source!K246</f>
        <v>9.4399999999999998E-2</v>
      </c>
      <c r="F54" s="43"/>
      <c r="G54" s="43">
        <f>Source!I246</f>
        <v>9.4399999999999998E-2</v>
      </c>
      <c r="H54" s="45"/>
      <c r="I54" s="44"/>
      <c r="J54" s="45"/>
      <c r="K54" s="44"/>
      <c r="L54" s="45"/>
    </row>
    <row r="55" spans="1:83" ht="15" x14ac:dyDescent="0.2">
      <c r="A55" s="40"/>
      <c r="B55" s="43">
        <v>1</v>
      </c>
      <c r="C55" s="40" t="s">
        <v>879</v>
      </c>
      <c r="D55" s="42" t="s">
        <v>593</v>
      </c>
      <c r="E55" s="46"/>
      <c r="F55" s="43"/>
      <c r="G55" s="43">
        <f>Source!U246</f>
        <v>1.8124800000000001</v>
      </c>
      <c r="H55" s="43"/>
      <c r="I55" s="43"/>
      <c r="J55" s="43"/>
      <c r="K55" s="43"/>
      <c r="L55" s="47">
        <f>SUM(L56:L56)-SUMIF(CE56:CE56, 1, L56:L56)</f>
        <v>1339.59</v>
      </c>
    </row>
    <row r="56" spans="1:83" ht="14.25" x14ac:dyDescent="0.2">
      <c r="A56" s="41"/>
      <c r="B56" s="41" t="s">
        <v>655</v>
      </c>
      <c r="C56" s="41" t="s">
        <v>656</v>
      </c>
      <c r="D56" s="42" t="s">
        <v>593</v>
      </c>
      <c r="E56" s="43">
        <v>19.2</v>
      </c>
      <c r="F56" s="43"/>
      <c r="G56" s="43">
        <f>SmtRes!CX549</f>
        <v>1.8124800000000001</v>
      </c>
      <c r="H56" s="45"/>
      <c r="I56" s="44"/>
      <c r="J56" s="45">
        <f>SmtRes!CZ549</f>
        <v>739.09</v>
      </c>
      <c r="K56" s="44"/>
      <c r="L56" s="45">
        <f>SmtRes!DI549</f>
        <v>1339.59</v>
      </c>
    </row>
    <row r="57" spans="1:83" ht="15" x14ac:dyDescent="0.2">
      <c r="A57" s="40"/>
      <c r="B57" s="43">
        <v>2</v>
      </c>
      <c r="C57" s="40" t="s">
        <v>880</v>
      </c>
      <c r="D57" s="42"/>
      <c r="E57" s="46"/>
      <c r="F57" s="43"/>
      <c r="G57" s="43"/>
      <c r="H57" s="43"/>
      <c r="I57" s="43"/>
      <c r="J57" s="43"/>
      <c r="K57" s="43"/>
      <c r="L57" s="47">
        <f>SUM(L58:L62)-SUMIF(CE58:CE62, 1, L58:L62)</f>
        <v>3.08</v>
      </c>
    </row>
    <row r="58" spans="1:83" ht="15" x14ac:dyDescent="0.2">
      <c r="A58" s="40"/>
      <c r="B58" s="43"/>
      <c r="C58" s="40" t="s">
        <v>883</v>
      </c>
      <c r="D58" s="42" t="s">
        <v>593</v>
      </c>
      <c r="E58" s="46"/>
      <c r="F58" s="43"/>
      <c r="G58" s="43">
        <f>Source!V246</f>
        <v>5.6640000000000006E-3</v>
      </c>
      <c r="H58" s="43"/>
      <c r="I58" s="43"/>
      <c r="J58" s="43"/>
      <c r="K58" s="43"/>
      <c r="L58" s="47">
        <f>SUMIF(CE59:CE62, 1, L59:L62)</f>
        <v>4.51</v>
      </c>
      <c r="CE58">
        <v>1</v>
      </c>
    </row>
    <row r="59" spans="1:83" ht="42.75" x14ac:dyDescent="0.2">
      <c r="A59" s="41"/>
      <c r="B59" s="41" t="s">
        <v>792</v>
      </c>
      <c r="C59" s="41" t="s">
        <v>794</v>
      </c>
      <c r="D59" s="42" t="s">
        <v>606</v>
      </c>
      <c r="E59" s="43">
        <v>0.01</v>
      </c>
      <c r="F59" s="43"/>
      <c r="G59" s="43">
        <f>SmtRes!CX551</f>
        <v>9.4399999999999996E-4</v>
      </c>
      <c r="H59" s="45">
        <f>SmtRes!CZ551</f>
        <v>37.32</v>
      </c>
      <c r="I59" s="44">
        <f>SmtRes!AJ551</f>
        <v>1.55</v>
      </c>
      <c r="J59" s="45">
        <f>ROUND(H59*I59, 2)</f>
        <v>57.85</v>
      </c>
      <c r="K59" s="44"/>
      <c r="L59" s="45">
        <f>SmtRes!DG551</f>
        <v>0.05</v>
      </c>
    </row>
    <row r="60" spans="1:83" ht="28.5" x14ac:dyDescent="0.2">
      <c r="A60" s="41"/>
      <c r="B60" s="41" t="s">
        <v>795</v>
      </c>
      <c r="C60" s="41" t="s">
        <v>881</v>
      </c>
      <c r="D60" s="42" t="s">
        <v>593</v>
      </c>
      <c r="E60" s="43">
        <f>SmtRes!DO551*SmtRes!AT551</f>
        <v>0.01</v>
      </c>
      <c r="F60" s="43"/>
      <c r="G60" s="43">
        <f>ROUND(E60*G54, 7)</f>
        <v>9.4399999999999996E-4</v>
      </c>
      <c r="H60" s="45"/>
      <c r="I60" s="44"/>
      <c r="J60" s="45">
        <f>ROUND(SmtRes!AG551/SmtRes!DO551, 2)</f>
        <v>720.91</v>
      </c>
      <c r="K60" s="44"/>
      <c r="L60" s="45">
        <f>SmtRes!DH551</f>
        <v>0.68</v>
      </c>
      <c r="CE60">
        <v>1</v>
      </c>
    </row>
    <row r="61" spans="1:83" ht="28.5" x14ac:dyDescent="0.2">
      <c r="A61" s="41"/>
      <c r="B61" s="41" t="s">
        <v>634</v>
      </c>
      <c r="C61" s="41" t="s">
        <v>636</v>
      </c>
      <c r="D61" s="42" t="s">
        <v>606</v>
      </c>
      <c r="E61" s="43">
        <v>0.05</v>
      </c>
      <c r="F61" s="43"/>
      <c r="G61" s="43">
        <f>SmtRes!CX552</f>
        <v>4.7200000000000002E-3</v>
      </c>
      <c r="H61" s="45"/>
      <c r="I61" s="44"/>
      <c r="J61" s="45">
        <f>SmtRes!CZ552</f>
        <v>641.70000000000005</v>
      </c>
      <c r="K61" s="44"/>
      <c r="L61" s="45">
        <f>SmtRes!DG552</f>
        <v>3.03</v>
      </c>
    </row>
    <row r="62" spans="1:83" ht="28.5" x14ac:dyDescent="0.2">
      <c r="A62" s="41"/>
      <c r="B62" s="41" t="s">
        <v>630</v>
      </c>
      <c r="C62" s="41" t="s">
        <v>882</v>
      </c>
      <c r="D62" s="42" t="s">
        <v>593</v>
      </c>
      <c r="E62" s="43">
        <f>SmtRes!DO552*SmtRes!AT552</f>
        <v>0.05</v>
      </c>
      <c r="F62" s="43"/>
      <c r="G62" s="43">
        <f>ROUND(E62*G54, 7)</f>
        <v>4.7200000000000002E-3</v>
      </c>
      <c r="H62" s="45"/>
      <c r="I62" s="44"/>
      <c r="J62" s="45">
        <f>ROUND(SmtRes!AG552/SmtRes!DO552, 2)</f>
        <v>811.79</v>
      </c>
      <c r="K62" s="44"/>
      <c r="L62" s="45">
        <f>SmtRes!DH552</f>
        <v>3.83</v>
      </c>
      <c r="CE62">
        <v>1</v>
      </c>
    </row>
    <row r="63" spans="1:83" ht="15" x14ac:dyDescent="0.2">
      <c r="A63" s="40"/>
      <c r="B63" s="43">
        <v>4</v>
      </c>
      <c r="C63" s="40" t="s">
        <v>884</v>
      </c>
      <c r="D63" s="42"/>
      <c r="E63" s="46"/>
      <c r="F63" s="43"/>
      <c r="G63" s="43"/>
      <c r="H63" s="43"/>
      <c r="I63" s="43"/>
      <c r="J63" s="43"/>
      <c r="K63" s="43"/>
      <c r="L63" s="47">
        <f>SUM(L64:L67)-SUMIF(CE64:CE67, 1, L64:L67)</f>
        <v>146.9</v>
      </c>
    </row>
    <row r="64" spans="1:83" ht="14.25" x14ac:dyDescent="0.2">
      <c r="A64" s="41"/>
      <c r="B64" s="41" t="s">
        <v>796</v>
      </c>
      <c r="C64" s="41" t="s">
        <v>798</v>
      </c>
      <c r="D64" s="42" t="s">
        <v>86</v>
      </c>
      <c r="E64" s="43">
        <v>0.24</v>
      </c>
      <c r="F64" s="43"/>
      <c r="G64" s="43">
        <f>SmtRes!CX553</f>
        <v>2.2655999999999999E-2</v>
      </c>
      <c r="H64" s="45">
        <f>SmtRes!CZ553</f>
        <v>2507.62</v>
      </c>
      <c r="I64" s="44">
        <f>SmtRes!AI553</f>
        <v>1.32</v>
      </c>
      <c r="J64" s="45">
        <f>ROUND(H64*I64, 2)</f>
        <v>3310.06</v>
      </c>
      <c r="K64" s="44"/>
      <c r="L64" s="45">
        <f>SmtRes!DF553</f>
        <v>74.989999999999995</v>
      </c>
    </row>
    <row r="65" spans="1:82" ht="28.5" x14ac:dyDescent="0.2">
      <c r="A65" s="41"/>
      <c r="B65" s="41" t="s">
        <v>799</v>
      </c>
      <c r="C65" s="41" t="s">
        <v>801</v>
      </c>
      <c r="D65" s="42" t="s">
        <v>802</v>
      </c>
      <c r="E65" s="43">
        <v>0.8</v>
      </c>
      <c r="F65" s="43"/>
      <c r="G65" s="43">
        <f>SmtRes!CX554</f>
        <v>7.5520000000000004E-2</v>
      </c>
      <c r="H65" s="45">
        <f>SmtRes!CZ554</f>
        <v>531.44000000000005</v>
      </c>
      <c r="I65" s="44">
        <f>SmtRes!AI554</f>
        <v>1.32</v>
      </c>
      <c r="J65" s="45">
        <f>ROUND(H65*I65, 2)</f>
        <v>701.5</v>
      </c>
      <c r="K65" s="44"/>
      <c r="L65" s="45">
        <f>SmtRes!DF554</f>
        <v>52.98</v>
      </c>
    </row>
    <row r="66" spans="1:82" ht="14.25" x14ac:dyDescent="0.2">
      <c r="A66" s="41"/>
      <c r="B66" s="41" t="s">
        <v>643</v>
      </c>
      <c r="C66" s="41" t="s">
        <v>645</v>
      </c>
      <c r="D66" s="42" t="s">
        <v>86</v>
      </c>
      <c r="E66" s="43">
        <v>0.21</v>
      </c>
      <c r="F66" s="43"/>
      <c r="G66" s="43">
        <f>SmtRes!CX555</f>
        <v>1.9824000000000001E-2</v>
      </c>
      <c r="H66" s="45">
        <f>SmtRes!CZ555</f>
        <v>56.11</v>
      </c>
      <c r="I66" s="44">
        <f>SmtRes!AI555</f>
        <v>1.54</v>
      </c>
      <c r="J66" s="45">
        <f>ROUND(H66*I66, 2)</f>
        <v>86.41</v>
      </c>
      <c r="K66" s="44"/>
      <c r="L66" s="45">
        <f>SmtRes!DF555</f>
        <v>1.71</v>
      </c>
    </row>
    <row r="67" spans="1:82" ht="14.25" x14ac:dyDescent="0.2">
      <c r="A67" s="41"/>
      <c r="B67" s="41" t="s">
        <v>803</v>
      </c>
      <c r="C67" s="48" t="s">
        <v>805</v>
      </c>
      <c r="D67" s="49" t="s">
        <v>94</v>
      </c>
      <c r="E67" s="50">
        <v>5.0000000000000001E-3</v>
      </c>
      <c r="F67" s="50"/>
      <c r="G67" s="50">
        <f>SmtRes!CX558</f>
        <v>4.7199999999999998E-4</v>
      </c>
      <c r="H67" s="51">
        <f>SmtRes!CZ558</f>
        <v>24995.33</v>
      </c>
      <c r="I67" s="52">
        <f>SmtRes!AI558</f>
        <v>1.46</v>
      </c>
      <c r="J67" s="51">
        <f>ROUND(H67*I67, 2)</f>
        <v>36493.18</v>
      </c>
      <c r="K67" s="52"/>
      <c r="L67" s="51">
        <f>SmtRes!DF558</f>
        <v>17.22</v>
      </c>
    </row>
    <row r="68" spans="1:82" ht="15" x14ac:dyDescent="0.2">
      <c r="A68" s="41"/>
      <c r="B68" s="41"/>
      <c r="C68" s="54" t="s">
        <v>885</v>
      </c>
      <c r="D68" s="42"/>
      <c r="E68" s="43"/>
      <c r="F68" s="43"/>
      <c r="G68" s="43"/>
      <c r="H68" s="45"/>
      <c r="I68" s="44"/>
      <c r="J68" s="45"/>
      <c r="K68" s="44"/>
      <c r="L68" s="45">
        <f>L55+L57+L58+L63</f>
        <v>1494.08</v>
      </c>
    </row>
    <row r="69" spans="1:82" ht="14.25" x14ac:dyDescent="0.2">
      <c r="A69" s="41"/>
      <c r="B69" s="41"/>
      <c r="C69" s="41" t="s">
        <v>886</v>
      </c>
      <c r="D69" s="42"/>
      <c r="E69" s="43"/>
      <c r="F69" s="43"/>
      <c r="G69" s="43"/>
      <c r="H69" s="45"/>
      <c r="I69" s="44"/>
      <c r="J69" s="45"/>
      <c r="K69" s="44"/>
      <c r="L69" s="45">
        <f>SUM(AR54:AR72)+SUM(AS54:AS72)+SUM(AT54:AT72)+SUM(AU54:AU72)+SUM(AV54:AV72)</f>
        <v>1344.1</v>
      </c>
    </row>
    <row r="70" spans="1:82" ht="14.25" x14ac:dyDescent="0.2">
      <c r="A70" s="41"/>
      <c r="B70" s="41" t="s">
        <v>234</v>
      </c>
      <c r="C70" s="41" t="s">
        <v>887</v>
      </c>
      <c r="D70" s="42" t="s">
        <v>152</v>
      </c>
      <c r="E70" s="43">
        <f>Source!BZ246</f>
        <v>100</v>
      </c>
      <c r="F70" s="43"/>
      <c r="G70" s="43">
        <f>Source!AT246</f>
        <v>100</v>
      </c>
      <c r="H70" s="45"/>
      <c r="I70" s="44"/>
      <c r="J70" s="45"/>
      <c r="K70" s="44"/>
      <c r="L70" s="45">
        <f>SUM(AZ54:AZ72)</f>
        <v>1344.1</v>
      </c>
    </row>
    <row r="71" spans="1:82" ht="14.25" x14ac:dyDescent="0.2">
      <c r="A71" s="48"/>
      <c r="B71" s="48" t="s">
        <v>235</v>
      </c>
      <c r="C71" s="48" t="s">
        <v>888</v>
      </c>
      <c r="D71" s="49" t="s">
        <v>152</v>
      </c>
      <c r="E71" s="50">
        <f>Source!CA246</f>
        <v>49</v>
      </c>
      <c r="F71" s="50"/>
      <c r="G71" s="50">
        <f>Source!AU246</f>
        <v>49</v>
      </c>
      <c r="H71" s="51"/>
      <c r="I71" s="52"/>
      <c r="J71" s="51"/>
      <c r="K71" s="52"/>
      <c r="L71" s="51">
        <f>SUM(BA54:BA72)</f>
        <v>658.61</v>
      </c>
    </row>
    <row r="72" spans="1:82" ht="15" x14ac:dyDescent="0.2">
      <c r="C72" s="82" t="s">
        <v>889</v>
      </c>
      <c r="D72" s="82"/>
      <c r="E72" s="82"/>
      <c r="F72" s="82"/>
      <c r="G72" s="82"/>
      <c r="H72" s="82"/>
      <c r="I72" s="83">
        <f>IF(E54&lt;&gt;0,K72/E54, 0)</f>
        <v>37042.266949152545</v>
      </c>
      <c r="J72" s="83"/>
      <c r="K72" s="83">
        <f>L55+L57+L63+L70+L71+L58</f>
        <v>3496.7900000000004</v>
      </c>
      <c r="L72" s="83"/>
      <c r="AD72">
        <f>ROUND((Source!AT246/100)*((ROUND(SUMIF(SmtRes!AQ549:'SmtRes'!AQ558,"=1",SmtRes!AD549:'SmtRes'!AD558)*Source!I246, 2)+ROUND(SUMIF(SmtRes!AQ549:'SmtRes'!AQ558,"=1",SmtRes!AC549:'SmtRes'!AC558)*Source!I246, 2))), 2)</f>
        <v>214.46</v>
      </c>
      <c r="AE72">
        <f>ROUND((Source!AU246/100)*((ROUND(SUMIF(SmtRes!AQ549:'SmtRes'!AQ558,"=1",SmtRes!AD549:'SmtRes'!AD558)*Source!I246, 2)+ROUND(SUMIF(SmtRes!AQ549:'SmtRes'!AQ558,"=1",SmtRes!AC549:'SmtRes'!AC558)*Source!I246, 2))), 2)</f>
        <v>105.09</v>
      </c>
      <c r="AN72" s="53">
        <f>L55+L57+L63+L70+L71+L58</f>
        <v>3496.7900000000004</v>
      </c>
      <c r="AO72" s="53">
        <f>L57</f>
        <v>3.08</v>
      </c>
      <c r="AQ72" t="s">
        <v>890</v>
      </c>
      <c r="AR72" s="53">
        <f>L55</f>
        <v>1339.59</v>
      </c>
      <c r="AT72" s="53">
        <f>L58</f>
        <v>4.51</v>
      </c>
      <c r="AV72" t="s">
        <v>890</v>
      </c>
      <c r="AW72" s="53">
        <f>L63</f>
        <v>146.9</v>
      </c>
      <c r="AZ72">
        <f>Source!X246</f>
        <v>1344.1</v>
      </c>
      <c r="BA72">
        <f>Source!Y246</f>
        <v>658.61</v>
      </c>
      <c r="CD72">
        <v>1</v>
      </c>
    </row>
    <row r="74" spans="1:82" ht="15" x14ac:dyDescent="0.2">
      <c r="A74" s="58"/>
      <c r="B74" s="59"/>
      <c r="C74" s="78" t="s">
        <v>891</v>
      </c>
      <c r="D74" s="78"/>
      <c r="E74" s="78"/>
      <c r="F74" s="78"/>
      <c r="G74" s="78"/>
      <c r="H74" s="78"/>
      <c r="I74" s="47"/>
      <c r="J74" s="58"/>
      <c r="K74" s="60"/>
      <c r="L74" s="47">
        <f>L76+L77+L83+L87</f>
        <v>1494.08</v>
      </c>
    </row>
    <row r="75" spans="1:82" ht="14.25" x14ac:dyDescent="0.2">
      <c r="A75" s="55"/>
      <c r="B75" s="57"/>
      <c r="C75" s="79" t="s">
        <v>892</v>
      </c>
      <c r="D75" s="75"/>
      <c r="E75" s="75"/>
      <c r="F75" s="75"/>
      <c r="G75" s="75"/>
      <c r="H75" s="75"/>
      <c r="I75" s="45"/>
      <c r="J75" s="55"/>
      <c r="K75" s="43"/>
      <c r="L75" s="45"/>
    </row>
    <row r="76" spans="1:82" ht="14.25" x14ac:dyDescent="0.2">
      <c r="A76" s="55"/>
      <c r="B76" s="57"/>
      <c r="C76" s="75" t="s">
        <v>893</v>
      </c>
      <c r="D76" s="75"/>
      <c r="E76" s="75"/>
      <c r="F76" s="75"/>
      <c r="G76" s="75"/>
      <c r="H76" s="75"/>
      <c r="I76" s="45"/>
      <c r="J76" s="55"/>
      <c r="K76" s="43"/>
      <c r="L76" s="45">
        <f>SUM(AR53:AR72)</f>
        <v>1339.59</v>
      </c>
    </row>
    <row r="77" spans="1:82" ht="14.25" hidden="1" x14ac:dyDescent="0.2">
      <c r="A77" s="55"/>
      <c r="B77" s="57"/>
      <c r="C77" s="75" t="s">
        <v>894</v>
      </c>
      <c r="D77" s="75"/>
      <c r="E77" s="75"/>
      <c r="F77" s="75"/>
      <c r="G77" s="75"/>
      <c r="H77" s="75"/>
      <c r="I77" s="45"/>
      <c r="J77" s="55"/>
      <c r="K77" s="43"/>
      <c r="L77" s="45">
        <f>L79+L82+L81</f>
        <v>7.59</v>
      </c>
    </row>
    <row r="78" spans="1:82" ht="14.25" hidden="1" x14ac:dyDescent="0.2">
      <c r="A78" s="55"/>
      <c r="B78" s="57"/>
      <c r="C78" s="79" t="s">
        <v>895</v>
      </c>
      <c r="D78" s="75"/>
      <c r="E78" s="75"/>
      <c r="F78" s="75"/>
      <c r="G78" s="75"/>
      <c r="H78" s="75"/>
      <c r="I78" s="45"/>
      <c r="J78" s="55"/>
      <c r="K78" s="43"/>
      <c r="L78" s="45"/>
    </row>
    <row r="79" spans="1:82" ht="14.25" x14ac:dyDescent="0.2">
      <c r="A79" s="55"/>
      <c r="B79" s="57"/>
      <c r="C79" s="75" t="s">
        <v>894</v>
      </c>
      <c r="D79" s="75"/>
      <c r="E79" s="75"/>
      <c r="F79" s="75"/>
      <c r="G79" s="75"/>
      <c r="H79" s="75"/>
      <c r="I79" s="45"/>
      <c r="J79" s="55"/>
      <c r="K79" s="43"/>
      <c r="L79" s="45">
        <f>SUM(AO53:AO72)</f>
        <v>3.08</v>
      </c>
    </row>
    <row r="80" spans="1:82" ht="14.25" hidden="1" x14ac:dyDescent="0.2">
      <c r="A80" s="55"/>
      <c r="B80" s="57"/>
      <c r="C80" s="79" t="s">
        <v>896</v>
      </c>
      <c r="D80" s="75"/>
      <c r="E80" s="75"/>
      <c r="F80" s="75"/>
      <c r="G80" s="75"/>
      <c r="H80" s="75"/>
      <c r="I80" s="45"/>
      <c r="J80" s="55"/>
      <c r="K80" s="43"/>
      <c r="L80" s="45"/>
    </row>
    <row r="81" spans="1:12" ht="14.25" x14ac:dyDescent="0.2">
      <c r="A81" s="55"/>
      <c r="B81" s="57"/>
      <c r="C81" s="75" t="s">
        <v>916</v>
      </c>
      <c r="D81" s="75"/>
      <c r="E81" s="75"/>
      <c r="F81" s="75"/>
      <c r="G81" s="75"/>
      <c r="H81" s="75"/>
      <c r="I81" s="45"/>
      <c r="J81" s="55"/>
      <c r="K81" s="43"/>
      <c r="L81" s="45">
        <f>SUM(AT53:AT72)</f>
        <v>4.51</v>
      </c>
    </row>
    <row r="82" spans="1:12" ht="14.25" hidden="1" x14ac:dyDescent="0.2">
      <c r="A82" s="55"/>
      <c r="B82" s="57"/>
      <c r="C82" s="75" t="s">
        <v>897</v>
      </c>
      <c r="D82" s="75"/>
      <c r="E82" s="75"/>
      <c r="F82" s="75"/>
      <c r="G82" s="75"/>
      <c r="H82" s="75"/>
      <c r="I82" s="45"/>
      <c r="J82" s="55"/>
      <c r="K82" s="43"/>
      <c r="L82" s="45">
        <f>SUM(AV53:AV72)</f>
        <v>0</v>
      </c>
    </row>
    <row r="83" spans="1:12" ht="14.25" x14ac:dyDescent="0.2">
      <c r="A83" s="55"/>
      <c r="B83" s="57"/>
      <c r="C83" s="75" t="s">
        <v>898</v>
      </c>
      <c r="D83" s="75"/>
      <c r="E83" s="75"/>
      <c r="F83" s="75"/>
      <c r="G83" s="75"/>
      <c r="H83" s="75"/>
      <c r="I83" s="45"/>
      <c r="J83" s="55"/>
      <c r="K83" s="43"/>
      <c r="L83" s="45">
        <f>L85+L86</f>
        <v>146.9</v>
      </c>
    </row>
    <row r="84" spans="1:12" ht="14.25" x14ac:dyDescent="0.2">
      <c r="A84" s="55"/>
      <c r="B84" s="57"/>
      <c r="C84" s="79" t="s">
        <v>895</v>
      </c>
      <c r="D84" s="75"/>
      <c r="E84" s="75"/>
      <c r="F84" s="75"/>
      <c r="G84" s="75"/>
      <c r="H84" s="75"/>
      <c r="I84" s="45"/>
      <c r="J84" s="55"/>
      <c r="K84" s="43"/>
      <c r="L84" s="45"/>
    </row>
    <row r="85" spans="1:12" ht="14.25" x14ac:dyDescent="0.2">
      <c r="A85" s="55"/>
      <c r="B85" s="57"/>
      <c r="C85" s="75" t="s">
        <v>899</v>
      </c>
      <c r="D85" s="75"/>
      <c r="E85" s="75"/>
      <c r="F85" s="75"/>
      <c r="G85" s="75"/>
      <c r="H85" s="75"/>
      <c r="I85" s="45"/>
      <c r="J85" s="55"/>
      <c r="K85" s="43"/>
      <c r="L85" s="45">
        <f>SUM(AW53:AW72)-SUM(BK53:BK72)</f>
        <v>146.9</v>
      </c>
    </row>
    <row r="86" spans="1:12" ht="14.25" hidden="1" x14ac:dyDescent="0.2">
      <c r="A86" s="55"/>
      <c r="B86" s="57"/>
      <c r="C86" s="75" t="s">
        <v>900</v>
      </c>
      <c r="D86" s="75"/>
      <c r="E86" s="75"/>
      <c r="F86" s="75"/>
      <c r="G86" s="75"/>
      <c r="H86" s="75"/>
      <c r="I86" s="45"/>
      <c r="J86" s="55"/>
      <c r="K86" s="43"/>
      <c r="L86" s="45">
        <f>SUM(BC53:BC72)</f>
        <v>0</v>
      </c>
    </row>
    <row r="87" spans="1:12" ht="14.25" hidden="1" x14ac:dyDescent="0.2">
      <c r="A87" s="55"/>
      <c r="B87" s="57"/>
      <c r="C87" s="75" t="s">
        <v>901</v>
      </c>
      <c r="D87" s="75"/>
      <c r="E87" s="75"/>
      <c r="F87" s="75"/>
      <c r="G87" s="75"/>
      <c r="H87" s="75"/>
      <c r="I87" s="45"/>
      <c r="J87" s="55"/>
      <c r="K87" s="43"/>
      <c r="L87" s="45">
        <f>SUM(BB53:BB72)</f>
        <v>0</v>
      </c>
    </row>
    <row r="88" spans="1:12" ht="14.25" x14ac:dyDescent="0.2">
      <c r="A88" s="55"/>
      <c r="B88" s="57"/>
      <c r="C88" s="75" t="s">
        <v>902</v>
      </c>
      <c r="D88" s="75"/>
      <c r="E88" s="75"/>
      <c r="F88" s="75"/>
      <c r="G88" s="75"/>
      <c r="H88" s="75"/>
      <c r="I88" s="45"/>
      <c r="J88" s="55"/>
      <c r="K88" s="43"/>
      <c r="L88" s="45">
        <f>SUM(AR53:AR72)+SUM(AT53:AT72)+SUM(AV53:AV72)</f>
        <v>1344.1</v>
      </c>
    </row>
    <row r="89" spans="1:12" ht="14.25" x14ac:dyDescent="0.2">
      <c r="A89" s="55"/>
      <c r="B89" s="57"/>
      <c r="C89" s="75" t="s">
        <v>903</v>
      </c>
      <c r="D89" s="75"/>
      <c r="E89" s="75"/>
      <c r="F89" s="75"/>
      <c r="G89" s="75"/>
      <c r="H89" s="75"/>
      <c r="I89" s="45"/>
      <c r="J89" s="55"/>
      <c r="K89" s="43"/>
      <c r="L89" s="45">
        <f>SUM(AZ53:AZ72)</f>
        <v>1344.1</v>
      </c>
    </row>
    <row r="90" spans="1:12" ht="14.25" x14ac:dyDescent="0.2">
      <c r="A90" s="55"/>
      <c r="B90" s="57"/>
      <c r="C90" s="75" t="s">
        <v>904</v>
      </c>
      <c r="D90" s="75"/>
      <c r="E90" s="75"/>
      <c r="F90" s="75"/>
      <c r="G90" s="75"/>
      <c r="H90" s="75"/>
      <c r="I90" s="45"/>
      <c r="J90" s="55"/>
      <c r="K90" s="43"/>
      <c r="L90" s="45">
        <f>SUM(BA53:BA72)</f>
        <v>658.61</v>
      </c>
    </row>
    <row r="91" spans="1:12" ht="14.25" hidden="1" x14ac:dyDescent="0.2">
      <c r="A91" s="55"/>
      <c r="B91" s="57"/>
      <c r="C91" s="75" t="s">
        <v>905</v>
      </c>
      <c r="D91" s="75"/>
      <c r="E91" s="75"/>
      <c r="F91" s="75"/>
      <c r="G91" s="75"/>
      <c r="H91" s="75"/>
      <c r="I91" s="45"/>
      <c r="J91" s="55"/>
      <c r="K91" s="43"/>
      <c r="L91" s="45">
        <f>L93+L94</f>
        <v>0</v>
      </c>
    </row>
    <row r="92" spans="1:12" ht="14.25" hidden="1" x14ac:dyDescent="0.2">
      <c r="A92" s="55"/>
      <c r="B92" s="57"/>
      <c r="C92" s="79" t="s">
        <v>892</v>
      </c>
      <c r="D92" s="75"/>
      <c r="E92" s="75"/>
      <c r="F92" s="75"/>
      <c r="G92" s="75"/>
      <c r="H92" s="75"/>
      <c r="I92" s="45"/>
      <c r="J92" s="55"/>
      <c r="K92" s="43"/>
      <c r="L92" s="45"/>
    </row>
    <row r="93" spans="1:12" ht="14.25" hidden="1" x14ac:dyDescent="0.2">
      <c r="A93" s="55"/>
      <c r="B93" s="57"/>
      <c r="C93" s="75" t="s">
        <v>906</v>
      </c>
      <c r="D93" s="75"/>
      <c r="E93" s="75"/>
      <c r="F93" s="75"/>
      <c r="G93" s="75"/>
      <c r="H93" s="75"/>
      <c r="I93" s="45"/>
      <c r="J93" s="55"/>
      <c r="K93" s="43"/>
      <c r="L93" s="45">
        <f>SUM(BK53:BK72)</f>
        <v>0</v>
      </c>
    </row>
    <row r="94" spans="1:12" ht="14.25" hidden="1" x14ac:dyDescent="0.2">
      <c r="A94" s="55"/>
      <c r="B94" s="57"/>
      <c r="C94" s="75" t="s">
        <v>907</v>
      </c>
      <c r="D94" s="75"/>
      <c r="E94" s="75"/>
      <c r="F94" s="75"/>
      <c r="G94" s="75"/>
      <c r="H94" s="75"/>
      <c r="I94" s="45"/>
      <c r="J94" s="55"/>
      <c r="K94" s="43"/>
      <c r="L94" s="45">
        <f>SUM(BD53:BD72)</f>
        <v>0</v>
      </c>
    </row>
    <row r="95" spans="1:12" ht="14.25" hidden="1" x14ac:dyDescent="0.2">
      <c r="A95" s="55"/>
      <c r="B95" s="57"/>
      <c r="C95" s="75" t="s">
        <v>908</v>
      </c>
      <c r="D95" s="75"/>
      <c r="E95" s="75"/>
      <c r="F95" s="75"/>
      <c r="G95" s="75"/>
      <c r="H95" s="75"/>
      <c r="I95" s="45"/>
      <c r="J95" s="55"/>
      <c r="K95" s="43"/>
      <c r="L95" s="45"/>
    </row>
    <row r="96" spans="1:12" ht="14.25" hidden="1" x14ac:dyDescent="0.2">
      <c r="A96" s="55"/>
      <c r="B96" s="57"/>
      <c r="C96" s="75" t="s">
        <v>908</v>
      </c>
      <c r="D96" s="75"/>
      <c r="E96" s="75"/>
      <c r="F96" s="75"/>
      <c r="G96" s="75"/>
      <c r="H96" s="75"/>
      <c r="I96" s="45"/>
      <c r="J96" s="55"/>
      <c r="K96" s="43"/>
      <c r="L96" s="45">
        <f>SUM(BQ53:BQ72)</f>
        <v>0</v>
      </c>
    </row>
    <row r="97" spans="1:83" ht="14.25" hidden="1" x14ac:dyDescent="0.2">
      <c r="A97" s="55"/>
      <c r="B97" s="57"/>
      <c r="C97" s="75" t="s">
        <v>909</v>
      </c>
      <c r="D97" s="75"/>
      <c r="E97" s="75"/>
      <c r="F97" s="75"/>
      <c r="G97" s="75"/>
      <c r="H97" s="75"/>
      <c r="I97" s="45"/>
      <c r="J97" s="55"/>
      <c r="K97" s="43"/>
      <c r="L97" s="45">
        <f>SUM(BO53:BO72)</f>
        <v>0</v>
      </c>
    </row>
    <row r="98" spans="1:83" ht="15" x14ac:dyDescent="0.2">
      <c r="A98" s="58"/>
      <c r="B98" s="59"/>
      <c r="C98" s="78" t="s">
        <v>910</v>
      </c>
      <c r="D98" s="78"/>
      <c r="E98" s="78"/>
      <c r="F98" s="78"/>
      <c r="G98" s="78"/>
      <c r="H98" s="78"/>
      <c r="I98" s="47"/>
      <c r="J98" s="58"/>
      <c r="K98" s="60"/>
      <c r="L98" s="47">
        <f>L74+L89+L90+L91+L96+L97</f>
        <v>3496.79</v>
      </c>
    </row>
    <row r="99" spans="1:83" ht="14.25" x14ac:dyDescent="0.2">
      <c r="A99" s="55"/>
      <c r="B99" s="57"/>
      <c r="C99" s="79" t="s">
        <v>911</v>
      </c>
      <c r="D99" s="75"/>
      <c r="E99" s="75"/>
      <c r="F99" s="75"/>
      <c r="G99" s="75"/>
      <c r="H99" s="75"/>
      <c r="I99" s="45"/>
      <c r="J99" s="55"/>
      <c r="K99" s="43"/>
      <c r="L99" s="45"/>
    </row>
    <row r="100" spans="1:83" ht="14.25" hidden="1" x14ac:dyDescent="0.2">
      <c r="A100" s="55"/>
      <c r="B100" s="57"/>
      <c r="C100" s="75" t="s">
        <v>912</v>
      </c>
      <c r="D100" s="75"/>
      <c r="E100" s="75"/>
      <c r="F100" s="75"/>
      <c r="G100" s="75"/>
      <c r="H100" s="75"/>
      <c r="I100" s="45"/>
      <c r="J100" s="55"/>
      <c r="K100" s="43"/>
      <c r="L100" s="45">
        <f>SUM(AX53:AX72)</f>
        <v>0</v>
      </c>
    </row>
    <row r="101" spans="1:83" ht="14.25" hidden="1" x14ac:dyDescent="0.2">
      <c r="A101" s="55"/>
      <c r="B101" s="57"/>
      <c r="C101" s="75" t="s">
        <v>913</v>
      </c>
      <c r="D101" s="75"/>
      <c r="E101" s="75"/>
      <c r="F101" s="75"/>
      <c r="G101" s="75"/>
      <c r="H101" s="75"/>
      <c r="I101" s="45"/>
      <c r="J101" s="55"/>
      <c r="K101" s="43"/>
      <c r="L101" s="45">
        <f>SUM(AY53:AY72)</f>
        <v>0</v>
      </c>
    </row>
    <row r="102" spans="1:83" ht="14.25" x14ac:dyDescent="0.2">
      <c r="A102" s="55"/>
      <c r="B102" s="57"/>
      <c r="C102" s="75" t="s">
        <v>914</v>
      </c>
      <c r="D102" s="75"/>
      <c r="E102" s="75"/>
      <c r="F102" s="76"/>
      <c r="G102" s="46">
        <f>Source!F276</f>
        <v>1.8124800000000001</v>
      </c>
      <c r="H102" s="55"/>
      <c r="I102" s="55"/>
      <c r="J102" s="55"/>
      <c r="K102" s="55"/>
      <c r="L102" s="55"/>
    </row>
    <row r="103" spans="1:83" ht="14.25" x14ac:dyDescent="0.2">
      <c r="A103" s="55"/>
      <c r="B103" s="57"/>
      <c r="C103" s="75" t="s">
        <v>915</v>
      </c>
      <c r="D103" s="75"/>
      <c r="E103" s="75"/>
      <c r="F103" s="76"/>
      <c r="G103" s="46">
        <f>Source!F277</f>
        <v>5.6639999999999998E-3</v>
      </c>
      <c r="H103" s="55"/>
      <c r="I103" s="55"/>
      <c r="J103" s="55"/>
      <c r="K103" s="55"/>
      <c r="L103" s="55"/>
    </row>
    <row r="106" spans="1:83" ht="16.5" x14ac:dyDescent="0.2">
      <c r="A106" s="81" t="s">
        <v>917</v>
      </c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</row>
    <row r="107" spans="1:83" ht="28.5" x14ac:dyDescent="0.2">
      <c r="A107" s="39" t="s">
        <v>338</v>
      </c>
      <c r="B107" s="41" t="s">
        <v>918</v>
      </c>
      <c r="C107" s="41" t="str">
        <f>Source!G311</f>
        <v>Зажим наборный без кожуха</v>
      </c>
      <c r="D107" s="42" t="str">
        <f>Source!H311</f>
        <v>100 ШТ</v>
      </c>
      <c r="E107" s="43">
        <f>Source!K311</f>
        <v>0.01</v>
      </c>
      <c r="F107" s="43"/>
      <c r="G107" s="43">
        <f>Source!I311</f>
        <v>0.01</v>
      </c>
      <c r="H107" s="45"/>
      <c r="I107" s="44"/>
      <c r="J107" s="45"/>
      <c r="K107" s="44"/>
      <c r="L107" s="45"/>
    </row>
    <row r="108" spans="1:83" ht="15" x14ac:dyDescent="0.2">
      <c r="A108" s="40"/>
      <c r="B108" s="43">
        <v>1</v>
      </c>
      <c r="C108" s="40" t="s">
        <v>879</v>
      </c>
      <c r="D108" s="42" t="s">
        <v>593</v>
      </c>
      <c r="E108" s="46"/>
      <c r="F108" s="43"/>
      <c r="G108" s="43">
        <f>Source!U311</f>
        <v>0.41199999999999998</v>
      </c>
      <c r="H108" s="43"/>
      <c r="I108" s="43"/>
      <c r="J108" s="43"/>
      <c r="K108" s="43"/>
      <c r="L108" s="47">
        <f>SUM(L109:L109)-SUMIF(CE109:CE109, 1, L109:L109)</f>
        <v>334.46</v>
      </c>
    </row>
    <row r="109" spans="1:83" ht="14.25" x14ac:dyDescent="0.2">
      <c r="A109" s="41"/>
      <c r="B109" s="41" t="s">
        <v>716</v>
      </c>
      <c r="C109" s="41" t="s">
        <v>717</v>
      </c>
      <c r="D109" s="42" t="s">
        <v>593</v>
      </c>
      <c r="E109" s="43">
        <v>41.2</v>
      </c>
      <c r="F109" s="43"/>
      <c r="G109" s="43">
        <f>SmtRes!CX623</f>
        <v>0.41199999999999998</v>
      </c>
      <c r="H109" s="45"/>
      <c r="I109" s="44"/>
      <c r="J109" s="45">
        <f>SmtRes!CZ623</f>
        <v>811.79</v>
      </c>
      <c r="K109" s="44"/>
      <c r="L109" s="45">
        <f>SmtRes!DI623</f>
        <v>334.46</v>
      </c>
    </row>
    <row r="110" spans="1:83" ht="15" x14ac:dyDescent="0.2">
      <c r="A110" s="40"/>
      <c r="B110" s="43">
        <v>2</v>
      </c>
      <c r="C110" s="40" t="s">
        <v>880</v>
      </c>
      <c r="D110" s="42"/>
      <c r="E110" s="46"/>
      <c r="F110" s="43"/>
      <c r="G110" s="43"/>
      <c r="H110" s="43"/>
      <c r="I110" s="43"/>
      <c r="J110" s="43"/>
      <c r="K110" s="43"/>
      <c r="L110" s="47">
        <f>SUM(L111:L116)-SUMIF(CE111:CE116, 1, L111:L116)</f>
        <v>2.27</v>
      </c>
    </row>
    <row r="111" spans="1:83" ht="15" x14ac:dyDescent="0.2">
      <c r="A111" s="40"/>
      <c r="B111" s="43"/>
      <c r="C111" s="40" t="s">
        <v>883</v>
      </c>
      <c r="D111" s="42" t="s">
        <v>593</v>
      </c>
      <c r="E111" s="46"/>
      <c r="F111" s="43"/>
      <c r="G111" s="43">
        <f>Source!V311</f>
        <v>2E-3</v>
      </c>
      <c r="H111" s="43"/>
      <c r="I111" s="43"/>
      <c r="J111" s="43"/>
      <c r="K111" s="43"/>
      <c r="L111" s="47">
        <f>SUMIF(CE112:CE116, 1, L112:L116)</f>
        <v>1.9000000000000001</v>
      </c>
      <c r="CE111">
        <v>1</v>
      </c>
    </row>
    <row r="112" spans="1:83" ht="28.5" x14ac:dyDescent="0.2">
      <c r="A112" s="41"/>
      <c r="B112" s="41" t="s">
        <v>621</v>
      </c>
      <c r="C112" s="41" t="s">
        <v>623</v>
      </c>
      <c r="D112" s="42" t="s">
        <v>606</v>
      </c>
      <c r="E112" s="43">
        <v>0.1</v>
      </c>
      <c r="F112" s="43"/>
      <c r="G112" s="43">
        <f>SmtRes!CX625</f>
        <v>1E-3</v>
      </c>
      <c r="H112" s="45"/>
      <c r="I112" s="44"/>
      <c r="J112" s="45">
        <f>SmtRes!CZ625</f>
        <v>1626.29</v>
      </c>
      <c r="K112" s="44"/>
      <c r="L112" s="45">
        <f>SmtRes!DG625</f>
        <v>1.63</v>
      </c>
    </row>
    <row r="113" spans="1:83" ht="28.5" x14ac:dyDescent="0.2">
      <c r="A113" s="41"/>
      <c r="B113" s="41" t="s">
        <v>607</v>
      </c>
      <c r="C113" s="41" t="s">
        <v>919</v>
      </c>
      <c r="D113" s="42" t="s">
        <v>593</v>
      </c>
      <c r="E113" s="43">
        <f>SmtRes!DO625*SmtRes!AT625</f>
        <v>0.1</v>
      </c>
      <c r="F113" s="43"/>
      <c r="G113" s="43">
        <f>ROUND(E113*G107, 7)</f>
        <v>1E-3</v>
      </c>
      <c r="H113" s="45"/>
      <c r="I113" s="44"/>
      <c r="J113" s="45">
        <f>ROUND(SmtRes!AG625/SmtRes!DO625, 2)</f>
        <v>1090.46</v>
      </c>
      <c r="K113" s="44"/>
      <c r="L113" s="45">
        <f>SmtRes!DH625</f>
        <v>1.0900000000000001</v>
      </c>
      <c r="CE113">
        <v>1</v>
      </c>
    </row>
    <row r="114" spans="1:83" ht="28.5" x14ac:dyDescent="0.2">
      <c r="A114" s="41"/>
      <c r="B114" s="41" t="s">
        <v>634</v>
      </c>
      <c r="C114" s="41" t="s">
        <v>636</v>
      </c>
      <c r="D114" s="42" t="s">
        <v>606</v>
      </c>
      <c r="E114" s="43">
        <v>0.1</v>
      </c>
      <c r="F114" s="43"/>
      <c r="G114" s="43">
        <f>SmtRes!CX626</f>
        <v>1E-3</v>
      </c>
      <c r="H114" s="45"/>
      <c r="I114" s="44"/>
      <c r="J114" s="45">
        <f>SmtRes!CZ626</f>
        <v>641.70000000000005</v>
      </c>
      <c r="K114" s="44"/>
      <c r="L114" s="45">
        <f>SmtRes!DG626</f>
        <v>0.64</v>
      </c>
    </row>
    <row r="115" spans="1:83" ht="28.5" x14ac:dyDescent="0.2">
      <c r="A115" s="41"/>
      <c r="B115" s="41" t="s">
        <v>630</v>
      </c>
      <c r="C115" s="41" t="s">
        <v>882</v>
      </c>
      <c r="D115" s="42" t="s">
        <v>593</v>
      </c>
      <c r="E115" s="43">
        <f>SmtRes!DO626*SmtRes!AT626</f>
        <v>0.1</v>
      </c>
      <c r="F115" s="43"/>
      <c r="G115" s="43">
        <f>ROUND(E115*G107, 7)</f>
        <v>1E-3</v>
      </c>
      <c r="H115" s="45"/>
      <c r="I115" s="44"/>
      <c r="J115" s="45">
        <f>ROUND(SmtRes!AG626/SmtRes!DO626, 2)</f>
        <v>811.79</v>
      </c>
      <c r="K115" s="44"/>
      <c r="L115" s="45">
        <f>SmtRes!DH626</f>
        <v>0.81</v>
      </c>
      <c r="CE115">
        <v>1</v>
      </c>
    </row>
    <row r="116" spans="1:83" ht="42.75" x14ac:dyDescent="0.2">
      <c r="A116" s="41"/>
      <c r="B116" s="41" t="s">
        <v>663</v>
      </c>
      <c r="C116" s="41" t="s">
        <v>665</v>
      </c>
      <c r="D116" s="42" t="s">
        <v>606</v>
      </c>
      <c r="E116" s="43">
        <v>0</v>
      </c>
      <c r="F116" s="43"/>
      <c r="G116" s="43">
        <f>SmtRes!CX627</f>
        <v>0</v>
      </c>
      <c r="H116" s="45"/>
      <c r="I116" s="44"/>
      <c r="J116" s="45">
        <f>SmtRes!CZ627</f>
        <v>34.61</v>
      </c>
      <c r="K116" s="44"/>
      <c r="L116" s="45">
        <f>SmtRes!DG627</f>
        <v>0</v>
      </c>
    </row>
    <row r="117" spans="1:83" ht="15" hidden="1" x14ac:dyDescent="0.2">
      <c r="A117" s="40"/>
      <c r="B117" s="43">
        <v>4</v>
      </c>
      <c r="C117" s="40" t="s">
        <v>884</v>
      </c>
      <c r="D117" s="42"/>
      <c r="E117" s="46"/>
      <c r="F117" s="43"/>
      <c r="G117" s="43"/>
      <c r="H117" s="43"/>
      <c r="I117" s="43"/>
      <c r="J117" s="43"/>
      <c r="K117" s="43"/>
      <c r="L117" s="47">
        <f>SUM(L118:L119)-SUMIF(CE118:CE119, 1, L118:L119)</f>
        <v>0</v>
      </c>
    </row>
    <row r="118" spans="1:83" ht="42.75" x14ac:dyDescent="0.2">
      <c r="A118" s="41"/>
      <c r="B118" s="41" t="s">
        <v>718</v>
      </c>
      <c r="C118" s="41" t="s">
        <v>720</v>
      </c>
      <c r="D118" s="42" t="s">
        <v>94</v>
      </c>
      <c r="E118" s="43">
        <v>0</v>
      </c>
      <c r="F118" s="43"/>
      <c r="G118" s="43">
        <f>SmtRes!CX628</f>
        <v>0</v>
      </c>
      <c r="H118" s="45">
        <f>SmtRes!CZ628</f>
        <v>70310.45</v>
      </c>
      <c r="I118" s="44">
        <f>SmtRes!AI628</f>
        <v>0.74</v>
      </c>
      <c r="J118" s="45">
        <f>ROUND(H118*I118, 2)</f>
        <v>52029.73</v>
      </c>
      <c r="K118" s="44"/>
      <c r="L118" s="45">
        <f>SmtRes!DF628</f>
        <v>0</v>
      </c>
    </row>
    <row r="119" spans="1:83" ht="28.5" x14ac:dyDescent="0.2">
      <c r="A119" s="41"/>
      <c r="B119" s="41" t="s">
        <v>682</v>
      </c>
      <c r="C119" s="48" t="s">
        <v>684</v>
      </c>
      <c r="D119" s="49" t="s">
        <v>86</v>
      </c>
      <c r="E119" s="50">
        <v>0</v>
      </c>
      <c r="F119" s="50"/>
      <c r="G119" s="50">
        <f>SmtRes!CX629</f>
        <v>0</v>
      </c>
      <c r="H119" s="51">
        <f>SmtRes!CZ629</f>
        <v>79.88</v>
      </c>
      <c r="I119" s="52">
        <f>SmtRes!AI629</f>
        <v>1.44</v>
      </c>
      <c r="J119" s="51">
        <f>ROUND(H119*I119, 2)</f>
        <v>115.03</v>
      </c>
      <c r="K119" s="52"/>
      <c r="L119" s="51">
        <f>SmtRes!DF629</f>
        <v>0</v>
      </c>
    </row>
    <row r="120" spans="1:83" ht="15" x14ac:dyDescent="0.2">
      <c r="A120" s="41"/>
      <c r="B120" s="41"/>
      <c r="C120" s="54" t="s">
        <v>885</v>
      </c>
      <c r="D120" s="42"/>
      <c r="E120" s="43"/>
      <c r="F120" s="43"/>
      <c r="G120" s="43"/>
      <c r="H120" s="45"/>
      <c r="I120" s="44"/>
      <c r="J120" s="45"/>
      <c r="K120" s="44"/>
      <c r="L120" s="45">
        <f>L108+L110+L111+L117</f>
        <v>338.62999999999994</v>
      </c>
    </row>
    <row r="121" spans="1:83" ht="57" x14ac:dyDescent="0.2">
      <c r="A121" s="39" t="s">
        <v>920</v>
      </c>
      <c r="B121" s="41" t="str">
        <f>Source!F314</f>
        <v>421/пр_2020_п.75_пп.а</v>
      </c>
      <c r="C121" s="41" t="str">
        <f>Source!G314</f>
        <v>Сметная стоимость вспомогательных ненормируемых материальных ресурсов, не учтенная в сметной норме, 2%</v>
      </c>
      <c r="D121" s="42" t="str">
        <f>Source!H314</f>
        <v>%</v>
      </c>
      <c r="E121" s="43">
        <f>SmtRes!AT631</f>
        <v>2</v>
      </c>
      <c r="F121" s="43"/>
      <c r="G121" s="43">
        <f>Source!I314</f>
        <v>2</v>
      </c>
      <c r="H121" s="45"/>
      <c r="I121" s="44"/>
      <c r="J121" s="45"/>
      <c r="K121" s="44"/>
      <c r="L121" s="45">
        <f>Source!P314</f>
        <v>6.69</v>
      </c>
      <c r="AD121">
        <f>ROUND((Source!AT314/100)*((ROUND(0*Source!I314, 2)+ROUND(0*Source!I314, 2))), 2)</f>
        <v>0</v>
      </c>
      <c r="AE121">
        <f>ROUND((Source!AU314/100)*((ROUND(0*Source!I314, 2)+ROUND(0*Source!I314, 2))), 2)</f>
        <v>0</v>
      </c>
      <c r="AN121">
        <f>L121</f>
        <v>6.69</v>
      </c>
      <c r="AW121">
        <f>L121</f>
        <v>6.69</v>
      </c>
      <c r="AZ121">
        <f>Source!X314</f>
        <v>0</v>
      </c>
      <c r="BA121">
        <f>Source!Y314</f>
        <v>0</v>
      </c>
      <c r="CD121">
        <v>2</v>
      </c>
    </row>
    <row r="122" spans="1:83" ht="42.75" x14ac:dyDescent="0.2">
      <c r="A122" s="39" t="s">
        <v>921</v>
      </c>
      <c r="B122" s="41" t="str">
        <f>Source!F316</f>
        <v>20.5.04.03-0002</v>
      </c>
      <c r="C122" s="41" t="s">
        <v>922</v>
      </c>
      <c r="D122" s="42" t="str">
        <f>Source!H316</f>
        <v>100 ШТ</v>
      </c>
      <c r="E122" s="43">
        <f>SmtRes!AT630</f>
        <v>-1.02</v>
      </c>
      <c r="F122" s="43"/>
      <c r="G122" s="43">
        <f>Source!I316</f>
        <v>-1.0200000000000001E-2</v>
      </c>
      <c r="H122" s="45">
        <f>Source!AL316+Source!AO316+Source!AM316+Source!AN316</f>
        <v>896.51</v>
      </c>
      <c r="I122" s="44">
        <f>IF(Source!BC316&lt;&gt; 0, Source!BC316, 1)</f>
        <v>1.1399999999999999</v>
      </c>
      <c r="J122" s="45">
        <f>ROUND(H122*I122, 2)</f>
        <v>1022.02</v>
      </c>
      <c r="K122" s="44"/>
      <c r="L122" s="45">
        <f>Source!P316</f>
        <v>-10.42</v>
      </c>
      <c r="AD122">
        <f>ROUND((Source!AT316/100)*((ROUND(ROUND(Source!AO316,2)*Source!I316, 2)+ROUND(ROUND(Source!AN316,2)*Source!I316, 2))), 2)</f>
        <v>0</v>
      </c>
      <c r="AE122">
        <f>ROUND((Source!AU316/100)*((ROUND(ROUND(Source!AO316,2)*Source!I316, 2)+ROUND(ROUND(Source!AN316,2)*Source!I316, 2))), 2)</f>
        <v>0</v>
      </c>
      <c r="AN122">
        <f>L122</f>
        <v>-10.42</v>
      </c>
      <c r="AW122">
        <f>L122</f>
        <v>-10.42</v>
      </c>
      <c r="AZ122">
        <f>Source!X316</f>
        <v>0</v>
      </c>
      <c r="BA122">
        <f>Source!Y316</f>
        <v>0</v>
      </c>
      <c r="CD122">
        <v>2</v>
      </c>
    </row>
    <row r="123" spans="1:83" ht="14.25" x14ac:dyDescent="0.2">
      <c r="A123" s="41"/>
      <c r="B123" s="41"/>
      <c r="C123" s="41" t="s">
        <v>886</v>
      </c>
      <c r="D123" s="42"/>
      <c r="E123" s="43"/>
      <c r="F123" s="43"/>
      <c r="G123" s="43"/>
      <c r="H123" s="45"/>
      <c r="I123" s="44"/>
      <c r="J123" s="45"/>
      <c r="K123" s="44"/>
      <c r="L123" s="45">
        <f>SUM(AR107:AR126)+SUM(AS107:AS126)+SUM(AT107:AT126)+SUM(AU107:AU126)+SUM(AV107:AV126)</f>
        <v>336.35999999999996</v>
      </c>
    </row>
    <row r="124" spans="1:83" ht="28.5" x14ac:dyDescent="0.2">
      <c r="A124" s="41"/>
      <c r="B124" s="41" t="s">
        <v>147</v>
      </c>
      <c r="C124" s="41" t="s">
        <v>923</v>
      </c>
      <c r="D124" s="42" t="s">
        <v>152</v>
      </c>
      <c r="E124" s="43">
        <f>Source!BZ311</f>
        <v>97</v>
      </c>
      <c r="F124" s="43"/>
      <c r="G124" s="43">
        <f>Source!AT311</f>
        <v>97</v>
      </c>
      <c r="H124" s="45"/>
      <c r="I124" s="44"/>
      <c r="J124" s="45"/>
      <c r="K124" s="44"/>
      <c r="L124" s="45">
        <f>SUM(AZ107:AZ126)</f>
        <v>326.27</v>
      </c>
    </row>
    <row r="125" spans="1:83" ht="28.5" x14ac:dyDescent="0.2">
      <c r="A125" s="48"/>
      <c r="B125" s="48" t="s">
        <v>148</v>
      </c>
      <c r="C125" s="48" t="s">
        <v>924</v>
      </c>
      <c r="D125" s="49" t="s">
        <v>152</v>
      </c>
      <c r="E125" s="50">
        <f>Source!CA311</f>
        <v>51</v>
      </c>
      <c r="F125" s="50"/>
      <c r="G125" s="50">
        <f>Source!AU311</f>
        <v>51</v>
      </c>
      <c r="H125" s="51"/>
      <c r="I125" s="52"/>
      <c r="J125" s="51"/>
      <c r="K125" s="52"/>
      <c r="L125" s="51">
        <f>SUM(BA107:BA126)</f>
        <v>171.54</v>
      </c>
    </row>
    <row r="126" spans="1:83" ht="15" x14ac:dyDescent="0.2">
      <c r="C126" s="82" t="s">
        <v>889</v>
      </c>
      <c r="D126" s="82"/>
      <c r="E126" s="82"/>
      <c r="F126" s="82"/>
      <c r="G126" s="82"/>
      <c r="H126" s="82"/>
      <c r="I126" s="83">
        <f>IF(E107&lt;&gt;0,K126/E107, 0)</f>
        <v>83270.999999999985</v>
      </c>
      <c r="J126" s="83"/>
      <c r="K126" s="83">
        <f>L108+L110+L117+L124+L125+L111+SUM(L121:L122)</f>
        <v>832.70999999999992</v>
      </c>
      <c r="L126" s="83"/>
      <c r="AD126">
        <f>ROUND((Source!AT311/100)*((ROUND(SUMIF(SmtRes!AQ623:'SmtRes'!AQ631,"=1",SmtRes!AD623:'SmtRes'!AD631)*Source!I311, 2)+ROUND(SUMIF(SmtRes!AQ623:'SmtRes'!AQ631,"=1",SmtRes!AC623:'SmtRes'!AC631)*Source!I311, 2))), 2)</f>
        <v>26.33</v>
      </c>
      <c r="AE126">
        <f>ROUND((Source!AU311/100)*((ROUND(SUMIF(SmtRes!AQ623:'SmtRes'!AQ631,"=1",SmtRes!AD623:'SmtRes'!AD631)*Source!I311, 2)+ROUND(SUMIF(SmtRes!AQ623:'SmtRes'!AQ631,"=1",SmtRes!AC623:'SmtRes'!AC631)*Source!I311, 2))), 2)</f>
        <v>13.84</v>
      </c>
      <c r="AN126" s="53">
        <f>L108+L110+L117+L124+L125+L111</f>
        <v>836.43999999999994</v>
      </c>
      <c r="AO126" s="53">
        <f>L110</f>
        <v>2.27</v>
      </c>
      <c r="AQ126" t="s">
        <v>890</v>
      </c>
      <c r="AR126" s="53">
        <f>L108</f>
        <v>334.46</v>
      </c>
      <c r="AT126" s="53">
        <f>L111</f>
        <v>1.9000000000000001</v>
      </c>
      <c r="AV126" t="s">
        <v>890</v>
      </c>
      <c r="AW126" s="53">
        <f>L117</f>
        <v>0</v>
      </c>
      <c r="AZ126">
        <f>Source!X311</f>
        <v>326.27</v>
      </c>
      <c r="BA126">
        <f>Source!Y311</f>
        <v>171.54</v>
      </c>
      <c r="CD126">
        <v>2</v>
      </c>
    </row>
    <row r="128" spans="1:83" ht="15" x14ac:dyDescent="0.2">
      <c r="A128" s="58"/>
      <c r="B128" s="59"/>
      <c r="C128" s="78" t="s">
        <v>891</v>
      </c>
      <c r="D128" s="78"/>
      <c r="E128" s="78"/>
      <c r="F128" s="78"/>
      <c r="G128" s="78"/>
      <c r="H128" s="78"/>
      <c r="I128" s="47"/>
      <c r="J128" s="58"/>
      <c r="K128" s="60"/>
      <c r="L128" s="47">
        <f>L130+L131+L137+L141</f>
        <v>334.9</v>
      </c>
    </row>
    <row r="129" spans="1:12" ht="14.25" x14ac:dyDescent="0.2">
      <c r="A129" s="55"/>
      <c r="B129" s="57"/>
      <c r="C129" s="79" t="s">
        <v>892</v>
      </c>
      <c r="D129" s="75"/>
      <c r="E129" s="75"/>
      <c r="F129" s="75"/>
      <c r="G129" s="75"/>
      <c r="H129" s="75"/>
      <c r="I129" s="45"/>
      <c r="J129" s="55"/>
      <c r="K129" s="43"/>
      <c r="L129" s="45"/>
    </row>
    <row r="130" spans="1:12" ht="14.25" x14ac:dyDescent="0.2">
      <c r="A130" s="55"/>
      <c r="B130" s="57"/>
      <c r="C130" s="75" t="s">
        <v>893</v>
      </c>
      <c r="D130" s="75"/>
      <c r="E130" s="75"/>
      <c r="F130" s="75"/>
      <c r="G130" s="75"/>
      <c r="H130" s="75"/>
      <c r="I130" s="45"/>
      <c r="J130" s="55"/>
      <c r="K130" s="43"/>
      <c r="L130" s="45">
        <f>SUM(AR106:AR126)</f>
        <v>334.46</v>
      </c>
    </row>
    <row r="131" spans="1:12" ht="14.25" hidden="1" x14ac:dyDescent="0.2">
      <c r="A131" s="55"/>
      <c r="B131" s="57"/>
      <c r="C131" s="75" t="s">
        <v>894</v>
      </c>
      <c r="D131" s="75"/>
      <c r="E131" s="75"/>
      <c r="F131" s="75"/>
      <c r="G131" s="75"/>
      <c r="H131" s="75"/>
      <c r="I131" s="45"/>
      <c r="J131" s="55"/>
      <c r="K131" s="43"/>
      <c r="L131" s="45">
        <f>L133+L136+L135</f>
        <v>4.17</v>
      </c>
    </row>
    <row r="132" spans="1:12" ht="14.25" hidden="1" x14ac:dyDescent="0.2">
      <c r="A132" s="55"/>
      <c r="B132" s="57"/>
      <c r="C132" s="79" t="s">
        <v>895</v>
      </c>
      <c r="D132" s="75"/>
      <c r="E132" s="75"/>
      <c r="F132" s="75"/>
      <c r="G132" s="75"/>
      <c r="H132" s="75"/>
      <c r="I132" s="45"/>
      <c r="J132" s="55"/>
      <c r="K132" s="43"/>
      <c r="L132" s="45"/>
    </row>
    <row r="133" spans="1:12" ht="14.25" x14ac:dyDescent="0.2">
      <c r="A133" s="55"/>
      <c r="B133" s="57"/>
      <c r="C133" s="75" t="s">
        <v>894</v>
      </c>
      <c r="D133" s="75"/>
      <c r="E133" s="75"/>
      <c r="F133" s="75"/>
      <c r="G133" s="75"/>
      <c r="H133" s="75"/>
      <c r="I133" s="45"/>
      <c r="J133" s="55"/>
      <c r="K133" s="43"/>
      <c r="L133" s="45">
        <f>SUM(AO106:AO126)</f>
        <v>2.27</v>
      </c>
    </row>
    <row r="134" spans="1:12" ht="14.25" hidden="1" x14ac:dyDescent="0.2">
      <c r="A134" s="55"/>
      <c r="B134" s="57"/>
      <c r="C134" s="79" t="s">
        <v>896</v>
      </c>
      <c r="D134" s="75"/>
      <c r="E134" s="75"/>
      <c r="F134" s="75"/>
      <c r="G134" s="75"/>
      <c r="H134" s="75"/>
      <c r="I134" s="45"/>
      <c r="J134" s="55"/>
      <c r="K134" s="43"/>
      <c r="L134" s="45"/>
    </row>
    <row r="135" spans="1:12" ht="14.25" x14ac:dyDescent="0.2">
      <c r="A135" s="55"/>
      <c r="B135" s="57"/>
      <c r="C135" s="75" t="s">
        <v>916</v>
      </c>
      <c r="D135" s="75"/>
      <c r="E135" s="75"/>
      <c r="F135" s="75"/>
      <c r="G135" s="75"/>
      <c r="H135" s="75"/>
      <c r="I135" s="45"/>
      <c r="J135" s="55"/>
      <c r="K135" s="43"/>
      <c r="L135" s="45">
        <f>SUM(AT106:AT126)</f>
        <v>1.9000000000000001</v>
      </c>
    </row>
    <row r="136" spans="1:12" ht="14.25" hidden="1" x14ac:dyDescent="0.2">
      <c r="A136" s="55"/>
      <c r="B136" s="57"/>
      <c r="C136" s="75" t="s">
        <v>897</v>
      </c>
      <c r="D136" s="75"/>
      <c r="E136" s="75"/>
      <c r="F136" s="75"/>
      <c r="G136" s="75"/>
      <c r="H136" s="75"/>
      <c r="I136" s="45"/>
      <c r="J136" s="55"/>
      <c r="K136" s="43"/>
      <c r="L136" s="45">
        <f>SUM(AV106:AV126)</f>
        <v>0</v>
      </c>
    </row>
    <row r="137" spans="1:12" ht="14.25" x14ac:dyDescent="0.2">
      <c r="A137" s="55"/>
      <c r="B137" s="57"/>
      <c r="C137" s="75" t="s">
        <v>898</v>
      </c>
      <c r="D137" s="75"/>
      <c r="E137" s="75"/>
      <c r="F137" s="75"/>
      <c r="G137" s="75"/>
      <c r="H137" s="75"/>
      <c r="I137" s="45"/>
      <c r="J137" s="55"/>
      <c r="K137" s="43"/>
      <c r="L137" s="45">
        <f>L139+L140</f>
        <v>-3.7299999999999995</v>
      </c>
    </row>
    <row r="138" spans="1:12" ht="14.25" x14ac:dyDescent="0.2">
      <c r="A138" s="55"/>
      <c r="B138" s="57"/>
      <c r="C138" s="79" t="s">
        <v>895</v>
      </c>
      <c r="D138" s="75"/>
      <c r="E138" s="75"/>
      <c r="F138" s="75"/>
      <c r="G138" s="75"/>
      <c r="H138" s="75"/>
      <c r="I138" s="45"/>
      <c r="J138" s="55"/>
      <c r="K138" s="43"/>
      <c r="L138" s="45"/>
    </row>
    <row r="139" spans="1:12" ht="14.25" x14ac:dyDescent="0.2">
      <c r="A139" s="55"/>
      <c r="B139" s="57"/>
      <c r="C139" s="75" t="s">
        <v>899</v>
      </c>
      <c r="D139" s="75"/>
      <c r="E139" s="75"/>
      <c r="F139" s="75"/>
      <c r="G139" s="75"/>
      <c r="H139" s="75"/>
      <c r="I139" s="45"/>
      <c r="J139" s="55"/>
      <c r="K139" s="43"/>
      <c r="L139" s="45">
        <f>SUM(AW106:AW126)-SUM(BK106:BK126)</f>
        <v>-3.7299999999999995</v>
      </c>
    </row>
    <row r="140" spans="1:12" ht="14.25" hidden="1" x14ac:dyDescent="0.2">
      <c r="A140" s="55"/>
      <c r="B140" s="57"/>
      <c r="C140" s="75" t="s">
        <v>900</v>
      </c>
      <c r="D140" s="75"/>
      <c r="E140" s="75"/>
      <c r="F140" s="75"/>
      <c r="G140" s="75"/>
      <c r="H140" s="75"/>
      <c r="I140" s="45"/>
      <c r="J140" s="55"/>
      <c r="K140" s="43"/>
      <c r="L140" s="45">
        <f>SUM(BC106:BC126)</f>
        <v>0</v>
      </c>
    </row>
    <row r="141" spans="1:12" ht="14.25" hidden="1" x14ac:dyDescent="0.2">
      <c r="A141" s="55"/>
      <c r="B141" s="57"/>
      <c r="C141" s="75" t="s">
        <v>901</v>
      </c>
      <c r="D141" s="75"/>
      <c r="E141" s="75"/>
      <c r="F141" s="75"/>
      <c r="G141" s="75"/>
      <c r="H141" s="75"/>
      <c r="I141" s="45"/>
      <c r="J141" s="55"/>
      <c r="K141" s="43"/>
      <c r="L141" s="45">
        <f>SUM(BB106:BB126)</f>
        <v>0</v>
      </c>
    </row>
    <row r="142" spans="1:12" ht="14.25" x14ac:dyDescent="0.2">
      <c r="A142" s="55"/>
      <c r="B142" s="57"/>
      <c r="C142" s="75" t="s">
        <v>902</v>
      </c>
      <c r="D142" s="75"/>
      <c r="E142" s="75"/>
      <c r="F142" s="75"/>
      <c r="G142" s="75"/>
      <c r="H142" s="75"/>
      <c r="I142" s="45"/>
      <c r="J142" s="55"/>
      <c r="K142" s="43"/>
      <c r="L142" s="45">
        <f>SUM(AR106:AR126)+SUM(AT106:AT126)+SUM(AV106:AV126)</f>
        <v>336.35999999999996</v>
      </c>
    </row>
    <row r="143" spans="1:12" ht="14.25" x14ac:dyDescent="0.2">
      <c r="A143" s="55"/>
      <c r="B143" s="57"/>
      <c r="C143" s="75" t="s">
        <v>903</v>
      </c>
      <c r="D143" s="75"/>
      <c r="E143" s="75"/>
      <c r="F143" s="75"/>
      <c r="G143" s="75"/>
      <c r="H143" s="75"/>
      <c r="I143" s="45"/>
      <c r="J143" s="55"/>
      <c r="K143" s="43"/>
      <c r="L143" s="45">
        <f>SUM(AZ106:AZ126)</f>
        <v>326.27</v>
      </c>
    </row>
    <row r="144" spans="1:12" ht="14.25" x14ac:dyDescent="0.2">
      <c r="A144" s="55"/>
      <c r="B144" s="57"/>
      <c r="C144" s="75" t="s">
        <v>904</v>
      </c>
      <c r="D144" s="75"/>
      <c r="E144" s="75"/>
      <c r="F144" s="75"/>
      <c r="G144" s="75"/>
      <c r="H144" s="75"/>
      <c r="I144" s="45"/>
      <c r="J144" s="55"/>
      <c r="K144" s="43"/>
      <c r="L144" s="45">
        <f>SUM(BA106:BA126)</f>
        <v>171.54</v>
      </c>
    </row>
    <row r="145" spans="1:12" ht="14.25" hidden="1" x14ac:dyDescent="0.2">
      <c r="A145" s="55"/>
      <c r="B145" s="57"/>
      <c r="C145" s="75" t="s">
        <v>905</v>
      </c>
      <c r="D145" s="75"/>
      <c r="E145" s="75"/>
      <c r="F145" s="75"/>
      <c r="G145" s="75"/>
      <c r="H145" s="75"/>
      <c r="I145" s="45"/>
      <c r="J145" s="55"/>
      <c r="K145" s="43"/>
      <c r="L145" s="45">
        <f>L147+L148</f>
        <v>0</v>
      </c>
    </row>
    <row r="146" spans="1:12" ht="14.25" hidden="1" x14ac:dyDescent="0.2">
      <c r="A146" s="55"/>
      <c r="B146" s="57"/>
      <c r="C146" s="79" t="s">
        <v>892</v>
      </c>
      <c r="D146" s="75"/>
      <c r="E146" s="75"/>
      <c r="F146" s="75"/>
      <c r="G146" s="75"/>
      <c r="H146" s="75"/>
      <c r="I146" s="45"/>
      <c r="J146" s="55"/>
      <c r="K146" s="43"/>
      <c r="L146" s="45"/>
    </row>
    <row r="147" spans="1:12" ht="14.25" hidden="1" x14ac:dyDescent="0.2">
      <c r="A147" s="55"/>
      <c r="B147" s="57"/>
      <c r="C147" s="75" t="s">
        <v>906</v>
      </c>
      <c r="D147" s="75"/>
      <c r="E147" s="75"/>
      <c r="F147" s="75"/>
      <c r="G147" s="75"/>
      <c r="H147" s="75"/>
      <c r="I147" s="45"/>
      <c r="J147" s="55"/>
      <c r="K147" s="43"/>
      <c r="L147" s="45">
        <f>SUM(BK106:BK126)</f>
        <v>0</v>
      </c>
    </row>
    <row r="148" spans="1:12" ht="14.25" hidden="1" x14ac:dyDescent="0.2">
      <c r="A148" s="55"/>
      <c r="B148" s="57"/>
      <c r="C148" s="75" t="s">
        <v>907</v>
      </c>
      <c r="D148" s="75"/>
      <c r="E148" s="75"/>
      <c r="F148" s="75"/>
      <c r="G148" s="75"/>
      <c r="H148" s="75"/>
      <c r="I148" s="45"/>
      <c r="J148" s="55"/>
      <c r="K148" s="43"/>
      <c r="L148" s="45">
        <f>SUM(BD106:BD126)</f>
        <v>0</v>
      </c>
    </row>
    <row r="149" spans="1:12" ht="14.25" hidden="1" x14ac:dyDescent="0.2">
      <c r="A149" s="55"/>
      <c r="B149" s="57"/>
      <c r="C149" s="75" t="s">
        <v>908</v>
      </c>
      <c r="D149" s="75"/>
      <c r="E149" s="75"/>
      <c r="F149" s="75"/>
      <c r="G149" s="75"/>
      <c r="H149" s="75"/>
      <c r="I149" s="45"/>
      <c r="J149" s="55"/>
      <c r="K149" s="43"/>
      <c r="L149" s="45"/>
    </row>
    <row r="150" spans="1:12" ht="14.25" hidden="1" x14ac:dyDescent="0.2">
      <c r="A150" s="55"/>
      <c r="B150" s="57"/>
      <c r="C150" s="75" t="s">
        <v>908</v>
      </c>
      <c r="D150" s="75"/>
      <c r="E150" s="75"/>
      <c r="F150" s="75"/>
      <c r="G150" s="75"/>
      <c r="H150" s="75"/>
      <c r="I150" s="45"/>
      <c r="J150" s="55"/>
      <c r="K150" s="43"/>
      <c r="L150" s="45">
        <f>SUM(BQ106:BQ126)</f>
        <v>0</v>
      </c>
    </row>
    <row r="151" spans="1:12" ht="14.25" hidden="1" x14ac:dyDescent="0.2">
      <c r="A151" s="55"/>
      <c r="B151" s="57"/>
      <c r="C151" s="75" t="s">
        <v>909</v>
      </c>
      <c r="D151" s="75"/>
      <c r="E151" s="75"/>
      <c r="F151" s="75"/>
      <c r="G151" s="75"/>
      <c r="H151" s="75"/>
      <c r="I151" s="45"/>
      <c r="J151" s="55"/>
      <c r="K151" s="43"/>
      <c r="L151" s="45">
        <f>SUM(BO106:BO126)</f>
        <v>0</v>
      </c>
    </row>
    <row r="152" spans="1:12" ht="15" x14ac:dyDescent="0.2">
      <c r="A152" s="58"/>
      <c r="B152" s="59"/>
      <c r="C152" s="78" t="s">
        <v>910</v>
      </c>
      <c r="D152" s="78"/>
      <c r="E152" s="78"/>
      <c r="F152" s="78"/>
      <c r="G152" s="78"/>
      <c r="H152" s="78"/>
      <c r="I152" s="47"/>
      <c r="J152" s="58"/>
      <c r="K152" s="60"/>
      <c r="L152" s="47">
        <f>L128+L143+L144+L145+L150+L151</f>
        <v>832.70999999999992</v>
      </c>
    </row>
    <row r="153" spans="1:12" ht="14.25" x14ac:dyDescent="0.2">
      <c r="A153" s="55"/>
      <c r="B153" s="57"/>
      <c r="C153" s="79" t="s">
        <v>911</v>
      </c>
      <c r="D153" s="75"/>
      <c r="E153" s="75"/>
      <c r="F153" s="75"/>
      <c r="G153" s="75"/>
      <c r="H153" s="75"/>
      <c r="I153" s="45"/>
      <c r="J153" s="55"/>
      <c r="K153" s="43"/>
      <c r="L153" s="45"/>
    </row>
    <row r="154" spans="1:12" ht="14.25" hidden="1" x14ac:dyDescent="0.2">
      <c r="A154" s="55"/>
      <c r="B154" s="57"/>
      <c r="C154" s="75" t="s">
        <v>912</v>
      </c>
      <c r="D154" s="75"/>
      <c r="E154" s="75"/>
      <c r="F154" s="75"/>
      <c r="G154" s="75"/>
      <c r="H154" s="75"/>
      <c r="I154" s="45"/>
      <c r="J154" s="55"/>
      <c r="K154" s="43"/>
      <c r="L154" s="45">
        <f>SUM(AX106:AX126)</f>
        <v>0</v>
      </c>
    </row>
    <row r="155" spans="1:12" ht="14.25" hidden="1" x14ac:dyDescent="0.2">
      <c r="A155" s="55"/>
      <c r="B155" s="57"/>
      <c r="C155" s="75" t="s">
        <v>913</v>
      </c>
      <c r="D155" s="75"/>
      <c r="E155" s="75"/>
      <c r="F155" s="75"/>
      <c r="G155" s="75"/>
      <c r="H155" s="75"/>
      <c r="I155" s="45"/>
      <c r="J155" s="55"/>
      <c r="K155" s="43"/>
      <c r="L155" s="45">
        <f>SUM(AY106:AY126)</f>
        <v>0</v>
      </c>
    </row>
    <row r="156" spans="1:12" ht="14.25" x14ac:dyDescent="0.2">
      <c r="A156" s="55"/>
      <c r="B156" s="57"/>
      <c r="C156" s="75" t="s">
        <v>914</v>
      </c>
      <c r="D156" s="75"/>
      <c r="E156" s="75"/>
      <c r="F156" s="76"/>
      <c r="G156" s="46">
        <f>Source!F341</f>
        <v>0.41199999999999998</v>
      </c>
      <c r="H156" s="55"/>
      <c r="I156" s="55"/>
      <c r="J156" s="55"/>
      <c r="K156" s="55"/>
      <c r="L156" s="55"/>
    </row>
    <row r="157" spans="1:12" ht="14.25" x14ac:dyDescent="0.2">
      <c r="A157" s="55"/>
      <c r="B157" s="57"/>
      <c r="C157" s="75" t="s">
        <v>915</v>
      </c>
      <c r="D157" s="75"/>
      <c r="E157" s="75"/>
      <c r="F157" s="76"/>
      <c r="G157" s="46">
        <f>Source!F342</f>
        <v>2E-3</v>
      </c>
      <c r="H157" s="55"/>
      <c r="I157" s="55"/>
      <c r="J157" s="55"/>
      <c r="K157" s="55"/>
      <c r="L157" s="55"/>
    </row>
    <row r="160" spans="1:12" ht="16.5" x14ac:dyDescent="0.2">
      <c r="A160" s="81" t="s">
        <v>925</v>
      </c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</row>
    <row r="161" spans="1:82" ht="42.75" x14ac:dyDescent="0.2">
      <c r="A161" s="61" t="s">
        <v>399</v>
      </c>
      <c r="B161" s="48" t="str">
        <f>Source!F397</f>
        <v>ТЦ_25.2.01.06_77_7736281025_12.01.2026_02_54.1</v>
      </c>
      <c r="C161" s="48" t="str">
        <f>Source!G397</f>
        <v>Плашечный зажим ПС-1-1</v>
      </c>
      <c r="D161" s="49" t="str">
        <f>Source!H397</f>
        <v>ШТ</v>
      </c>
      <c r="E161" s="50">
        <f>Source!K397</f>
        <v>1</v>
      </c>
      <c r="F161" s="50"/>
      <c r="G161" s="50">
        <f>Source!I397</f>
        <v>1</v>
      </c>
      <c r="H161" s="51"/>
      <c r="I161" s="52"/>
      <c r="J161" s="51">
        <f>Source!AL397</f>
        <v>112.73</v>
      </c>
      <c r="K161" s="52"/>
      <c r="L161" s="51">
        <f>Source!HG397</f>
        <v>112.73</v>
      </c>
    </row>
    <row r="162" spans="1:82" ht="15" x14ac:dyDescent="0.2">
      <c r="C162" s="82" t="s">
        <v>889</v>
      </c>
      <c r="D162" s="82"/>
      <c r="E162" s="82"/>
      <c r="F162" s="82"/>
      <c r="G162" s="82"/>
      <c r="H162" s="82"/>
      <c r="I162" s="83">
        <f>IF(E161&lt;&gt;0,K162/E161, 0)</f>
        <v>112.73</v>
      </c>
      <c r="J162" s="83"/>
      <c r="K162" s="83">
        <f>L161</f>
        <v>112.73</v>
      </c>
      <c r="L162" s="83"/>
      <c r="AD162">
        <f>ROUND((Source!AT397/100)*((ROUND(ROUND(Source!AO397,2)*Source!I397, 2)+ROUND(ROUND(Source!AN397,2)*Source!I397, 2))), 2)</f>
        <v>0</v>
      </c>
      <c r="AE162">
        <f>ROUND((Source!AU397/100)*((ROUND(ROUND(Source!AO397,2)*Source!I397, 2)+ROUND(ROUND(Source!AN397,2)*Source!I397, 2))), 2)</f>
        <v>0</v>
      </c>
      <c r="AN162" s="53">
        <f>L161</f>
        <v>112.73</v>
      </c>
      <c r="AO162">
        <f>0</f>
        <v>0</v>
      </c>
      <c r="AQ162" t="s">
        <v>890</v>
      </c>
      <c r="AR162">
        <f>0</f>
        <v>0</v>
      </c>
      <c r="AT162">
        <f>0</f>
        <v>0</v>
      </c>
      <c r="AV162" t="s">
        <v>890</v>
      </c>
      <c r="AW162" s="53">
        <f>L161</f>
        <v>112.73</v>
      </c>
      <c r="AX162" s="53">
        <f>L161</f>
        <v>112.73</v>
      </c>
      <c r="AZ162">
        <f>Source!X397</f>
        <v>0</v>
      </c>
      <c r="BA162">
        <f>Source!Y397</f>
        <v>0</v>
      </c>
      <c r="CD162">
        <v>1</v>
      </c>
    </row>
    <row r="163" spans="1:82" ht="42.75" x14ac:dyDescent="0.2">
      <c r="A163" s="61" t="s">
        <v>432</v>
      </c>
      <c r="B163" s="48" t="str">
        <f>Source!F423</f>
        <v>ТЦ_14.4.04.03_77_7736281025_12.01.2026_02_61.1</v>
      </c>
      <c r="C163" s="48" t="str">
        <f>Source!G423</f>
        <v>Эмаль алкидная, белая ПФ-115</v>
      </c>
      <c r="D163" s="49" t="str">
        <f>Source!H423</f>
        <v>кг</v>
      </c>
      <c r="E163" s="50">
        <f>Source!K423</f>
        <v>0.96</v>
      </c>
      <c r="F163" s="50"/>
      <c r="G163" s="50">
        <f>Source!I423</f>
        <v>0.96</v>
      </c>
      <c r="H163" s="51"/>
      <c r="I163" s="52"/>
      <c r="J163" s="51">
        <f>Source!AL423</f>
        <v>594.98</v>
      </c>
      <c r="K163" s="52"/>
      <c r="L163" s="51">
        <f>Source!HG423</f>
        <v>571.17999999999995</v>
      </c>
    </row>
    <row r="164" spans="1:82" ht="15" x14ac:dyDescent="0.2">
      <c r="C164" s="82" t="s">
        <v>889</v>
      </c>
      <c r="D164" s="82"/>
      <c r="E164" s="82"/>
      <c r="F164" s="82"/>
      <c r="G164" s="82"/>
      <c r="H164" s="82"/>
      <c r="I164" s="83">
        <f>IF(E163&lt;&gt;0,K164/E163, 0)</f>
        <v>594.97916666666663</v>
      </c>
      <c r="J164" s="83"/>
      <c r="K164" s="83">
        <f>L163</f>
        <v>571.17999999999995</v>
      </c>
      <c r="L164" s="83"/>
      <c r="AD164">
        <f>ROUND((Source!AT423/100)*((ROUND(ROUND(Source!AO423,2)*Source!I423, 2)+ROUND(ROUND(Source!AN423,2)*Source!I423, 2))), 2)</f>
        <v>0</v>
      </c>
      <c r="AE164">
        <f>ROUND((Source!AU423/100)*((ROUND(ROUND(Source!AO423,2)*Source!I423, 2)+ROUND(ROUND(Source!AN423,2)*Source!I423, 2))), 2)</f>
        <v>0</v>
      </c>
      <c r="AN164" s="53">
        <f>L163</f>
        <v>571.17999999999995</v>
      </c>
      <c r="AO164">
        <f>0</f>
        <v>0</v>
      </c>
      <c r="AQ164" t="s">
        <v>890</v>
      </c>
      <c r="AR164">
        <f>0</f>
        <v>0</v>
      </c>
      <c r="AT164">
        <f>0</f>
        <v>0</v>
      </c>
      <c r="AV164" t="s">
        <v>890</v>
      </c>
      <c r="AW164" s="53">
        <f>L163</f>
        <v>571.17999999999995</v>
      </c>
      <c r="AX164" s="53">
        <f>L163</f>
        <v>571.17999999999995</v>
      </c>
      <c r="AZ164">
        <f>Source!X423</f>
        <v>0</v>
      </c>
      <c r="BA164">
        <f>Source!Y423</f>
        <v>0</v>
      </c>
      <c r="CD164">
        <v>1</v>
      </c>
    </row>
    <row r="165" spans="1:82" ht="42.75" x14ac:dyDescent="0.2">
      <c r="A165" s="61" t="s">
        <v>435</v>
      </c>
      <c r="B165" s="48" t="str">
        <f>Source!F425</f>
        <v>ТЦ_14.4.04.03_77_7736281025_12.01.2026_02_62.1</v>
      </c>
      <c r="C165" s="48" t="str">
        <f>Source!G425</f>
        <v>Эмаль алкидная, синяя ПФ-115</v>
      </c>
      <c r="D165" s="49" t="str">
        <f>Source!H425</f>
        <v>кг</v>
      </c>
      <c r="E165" s="50">
        <f>Source!K425</f>
        <v>1.4</v>
      </c>
      <c r="F165" s="50"/>
      <c r="G165" s="50">
        <f>Source!I425</f>
        <v>1.4</v>
      </c>
      <c r="H165" s="51"/>
      <c r="I165" s="52"/>
      <c r="J165" s="51">
        <f>Source!AL425</f>
        <v>557.4</v>
      </c>
      <c r="K165" s="52"/>
      <c r="L165" s="51">
        <f>Source!HG425</f>
        <v>780.36</v>
      </c>
    </row>
    <row r="166" spans="1:82" ht="15" x14ac:dyDescent="0.2">
      <c r="C166" s="82" t="s">
        <v>889</v>
      </c>
      <c r="D166" s="82"/>
      <c r="E166" s="82"/>
      <c r="F166" s="82"/>
      <c r="G166" s="82"/>
      <c r="H166" s="82"/>
      <c r="I166" s="83">
        <f>IF(E165&lt;&gt;0,K166/E165, 0)</f>
        <v>557.40000000000009</v>
      </c>
      <c r="J166" s="83"/>
      <c r="K166" s="83">
        <f>L165</f>
        <v>780.36</v>
      </c>
      <c r="L166" s="83"/>
      <c r="AD166">
        <f>ROUND((Source!AT425/100)*((ROUND(ROUND(Source!AO425,2)*Source!I425, 2)+ROUND(ROUND(Source!AN425,2)*Source!I425, 2))), 2)</f>
        <v>0</v>
      </c>
      <c r="AE166">
        <f>ROUND((Source!AU425/100)*((ROUND(ROUND(Source!AO425,2)*Source!I425, 2)+ROUND(ROUND(Source!AN425,2)*Source!I425, 2))), 2)</f>
        <v>0</v>
      </c>
      <c r="AN166" s="53">
        <f>L165</f>
        <v>780.36</v>
      </c>
      <c r="AO166">
        <f>0</f>
        <v>0</v>
      </c>
      <c r="AQ166" t="s">
        <v>890</v>
      </c>
      <c r="AR166">
        <f>0</f>
        <v>0</v>
      </c>
      <c r="AT166">
        <f>0</f>
        <v>0</v>
      </c>
      <c r="AV166" t="s">
        <v>890</v>
      </c>
      <c r="AW166" s="53">
        <f>L165</f>
        <v>780.36</v>
      </c>
      <c r="AX166" s="53">
        <f>L165</f>
        <v>780.36</v>
      </c>
      <c r="AZ166">
        <f>Source!X425</f>
        <v>0</v>
      </c>
      <c r="BA166">
        <f>Source!Y425</f>
        <v>0</v>
      </c>
      <c r="CD166">
        <v>1</v>
      </c>
    </row>
    <row r="167" spans="1:82" ht="42.75" x14ac:dyDescent="0.2">
      <c r="A167" s="61" t="s">
        <v>438</v>
      </c>
      <c r="B167" s="48" t="str">
        <f>Source!F427</f>
        <v>ТЦ_14.4.02.00_77_7736281025_12.01.2026_02_63.1</v>
      </c>
      <c r="C167" s="48" t="str">
        <f>Source!G427</f>
        <v>Краска аэрозольная, черная</v>
      </c>
      <c r="D167" s="49" t="str">
        <f>Source!H427</f>
        <v>л</v>
      </c>
      <c r="E167" s="50">
        <f>Source!K427</f>
        <v>0.64</v>
      </c>
      <c r="F167" s="50"/>
      <c r="G167" s="50">
        <f>Source!I427</f>
        <v>0.64</v>
      </c>
      <c r="H167" s="51"/>
      <c r="I167" s="52"/>
      <c r="J167" s="51">
        <f>Source!AL427</f>
        <v>1767.71</v>
      </c>
      <c r="K167" s="52"/>
      <c r="L167" s="51">
        <f>Source!HG427</f>
        <v>1131.33</v>
      </c>
    </row>
    <row r="168" spans="1:82" ht="15" x14ac:dyDescent="0.2">
      <c r="C168" s="82" t="s">
        <v>889</v>
      </c>
      <c r="D168" s="82"/>
      <c r="E168" s="82"/>
      <c r="F168" s="82"/>
      <c r="G168" s="82"/>
      <c r="H168" s="82"/>
      <c r="I168" s="83">
        <f>IF(E167&lt;&gt;0,K168/E167, 0)</f>
        <v>1767.7031249999998</v>
      </c>
      <c r="J168" s="83"/>
      <c r="K168" s="83">
        <f>L167</f>
        <v>1131.33</v>
      </c>
      <c r="L168" s="83"/>
      <c r="AD168">
        <f>ROUND((Source!AT427/100)*((ROUND(ROUND(Source!AO427,2)*Source!I427, 2)+ROUND(ROUND(Source!AN427,2)*Source!I427, 2))), 2)</f>
        <v>0</v>
      </c>
      <c r="AE168">
        <f>ROUND((Source!AU427/100)*((ROUND(ROUND(Source!AO427,2)*Source!I427, 2)+ROUND(ROUND(Source!AN427,2)*Source!I427, 2))), 2)</f>
        <v>0</v>
      </c>
      <c r="AN168" s="53">
        <f>L167</f>
        <v>1131.33</v>
      </c>
      <c r="AO168">
        <f>0</f>
        <v>0</v>
      </c>
      <c r="AQ168" t="s">
        <v>890</v>
      </c>
      <c r="AR168">
        <f>0</f>
        <v>0</v>
      </c>
      <c r="AT168">
        <f>0</f>
        <v>0</v>
      </c>
      <c r="AV168" t="s">
        <v>890</v>
      </c>
      <c r="AW168" s="53">
        <f>L167</f>
        <v>1131.33</v>
      </c>
      <c r="AX168" s="53">
        <f>L167</f>
        <v>1131.33</v>
      </c>
      <c r="AZ168">
        <f>Source!X427</f>
        <v>0</v>
      </c>
      <c r="BA168">
        <f>Source!Y427</f>
        <v>0</v>
      </c>
      <c r="CD168">
        <v>1</v>
      </c>
    </row>
    <row r="170" spans="1:82" ht="15" x14ac:dyDescent="0.2">
      <c r="A170" s="58"/>
      <c r="B170" s="59"/>
      <c r="C170" s="78" t="s">
        <v>891</v>
      </c>
      <c r="D170" s="78"/>
      <c r="E170" s="78"/>
      <c r="F170" s="78"/>
      <c r="G170" s="78"/>
      <c r="H170" s="78"/>
      <c r="I170" s="47"/>
      <c r="J170" s="58"/>
      <c r="K170" s="60"/>
      <c r="L170" s="47">
        <f>L172+L173+L179+L183</f>
        <v>2595.6</v>
      </c>
    </row>
    <row r="171" spans="1:82" ht="14.25" x14ac:dyDescent="0.2">
      <c r="A171" s="55"/>
      <c r="B171" s="57"/>
      <c r="C171" s="79" t="s">
        <v>892</v>
      </c>
      <c r="D171" s="75"/>
      <c r="E171" s="75"/>
      <c r="F171" s="75"/>
      <c r="G171" s="75"/>
      <c r="H171" s="75"/>
      <c r="I171" s="45"/>
      <c r="J171" s="55"/>
      <c r="K171" s="43"/>
      <c r="L171" s="45"/>
    </row>
    <row r="172" spans="1:82" ht="14.25" hidden="1" x14ac:dyDescent="0.2">
      <c r="A172" s="55"/>
      <c r="B172" s="57"/>
      <c r="C172" s="75" t="s">
        <v>893</v>
      </c>
      <c r="D172" s="75"/>
      <c r="E172" s="75"/>
      <c r="F172" s="75"/>
      <c r="G172" s="75"/>
      <c r="H172" s="75"/>
      <c r="I172" s="45"/>
      <c r="J172" s="55"/>
      <c r="K172" s="43"/>
      <c r="L172" s="45">
        <f>SUM(AR160:AR168)</f>
        <v>0</v>
      </c>
    </row>
    <row r="173" spans="1:82" ht="14.25" hidden="1" x14ac:dyDescent="0.2">
      <c r="A173" s="55"/>
      <c r="B173" s="57"/>
      <c r="C173" s="75" t="s">
        <v>894</v>
      </c>
      <c r="D173" s="75"/>
      <c r="E173" s="75"/>
      <c r="F173" s="75"/>
      <c r="G173" s="75"/>
      <c r="H173" s="75"/>
      <c r="I173" s="45"/>
      <c r="J173" s="55"/>
      <c r="K173" s="43"/>
      <c r="L173" s="45">
        <f>L175+L178+L177</f>
        <v>0</v>
      </c>
    </row>
    <row r="174" spans="1:82" ht="14.25" hidden="1" x14ac:dyDescent="0.2">
      <c r="A174" s="55"/>
      <c r="B174" s="57"/>
      <c r="C174" s="79" t="s">
        <v>895</v>
      </c>
      <c r="D174" s="75"/>
      <c r="E174" s="75"/>
      <c r="F174" s="75"/>
      <c r="G174" s="75"/>
      <c r="H174" s="75"/>
      <c r="I174" s="45"/>
      <c r="J174" s="55"/>
      <c r="K174" s="43"/>
      <c r="L174" s="45"/>
    </row>
    <row r="175" spans="1:82" ht="14.25" hidden="1" x14ac:dyDescent="0.2">
      <c r="A175" s="55"/>
      <c r="B175" s="57"/>
      <c r="C175" s="75" t="s">
        <v>894</v>
      </c>
      <c r="D175" s="75"/>
      <c r="E175" s="75"/>
      <c r="F175" s="75"/>
      <c r="G175" s="75"/>
      <c r="H175" s="75"/>
      <c r="I175" s="45"/>
      <c r="J175" s="55"/>
      <c r="K175" s="43"/>
      <c r="L175" s="45">
        <f>SUM(AO160:AO168)</f>
        <v>0</v>
      </c>
    </row>
    <row r="176" spans="1:82" ht="14.25" hidden="1" x14ac:dyDescent="0.2">
      <c r="A176" s="55"/>
      <c r="B176" s="57"/>
      <c r="C176" s="79" t="s">
        <v>896</v>
      </c>
      <c r="D176" s="75"/>
      <c r="E176" s="75"/>
      <c r="F176" s="75"/>
      <c r="G176" s="75"/>
      <c r="H176" s="75"/>
      <c r="I176" s="45"/>
      <c r="J176" s="55"/>
      <c r="K176" s="43"/>
      <c r="L176" s="45"/>
    </row>
    <row r="177" spans="1:12" ht="14.25" hidden="1" x14ac:dyDescent="0.2">
      <c r="A177" s="55"/>
      <c r="B177" s="57"/>
      <c r="C177" s="75" t="s">
        <v>916</v>
      </c>
      <c r="D177" s="75"/>
      <c r="E177" s="75"/>
      <c r="F177" s="75"/>
      <c r="G177" s="75"/>
      <c r="H177" s="75"/>
      <c r="I177" s="45"/>
      <c r="J177" s="55"/>
      <c r="K177" s="43"/>
      <c r="L177" s="45">
        <f>SUM(AT160:AT168)</f>
        <v>0</v>
      </c>
    </row>
    <row r="178" spans="1:12" ht="14.25" hidden="1" x14ac:dyDescent="0.2">
      <c r="A178" s="55"/>
      <c r="B178" s="57"/>
      <c r="C178" s="75" t="s">
        <v>897</v>
      </c>
      <c r="D178" s="75"/>
      <c r="E178" s="75"/>
      <c r="F178" s="75"/>
      <c r="G178" s="75"/>
      <c r="H178" s="75"/>
      <c r="I178" s="45"/>
      <c r="J178" s="55"/>
      <c r="K178" s="43"/>
      <c r="L178" s="45">
        <f>SUM(AV160:AV168)</f>
        <v>0</v>
      </c>
    </row>
    <row r="179" spans="1:12" ht="14.25" x14ac:dyDescent="0.2">
      <c r="A179" s="55"/>
      <c r="B179" s="57"/>
      <c r="C179" s="75" t="s">
        <v>898</v>
      </c>
      <c r="D179" s="75"/>
      <c r="E179" s="75"/>
      <c r="F179" s="75"/>
      <c r="G179" s="75"/>
      <c r="H179" s="75"/>
      <c r="I179" s="45"/>
      <c r="J179" s="55"/>
      <c r="K179" s="43"/>
      <c r="L179" s="45">
        <f>L181+L182</f>
        <v>2595.6</v>
      </c>
    </row>
    <row r="180" spans="1:12" ht="14.25" x14ac:dyDescent="0.2">
      <c r="A180" s="55"/>
      <c r="B180" s="57"/>
      <c r="C180" s="79" t="s">
        <v>895</v>
      </c>
      <c r="D180" s="75"/>
      <c r="E180" s="75"/>
      <c r="F180" s="75"/>
      <c r="G180" s="75"/>
      <c r="H180" s="75"/>
      <c r="I180" s="45"/>
      <c r="J180" s="55"/>
      <c r="K180" s="43"/>
      <c r="L180" s="45"/>
    </row>
    <row r="181" spans="1:12" ht="14.25" x14ac:dyDescent="0.2">
      <c r="A181" s="55"/>
      <c r="B181" s="57"/>
      <c r="C181" s="75" t="s">
        <v>899</v>
      </c>
      <c r="D181" s="75"/>
      <c r="E181" s="75"/>
      <c r="F181" s="75"/>
      <c r="G181" s="75"/>
      <c r="H181" s="75"/>
      <c r="I181" s="45"/>
      <c r="J181" s="55"/>
      <c r="K181" s="43"/>
      <c r="L181" s="45">
        <f>SUM(AW160:AW168)-SUM(BK160:BK168)</f>
        <v>2595.6</v>
      </c>
    </row>
    <row r="182" spans="1:12" ht="14.25" hidden="1" x14ac:dyDescent="0.2">
      <c r="A182" s="55"/>
      <c r="B182" s="57"/>
      <c r="C182" s="75" t="s">
        <v>900</v>
      </c>
      <c r="D182" s="75"/>
      <c r="E182" s="75"/>
      <c r="F182" s="75"/>
      <c r="G182" s="75"/>
      <c r="H182" s="75"/>
      <c r="I182" s="45"/>
      <c r="J182" s="55"/>
      <c r="K182" s="43"/>
      <c r="L182" s="45">
        <f>SUM(BC160:BC168)</f>
        <v>0</v>
      </c>
    </row>
    <row r="183" spans="1:12" ht="14.25" hidden="1" x14ac:dyDescent="0.2">
      <c r="A183" s="55"/>
      <c r="B183" s="57"/>
      <c r="C183" s="75" t="s">
        <v>901</v>
      </c>
      <c r="D183" s="75"/>
      <c r="E183" s="75"/>
      <c r="F183" s="75"/>
      <c r="G183" s="75"/>
      <c r="H183" s="75"/>
      <c r="I183" s="45"/>
      <c r="J183" s="55"/>
      <c r="K183" s="43"/>
      <c r="L183" s="45">
        <f>SUM(BB160:BB168)</f>
        <v>0</v>
      </c>
    </row>
    <row r="184" spans="1:12" ht="14.25" hidden="1" x14ac:dyDescent="0.2">
      <c r="A184" s="55"/>
      <c r="B184" s="57"/>
      <c r="C184" s="75" t="s">
        <v>902</v>
      </c>
      <c r="D184" s="75"/>
      <c r="E184" s="75"/>
      <c r="F184" s="75"/>
      <c r="G184" s="75"/>
      <c r="H184" s="75"/>
      <c r="I184" s="45"/>
      <c r="J184" s="55"/>
      <c r="K184" s="43"/>
      <c r="L184" s="45">
        <f>SUM(AR160:AR168)+SUM(AT160:AT168)+SUM(AV160:AV168)</f>
        <v>0</v>
      </c>
    </row>
    <row r="185" spans="1:12" ht="14.25" hidden="1" x14ac:dyDescent="0.2">
      <c r="A185" s="55"/>
      <c r="B185" s="57"/>
      <c r="C185" s="75" t="s">
        <v>903</v>
      </c>
      <c r="D185" s="75"/>
      <c r="E185" s="75"/>
      <c r="F185" s="75"/>
      <c r="G185" s="75"/>
      <c r="H185" s="75"/>
      <c r="I185" s="45"/>
      <c r="J185" s="55"/>
      <c r="K185" s="43"/>
      <c r="L185" s="45">
        <f>SUM(AZ160:AZ168)</f>
        <v>0</v>
      </c>
    </row>
    <row r="186" spans="1:12" ht="14.25" hidden="1" x14ac:dyDescent="0.2">
      <c r="A186" s="55"/>
      <c r="B186" s="57"/>
      <c r="C186" s="75" t="s">
        <v>904</v>
      </c>
      <c r="D186" s="75"/>
      <c r="E186" s="75"/>
      <c r="F186" s="75"/>
      <c r="G186" s="75"/>
      <c r="H186" s="75"/>
      <c r="I186" s="45"/>
      <c r="J186" s="55"/>
      <c r="K186" s="43"/>
      <c r="L186" s="45">
        <f>SUM(BA160:BA168)</f>
        <v>0</v>
      </c>
    </row>
    <row r="187" spans="1:12" ht="14.25" hidden="1" x14ac:dyDescent="0.2">
      <c r="A187" s="55"/>
      <c r="B187" s="57"/>
      <c r="C187" s="75" t="s">
        <v>905</v>
      </c>
      <c r="D187" s="75"/>
      <c r="E187" s="75"/>
      <c r="F187" s="75"/>
      <c r="G187" s="75"/>
      <c r="H187" s="75"/>
      <c r="I187" s="45"/>
      <c r="J187" s="55"/>
      <c r="K187" s="43"/>
      <c r="L187" s="45">
        <f>L189+L190</f>
        <v>0</v>
      </c>
    </row>
    <row r="188" spans="1:12" ht="14.25" hidden="1" x14ac:dyDescent="0.2">
      <c r="A188" s="55"/>
      <c r="B188" s="57"/>
      <c r="C188" s="79" t="s">
        <v>892</v>
      </c>
      <c r="D188" s="75"/>
      <c r="E188" s="75"/>
      <c r="F188" s="75"/>
      <c r="G188" s="75"/>
      <c r="H188" s="75"/>
      <c r="I188" s="45"/>
      <c r="J188" s="55"/>
      <c r="K188" s="43"/>
      <c r="L188" s="45"/>
    </row>
    <row r="189" spans="1:12" ht="14.25" hidden="1" x14ac:dyDescent="0.2">
      <c r="A189" s="55"/>
      <c r="B189" s="57"/>
      <c r="C189" s="75" t="s">
        <v>906</v>
      </c>
      <c r="D189" s="75"/>
      <c r="E189" s="75"/>
      <c r="F189" s="75"/>
      <c r="G189" s="75"/>
      <c r="H189" s="75"/>
      <c r="I189" s="45"/>
      <c r="J189" s="55"/>
      <c r="K189" s="43"/>
      <c r="L189" s="45">
        <f>SUM(BK160:BK168)</f>
        <v>0</v>
      </c>
    </row>
    <row r="190" spans="1:12" ht="14.25" hidden="1" x14ac:dyDescent="0.2">
      <c r="A190" s="55"/>
      <c r="B190" s="57"/>
      <c r="C190" s="75" t="s">
        <v>907</v>
      </c>
      <c r="D190" s="75"/>
      <c r="E190" s="75"/>
      <c r="F190" s="75"/>
      <c r="G190" s="75"/>
      <c r="H190" s="75"/>
      <c r="I190" s="45"/>
      <c r="J190" s="55"/>
      <c r="K190" s="43"/>
      <c r="L190" s="45">
        <f>SUM(BD160:BD168)</f>
        <v>0</v>
      </c>
    </row>
    <row r="191" spans="1:12" ht="14.25" hidden="1" x14ac:dyDescent="0.2">
      <c r="A191" s="55"/>
      <c r="B191" s="57"/>
      <c r="C191" s="75" t="s">
        <v>908</v>
      </c>
      <c r="D191" s="75"/>
      <c r="E191" s="75"/>
      <c r="F191" s="75"/>
      <c r="G191" s="75"/>
      <c r="H191" s="75"/>
      <c r="I191" s="45"/>
      <c r="J191" s="55"/>
      <c r="K191" s="43"/>
      <c r="L191" s="45"/>
    </row>
    <row r="192" spans="1:12" ht="14.25" hidden="1" x14ac:dyDescent="0.2">
      <c r="A192" s="55"/>
      <c r="B192" s="57"/>
      <c r="C192" s="75" t="s">
        <v>908</v>
      </c>
      <c r="D192" s="75"/>
      <c r="E192" s="75"/>
      <c r="F192" s="75"/>
      <c r="G192" s="75"/>
      <c r="H192" s="75"/>
      <c r="I192" s="45"/>
      <c r="J192" s="55"/>
      <c r="K192" s="43"/>
      <c r="L192" s="45">
        <f>SUM(BQ160:BQ168)</f>
        <v>0</v>
      </c>
    </row>
    <row r="193" spans="1:12" ht="14.25" hidden="1" x14ac:dyDescent="0.2">
      <c r="A193" s="55"/>
      <c r="B193" s="57"/>
      <c r="C193" s="75" t="s">
        <v>909</v>
      </c>
      <c r="D193" s="75"/>
      <c r="E193" s="75"/>
      <c r="F193" s="75"/>
      <c r="G193" s="75"/>
      <c r="H193" s="75"/>
      <c r="I193" s="45"/>
      <c r="J193" s="55"/>
      <c r="K193" s="43"/>
      <c r="L193" s="45">
        <f>SUM(BO160:BO168)</f>
        <v>0</v>
      </c>
    </row>
    <row r="194" spans="1:12" ht="15" x14ac:dyDescent="0.2">
      <c r="A194" s="58"/>
      <c r="B194" s="59"/>
      <c r="C194" s="78" t="s">
        <v>910</v>
      </c>
      <c r="D194" s="78"/>
      <c r="E194" s="78"/>
      <c r="F194" s="78"/>
      <c r="G194" s="78"/>
      <c r="H194" s="78"/>
      <c r="I194" s="47"/>
      <c r="J194" s="58"/>
      <c r="K194" s="60"/>
      <c r="L194" s="47">
        <f>L170+L185+L186+L187+L192+L193</f>
        <v>2595.6</v>
      </c>
    </row>
    <row r="195" spans="1:12" ht="14.25" x14ac:dyDescent="0.2">
      <c r="A195" s="55"/>
      <c r="B195" s="57"/>
      <c r="C195" s="79" t="s">
        <v>911</v>
      </c>
      <c r="D195" s="75"/>
      <c r="E195" s="75"/>
      <c r="F195" s="75"/>
      <c r="G195" s="75"/>
      <c r="H195" s="75"/>
      <c r="I195" s="45"/>
      <c r="J195" s="55"/>
      <c r="K195" s="43"/>
      <c r="L195" s="45"/>
    </row>
    <row r="196" spans="1:12" ht="14.25" x14ac:dyDescent="0.2">
      <c r="A196" s="55"/>
      <c r="B196" s="57"/>
      <c r="C196" s="75" t="s">
        <v>912</v>
      </c>
      <c r="D196" s="75"/>
      <c r="E196" s="75"/>
      <c r="F196" s="75"/>
      <c r="G196" s="75"/>
      <c r="H196" s="75"/>
      <c r="I196" s="45"/>
      <c r="J196" s="55"/>
      <c r="K196" s="43"/>
      <c r="L196" s="45">
        <f>SUM(AX160:AX168)</f>
        <v>2595.6</v>
      </c>
    </row>
    <row r="197" spans="1:12" ht="14.25" hidden="1" x14ac:dyDescent="0.2">
      <c r="A197" s="55"/>
      <c r="B197" s="57"/>
      <c r="C197" s="75" t="s">
        <v>913</v>
      </c>
      <c r="D197" s="75"/>
      <c r="E197" s="75"/>
      <c r="F197" s="75"/>
      <c r="G197" s="75"/>
      <c r="H197" s="75"/>
      <c r="I197" s="45"/>
      <c r="J197" s="55"/>
      <c r="K197" s="43"/>
      <c r="L197" s="45">
        <f>SUM(AY160:AY168)</f>
        <v>0</v>
      </c>
    </row>
    <row r="198" spans="1:12" ht="14.25" hidden="1" customHeight="1" x14ac:dyDescent="0.2">
      <c r="A198" s="55"/>
      <c r="B198" s="57"/>
      <c r="C198" s="75" t="s">
        <v>914</v>
      </c>
      <c r="D198" s="75"/>
      <c r="E198" s="75"/>
      <c r="F198" s="76"/>
      <c r="G198" s="46">
        <f>Source!F456</f>
        <v>0</v>
      </c>
      <c r="H198" s="55"/>
      <c r="I198" s="55"/>
      <c r="J198" s="55"/>
      <c r="K198" s="55"/>
      <c r="L198" s="55"/>
    </row>
    <row r="199" spans="1:12" ht="14.25" hidden="1" customHeight="1" x14ac:dyDescent="0.2">
      <c r="A199" s="55"/>
      <c r="B199" s="57"/>
      <c r="C199" s="75" t="s">
        <v>915</v>
      </c>
      <c r="D199" s="75"/>
      <c r="E199" s="75"/>
      <c r="F199" s="76"/>
      <c r="G199" s="46">
        <f>Source!F457</f>
        <v>0</v>
      </c>
      <c r="H199" s="55"/>
      <c r="I199" s="55"/>
      <c r="J199" s="55"/>
      <c r="K199" s="55"/>
      <c r="L199" s="55"/>
    </row>
    <row r="202" spans="1:12" ht="16.5" hidden="1" x14ac:dyDescent="0.2">
      <c r="A202" s="81" t="s">
        <v>926</v>
      </c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</row>
    <row r="203" spans="1:12" hidden="1" x14ac:dyDescent="0.2"/>
    <row r="204" spans="1:12" ht="15" hidden="1" x14ac:dyDescent="0.2">
      <c r="A204" s="58"/>
      <c r="B204" s="59"/>
      <c r="C204" s="78" t="s">
        <v>891</v>
      </c>
      <c r="D204" s="78"/>
      <c r="E204" s="78"/>
      <c r="F204" s="78"/>
      <c r="G204" s="78"/>
      <c r="H204" s="78"/>
      <c r="I204" s="47"/>
      <c r="J204" s="58"/>
      <c r="K204" s="60"/>
      <c r="L204" s="47">
        <f>L206+L207+L213+L217</f>
        <v>0</v>
      </c>
    </row>
    <row r="205" spans="1:12" ht="14.25" hidden="1" x14ac:dyDescent="0.2">
      <c r="A205" s="55"/>
      <c r="B205" s="57"/>
      <c r="C205" s="79" t="s">
        <v>892</v>
      </c>
      <c r="D205" s="75"/>
      <c r="E205" s="75"/>
      <c r="F205" s="75"/>
      <c r="G205" s="75"/>
      <c r="H205" s="75"/>
      <c r="I205" s="45"/>
      <c r="J205" s="55"/>
      <c r="K205" s="43"/>
      <c r="L205" s="45"/>
    </row>
    <row r="206" spans="1:12" ht="14.25" hidden="1" x14ac:dyDescent="0.2">
      <c r="A206" s="55"/>
      <c r="B206" s="57"/>
      <c r="C206" s="75" t="s">
        <v>893</v>
      </c>
      <c r="D206" s="75"/>
      <c r="E206" s="75"/>
      <c r="F206" s="75"/>
      <c r="G206" s="75"/>
      <c r="H206" s="75"/>
      <c r="I206" s="45"/>
      <c r="J206" s="55"/>
      <c r="K206" s="43"/>
      <c r="L206" s="45">
        <f>SUM(AR202:AR202)</f>
        <v>0</v>
      </c>
    </row>
    <row r="207" spans="1:12" ht="14.25" hidden="1" x14ac:dyDescent="0.2">
      <c r="A207" s="55"/>
      <c r="B207" s="57"/>
      <c r="C207" s="75" t="s">
        <v>894</v>
      </c>
      <c r="D207" s="75"/>
      <c r="E207" s="75"/>
      <c r="F207" s="75"/>
      <c r="G207" s="75"/>
      <c r="H207" s="75"/>
      <c r="I207" s="45"/>
      <c r="J207" s="55"/>
      <c r="K207" s="43"/>
      <c r="L207" s="45">
        <f>L209+L212+L211</f>
        <v>0</v>
      </c>
    </row>
    <row r="208" spans="1:12" ht="14.25" hidden="1" x14ac:dyDescent="0.2">
      <c r="A208" s="55"/>
      <c r="B208" s="57"/>
      <c r="C208" s="79" t="s">
        <v>895</v>
      </c>
      <c r="D208" s="75"/>
      <c r="E208" s="75"/>
      <c r="F208" s="75"/>
      <c r="G208" s="75"/>
      <c r="H208" s="75"/>
      <c r="I208" s="45"/>
      <c r="J208" s="55"/>
      <c r="K208" s="43"/>
      <c r="L208" s="45"/>
    </row>
    <row r="209" spans="1:12" ht="14.25" hidden="1" x14ac:dyDescent="0.2">
      <c r="A209" s="55"/>
      <c r="B209" s="57"/>
      <c r="C209" s="75" t="s">
        <v>894</v>
      </c>
      <c r="D209" s="75"/>
      <c r="E209" s="75"/>
      <c r="F209" s="75"/>
      <c r="G209" s="75"/>
      <c r="H209" s="75"/>
      <c r="I209" s="45"/>
      <c r="J209" s="55"/>
      <c r="K209" s="43"/>
      <c r="L209" s="45">
        <f>SUM(AO202:AO202)</f>
        <v>0</v>
      </c>
    </row>
    <row r="210" spans="1:12" ht="14.25" hidden="1" x14ac:dyDescent="0.2">
      <c r="A210" s="55"/>
      <c r="B210" s="57"/>
      <c r="C210" s="79" t="s">
        <v>896</v>
      </c>
      <c r="D210" s="75"/>
      <c r="E210" s="75"/>
      <c r="F210" s="75"/>
      <c r="G210" s="75"/>
      <c r="H210" s="75"/>
      <c r="I210" s="45"/>
      <c r="J210" s="55"/>
      <c r="K210" s="43"/>
      <c r="L210" s="45"/>
    </row>
    <row r="211" spans="1:12" ht="14.25" hidden="1" x14ac:dyDescent="0.2">
      <c r="A211" s="55"/>
      <c r="B211" s="57"/>
      <c r="C211" s="75" t="s">
        <v>916</v>
      </c>
      <c r="D211" s="75"/>
      <c r="E211" s="75"/>
      <c r="F211" s="75"/>
      <c r="G211" s="75"/>
      <c r="H211" s="75"/>
      <c r="I211" s="45"/>
      <c r="J211" s="55"/>
      <c r="K211" s="43"/>
      <c r="L211" s="45">
        <f>SUM(AT202:AT202)</f>
        <v>0</v>
      </c>
    </row>
    <row r="212" spans="1:12" ht="14.25" hidden="1" x14ac:dyDescent="0.2">
      <c r="A212" s="55"/>
      <c r="B212" s="57"/>
      <c r="C212" s="75" t="s">
        <v>897</v>
      </c>
      <c r="D212" s="75"/>
      <c r="E212" s="75"/>
      <c r="F212" s="75"/>
      <c r="G212" s="75"/>
      <c r="H212" s="75"/>
      <c r="I212" s="45"/>
      <c r="J212" s="55"/>
      <c r="K212" s="43"/>
      <c r="L212" s="45">
        <f>SUM(AV202:AV202)</f>
        <v>0</v>
      </c>
    </row>
    <row r="213" spans="1:12" ht="14.25" hidden="1" x14ac:dyDescent="0.2">
      <c r="A213" s="55"/>
      <c r="B213" s="57"/>
      <c r="C213" s="75" t="s">
        <v>898</v>
      </c>
      <c r="D213" s="75"/>
      <c r="E213" s="75"/>
      <c r="F213" s="75"/>
      <c r="G213" s="75"/>
      <c r="H213" s="75"/>
      <c r="I213" s="45"/>
      <c r="J213" s="55"/>
      <c r="K213" s="43"/>
      <c r="L213" s="45">
        <f>L215+L216</f>
        <v>0</v>
      </c>
    </row>
    <row r="214" spans="1:12" ht="14.25" hidden="1" x14ac:dyDescent="0.2">
      <c r="A214" s="55"/>
      <c r="B214" s="57"/>
      <c r="C214" s="79" t="s">
        <v>895</v>
      </c>
      <c r="D214" s="75"/>
      <c r="E214" s="75"/>
      <c r="F214" s="75"/>
      <c r="G214" s="75"/>
      <c r="H214" s="75"/>
      <c r="I214" s="45"/>
      <c r="J214" s="55"/>
      <c r="K214" s="43"/>
      <c r="L214" s="45"/>
    </row>
    <row r="215" spans="1:12" ht="14.25" hidden="1" x14ac:dyDescent="0.2">
      <c r="A215" s="55"/>
      <c r="B215" s="57"/>
      <c r="C215" s="75" t="s">
        <v>899</v>
      </c>
      <c r="D215" s="75"/>
      <c r="E215" s="75"/>
      <c r="F215" s="75"/>
      <c r="G215" s="75"/>
      <c r="H215" s="75"/>
      <c r="I215" s="45"/>
      <c r="J215" s="55"/>
      <c r="K215" s="43"/>
      <c r="L215" s="45">
        <f>SUM(AW202:AW202)-SUM(BK202:BK202)</f>
        <v>0</v>
      </c>
    </row>
    <row r="216" spans="1:12" ht="14.25" hidden="1" x14ac:dyDescent="0.2">
      <c r="A216" s="55"/>
      <c r="B216" s="57"/>
      <c r="C216" s="75" t="s">
        <v>900</v>
      </c>
      <c r="D216" s="75"/>
      <c r="E216" s="75"/>
      <c r="F216" s="75"/>
      <c r="G216" s="75"/>
      <c r="H216" s="75"/>
      <c r="I216" s="45"/>
      <c r="J216" s="55"/>
      <c r="K216" s="43"/>
      <c r="L216" s="45">
        <f>SUM(BC202:BC202)</f>
        <v>0</v>
      </c>
    </row>
    <row r="217" spans="1:12" ht="14.25" hidden="1" x14ac:dyDescent="0.2">
      <c r="A217" s="55"/>
      <c r="B217" s="57"/>
      <c r="C217" s="75" t="s">
        <v>901</v>
      </c>
      <c r="D217" s="75"/>
      <c r="E217" s="75"/>
      <c r="F217" s="75"/>
      <c r="G217" s="75"/>
      <c r="H217" s="75"/>
      <c r="I217" s="45"/>
      <c r="J217" s="55"/>
      <c r="K217" s="43"/>
      <c r="L217" s="45">
        <f>SUM(BB202:BB202)</f>
        <v>0</v>
      </c>
    </row>
    <row r="218" spans="1:12" ht="14.25" hidden="1" x14ac:dyDescent="0.2">
      <c r="A218" s="55"/>
      <c r="B218" s="57"/>
      <c r="C218" s="75" t="s">
        <v>902</v>
      </c>
      <c r="D218" s="75"/>
      <c r="E218" s="75"/>
      <c r="F218" s="75"/>
      <c r="G218" s="75"/>
      <c r="H218" s="75"/>
      <c r="I218" s="45"/>
      <c r="J218" s="55"/>
      <c r="K218" s="43"/>
      <c r="L218" s="45">
        <f>SUM(AR202:AR202)+SUM(AT202:AT202)+SUM(AV202:AV202)</f>
        <v>0</v>
      </c>
    </row>
    <row r="219" spans="1:12" ht="14.25" hidden="1" x14ac:dyDescent="0.2">
      <c r="A219" s="55"/>
      <c r="B219" s="57"/>
      <c r="C219" s="75" t="s">
        <v>903</v>
      </c>
      <c r="D219" s="75"/>
      <c r="E219" s="75"/>
      <c r="F219" s="75"/>
      <c r="G219" s="75"/>
      <c r="H219" s="75"/>
      <c r="I219" s="45"/>
      <c r="J219" s="55"/>
      <c r="K219" s="43"/>
      <c r="L219" s="45">
        <f>SUM(AZ202:AZ202)</f>
        <v>0</v>
      </c>
    </row>
    <row r="220" spans="1:12" ht="14.25" hidden="1" x14ac:dyDescent="0.2">
      <c r="A220" s="55"/>
      <c r="B220" s="57"/>
      <c r="C220" s="75" t="s">
        <v>904</v>
      </c>
      <c r="D220" s="75"/>
      <c r="E220" s="75"/>
      <c r="F220" s="75"/>
      <c r="G220" s="75"/>
      <c r="H220" s="75"/>
      <c r="I220" s="45"/>
      <c r="J220" s="55"/>
      <c r="K220" s="43"/>
      <c r="L220" s="45">
        <f>SUM(BA202:BA202)</f>
        <v>0</v>
      </c>
    </row>
    <row r="221" spans="1:12" ht="14.25" hidden="1" x14ac:dyDescent="0.2">
      <c r="A221" s="55"/>
      <c r="B221" s="57"/>
      <c r="C221" s="75" t="s">
        <v>905</v>
      </c>
      <c r="D221" s="75"/>
      <c r="E221" s="75"/>
      <c r="F221" s="75"/>
      <c r="G221" s="75"/>
      <c r="H221" s="75"/>
      <c r="I221" s="45"/>
      <c r="J221" s="55"/>
      <c r="K221" s="43"/>
      <c r="L221" s="45">
        <f>L223+L224</f>
        <v>0</v>
      </c>
    </row>
    <row r="222" spans="1:12" ht="14.25" hidden="1" x14ac:dyDescent="0.2">
      <c r="A222" s="55"/>
      <c r="B222" s="57"/>
      <c r="C222" s="79" t="s">
        <v>892</v>
      </c>
      <c r="D222" s="75"/>
      <c r="E222" s="75"/>
      <c r="F222" s="75"/>
      <c r="G222" s="75"/>
      <c r="H222" s="75"/>
      <c r="I222" s="45"/>
      <c r="J222" s="55"/>
      <c r="K222" s="43"/>
      <c r="L222" s="45"/>
    </row>
    <row r="223" spans="1:12" ht="14.25" hidden="1" x14ac:dyDescent="0.2">
      <c r="A223" s="55"/>
      <c r="B223" s="57"/>
      <c r="C223" s="75" t="s">
        <v>906</v>
      </c>
      <c r="D223" s="75"/>
      <c r="E223" s="75"/>
      <c r="F223" s="75"/>
      <c r="G223" s="75"/>
      <c r="H223" s="75"/>
      <c r="I223" s="45"/>
      <c r="J223" s="55"/>
      <c r="K223" s="43"/>
      <c r="L223" s="45">
        <f>SUM(BK202:BK202)</f>
        <v>0</v>
      </c>
    </row>
    <row r="224" spans="1:12" ht="14.25" hidden="1" x14ac:dyDescent="0.2">
      <c r="A224" s="55"/>
      <c r="B224" s="57"/>
      <c r="C224" s="75" t="s">
        <v>907</v>
      </c>
      <c r="D224" s="75"/>
      <c r="E224" s="75"/>
      <c r="F224" s="75"/>
      <c r="G224" s="75"/>
      <c r="H224" s="75"/>
      <c r="I224" s="45"/>
      <c r="J224" s="55"/>
      <c r="K224" s="43"/>
      <c r="L224" s="45">
        <f>SUM(BD202:BD202)</f>
        <v>0</v>
      </c>
    </row>
    <row r="225" spans="1:12" ht="14.25" hidden="1" x14ac:dyDescent="0.2">
      <c r="A225" s="55"/>
      <c r="B225" s="57"/>
      <c r="C225" s="75" t="s">
        <v>908</v>
      </c>
      <c r="D225" s="75"/>
      <c r="E225" s="75"/>
      <c r="F225" s="75"/>
      <c r="G225" s="75"/>
      <c r="H225" s="75"/>
      <c r="I225" s="45"/>
      <c r="J225" s="55"/>
      <c r="K225" s="43"/>
      <c r="L225" s="45"/>
    </row>
    <row r="226" spans="1:12" ht="14.25" hidden="1" x14ac:dyDescent="0.2">
      <c r="A226" s="55"/>
      <c r="B226" s="57"/>
      <c r="C226" s="75" t="s">
        <v>908</v>
      </c>
      <c r="D226" s="75"/>
      <c r="E226" s="75"/>
      <c r="F226" s="75"/>
      <c r="G226" s="75"/>
      <c r="H226" s="75"/>
      <c r="I226" s="45"/>
      <c r="J226" s="55"/>
      <c r="K226" s="43"/>
      <c r="L226" s="45">
        <f>SUM(BQ202:BQ202)</f>
        <v>0</v>
      </c>
    </row>
    <row r="227" spans="1:12" ht="14.25" hidden="1" x14ac:dyDescent="0.2">
      <c r="A227" s="55"/>
      <c r="B227" s="57"/>
      <c r="C227" s="75" t="s">
        <v>909</v>
      </c>
      <c r="D227" s="75"/>
      <c r="E227" s="75"/>
      <c r="F227" s="75"/>
      <c r="G227" s="75"/>
      <c r="H227" s="75"/>
      <c r="I227" s="45"/>
      <c r="J227" s="55"/>
      <c r="K227" s="43"/>
      <c r="L227" s="45">
        <f>SUM(BO202:BO202)</f>
        <v>0</v>
      </c>
    </row>
    <row r="228" spans="1:12" ht="15" hidden="1" x14ac:dyDescent="0.2">
      <c r="A228" s="58"/>
      <c r="B228" s="59"/>
      <c r="C228" s="78" t="s">
        <v>910</v>
      </c>
      <c r="D228" s="78"/>
      <c r="E228" s="78"/>
      <c r="F228" s="78"/>
      <c r="G228" s="78"/>
      <c r="H228" s="78"/>
      <c r="I228" s="47"/>
      <c r="J228" s="58"/>
      <c r="K228" s="60"/>
      <c r="L228" s="47">
        <f>L204+L219+L220+L221+L226+L227</f>
        <v>0</v>
      </c>
    </row>
    <row r="229" spans="1:12" ht="14.25" hidden="1" x14ac:dyDescent="0.2">
      <c r="A229" s="55"/>
      <c r="B229" s="57"/>
      <c r="C229" s="79" t="s">
        <v>911</v>
      </c>
      <c r="D229" s="75"/>
      <c r="E229" s="75"/>
      <c r="F229" s="75"/>
      <c r="G229" s="75"/>
      <c r="H229" s="75"/>
      <c r="I229" s="45"/>
      <c r="J229" s="55"/>
      <c r="K229" s="43"/>
      <c r="L229" s="45"/>
    </row>
    <row r="230" spans="1:12" ht="14.25" hidden="1" x14ac:dyDescent="0.2">
      <c r="A230" s="55"/>
      <c r="B230" s="57"/>
      <c r="C230" s="75" t="s">
        <v>912</v>
      </c>
      <c r="D230" s="75"/>
      <c r="E230" s="75"/>
      <c r="F230" s="75"/>
      <c r="G230" s="75"/>
      <c r="H230" s="75"/>
      <c r="I230" s="45"/>
      <c r="J230" s="55"/>
      <c r="K230" s="43"/>
      <c r="L230" s="45">
        <f>SUM(AX202:AX202)</f>
        <v>0</v>
      </c>
    </row>
    <row r="231" spans="1:12" ht="14.25" hidden="1" x14ac:dyDescent="0.2">
      <c r="A231" s="55"/>
      <c r="B231" s="57"/>
      <c r="C231" s="75" t="s">
        <v>913</v>
      </c>
      <c r="D231" s="75"/>
      <c r="E231" s="75"/>
      <c r="F231" s="75"/>
      <c r="G231" s="75"/>
      <c r="H231" s="75"/>
      <c r="I231" s="45"/>
      <c r="J231" s="55"/>
      <c r="K231" s="43"/>
      <c r="L231" s="45">
        <f>SUM(AY202:AY202)</f>
        <v>0</v>
      </c>
    </row>
    <row r="232" spans="1:12" ht="14.25" hidden="1" customHeight="1" x14ac:dyDescent="0.2">
      <c r="A232" s="55"/>
      <c r="B232" s="57"/>
      <c r="C232" s="75" t="s">
        <v>914</v>
      </c>
      <c r="D232" s="75"/>
      <c r="E232" s="75"/>
      <c r="F232" s="76"/>
      <c r="G232" s="46">
        <f>Source!F493</f>
        <v>0</v>
      </c>
      <c r="H232" s="55"/>
      <c r="I232" s="55"/>
      <c r="J232" s="55"/>
      <c r="K232" s="55"/>
      <c r="L232" s="55"/>
    </row>
    <row r="233" spans="1:12" ht="14.25" hidden="1" customHeight="1" x14ac:dyDescent="0.2">
      <c r="A233" s="55"/>
      <c r="B233" s="57"/>
      <c r="C233" s="75" t="s">
        <v>915</v>
      </c>
      <c r="D233" s="75"/>
      <c r="E233" s="75"/>
      <c r="F233" s="76"/>
      <c r="G233" s="46">
        <f>Source!F494</f>
        <v>0</v>
      </c>
      <c r="H233" s="55"/>
      <c r="I233" s="55"/>
      <c r="J233" s="55"/>
      <c r="K233" s="55"/>
      <c r="L233" s="55"/>
    </row>
    <row r="234" spans="1:12" hidden="1" x14ac:dyDescent="0.2"/>
    <row r="235" spans="1:12" hidden="1" x14ac:dyDescent="0.2"/>
    <row r="236" spans="1:12" ht="15" x14ac:dyDescent="0.2">
      <c r="A236" s="62"/>
      <c r="B236" s="63"/>
      <c r="C236" s="80" t="s">
        <v>927</v>
      </c>
      <c r="D236" s="80"/>
      <c r="E236" s="80"/>
      <c r="F236" s="80"/>
      <c r="G236" s="80"/>
      <c r="H236" s="80"/>
      <c r="I236" s="56"/>
      <c r="J236" s="62"/>
      <c r="K236" s="64"/>
      <c r="L236" s="56"/>
    </row>
    <row r="238" spans="1:12" ht="15" x14ac:dyDescent="0.2">
      <c r="A238" s="58"/>
      <c r="B238" s="59"/>
      <c r="C238" s="78" t="s">
        <v>928</v>
      </c>
      <c r="D238" s="78"/>
      <c r="E238" s="78"/>
      <c r="F238" s="78"/>
      <c r="G238" s="78"/>
      <c r="H238" s="78"/>
      <c r="I238" s="47"/>
      <c r="J238" s="58"/>
      <c r="K238" s="60"/>
      <c r="L238" s="47">
        <f>L240+L255+L256</f>
        <v>6092.3899999999994</v>
      </c>
    </row>
    <row r="239" spans="1:12" ht="14.25" hidden="1" x14ac:dyDescent="0.2">
      <c r="A239" s="55"/>
      <c r="B239" s="57"/>
      <c r="C239" s="79" t="s">
        <v>892</v>
      </c>
      <c r="D239" s="75"/>
      <c r="E239" s="75"/>
      <c r="F239" s="75"/>
      <c r="G239" s="75"/>
      <c r="H239" s="75"/>
      <c r="I239" s="45"/>
      <c r="J239" s="55"/>
      <c r="K239" s="43"/>
      <c r="L239" s="45"/>
    </row>
    <row r="240" spans="1:12" ht="14.25" hidden="1" x14ac:dyDescent="0.2">
      <c r="A240" s="55"/>
      <c r="B240" s="57"/>
      <c r="C240" s="75" t="s">
        <v>929</v>
      </c>
      <c r="D240" s="75"/>
      <c r="E240" s="75"/>
      <c r="F240" s="75"/>
      <c r="G240" s="75"/>
      <c r="H240" s="75"/>
      <c r="I240" s="45"/>
      <c r="J240" s="55"/>
      <c r="K240" s="43"/>
      <c r="L240" s="45">
        <f>L242+L243+L249+L253</f>
        <v>4089.68</v>
      </c>
    </row>
    <row r="241" spans="1:12" ht="14.25" hidden="1" x14ac:dyDescent="0.2">
      <c r="A241" s="55"/>
      <c r="B241" s="57"/>
      <c r="C241" s="79" t="s">
        <v>892</v>
      </c>
      <c r="D241" s="75"/>
      <c r="E241" s="75"/>
      <c r="F241" s="75"/>
      <c r="G241" s="75"/>
      <c r="H241" s="75"/>
      <c r="I241" s="45"/>
      <c r="J241" s="55"/>
      <c r="K241" s="43"/>
      <c r="L241" s="45"/>
    </row>
    <row r="242" spans="1:12" ht="14.25" hidden="1" x14ac:dyDescent="0.2">
      <c r="A242" s="55"/>
      <c r="B242" s="57"/>
      <c r="C242" s="75" t="s">
        <v>930</v>
      </c>
      <c r="D242" s="75"/>
      <c r="E242" s="75"/>
      <c r="F242" s="75"/>
      <c r="G242" s="75"/>
      <c r="H242" s="75"/>
      <c r="I242" s="45"/>
      <c r="J242" s="55"/>
      <c r="K242" s="43"/>
      <c r="L242" s="45">
        <f>SUMIF(CD52:CD234, 1, AR52:AR234)</f>
        <v>1339.59</v>
      </c>
    </row>
    <row r="243" spans="1:12" ht="14.25" hidden="1" x14ac:dyDescent="0.2">
      <c r="A243" s="55"/>
      <c r="B243" s="57"/>
      <c r="C243" s="75" t="s">
        <v>894</v>
      </c>
      <c r="D243" s="75"/>
      <c r="E243" s="75"/>
      <c r="F243" s="75"/>
      <c r="G243" s="75"/>
      <c r="H243" s="75"/>
      <c r="I243" s="45"/>
      <c r="J243" s="55"/>
      <c r="K243" s="43"/>
      <c r="L243" s="45">
        <f>L245+L248+L247</f>
        <v>7.59</v>
      </c>
    </row>
    <row r="244" spans="1:12" ht="14.25" hidden="1" x14ac:dyDescent="0.2">
      <c r="A244" s="55"/>
      <c r="B244" s="57"/>
      <c r="C244" s="79" t="s">
        <v>895</v>
      </c>
      <c r="D244" s="75"/>
      <c r="E244" s="75"/>
      <c r="F244" s="75"/>
      <c r="G244" s="75"/>
      <c r="H244" s="75"/>
      <c r="I244" s="45"/>
      <c r="J244" s="55"/>
      <c r="K244" s="43"/>
      <c r="L244" s="45"/>
    </row>
    <row r="245" spans="1:12" ht="14.25" hidden="1" x14ac:dyDescent="0.2">
      <c r="A245" s="55"/>
      <c r="B245" s="57"/>
      <c r="C245" s="75" t="s">
        <v>894</v>
      </c>
      <c r="D245" s="75"/>
      <c r="E245" s="75"/>
      <c r="F245" s="75"/>
      <c r="G245" s="75"/>
      <c r="H245" s="75"/>
      <c r="I245" s="45"/>
      <c r="J245" s="55"/>
      <c r="K245" s="43"/>
      <c r="L245" s="45">
        <f>SUMIF(CD52:CD234, 1, AO52:AO234)</f>
        <v>3.08</v>
      </c>
    </row>
    <row r="246" spans="1:12" ht="14.25" hidden="1" x14ac:dyDescent="0.2">
      <c r="A246" s="55"/>
      <c r="B246" s="57"/>
      <c r="C246" s="79" t="s">
        <v>896</v>
      </c>
      <c r="D246" s="75"/>
      <c r="E246" s="75"/>
      <c r="F246" s="75"/>
      <c r="G246" s="75"/>
      <c r="H246" s="75"/>
      <c r="I246" s="45"/>
      <c r="J246" s="55"/>
      <c r="K246" s="43"/>
      <c r="L246" s="45"/>
    </row>
    <row r="247" spans="1:12" ht="14.25" hidden="1" x14ac:dyDescent="0.2">
      <c r="A247" s="55"/>
      <c r="B247" s="57"/>
      <c r="C247" s="75" t="s">
        <v>916</v>
      </c>
      <c r="D247" s="75"/>
      <c r="E247" s="75"/>
      <c r="F247" s="75"/>
      <c r="G247" s="75"/>
      <c r="H247" s="75"/>
      <c r="I247" s="45"/>
      <c r="J247" s="55"/>
      <c r="K247" s="43"/>
      <c r="L247" s="45">
        <f>SUMIF(CD52:CD234, 1, AT52:AT234)</f>
        <v>4.51</v>
      </c>
    </row>
    <row r="248" spans="1:12" ht="14.25" hidden="1" x14ac:dyDescent="0.2">
      <c r="A248" s="55"/>
      <c r="B248" s="57"/>
      <c r="C248" s="75" t="s">
        <v>897</v>
      </c>
      <c r="D248" s="75"/>
      <c r="E248" s="75"/>
      <c r="F248" s="75"/>
      <c r="G248" s="75"/>
      <c r="H248" s="75"/>
      <c r="I248" s="45"/>
      <c r="J248" s="55"/>
      <c r="K248" s="43"/>
      <c r="L248" s="45">
        <f>SUMIF(CD52:CD234, 1, AV52:AV234)</f>
        <v>0</v>
      </c>
    </row>
    <row r="249" spans="1:12" ht="14.25" hidden="1" x14ac:dyDescent="0.2">
      <c r="A249" s="55"/>
      <c r="B249" s="57"/>
      <c r="C249" s="75" t="s">
        <v>898</v>
      </c>
      <c r="D249" s="75"/>
      <c r="E249" s="75"/>
      <c r="F249" s="75"/>
      <c r="G249" s="75"/>
      <c r="H249" s="75"/>
      <c r="I249" s="45"/>
      <c r="J249" s="55"/>
      <c r="K249" s="43"/>
      <c r="L249" s="45">
        <f>L251+L252</f>
        <v>2742.5</v>
      </c>
    </row>
    <row r="250" spans="1:12" ht="14.25" hidden="1" x14ac:dyDescent="0.2">
      <c r="A250" s="55"/>
      <c r="B250" s="57"/>
      <c r="C250" s="79" t="s">
        <v>895</v>
      </c>
      <c r="D250" s="75"/>
      <c r="E250" s="75"/>
      <c r="F250" s="75"/>
      <c r="G250" s="75"/>
      <c r="H250" s="75"/>
      <c r="I250" s="45"/>
      <c r="J250" s="55"/>
      <c r="K250" s="43"/>
      <c r="L250" s="45"/>
    </row>
    <row r="251" spans="1:12" ht="14.25" hidden="1" x14ac:dyDescent="0.2">
      <c r="A251" s="55"/>
      <c r="B251" s="57"/>
      <c r="C251" s="75" t="s">
        <v>899</v>
      </c>
      <c r="D251" s="75"/>
      <c r="E251" s="75"/>
      <c r="F251" s="75"/>
      <c r="G251" s="75"/>
      <c r="H251" s="75"/>
      <c r="I251" s="45"/>
      <c r="J251" s="55"/>
      <c r="K251" s="43"/>
      <c r="L251" s="45">
        <f>SUMIF(CD52:CD234, 1, AW52:AW234)-SUMIF(CD52:CD234, 1, BK52:BK234)</f>
        <v>2742.5</v>
      </c>
    </row>
    <row r="252" spans="1:12" ht="14.25" hidden="1" x14ac:dyDescent="0.2">
      <c r="A252" s="55"/>
      <c r="B252" s="57"/>
      <c r="C252" s="75" t="s">
        <v>900</v>
      </c>
      <c r="D252" s="75"/>
      <c r="E252" s="75"/>
      <c r="F252" s="75"/>
      <c r="G252" s="75"/>
      <c r="H252" s="75"/>
      <c r="I252" s="45"/>
      <c r="J252" s="55"/>
      <c r="K252" s="43"/>
      <c r="L252" s="45">
        <f>SUMIF(CD52:CD234, 1, BC52:BC234)</f>
        <v>0</v>
      </c>
    </row>
    <row r="253" spans="1:12" ht="14.25" hidden="1" x14ac:dyDescent="0.2">
      <c r="A253" s="55"/>
      <c r="B253" s="57"/>
      <c r="C253" s="75" t="s">
        <v>901</v>
      </c>
      <c r="D253" s="75"/>
      <c r="E253" s="75"/>
      <c r="F253" s="75"/>
      <c r="G253" s="75"/>
      <c r="H253" s="75"/>
      <c r="I253" s="45"/>
      <c r="J253" s="55"/>
      <c r="K253" s="43"/>
      <c r="L253" s="45">
        <f>SUMIF(CD52:CD234, 1, BB52:BB234)</f>
        <v>0</v>
      </c>
    </row>
    <row r="254" spans="1:12" ht="14.25" hidden="1" x14ac:dyDescent="0.2">
      <c r="A254" s="55"/>
      <c r="B254" s="57"/>
      <c r="C254" s="75" t="s">
        <v>931</v>
      </c>
      <c r="D254" s="75"/>
      <c r="E254" s="75"/>
      <c r="F254" s="75"/>
      <c r="G254" s="75"/>
      <c r="H254" s="75"/>
      <c r="I254" s="45"/>
      <c r="J254" s="55"/>
      <c r="K254" s="43"/>
      <c r="L254" s="45">
        <f>SUMIF(CD52:CD234, 1, AR52:AR234)+SUMIF(CD52:CD234, 1, AT52:AT234)+SUMIF(CD52:CD234, 1, AV52:AV234)</f>
        <v>1344.1</v>
      </c>
    </row>
    <row r="255" spans="1:12" ht="14.25" hidden="1" x14ac:dyDescent="0.2">
      <c r="A255" s="55"/>
      <c r="B255" s="57"/>
      <c r="C255" s="75" t="s">
        <v>932</v>
      </c>
      <c r="D255" s="75"/>
      <c r="E255" s="75"/>
      <c r="F255" s="75"/>
      <c r="G255" s="75"/>
      <c r="H255" s="75"/>
      <c r="I255" s="45"/>
      <c r="J255" s="55"/>
      <c r="K255" s="43"/>
      <c r="L255" s="45">
        <f>SUMIF(CD52:CD234, 1, AZ52:AZ234)</f>
        <v>1344.1</v>
      </c>
    </row>
    <row r="256" spans="1:12" ht="14.25" hidden="1" x14ac:dyDescent="0.2">
      <c r="A256" s="55"/>
      <c r="B256" s="57"/>
      <c r="C256" s="75" t="s">
        <v>933</v>
      </c>
      <c r="D256" s="75"/>
      <c r="E256" s="75"/>
      <c r="F256" s="75"/>
      <c r="G256" s="75"/>
      <c r="H256" s="75"/>
      <c r="I256" s="45"/>
      <c r="J256" s="55"/>
      <c r="K256" s="43"/>
      <c r="L256" s="45">
        <f>SUMIF(CD52:CD234, 1, BA52:BA234)</f>
        <v>658.61</v>
      </c>
    </row>
    <row r="258" spans="1:12" ht="15" x14ac:dyDescent="0.2">
      <c r="A258" s="58"/>
      <c r="B258" s="59"/>
      <c r="C258" s="78" t="s">
        <v>934</v>
      </c>
      <c r="D258" s="78"/>
      <c r="E258" s="78"/>
      <c r="F258" s="78"/>
      <c r="G258" s="78"/>
      <c r="H258" s="78"/>
      <c r="I258" s="47"/>
      <c r="J258" s="58"/>
      <c r="K258" s="60"/>
      <c r="L258" s="47">
        <f>L260+L275+L276</f>
        <v>832.70999999999992</v>
      </c>
    </row>
    <row r="259" spans="1:12" ht="14.25" hidden="1" x14ac:dyDescent="0.2">
      <c r="A259" s="55"/>
      <c r="B259" s="57"/>
      <c r="C259" s="79" t="s">
        <v>892</v>
      </c>
      <c r="D259" s="75"/>
      <c r="E259" s="75"/>
      <c r="F259" s="75"/>
      <c r="G259" s="75"/>
      <c r="H259" s="75"/>
      <c r="I259" s="45"/>
      <c r="J259" s="55"/>
      <c r="K259" s="43"/>
      <c r="L259" s="45"/>
    </row>
    <row r="260" spans="1:12" ht="14.25" hidden="1" x14ac:dyDescent="0.2">
      <c r="A260" s="55"/>
      <c r="B260" s="57"/>
      <c r="C260" s="75" t="s">
        <v>929</v>
      </c>
      <c r="D260" s="75"/>
      <c r="E260" s="75"/>
      <c r="F260" s="75"/>
      <c r="G260" s="75"/>
      <c r="H260" s="75"/>
      <c r="I260" s="45"/>
      <c r="J260" s="55"/>
      <c r="K260" s="43"/>
      <c r="L260" s="45">
        <f>L262+L263+L269+L273</f>
        <v>334.9</v>
      </c>
    </row>
    <row r="261" spans="1:12" ht="14.25" hidden="1" x14ac:dyDescent="0.2">
      <c r="A261" s="55"/>
      <c r="B261" s="57"/>
      <c r="C261" s="79" t="s">
        <v>892</v>
      </c>
      <c r="D261" s="75"/>
      <c r="E261" s="75"/>
      <c r="F261" s="75"/>
      <c r="G261" s="75"/>
      <c r="H261" s="75"/>
      <c r="I261" s="45"/>
      <c r="J261" s="55"/>
      <c r="K261" s="43"/>
      <c r="L261" s="45"/>
    </row>
    <row r="262" spans="1:12" ht="14.25" hidden="1" x14ac:dyDescent="0.2">
      <c r="A262" s="55"/>
      <c r="B262" s="57"/>
      <c r="C262" s="75" t="s">
        <v>930</v>
      </c>
      <c r="D262" s="75"/>
      <c r="E262" s="75"/>
      <c r="F262" s="75"/>
      <c r="G262" s="75"/>
      <c r="H262" s="75"/>
      <c r="I262" s="45"/>
      <c r="J262" s="55"/>
      <c r="K262" s="43"/>
      <c r="L262" s="45">
        <f>SUMIF(CD52:CD256, 2, AR52:AR256)</f>
        <v>334.46</v>
      </c>
    </row>
    <row r="263" spans="1:12" ht="14.25" hidden="1" x14ac:dyDescent="0.2">
      <c r="A263" s="55"/>
      <c r="B263" s="57"/>
      <c r="C263" s="75" t="s">
        <v>894</v>
      </c>
      <c r="D263" s="75"/>
      <c r="E263" s="75"/>
      <c r="F263" s="75"/>
      <c r="G263" s="75"/>
      <c r="H263" s="75"/>
      <c r="I263" s="45"/>
      <c r="J263" s="55"/>
      <c r="K263" s="43"/>
      <c r="L263" s="45">
        <f>L265+L268+L267</f>
        <v>4.17</v>
      </c>
    </row>
    <row r="264" spans="1:12" ht="14.25" hidden="1" x14ac:dyDescent="0.2">
      <c r="A264" s="55"/>
      <c r="B264" s="57"/>
      <c r="C264" s="79" t="s">
        <v>895</v>
      </c>
      <c r="D264" s="75"/>
      <c r="E264" s="75"/>
      <c r="F264" s="75"/>
      <c r="G264" s="75"/>
      <c r="H264" s="75"/>
      <c r="I264" s="45"/>
      <c r="J264" s="55"/>
      <c r="K264" s="43"/>
      <c r="L264" s="45"/>
    </row>
    <row r="265" spans="1:12" ht="14.25" hidden="1" x14ac:dyDescent="0.2">
      <c r="A265" s="55"/>
      <c r="B265" s="57"/>
      <c r="C265" s="75" t="s">
        <v>894</v>
      </c>
      <c r="D265" s="75"/>
      <c r="E265" s="75"/>
      <c r="F265" s="75"/>
      <c r="G265" s="75"/>
      <c r="H265" s="75"/>
      <c r="I265" s="45"/>
      <c r="J265" s="55"/>
      <c r="K265" s="43"/>
      <c r="L265" s="45">
        <f>SUMIF(CD52:CD256, 2, AO52:AO256)</f>
        <v>2.27</v>
      </c>
    </row>
    <row r="266" spans="1:12" ht="14.25" hidden="1" x14ac:dyDescent="0.2">
      <c r="A266" s="55"/>
      <c r="B266" s="57"/>
      <c r="C266" s="79" t="s">
        <v>896</v>
      </c>
      <c r="D266" s="75"/>
      <c r="E266" s="75"/>
      <c r="F266" s="75"/>
      <c r="G266" s="75"/>
      <c r="H266" s="75"/>
      <c r="I266" s="45"/>
      <c r="J266" s="55"/>
      <c r="K266" s="43"/>
      <c r="L266" s="45"/>
    </row>
    <row r="267" spans="1:12" ht="14.25" hidden="1" x14ac:dyDescent="0.2">
      <c r="A267" s="55"/>
      <c r="B267" s="57"/>
      <c r="C267" s="75" t="s">
        <v>916</v>
      </c>
      <c r="D267" s="75"/>
      <c r="E267" s="75"/>
      <c r="F267" s="75"/>
      <c r="G267" s="75"/>
      <c r="H267" s="75"/>
      <c r="I267" s="45"/>
      <c r="J267" s="55"/>
      <c r="K267" s="43"/>
      <c r="L267" s="45">
        <f>SUMIF(CD52:CD256, 2, AT52:AT256)</f>
        <v>1.9000000000000001</v>
      </c>
    </row>
    <row r="268" spans="1:12" ht="14.25" hidden="1" x14ac:dyDescent="0.2">
      <c r="A268" s="55"/>
      <c r="B268" s="57"/>
      <c r="C268" s="75" t="s">
        <v>897</v>
      </c>
      <c r="D268" s="75"/>
      <c r="E268" s="75"/>
      <c r="F268" s="75"/>
      <c r="G268" s="75"/>
      <c r="H268" s="75"/>
      <c r="I268" s="45"/>
      <c r="J268" s="55"/>
      <c r="K268" s="43"/>
      <c r="L268" s="45">
        <f>SUMIF(CD52:CD256, 2, AV52:AV256)</f>
        <v>0</v>
      </c>
    </row>
    <row r="269" spans="1:12" ht="14.25" hidden="1" x14ac:dyDescent="0.2">
      <c r="A269" s="55"/>
      <c r="B269" s="57"/>
      <c r="C269" s="75" t="s">
        <v>898</v>
      </c>
      <c r="D269" s="75"/>
      <c r="E269" s="75"/>
      <c r="F269" s="75"/>
      <c r="G269" s="75"/>
      <c r="H269" s="75"/>
      <c r="I269" s="45"/>
      <c r="J269" s="55"/>
      <c r="K269" s="43"/>
      <c r="L269" s="45">
        <f>L271+L272</f>
        <v>-3.7299999999999995</v>
      </c>
    </row>
    <row r="270" spans="1:12" ht="14.25" hidden="1" x14ac:dyDescent="0.2">
      <c r="A270" s="55"/>
      <c r="B270" s="57"/>
      <c r="C270" s="79" t="s">
        <v>895</v>
      </c>
      <c r="D270" s="75"/>
      <c r="E270" s="75"/>
      <c r="F270" s="75"/>
      <c r="G270" s="75"/>
      <c r="H270" s="75"/>
      <c r="I270" s="45"/>
      <c r="J270" s="55"/>
      <c r="K270" s="43"/>
      <c r="L270" s="45"/>
    </row>
    <row r="271" spans="1:12" ht="14.25" hidden="1" x14ac:dyDescent="0.2">
      <c r="A271" s="55"/>
      <c r="B271" s="57"/>
      <c r="C271" s="75" t="s">
        <v>899</v>
      </c>
      <c r="D271" s="75"/>
      <c r="E271" s="75"/>
      <c r="F271" s="75"/>
      <c r="G271" s="75"/>
      <c r="H271" s="75"/>
      <c r="I271" s="45"/>
      <c r="J271" s="55"/>
      <c r="K271" s="43"/>
      <c r="L271" s="45">
        <f>SUMIF(CD52:CD256, 2, AW52:AW256)-SUMIF(CD52:CD256, 2, BK52:BK256)</f>
        <v>-3.7299999999999995</v>
      </c>
    </row>
    <row r="272" spans="1:12" ht="14.25" hidden="1" x14ac:dyDescent="0.2">
      <c r="A272" s="55"/>
      <c r="B272" s="57"/>
      <c r="C272" s="75" t="s">
        <v>900</v>
      </c>
      <c r="D272" s="75"/>
      <c r="E272" s="75"/>
      <c r="F272" s="75"/>
      <c r="G272" s="75"/>
      <c r="H272" s="75"/>
      <c r="I272" s="45"/>
      <c r="J272" s="55"/>
      <c r="K272" s="43"/>
      <c r="L272" s="45">
        <f>SUMIF(CD52:CD256, 2, BC52:BC256)</f>
        <v>0</v>
      </c>
    </row>
    <row r="273" spans="1:12" ht="14.25" hidden="1" x14ac:dyDescent="0.2">
      <c r="A273" s="55"/>
      <c r="B273" s="57"/>
      <c r="C273" s="75" t="s">
        <v>901</v>
      </c>
      <c r="D273" s="75"/>
      <c r="E273" s="75"/>
      <c r="F273" s="75"/>
      <c r="G273" s="75"/>
      <c r="H273" s="75"/>
      <c r="I273" s="45"/>
      <c r="J273" s="55"/>
      <c r="K273" s="43"/>
      <c r="L273" s="45">
        <f>SUMIF(CD52:CD256, 2, BB52:BB256)</f>
        <v>0</v>
      </c>
    </row>
    <row r="274" spans="1:12" ht="14.25" hidden="1" x14ac:dyDescent="0.2">
      <c r="A274" s="55"/>
      <c r="B274" s="57"/>
      <c r="C274" s="75" t="s">
        <v>931</v>
      </c>
      <c r="D274" s="75"/>
      <c r="E274" s="75"/>
      <c r="F274" s="75"/>
      <c r="G274" s="75"/>
      <c r="H274" s="75"/>
      <c r="I274" s="45"/>
      <c r="J274" s="55"/>
      <c r="K274" s="43"/>
      <c r="L274" s="45">
        <f>SUMIF(CD52:CD256, 2, AR52:AR256)+SUMIF(CD52:CD256, 2, AT52:AT256)+SUMIF(CD52:CD256, 2, AV52:AV256)</f>
        <v>336.35999999999996</v>
      </c>
    </row>
    <row r="275" spans="1:12" ht="14.25" hidden="1" x14ac:dyDescent="0.2">
      <c r="A275" s="55"/>
      <c r="B275" s="57"/>
      <c r="C275" s="75" t="s">
        <v>932</v>
      </c>
      <c r="D275" s="75"/>
      <c r="E275" s="75"/>
      <c r="F275" s="75"/>
      <c r="G275" s="75"/>
      <c r="H275" s="75"/>
      <c r="I275" s="45"/>
      <c r="J275" s="55"/>
      <c r="K275" s="43"/>
      <c r="L275" s="45">
        <f>SUMIF(CD52:CD256, 2, AZ52:AZ256)</f>
        <v>326.27</v>
      </c>
    </row>
    <row r="276" spans="1:12" ht="14.25" hidden="1" x14ac:dyDescent="0.2">
      <c r="A276" s="55"/>
      <c r="B276" s="57"/>
      <c r="C276" s="75" t="s">
        <v>933</v>
      </c>
      <c r="D276" s="75"/>
      <c r="E276" s="75"/>
      <c r="F276" s="75"/>
      <c r="G276" s="75"/>
      <c r="H276" s="75"/>
      <c r="I276" s="45"/>
      <c r="J276" s="55"/>
      <c r="K276" s="43"/>
      <c r="L276" s="45">
        <f>SUMIF(CD52:CD256, 2, BA52:BA256)</f>
        <v>171.54</v>
      </c>
    </row>
    <row r="277" spans="1:12" hidden="1" x14ac:dyDescent="0.2"/>
    <row r="278" spans="1:12" ht="15" hidden="1" x14ac:dyDescent="0.2">
      <c r="A278" s="58"/>
      <c r="B278" s="59"/>
      <c r="C278" s="78" t="s">
        <v>935</v>
      </c>
      <c r="D278" s="78"/>
      <c r="E278" s="78"/>
      <c r="F278" s="78"/>
      <c r="G278" s="78"/>
      <c r="H278" s="78"/>
      <c r="I278" s="47"/>
      <c r="J278" s="58"/>
      <c r="K278" s="60"/>
      <c r="L278" s="47">
        <f>L280+L281</f>
        <v>0</v>
      </c>
    </row>
    <row r="279" spans="1:12" ht="14.25" hidden="1" x14ac:dyDescent="0.2">
      <c r="A279" s="55"/>
      <c r="B279" s="57"/>
      <c r="C279" s="79" t="s">
        <v>892</v>
      </c>
      <c r="D279" s="75"/>
      <c r="E279" s="75"/>
      <c r="F279" s="75"/>
      <c r="G279" s="75"/>
      <c r="H279" s="75"/>
      <c r="I279" s="45"/>
      <c r="J279" s="55"/>
      <c r="K279" s="43"/>
      <c r="L279" s="45"/>
    </row>
    <row r="280" spans="1:12" ht="14.25" hidden="1" x14ac:dyDescent="0.2">
      <c r="A280" s="55"/>
      <c r="B280" s="57"/>
      <c r="C280" s="75" t="s">
        <v>906</v>
      </c>
      <c r="D280" s="75"/>
      <c r="E280" s="75"/>
      <c r="F280" s="75"/>
      <c r="G280" s="75"/>
      <c r="H280" s="75"/>
      <c r="I280" s="45"/>
      <c r="J280" s="55"/>
      <c r="K280" s="43"/>
      <c r="L280" s="45">
        <f>SUMIF(CD52:CD276, 3, BK52:BK276)</f>
        <v>0</v>
      </c>
    </row>
    <row r="281" spans="1:12" ht="14.25" hidden="1" x14ac:dyDescent="0.2">
      <c r="A281" s="55"/>
      <c r="B281" s="57"/>
      <c r="C281" s="75" t="s">
        <v>907</v>
      </c>
      <c r="D281" s="75"/>
      <c r="E281" s="75"/>
      <c r="F281" s="75"/>
      <c r="G281" s="75"/>
      <c r="H281" s="75"/>
      <c r="I281" s="45"/>
      <c r="J281" s="55"/>
      <c r="K281" s="43"/>
      <c r="L281" s="45">
        <f>SUMIF(CD52:CD276, 3, BD52:BD276)</f>
        <v>0</v>
      </c>
    </row>
    <row r="282" spans="1:12" hidden="1" x14ac:dyDescent="0.2"/>
    <row r="283" spans="1:12" ht="15" hidden="1" x14ac:dyDescent="0.2">
      <c r="A283" s="58"/>
      <c r="B283" s="59"/>
      <c r="C283" s="78" t="s">
        <v>936</v>
      </c>
      <c r="D283" s="78"/>
      <c r="E283" s="78"/>
      <c r="F283" s="78"/>
      <c r="G283" s="78"/>
      <c r="H283" s="78"/>
      <c r="I283" s="47"/>
      <c r="J283" s="58"/>
      <c r="K283" s="60"/>
      <c r="L283" s="47">
        <f>L291+L306+L307+L285+L286+L287+L288</f>
        <v>0</v>
      </c>
    </row>
    <row r="284" spans="1:12" ht="14.25" hidden="1" x14ac:dyDescent="0.2">
      <c r="A284" s="55"/>
      <c r="B284" s="57"/>
      <c r="C284" s="79" t="s">
        <v>892</v>
      </c>
      <c r="D284" s="75"/>
      <c r="E284" s="75"/>
      <c r="F284" s="75"/>
      <c r="G284" s="75"/>
      <c r="H284" s="75"/>
      <c r="I284" s="45"/>
      <c r="J284" s="55"/>
      <c r="K284" s="43"/>
      <c r="L284" s="45"/>
    </row>
    <row r="285" spans="1:12" ht="14.25" hidden="1" x14ac:dyDescent="0.2">
      <c r="A285" s="55"/>
      <c r="B285" s="57"/>
      <c r="C285" s="75" t="s">
        <v>937</v>
      </c>
      <c r="D285" s="75"/>
      <c r="E285" s="75"/>
      <c r="F285" s="75"/>
      <c r="G285" s="75"/>
      <c r="H285" s="75"/>
      <c r="I285" s="45"/>
      <c r="J285" s="55"/>
      <c r="K285" s="43"/>
      <c r="L285" s="45"/>
    </row>
    <row r="286" spans="1:12" ht="14.25" hidden="1" x14ac:dyDescent="0.2">
      <c r="A286" s="55"/>
      <c r="B286" s="57"/>
      <c r="C286" s="75" t="s">
        <v>937</v>
      </c>
      <c r="D286" s="75"/>
      <c r="E286" s="75"/>
      <c r="F286" s="75"/>
      <c r="G286" s="75"/>
      <c r="H286" s="75"/>
      <c r="I286" s="45"/>
      <c r="J286" s="55"/>
      <c r="K286" s="43"/>
      <c r="L286" s="45">
        <f>SUM(BQ52:BQ281)</f>
        <v>0</v>
      </c>
    </row>
    <row r="287" spans="1:12" ht="14.25" hidden="1" x14ac:dyDescent="0.2">
      <c r="A287" s="55"/>
      <c r="B287" s="57"/>
      <c r="C287" s="75" t="s">
        <v>938</v>
      </c>
      <c r="D287" s="75"/>
      <c r="E287" s="75"/>
      <c r="F287" s="75"/>
      <c r="G287" s="75"/>
      <c r="H287" s="75"/>
      <c r="I287" s="45"/>
      <c r="J287" s="55"/>
      <c r="K287" s="43"/>
      <c r="L287" s="45">
        <f>SUMIF(CD52:CD281, 4, BB52:BB281)+SUMIF(CD52:CD281, 4, BC52:BC281)+SUMIF(CD52:CD281, 4, BD52:BD281)</f>
        <v>0</v>
      </c>
    </row>
    <row r="288" spans="1:12" ht="14.25" hidden="1" x14ac:dyDescent="0.2">
      <c r="A288" s="55"/>
      <c r="B288" s="57"/>
      <c r="C288" s="75" t="s">
        <v>939</v>
      </c>
      <c r="D288" s="75"/>
      <c r="E288" s="75"/>
      <c r="F288" s="75"/>
      <c r="G288" s="75"/>
      <c r="H288" s="75"/>
      <c r="I288" s="45"/>
      <c r="J288" s="55"/>
      <c r="K288" s="43"/>
      <c r="L288" s="45">
        <f>SUM(BO52:BO281)</f>
        <v>0</v>
      </c>
    </row>
    <row r="289" spans="1:12" ht="14.25" hidden="1" x14ac:dyDescent="0.2">
      <c r="A289" s="55"/>
      <c r="B289" s="57"/>
      <c r="C289" s="75" t="s">
        <v>464</v>
      </c>
      <c r="D289" s="75"/>
      <c r="E289" s="75"/>
      <c r="F289" s="75"/>
      <c r="G289" s="75"/>
      <c r="H289" s="75"/>
      <c r="I289" s="45"/>
      <c r="J289" s="55"/>
      <c r="K289" s="43"/>
      <c r="L289" s="45">
        <f>L291+L306+L307</f>
        <v>0</v>
      </c>
    </row>
    <row r="290" spans="1:12" ht="14.25" hidden="1" x14ac:dyDescent="0.2">
      <c r="A290" s="55"/>
      <c r="B290" s="57"/>
      <c r="C290" s="79" t="s">
        <v>892</v>
      </c>
      <c r="D290" s="75"/>
      <c r="E290" s="75"/>
      <c r="F290" s="75"/>
      <c r="G290" s="75"/>
      <c r="H290" s="75"/>
      <c r="I290" s="45"/>
      <c r="J290" s="55"/>
      <c r="K290" s="43"/>
      <c r="L290" s="45"/>
    </row>
    <row r="291" spans="1:12" ht="14.25" hidden="1" x14ac:dyDescent="0.2">
      <c r="A291" s="55"/>
      <c r="B291" s="57"/>
      <c r="C291" s="75" t="s">
        <v>929</v>
      </c>
      <c r="D291" s="75"/>
      <c r="E291" s="75"/>
      <c r="F291" s="75"/>
      <c r="G291" s="75"/>
      <c r="H291" s="75"/>
      <c r="I291" s="45"/>
      <c r="J291" s="55"/>
      <c r="K291" s="43"/>
      <c r="L291" s="45">
        <f>L293+L294+L300+L304</f>
        <v>0</v>
      </c>
    </row>
    <row r="292" spans="1:12" ht="14.25" hidden="1" x14ac:dyDescent="0.2">
      <c r="A292" s="55"/>
      <c r="B292" s="57"/>
      <c r="C292" s="79" t="s">
        <v>892</v>
      </c>
      <c r="D292" s="75"/>
      <c r="E292" s="75"/>
      <c r="F292" s="75"/>
      <c r="G292" s="75"/>
      <c r="H292" s="75"/>
      <c r="I292" s="45"/>
      <c r="J292" s="55"/>
      <c r="K292" s="43"/>
      <c r="L292" s="45"/>
    </row>
    <row r="293" spans="1:12" ht="14.25" hidden="1" x14ac:dyDescent="0.2">
      <c r="A293" s="55"/>
      <c r="B293" s="57"/>
      <c r="C293" s="75" t="s">
        <v>930</v>
      </c>
      <c r="D293" s="75"/>
      <c r="E293" s="75"/>
      <c r="F293" s="75"/>
      <c r="G293" s="75"/>
      <c r="H293" s="75"/>
      <c r="I293" s="45"/>
      <c r="J293" s="55"/>
      <c r="K293" s="43"/>
      <c r="L293" s="45">
        <f>SUMIF(CD52:CD281, 4, AR52:AR281)</f>
        <v>0</v>
      </c>
    </row>
    <row r="294" spans="1:12" ht="14.25" hidden="1" x14ac:dyDescent="0.2">
      <c r="A294" s="55"/>
      <c r="B294" s="57"/>
      <c r="C294" s="75" t="s">
        <v>894</v>
      </c>
      <c r="D294" s="75"/>
      <c r="E294" s="75"/>
      <c r="F294" s="75"/>
      <c r="G294" s="75"/>
      <c r="H294" s="75"/>
      <c r="I294" s="45"/>
      <c r="J294" s="55"/>
      <c r="K294" s="43"/>
      <c r="L294" s="45">
        <f>L296+L299+L298</f>
        <v>0</v>
      </c>
    </row>
    <row r="295" spans="1:12" ht="14.25" hidden="1" x14ac:dyDescent="0.2">
      <c r="A295" s="55"/>
      <c r="B295" s="57"/>
      <c r="C295" s="79" t="s">
        <v>895</v>
      </c>
      <c r="D295" s="75"/>
      <c r="E295" s="75"/>
      <c r="F295" s="75"/>
      <c r="G295" s="75"/>
      <c r="H295" s="75"/>
      <c r="I295" s="45"/>
      <c r="J295" s="55"/>
      <c r="K295" s="43"/>
      <c r="L295" s="45"/>
    </row>
    <row r="296" spans="1:12" ht="14.25" hidden="1" x14ac:dyDescent="0.2">
      <c r="A296" s="55"/>
      <c r="B296" s="57"/>
      <c r="C296" s="75" t="s">
        <v>894</v>
      </c>
      <c r="D296" s="75"/>
      <c r="E296" s="75"/>
      <c r="F296" s="75"/>
      <c r="G296" s="75"/>
      <c r="H296" s="75"/>
      <c r="I296" s="45"/>
      <c r="J296" s="55"/>
      <c r="K296" s="43"/>
      <c r="L296" s="45">
        <f>SUMIF(CD52:CD281, 4, AO52:AO281)</f>
        <v>0</v>
      </c>
    </row>
    <row r="297" spans="1:12" ht="14.25" hidden="1" x14ac:dyDescent="0.2">
      <c r="A297" s="55"/>
      <c r="B297" s="57"/>
      <c r="C297" s="79" t="s">
        <v>896</v>
      </c>
      <c r="D297" s="75"/>
      <c r="E297" s="75"/>
      <c r="F297" s="75"/>
      <c r="G297" s="75"/>
      <c r="H297" s="75"/>
      <c r="I297" s="45"/>
      <c r="J297" s="55"/>
      <c r="K297" s="43"/>
      <c r="L297" s="45"/>
    </row>
    <row r="298" spans="1:12" ht="14.25" hidden="1" x14ac:dyDescent="0.2">
      <c r="A298" s="55"/>
      <c r="B298" s="57"/>
      <c r="C298" s="75" t="s">
        <v>916</v>
      </c>
      <c r="D298" s="75"/>
      <c r="E298" s="75"/>
      <c r="F298" s="75"/>
      <c r="G298" s="75"/>
      <c r="H298" s="75"/>
      <c r="I298" s="45"/>
      <c r="J298" s="55"/>
      <c r="K298" s="43"/>
      <c r="L298" s="45">
        <f>SUMIF(CD52:CD281, 4, AT52:AT281)</f>
        <v>0</v>
      </c>
    </row>
    <row r="299" spans="1:12" ht="14.25" hidden="1" x14ac:dyDescent="0.2">
      <c r="A299" s="55"/>
      <c r="B299" s="57"/>
      <c r="C299" s="75" t="s">
        <v>897</v>
      </c>
      <c r="D299" s="75"/>
      <c r="E299" s="75"/>
      <c r="F299" s="75"/>
      <c r="G299" s="75"/>
      <c r="H299" s="75"/>
      <c r="I299" s="45"/>
      <c r="J299" s="55"/>
      <c r="K299" s="43"/>
      <c r="L299" s="45">
        <f>SUMIF(CD52:CD281, 4, AV52:AV281)</f>
        <v>0</v>
      </c>
    </row>
    <row r="300" spans="1:12" ht="14.25" hidden="1" x14ac:dyDescent="0.2">
      <c r="A300" s="55"/>
      <c r="B300" s="57"/>
      <c r="C300" s="75" t="s">
        <v>898</v>
      </c>
      <c r="D300" s="75"/>
      <c r="E300" s="75"/>
      <c r="F300" s="75"/>
      <c r="G300" s="75"/>
      <c r="H300" s="75"/>
      <c r="I300" s="45"/>
      <c r="J300" s="55"/>
      <c r="K300" s="43"/>
      <c r="L300" s="45">
        <f>L302+L303</f>
        <v>0</v>
      </c>
    </row>
    <row r="301" spans="1:12" ht="14.25" hidden="1" x14ac:dyDescent="0.2">
      <c r="A301" s="55"/>
      <c r="B301" s="57"/>
      <c r="C301" s="79" t="s">
        <v>895</v>
      </c>
      <c r="D301" s="75"/>
      <c r="E301" s="75"/>
      <c r="F301" s="75"/>
      <c r="G301" s="75"/>
      <c r="H301" s="75"/>
      <c r="I301" s="45"/>
      <c r="J301" s="55"/>
      <c r="K301" s="43"/>
      <c r="L301" s="45"/>
    </row>
    <row r="302" spans="1:12" ht="14.25" hidden="1" x14ac:dyDescent="0.2">
      <c r="A302" s="55"/>
      <c r="B302" s="57"/>
      <c r="C302" s="75" t="s">
        <v>899</v>
      </c>
      <c r="D302" s="75"/>
      <c r="E302" s="75"/>
      <c r="F302" s="75"/>
      <c r="G302" s="75"/>
      <c r="H302" s="75"/>
      <c r="I302" s="45"/>
      <c r="J302" s="55"/>
      <c r="K302" s="43"/>
      <c r="L302" s="45">
        <f>SUMIF(CD52:CD281, 4, AW52:AW281)-SUMIF(CD52:CD281, 4, BK52:BK281)</f>
        <v>0</v>
      </c>
    </row>
    <row r="303" spans="1:12" ht="14.25" hidden="1" x14ac:dyDescent="0.2">
      <c r="A303" s="55"/>
      <c r="B303" s="57"/>
      <c r="C303" s="75" t="s">
        <v>900</v>
      </c>
      <c r="D303" s="75"/>
      <c r="E303" s="75"/>
      <c r="F303" s="75"/>
      <c r="G303" s="75"/>
      <c r="H303" s="75"/>
      <c r="I303" s="45"/>
      <c r="J303" s="55"/>
      <c r="K303" s="43"/>
      <c r="L303" s="45">
        <f>SUMIF(CD52:CD281, 4, BC52:BC281)</f>
        <v>0</v>
      </c>
    </row>
    <row r="304" spans="1:12" ht="14.25" hidden="1" x14ac:dyDescent="0.2">
      <c r="A304" s="55"/>
      <c r="B304" s="57"/>
      <c r="C304" s="75" t="s">
        <v>901</v>
      </c>
      <c r="D304" s="75"/>
      <c r="E304" s="75"/>
      <c r="F304" s="75"/>
      <c r="G304" s="75"/>
      <c r="H304" s="75"/>
      <c r="I304" s="45"/>
      <c r="J304" s="55"/>
      <c r="K304" s="43"/>
      <c r="L304" s="45">
        <f>SUMIF(CD52:CD281, 4, BB52:BB281)</f>
        <v>0</v>
      </c>
    </row>
    <row r="305" spans="1:12" ht="14.25" hidden="1" x14ac:dyDescent="0.2">
      <c r="A305" s="55"/>
      <c r="B305" s="57"/>
      <c r="C305" s="75" t="s">
        <v>931</v>
      </c>
      <c r="D305" s="75"/>
      <c r="E305" s="75"/>
      <c r="F305" s="75"/>
      <c r="G305" s="75"/>
      <c r="H305" s="75"/>
      <c r="I305" s="45"/>
      <c r="J305" s="55"/>
      <c r="K305" s="43"/>
      <c r="L305" s="45">
        <f>SUMIF(CD52:CD281, 4, AR52:AR281)+SUMIF(CD52:CD281, 4, AT52:AT281)+SUMIF(CD52:CD281, 4, AV52:AV281)</f>
        <v>0</v>
      </c>
    </row>
    <row r="306" spans="1:12" ht="14.25" hidden="1" x14ac:dyDescent="0.2">
      <c r="A306" s="55"/>
      <c r="B306" s="57"/>
      <c r="C306" s="75" t="s">
        <v>932</v>
      </c>
      <c r="D306" s="75"/>
      <c r="E306" s="75"/>
      <c r="F306" s="75"/>
      <c r="G306" s="75"/>
      <c r="H306" s="75"/>
      <c r="I306" s="45"/>
      <c r="J306" s="55"/>
      <c r="K306" s="43"/>
      <c r="L306" s="45">
        <f>SUMIF(CD52:CD281, 4, AZ52:AZ281)</f>
        <v>0</v>
      </c>
    </row>
    <row r="307" spans="1:12" ht="14.25" hidden="1" x14ac:dyDescent="0.2">
      <c r="A307" s="55"/>
      <c r="B307" s="57"/>
      <c r="C307" s="75" t="s">
        <v>933</v>
      </c>
      <c r="D307" s="75"/>
      <c r="E307" s="75"/>
      <c r="F307" s="75"/>
      <c r="G307" s="75"/>
      <c r="H307" s="75"/>
      <c r="I307" s="45"/>
      <c r="J307" s="55"/>
      <c r="K307" s="43"/>
      <c r="L307" s="45">
        <f>SUMIF(CD52:CD281, 4, BA52:BA281)</f>
        <v>0</v>
      </c>
    </row>
    <row r="309" spans="1:12" ht="15" x14ac:dyDescent="0.2">
      <c r="A309" s="58"/>
      <c r="B309" s="59"/>
      <c r="C309" s="78" t="s">
        <v>940</v>
      </c>
      <c r="D309" s="78"/>
      <c r="E309" s="78"/>
      <c r="F309" s="78"/>
      <c r="G309" s="78"/>
      <c r="H309" s="78"/>
      <c r="I309" s="47"/>
      <c r="J309" s="58"/>
      <c r="K309" s="60"/>
      <c r="L309" s="47">
        <f>L238+L258+L278+L283</f>
        <v>6925.0999999999995</v>
      </c>
    </row>
    <row r="310" spans="1:12" ht="14.25" hidden="1" x14ac:dyDescent="0.2">
      <c r="A310" s="55"/>
      <c r="B310" s="57"/>
      <c r="C310" s="79" t="s">
        <v>892</v>
      </c>
      <c r="D310" s="75"/>
      <c r="E310" s="75"/>
      <c r="F310" s="75"/>
      <c r="G310" s="75"/>
      <c r="H310" s="75"/>
      <c r="I310" s="45"/>
      <c r="J310" s="55"/>
      <c r="K310" s="43"/>
      <c r="L310" s="45"/>
    </row>
    <row r="311" spans="1:12" ht="14.25" hidden="1" x14ac:dyDescent="0.2">
      <c r="A311" s="55"/>
      <c r="B311" s="57"/>
      <c r="C311" s="75" t="s">
        <v>929</v>
      </c>
      <c r="D311" s="75"/>
      <c r="E311" s="75"/>
      <c r="F311" s="75"/>
      <c r="G311" s="75"/>
      <c r="H311" s="75"/>
      <c r="I311" s="45"/>
      <c r="J311" s="55"/>
      <c r="K311" s="43"/>
      <c r="L311" s="45">
        <f>L313+L314+L320+L324</f>
        <v>4424.58</v>
      </c>
    </row>
    <row r="312" spans="1:12" ht="14.25" hidden="1" x14ac:dyDescent="0.2">
      <c r="A312" s="55"/>
      <c r="B312" s="57"/>
      <c r="C312" s="79" t="s">
        <v>892</v>
      </c>
      <c r="D312" s="75"/>
      <c r="E312" s="75"/>
      <c r="F312" s="75"/>
      <c r="G312" s="75"/>
      <c r="H312" s="75"/>
      <c r="I312" s="45"/>
      <c r="J312" s="55"/>
      <c r="K312" s="43"/>
      <c r="L312" s="45"/>
    </row>
    <row r="313" spans="1:12" ht="14.25" hidden="1" x14ac:dyDescent="0.2">
      <c r="A313" s="55"/>
      <c r="B313" s="57"/>
      <c r="C313" s="75" t="s">
        <v>930</v>
      </c>
      <c r="D313" s="75"/>
      <c r="E313" s="75"/>
      <c r="F313" s="75"/>
      <c r="G313" s="75"/>
      <c r="H313" s="75"/>
      <c r="I313" s="45"/>
      <c r="J313" s="55"/>
      <c r="K313" s="43"/>
      <c r="L313" s="45">
        <f>SUM(AR52:AR307)</f>
        <v>1674.05</v>
      </c>
    </row>
    <row r="314" spans="1:12" ht="14.25" hidden="1" x14ac:dyDescent="0.2">
      <c r="A314" s="55"/>
      <c r="B314" s="57"/>
      <c r="C314" s="75" t="s">
        <v>894</v>
      </c>
      <c r="D314" s="75"/>
      <c r="E314" s="75"/>
      <c r="F314" s="75"/>
      <c r="G314" s="75"/>
      <c r="H314" s="75"/>
      <c r="I314" s="45"/>
      <c r="J314" s="55"/>
      <c r="K314" s="43"/>
      <c r="L314" s="45">
        <f>L316+L319+L318</f>
        <v>11.76</v>
      </c>
    </row>
    <row r="315" spans="1:12" ht="14.25" hidden="1" x14ac:dyDescent="0.2">
      <c r="A315" s="55"/>
      <c r="B315" s="57"/>
      <c r="C315" s="79" t="s">
        <v>895</v>
      </c>
      <c r="D315" s="75"/>
      <c r="E315" s="75"/>
      <c r="F315" s="75"/>
      <c r="G315" s="75"/>
      <c r="H315" s="75"/>
      <c r="I315" s="45"/>
      <c r="J315" s="55"/>
      <c r="K315" s="43"/>
      <c r="L315" s="45"/>
    </row>
    <row r="316" spans="1:12" ht="14.25" hidden="1" x14ac:dyDescent="0.2">
      <c r="A316" s="55"/>
      <c r="B316" s="57"/>
      <c r="C316" s="75" t="s">
        <v>894</v>
      </c>
      <c r="D316" s="75"/>
      <c r="E316" s="75"/>
      <c r="F316" s="75"/>
      <c r="G316" s="75"/>
      <c r="H316" s="75"/>
      <c r="I316" s="45"/>
      <c r="J316" s="55"/>
      <c r="K316" s="43"/>
      <c r="L316" s="45">
        <f>SUM(AO52:AO307)</f>
        <v>5.35</v>
      </c>
    </row>
    <row r="317" spans="1:12" ht="14.25" hidden="1" x14ac:dyDescent="0.2">
      <c r="A317" s="55"/>
      <c r="B317" s="57"/>
      <c r="C317" s="79" t="s">
        <v>896</v>
      </c>
      <c r="D317" s="75"/>
      <c r="E317" s="75"/>
      <c r="F317" s="75"/>
      <c r="G317" s="75"/>
      <c r="H317" s="75"/>
      <c r="I317" s="45"/>
      <c r="J317" s="55"/>
      <c r="K317" s="43"/>
      <c r="L317" s="45"/>
    </row>
    <row r="318" spans="1:12" ht="14.25" hidden="1" x14ac:dyDescent="0.2">
      <c r="A318" s="55"/>
      <c r="B318" s="57"/>
      <c r="C318" s="75" t="s">
        <v>916</v>
      </c>
      <c r="D318" s="75"/>
      <c r="E318" s="75"/>
      <c r="F318" s="75"/>
      <c r="G318" s="75"/>
      <c r="H318" s="75"/>
      <c r="I318" s="45"/>
      <c r="J318" s="55"/>
      <c r="K318" s="43"/>
      <c r="L318" s="45">
        <f>SUM(AT52:AT307)</f>
        <v>6.41</v>
      </c>
    </row>
    <row r="319" spans="1:12" ht="14.25" hidden="1" x14ac:dyDescent="0.2">
      <c r="A319" s="55"/>
      <c r="B319" s="57"/>
      <c r="C319" s="75" t="s">
        <v>897</v>
      </c>
      <c r="D319" s="75"/>
      <c r="E319" s="75"/>
      <c r="F319" s="75"/>
      <c r="G319" s="75"/>
      <c r="H319" s="75"/>
      <c r="I319" s="45"/>
      <c r="J319" s="55"/>
      <c r="K319" s="43"/>
      <c r="L319" s="45">
        <f>SUM(AV52:AV307)</f>
        <v>0</v>
      </c>
    </row>
    <row r="320" spans="1:12" ht="14.25" hidden="1" x14ac:dyDescent="0.2">
      <c r="A320" s="55"/>
      <c r="B320" s="57"/>
      <c r="C320" s="75" t="s">
        <v>898</v>
      </c>
      <c r="D320" s="75"/>
      <c r="E320" s="75"/>
      <c r="F320" s="75"/>
      <c r="G320" s="75"/>
      <c r="H320" s="75"/>
      <c r="I320" s="45"/>
      <c r="J320" s="55"/>
      <c r="K320" s="43"/>
      <c r="L320" s="45">
        <f>L322+L323</f>
        <v>2738.77</v>
      </c>
    </row>
    <row r="321" spans="1:12" ht="14.25" hidden="1" x14ac:dyDescent="0.2">
      <c r="A321" s="55"/>
      <c r="B321" s="57"/>
      <c r="C321" s="79" t="s">
        <v>895</v>
      </c>
      <c r="D321" s="75"/>
      <c r="E321" s="75"/>
      <c r="F321" s="75"/>
      <c r="G321" s="75"/>
      <c r="H321" s="75"/>
      <c r="I321" s="45"/>
      <c r="J321" s="55"/>
      <c r="K321" s="43"/>
      <c r="L321" s="45"/>
    </row>
    <row r="322" spans="1:12" ht="14.25" hidden="1" x14ac:dyDescent="0.2">
      <c r="A322" s="55"/>
      <c r="B322" s="57"/>
      <c r="C322" s="75" t="s">
        <v>899</v>
      </c>
      <c r="D322" s="75"/>
      <c r="E322" s="75"/>
      <c r="F322" s="75"/>
      <c r="G322" s="75"/>
      <c r="H322" s="75"/>
      <c r="I322" s="45"/>
      <c r="J322" s="55"/>
      <c r="K322" s="43"/>
      <c r="L322" s="45">
        <f>SUM(AW52:AW307)-SUM(BK52:BK307)</f>
        <v>2738.77</v>
      </c>
    </row>
    <row r="323" spans="1:12" ht="14.25" hidden="1" x14ac:dyDescent="0.2">
      <c r="A323" s="55"/>
      <c r="B323" s="57"/>
      <c r="C323" s="75" t="s">
        <v>900</v>
      </c>
      <c r="D323" s="75"/>
      <c r="E323" s="75"/>
      <c r="F323" s="75"/>
      <c r="G323" s="75"/>
      <c r="H323" s="75"/>
      <c r="I323" s="45"/>
      <c r="J323" s="55"/>
      <c r="K323" s="43"/>
      <c r="L323" s="45">
        <f>SUM(BC52:BC307)</f>
        <v>0</v>
      </c>
    </row>
    <row r="324" spans="1:12" ht="14.25" hidden="1" x14ac:dyDescent="0.2">
      <c r="A324" s="55"/>
      <c r="B324" s="57"/>
      <c r="C324" s="75" t="s">
        <v>901</v>
      </c>
      <c r="D324" s="75"/>
      <c r="E324" s="75"/>
      <c r="F324" s="75"/>
      <c r="G324" s="75"/>
      <c r="H324" s="75"/>
      <c r="I324" s="45"/>
      <c r="J324" s="55"/>
      <c r="K324" s="43"/>
      <c r="L324" s="45">
        <f>SUM(BB52:BB307)</f>
        <v>0</v>
      </c>
    </row>
    <row r="325" spans="1:12" ht="14.25" hidden="1" x14ac:dyDescent="0.2">
      <c r="A325" s="55"/>
      <c r="B325" s="57"/>
      <c r="C325" s="75" t="s">
        <v>902</v>
      </c>
      <c r="D325" s="75"/>
      <c r="E325" s="75"/>
      <c r="F325" s="75"/>
      <c r="G325" s="75"/>
      <c r="H325" s="75"/>
      <c r="I325" s="45"/>
      <c r="J325" s="55"/>
      <c r="K325" s="43"/>
      <c r="L325" s="45">
        <f>SUM(AR52:AR307)+SUM(AT52:AT307)+SUM(AV52:AV307)</f>
        <v>1680.46</v>
      </c>
    </row>
    <row r="326" spans="1:12" ht="14.25" hidden="1" x14ac:dyDescent="0.2">
      <c r="A326" s="55"/>
      <c r="B326" s="57"/>
      <c r="C326" s="75" t="s">
        <v>903</v>
      </c>
      <c r="D326" s="75"/>
      <c r="E326" s="75"/>
      <c r="F326" s="75"/>
      <c r="G326" s="75"/>
      <c r="H326" s="75"/>
      <c r="I326" s="45"/>
      <c r="J326" s="55"/>
      <c r="K326" s="43"/>
      <c r="L326" s="45">
        <f>SUM(AZ52:AZ307)</f>
        <v>1670.37</v>
      </c>
    </row>
    <row r="327" spans="1:12" ht="14.25" hidden="1" x14ac:dyDescent="0.2">
      <c r="A327" s="55"/>
      <c r="B327" s="57"/>
      <c r="C327" s="75" t="s">
        <v>904</v>
      </c>
      <c r="D327" s="75"/>
      <c r="E327" s="75"/>
      <c r="F327" s="75"/>
      <c r="G327" s="75"/>
      <c r="H327" s="75"/>
      <c r="I327" s="45"/>
      <c r="J327" s="55"/>
      <c r="K327" s="43"/>
      <c r="L327" s="45">
        <f>SUM(BA52:BA307)</f>
        <v>830.15</v>
      </c>
    </row>
    <row r="328" spans="1:12" ht="14.25" hidden="1" x14ac:dyDescent="0.2">
      <c r="A328" s="55"/>
      <c r="B328" s="57"/>
      <c r="C328" s="75" t="s">
        <v>941</v>
      </c>
      <c r="D328" s="75"/>
      <c r="E328" s="75"/>
      <c r="F328" s="75"/>
      <c r="G328" s="75"/>
      <c r="H328" s="75"/>
      <c r="I328" s="45"/>
      <c r="J328" s="55"/>
      <c r="K328" s="43"/>
      <c r="L328" s="45">
        <f>L330+L331</f>
        <v>0</v>
      </c>
    </row>
    <row r="329" spans="1:12" ht="14.25" hidden="1" x14ac:dyDescent="0.2">
      <c r="A329" s="55"/>
      <c r="B329" s="57"/>
      <c r="C329" s="79" t="s">
        <v>892</v>
      </c>
      <c r="D329" s="75"/>
      <c r="E329" s="75"/>
      <c r="F329" s="75"/>
      <c r="G329" s="75"/>
      <c r="H329" s="75"/>
      <c r="I329" s="45"/>
      <c r="J329" s="55"/>
      <c r="K329" s="43"/>
      <c r="L329" s="45"/>
    </row>
    <row r="330" spans="1:12" ht="14.25" hidden="1" x14ac:dyDescent="0.2">
      <c r="A330" s="55"/>
      <c r="B330" s="57"/>
      <c r="C330" s="75" t="s">
        <v>906</v>
      </c>
      <c r="D330" s="75"/>
      <c r="E330" s="75"/>
      <c r="F330" s="75"/>
      <c r="G330" s="75"/>
      <c r="H330" s="75"/>
      <c r="I330" s="45"/>
      <c r="J330" s="55"/>
      <c r="K330" s="43"/>
      <c r="L330" s="45">
        <f>SUM(BK52:BK307)</f>
        <v>0</v>
      </c>
    </row>
    <row r="331" spans="1:12" ht="14.25" hidden="1" x14ac:dyDescent="0.2">
      <c r="A331" s="55"/>
      <c r="B331" s="57"/>
      <c r="C331" s="75" t="s">
        <v>907</v>
      </c>
      <c r="D331" s="75"/>
      <c r="E331" s="75"/>
      <c r="F331" s="75"/>
      <c r="G331" s="75"/>
      <c r="H331" s="75"/>
      <c r="I331" s="45"/>
      <c r="J331" s="55"/>
      <c r="K331" s="43"/>
      <c r="L331" s="45">
        <f>SUM(BD52:BD307)</f>
        <v>0</v>
      </c>
    </row>
    <row r="332" spans="1:12" ht="14.25" hidden="1" x14ac:dyDescent="0.2">
      <c r="A332" s="55"/>
      <c r="B332" s="57"/>
      <c r="C332" s="75" t="s">
        <v>942</v>
      </c>
      <c r="D332" s="75"/>
      <c r="E332" s="75"/>
      <c r="F332" s="75"/>
      <c r="G332" s="75"/>
      <c r="H332" s="75"/>
      <c r="I332" s="45"/>
      <c r="J332" s="55"/>
      <c r="K332" s="43"/>
      <c r="L332" s="45">
        <f>L283</f>
        <v>0</v>
      </c>
    </row>
    <row r="333" spans="1:12" ht="14.25" hidden="1" x14ac:dyDescent="0.2">
      <c r="A333" s="55"/>
      <c r="B333" s="57"/>
      <c r="C333" s="78" t="s">
        <v>911</v>
      </c>
      <c r="D333" s="75"/>
      <c r="E333" s="75"/>
      <c r="F333" s="75"/>
      <c r="G333" s="75"/>
      <c r="H333" s="75"/>
      <c r="I333" s="45"/>
      <c r="J333" s="55"/>
      <c r="K333" s="43"/>
      <c r="L333" s="45"/>
    </row>
    <row r="334" spans="1:12" ht="14.25" hidden="1" x14ac:dyDescent="0.2">
      <c r="A334" s="55"/>
      <c r="B334" s="57"/>
      <c r="C334" s="75" t="s">
        <v>912</v>
      </c>
      <c r="D334" s="75"/>
      <c r="E334" s="75"/>
      <c r="F334" s="75"/>
      <c r="G334" s="75"/>
      <c r="H334" s="75"/>
      <c r="I334" s="45"/>
      <c r="J334" s="55"/>
      <c r="K334" s="43"/>
      <c r="L334" s="45">
        <f>SUM(AX52:AX307)</f>
        <v>2595.6</v>
      </c>
    </row>
    <row r="335" spans="1:12" ht="14.25" hidden="1" x14ac:dyDescent="0.2">
      <c r="A335" s="55"/>
      <c r="B335" s="57"/>
      <c r="C335" s="75" t="s">
        <v>913</v>
      </c>
      <c r="D335" s="75"/>
      <c r="E335" s="75"/>
      <c r="F335" s="75"/>
      <c r="G335" s="75"/>
      <c r="H335" s="75"/>
      <c r="I335" s="45"/>
      <c r="J335" s="55"/>
      <c r="K335" s="43"/>
      <c r="L335" s="45">
        <f>SUM(AY52:AY307)</f>
        <v>0</v>
      </c>
    </row>
    <row r="336" spans="1:12" ht="14.25" hidden="1" x14ac:dyDescent="0.2">
      <c r="A336" s="55"/>
      <c r="B336" s="57"/>
      <c r="C336" s="75" t="s">
        <v>914</v>
      </c>
      <c r="D336" s="75"/>
      <c r="E336" s="75"/>
      <c r="F336" s="76"/>
      <c r="G336" s="46">
        <f>Source!F523</f>
        <v>2.2244799999999998</v>
      </c>
      <c r="H336" s="55"/>
      <c r="I336" s="55"/>
      <c r="J336" s="55"/>
      <c r="K336" s="55"/>
      <c r="L336" s="55"/>
    </row>
    <row r="337" spans="1:12" ht="14.25" hidden="1" x14ac:dyDescent="0.2">
      <c r="A337" s="55"/>
      <c r="B337" s="57"/>
      <c r="C337" s="75" t="s">
        <v>915</v>
      </c>
      <c r="D337" s="75"/>
      <c r="E337" s="75"/>
      <c r="F337" s="76"/>
      <c r="G337" s="46">
        <f>Source!F524</f>
        <v>7.6639999999999998E-3</v>
      </c>
      <c r="H337" s="55"/>
      <c r="I337" s="55"/>
      <c r="J337" s="55"/>
      <c r="K337" s="55"/>
      <c r="L337" s="55"/>
    </row>
    <row r="341" spans="1:12" ht="14.25" customHeight="1" x14ac:dyDescent="0.2">
      <c r="A341" s="69"/>
      <c r="B341" s="70" t="s">
        <v>943</v>
      </c>
      <c r="C341" s="72" t="str">
        <f>IF(Source!AC15&lt;&gt;"", Source!AC15," ")</f>
        <v xml:space="preserve"> </v>
      </c>
      <c r="D341" s="33"/>
      <c r="E341" s="33"/>
      <c r="F341" s="33"/>
      <c r="G341" s="33"/>
      <c r="H341" s="71" t="str">
        <f>IF(Source!AB15&lt;&gt;"", Source!AB15," ")</f>
        <v>Чайкин А.В.</v>
      </c>
      <c r="I341" s="23"/>
      <c r="J341" s="23"/>
      <c r="K341" s="37"/>
      <c r="L341" s="37"/>
    </row>
    <row r="342" spans="1:12" ht="14.25" customHeight="1" x14ac:dyDescent="0.2">
      <c r="A342" s="69"/>
      <c r="B342" s="73"/>
      <c r="C342" s="77" t="s">
        <v>944</v>
      </c>
      <c r="D342" s="77"/>
      <c r="E342" s="77"/>
      <c r="F342" s="77"/>
      <c r="G342" s="77"/>
      <c r="H342" s="23"/>
      <c r="I342" s="23"/>
      <c r="J342" s="23"/>
      <c r="K342" s="37"/>
      <c r="L342" s="37"/>
    </row>
    <row r="343" spans="1:12" ht="14.25" customHeight="1" x14ac:dyDescent="0.2">
      <c r="A343" s="69"/>
      <c r="B343" s="73"/>
      <c r="C343" s="19"/>
      <c r="D343" s="19"/>
      <c r="E343" s="19"/>
      <c r="F343" s="19"/>
      <c r="G343" s="19"/>
      <c r="H343" s="23"/>
      <c r="I343" s="23"/>
      <c r="J343" s="23"/>
      <c r="K343" s="37"/>
      <c r="L343" s="37"/>
    </row>
    <row r="344" spans="1:12" ht="14.25" customHeight="1" x14ac:dyDescent="0.2">
      <c r="A344" s="69"/>
      <c r="B344" s="70" t="s">
        <v>945</v>
      </c>
      <c r="C344" s="72" t="str">
        <f>IF(Source!AE15&lt;&gt;"", Source!AE15," ")</f>
        <v xml:space="preserve"> </v>
      </c>
      <c r="D344" s="33"/>
      <c r="E344" s="33"/>
      <c r="F344" s="33"/>
      <c r="G344" s="33"/>
      <c r="H344" s="71" t="str">
        <f>IF(Source!AD15&lt;&gt;"", Source!AD15," ")</f>
        <v xml:space="preserve"> </v>
      </c>
      <c r="I344" s="23"/>
      <c r="J344" s="23"/>
      <c r="K344" s="37"/>
      <c r="L344" s="37"/>
    </row>
    <row r="345" spans="1:12" ht="14.25" customHeight="1" x14ac:dyDescent="0.2">
      <c r="A345" s="19"/>
      <c r="B345" s="19"/>
      <c r="C345" s="77" t="s">
        <v>944</v>
      </c>
      <c r="D345" s="77"/>
      <c r="E345" s="77"/>
      <c r="F345" s="77"/>
      <c r="G345" s="77"/>
      <c r="H345" s="23"/>
      <c r="I345" s="23"/>
      <c r="J345" s="23"/>
      <c r="K345" s="37"/>
      <c r="L345" s="37"/>
    </row>
  </sheetData>
  <mergeCells count="277">
    <mergeCell ref="A8:E8"/>
    <mergeCell ref="F8:L8"/>
    <mergeCell ref="A10:E10"/>
    <mergeCell ref="F10:L10"/>
    <mergeCell ref="A12:E12"/>
    <mergeCell ref="F12:L12"/>
    <mergeCell ref="A2:E2"/>
    <mergeCell ref="F2:L2"/>
    <mergeCell ref="A4:E4"/>
    <mergeCell ref="F4:L4"/>
    <mergeCell ref="A6:E6"/>
    <mergeCell ref="F6:L6"/>
    <mergeCell ref="A22:L22"/>
    <mergeCell ref="A23:L23"/>
    <mergeCell ref="A25:L25"/>
    <mergeCell ref="A27:L27"/>
    <mergeCell ref="A28:L28"/>
    <mergeCell ref="C33:L33"/>
    <mergeCell ref="A14:E14"/>
    <mergeCell ref="F14:L14"/>
    <mergeCell ref="A16:E16"/>
    <mergeCell ref="F16:L16"/>
    <mergeCell ref="A19:L19"/>
    <mergeCell ref="A20:L20"/>
    <mergeCell ref="A46:A50"/>
    <mergeCell ref="B46:B50"/>
    <mergeCell ref="C46:C50"/>
    <mergeCell ref="D46:D50"/>
    <mergeCell ref="E46:G49"/>
    <mergeCell ref="H46:L49"/>
    <mergeCell ref="C34:L34"/>
    <mergeCell ref="C38:D38"/>
    <mergeCell ref="C41:D41"/>
    <mergeCell ref="C42:D42"/>
    <mergeCell ref="C43:D43"/>
    <mergeCell ref="C44:D44"/>
    <mergeCell ref="C76:H76"/>
    <mergeCell ref="C77:H77"/>
    <mergeCell ref="C78:H78"/>
    <mergeCell ref="C79:H79"/>
    <mergeCell ref="C80:H80"/>
    <mergeCell ref="C81:H81"/>
    <mergeCell ref="A53:L53"/>
    <mergeCell ref="C72:H72"/>
    <mergeCell ref="I72:J72"/>
    <mergeCell ref="K72:L72"/>
    <mergeCell ref="C74:H74"/>
    <mergeCell ref="C75:H75"/>
    <mergeCell ref="C88:H88"/>
    <mergeCell ref="C89:H89"/>
    <mergeCell ref="C90:H90"/>
    <mergeCell ref="C91:H91"/>
    <mergeCell ref="C92:H92"/>
    <mergeCell ref="C93:H93"/>
    <mergeCell ref="C82:H82"/>
    <mergeCell ref="C83:H83"/>
    <mergeCell ref="C84:H84"/>
    <mergeCell ref="C85:H85"/>
    <mergeCell ref="C86:H86"/>
    <mergeCell ref="C87:H87"/>
    <mergeCell ref="C100:H100"/>
    <mergeCell ref="C101:H101"/>
    <mergeCell ref="C102:F102"/>
    <mergeCell ref="C103:F103"/>
    <mergeCell ref="A106:L106"/>
    <mergeCell ref="C126:H126"/>
    <mergeCell ref="I126:J126"/>
    <mergeCell ref="K126:L126"/>
    <mergeCell ref="C94:H94"/>
    <mergeCell ref="C95:H95"/>
    <mergeCell ref="C96:H96"/>
    <mergeCell ref="C97:H97"/>
    <mergeCell ref="C98:H98"/>
    <mergeCell ref="C99:H99"/>
    <mergeCell ref="C134:H134"/>
    <mergeCell ref="C135:H135"/>
    <mergeCell ref="C136:H136"/>
    <mergeCell ref="C137:H137"/>
    <mergeCell ref="C138:H138"/>
    <mergeCell ref="C139:H139"/>
    <mergeCell ref="C128:H128"/>
    <mergeCell ref="C129:H129"/>
    <mergeCell ref="C130:H130"/>
    <mergeCell ref="C131:H131"/>
    <mergeCell ref="C132:H132"/>
    <mergeCell ref="C133:H133"/>
    <mergeCell ref="C146:H146"/>
    <mergeCell ref="C147:H147"/>
    <mergeCell ref="C148:H148"/>
    <mergeCell ref="C149:H149"/>
    <mergeCell ref="C150:H150"/>
    <mergeCell ref="C151:H151"/>
    <mergeCell ref="C140:H140"/>
    <mergeCell ref="C141:H141"/>
    <mergeCell ref="C142:H142"/>
    <mergeCell ref="C143:H143"/>
    <mergeCell ref="C144:H144"/>
    <mergeCell ref="C145:H145"/>
    <mergeCell ref="A160:L160"/>
    <mergeCell ref="C162:H162"/>
    <mergeCell ref="I162:J162"/>
    <mergeCell ref="K162:L162"/>
    <mergeCell ref="C164:H164"/>
    <mergeCell ref="I164:J164"/>
    <mergeCell ref="K164:L164"/>
    <mergeCell ref="C152:H152"/>
    <mergeCell ref="C153:H153"/>
    <mergeCell ref="C154:H154"/>
    <mergeCell ref="C155:H155"/>
    <mergeCell ref="C156:F156"/>
    <mergeCell ref="C157:F157"/>
    <mergeCell ref="C170:H170"/>
    <mergeCell ref="C171:H171"/>
    <mergeCell ref="C172:H172"/>
    <mergeCell ref="C173:H173"/>
    <mergeCell ref="C174:H174"/>
    <mergeCell ref="C175:H175"/>
    <mergeCell ref="C166:H166"/>
    <mergeCell ref="I166:J166"/>
    <mergeCell ref="K166:L166"/>
    <mergeCell ref="C168:H168"/>
    <mergeCell ref="I168:J168"/>
    <mergeCell ref="K168:L168"/>
    <mergeCell ref="C182:H182"/>
    <mergeCell ref="C183:H183"/>
    <mergeCell ref="C184:H184"/>
    <mergeCell ref="C185:H185"/>
    <mergeCell ref="C186:H186"/>
    <mergeCell ref="C187:H187"/>
    <mergeCell ref="C176:H176"/>
    <mergeCell ref="C177:H177"/>
    <mergeCell ref="C178:H178"/>
    <mergeCell ref="C179:H179"/>
    <mergeCell ref="C180:H180"/>
    <mergeCell ref="C181:H181"/>
    <mergeCell ref="C194:H194"/>
    <mergeCell ref="C195:H195"/>
    <mergeCell ref="C196:H196"/>
    <mergeCell ref="C197:H197"/>
    <mergeCell ref="C198:F198"/>
    <mergeCell ref="C199:F199"/>
    <mergeCell ref="C188:H188"/>
    <mergeCell ref="C189:H189"/>
    <mergeCell ref="C190:H190"/>
    <mergeCell ref="C191:H191"/>
    <mergeCell ref="C192:H192"/>
    <mergeCell ref="C193:H193"/>
    <mergeCell ref="C209:H209"/>
    <mergeCell ref="C210:H210"/>
    <mergeCell ref="C211:H211"/>
    <mergeCell ref="C212:H212"/>
    <mergeCell ref="C213:H213"/>
    <mergeCell ref="C214:H214"/>
    <mergeCell ref="A202:L202"/>
    <mergeCell ref="C204:H204"/>
    <mergeCell ref="C205:H205"/>
    <mergeCell ref="C206:H206"/>
    <mergeCell ref="C207:H207"/>
    <mergeCell ref="C208:H208"/>
    <mergeCell ref="C221:H221"/>
    <mergeCell ref="C222:H222"/>
    <mergeCell ref="C223:H223"/>
    <mergeCell ref="C224:H224"/>
    <mergeCell ref="C225:H225"/>
    <mergeCell ref="C226:H226"/>
    <mergeCell ref="C215:H215"/>
    <mergeCell ref="C216:H216"/>
    <mergeCell ref="C217:H217"/>
    <mergeCell ref="C218:H218"/>
    <mergeCell ref="C219:H219"/>
    <mergeCell ref="C220:H220"/>
    <mergeCell ref="C233:F233"/>
    <mergeCell ref="C236:H236"/>
    <mergeCell ref="C238:H238"/>
    <mergeCell ref="C239:H239"/>
    <mergeCell ref="C240:H240"/>
    <mergeCell ref="C241:H241"/>
    <mergeCell ref="C227:H227"/>
    <mergeCell ref="C228:H228"/>
    <mergeCell ref="C229:H229"/>
    <mergeCell ref="C230:H230"/>
    <mergeCell ref="C231:H231"/>
    <mergeCell ref="C232:F232"/>
    <mergeCell ref="C248:H248"/>
    <mergeCell ref="C249:H249"/>
    <mergeCell ref="C250:H250"/>
    <mergeCell ref="C251:H251"/>
    <mergeCell ref="C252:H252"/>
    <mergeCell ref="C253:H253"/>
    <mergeCell ref="C242:H242"/>
    <mergeCell ref="C243:H243"/>
    <mergeCell ref="C244:H244"/>
    <mergeCell ref="C245:H245"/>
    <mergeCell ref="C246:H246"/>
    <mergeCell ref="C247:H247"/>
    <mergeCell ref="C261:H261"/>
    <mergeCell ref="C262:H262"/>
    <mergeCell ref="C263:H263"/>
    <mergeCell ref="C264:H264"/>
    <mergeCell ref="C265:H265"/>
    <mergeCell ref="C266:H266"/>
    <mergeCell ref="C254:H254"/>
    <mergeCell ref="C255:H255"/>
    <mergeCell ref="C256:H256"/>
    <mergeCell ref="C258:H258"/>
    <mergeCell ref="C259:H259"/>
    <mergeCell ref="C260:H260"/>
    <mergeCell ref="C273:H273"/>
    <mergeCell ref="C274:H274"/>
    <mergeCell ref="C275:H275"/>
    <mergeCell ref="C276:H276"/>
    <mergeCell ref="C278:H278"/>
    <mergeCell ref="C279:H279"/>
    <mergeCell ref="C267:H267"/>
    <mergeCell ref="C268:H268"/>
    <mergeCell ref="C269:H269"/>
    <mergeCell ref="C270:H270"/>
    <mergeCell ref="C271:H271"/>
    <mergeCell ref="C272:H272"/>
    <mergeCell ref="C287:H287"/>
    <mergeCell ref="C288:H288"/>
    <mergeCell ref="C289:H289"/>
    <mergeCell ref="C290:H290"/>
    <mergeCell ref="C291:H291"/>
    <mergeCell ref="C292:H292"/>
    <mergeCell ref="C280:H280"/>
    <mergeCell ref="C281:H281"/>
    <mergeCell ref="C283:H283"/>
    <mergeCell ref="C284:H284"/>
    <mergeCell ref="C285:H285"/>
    <mergeCell ref="C286:H286"/>
    <mergeCell ref="C299:H299"/>
    <mergeCell ref="C300:H300"/>
    <mergeCell ref="C301:H301"/>
    <mergeCell ref="C302:H302"/>
    <mergeCell ref="C303:H303"/>
    <mergeCell ref="C304:H304"/>
    <mergeCell ref="C293:H293"/>
    <mergeCell ref="C294:H294"/>
    <mergeCell ref="C295:H295"/>
    <mergeCell ref="C296:H296"/>
    <mergeCell ref="C297:H297"/>
    <mergeCell ref="C298:H298"/>
    <mergeCell ref="C312:H312"/>
    <mergeCell ref="C313:H313"/>
    <mergeCell ref="C314:H314"/>
    <mergeCell ref="C315:H315"/>
    <mergeCell ref="C316:H316"/>
    <mergeCell ref="C317:H317"/>
    <mergeCell ref="C305:H305"/>
    <mergeCell ref="C306:H306"/>
    <mergeCell ref="C307:H307"/>
    <mergeCell ref="C309:H309"/>
    <mergeCell ref="C310:H310"/>
    <mergeCell ref="C311:H311"/>
    <mergeCell ref="C324:H324"/>
    <mergeCell ref="C325:H325"/>
    <mergeCell ref="C326:H326"/>
    <mergeCell ref="C327:H327"/>
    <mergeCell ref="C328:H328"/>
    <mergeCell ref="C329:H329"/>
    <mergeCell ref="C318:H318"/>
    <mergeCell ref="C319:H319"/>
    <mergeCell ref="C320:H320"/>
    <mergeCell ref="C321:H321"/>
    <mergeCell ref="C322:H322"/>
    <mergeCell ref="C323:H323"/>
    <mergeCell ref="C336:F336"/>
    <mergeCell ref="C337:F337"/>
    <mergeCell ref="C342:G342"/>
    <mergeCell ref="C345:G345"/>
    <mergeCell ref="C330:H330"/>
    <mergeCell ref="C331:H331"/>
    <mergeCell ref="C332:H332"/>
    <mergeCell ref="C333:H333"/>
    <mergeCell ref="C334:H334"/>
    <mergeCell ref="C335:H335"/>
  </mergeCells>
  <pageMargins left="0.4" right="0.2" top="0.2" bottom="0.4" header="0.2" footer="0.2"/>
  <pageSetup paperSize="9" scale="49" fitToHeight="0" orientation="portrait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A0BFD-7D2E-4655-993C-9A1367D7A8E5}">
  <sheetPr>
    <pageSetUpPr fitToPage="1"/>
  </sheetPr>
  <dimension ref="A1:CO256"/>
  <sheetViews>
    <sheetView tabSelected="1" topLeftCell="A108" zoomScaleNormal="100" workbookViewId="0">
      <selection activeCell="J250" sqref="J250"/>
    </sheetView>
  </sheetViews>
  <sheetFormatPr defaultRowHeight="12.75" x14ac:dyDescent="0.2"/>
  <cols>
    <col min="1" max="1" width="5.7109375" customWidth="1"/>
    <col min="2" max="2" width="20.7109375" customWidth="1"/>
    <col min="3" max="3" width="40.7109375" customWidth="1"/>
    <col min="4" max="4" width="10.7109375" customWidth="1"/>
    <col min="5" max="12" width="15.7109375" customWidth="1"/>
    <col min="15" max="92" width="0" hidden="1" customWidth="1"/>
    <col min="93" max="93" width="108.7109375" hidden="1" customWidth="1"/>
    <col min="94" max="101" width="0" hidden="1" customWidth="1"/>
  </cols>
  <sheetData>
    <row r="1" spans="1:93" x14ac:dyDescent="0.2">
      <c r="A1" s="10" t="str">
        <f>Source!B1</f>
        <v>Smeta.RU Flash  (495) 974-1589</v>
      </c>
    </row>
    <row r="2" spans="1:93" ht="12.75" hidden="1" customHeight="1" x14ac:dyDescent="0.2">
      <c r="A2" s="103" t="s">
        <v>834</v>
      </c>
      <c r="B2" s="103"/>
      <c r="C2" s="103"/>
      <c r="D2" s="103"/>
      <c r="E2" s="103"/>
      <c r="F2" s="104" t="s">
        <v>873</v>
      </c>
      <c r="G2" s="104"/>
      <c r="H2" s="104"/>
      <c r="I2" s="104"/>
      <c r="J2" s="104"/>
      <c r="K2" s="104"/>
      <c r="L2" s="104"/>
    </row>
    <row r="3" spans="1:93" ht="12.75" hidden="1" customHeight="1" x14ac:dyDescent="0.2">
      <c r="A3" s="14"/>
      <c r="B3" s="14"/>
      <c r="C3" s="14"/>
      <c r="D3" s="14"/>
      <c r="E3" s="14"/>
      <c r="F3" s="15"/>
      <c r="G3" s="15"/>
      <c r="H3" s="15"/>
      <c r="I3" s="15"/>
      <c r="J3" s="15"/>
      <c r="K3" s="15"/>
      <c r="L3" s="15"/>
    </row>
    <row r="4" spans="1:93" ht="25.5" hidden="1" x14ac:dyDescent="0.2">
      <c r="A4" s="103" t="s">
        <v>835</v>
      </c>
      <c r="B4" s="103"/>
      <c r="C4" s="103"/>
      <c r="D4" s="103"/>
      <c r="E4" s="103"/>
      <c r="F4" s="104" t="str">
        <f>IF(Source!CQ12 &lt;&gt; "", Source!CQ12, 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  <c r="G4" s="104"/>
      <c r="H4" s="104"/>
      <c r="I4" s="104"/>
      <c r="J4" s="104"/>
      <c r="K4" s="104"/>
      <c r="L4" s="104"/>
      <c r="CO4" s="12" t="str">
        <f>IF(Source!CQ12 &lt;&gt; "", Source!CQ12, 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</row>
    <row r="5" spans="1:93" ht="12.75" hidden="1" customHeight="1" x14ac:dyDescent="0.2">
      <c r="A5" s="14"/>
      <c r="B5" s="14"/>
      <c r="C5" s="14"/>
      <c r="D5" s="14"/>
      <c r="E5" s="14"/>
      <c r="F5" s="15"/>
      <c r="G5" s="15"/>
      <c r="H5" s="15"/>
      <c r="I5" s="15"/>
      <c r="J5" s="15"/>
      <c r="K5" s="15"/>
      <c r="L5" s="15"/>
    </row>
    <row r="6" spans="1:93" ht="140.25" hidden="1" x14ac:dyDescent="0.2">
      <c r="A6" s="103" t="s">
        <v>836</v>
      </c>
      <c r="B6" s="103"/>
      <c r="C6" s="103"/>
      <c r="D6" s="103"/>
      <c r="E6" s="103"/>
      <c r="F6" s="104" t="str">
        <f>IF(Source!CV12 &lt;&gt; "", Source!CV12, 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  <c r="G6" s="104"/>
      <c r="H6" s="104"/>
      <c r="I6" s="104"/>
      <c r="J6" s="104"/>
      <c r="K6" s="104"/>
      <c r="L6" s="104"/>
      <c r="CO6" s="12" t="str">
        <f>IF(Source!CV12 &lt;&gt; "", Source!CV12, 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</row>
    <row r="7" spans="1:93" ht="12.75" hidden="1" customHeight="1" x14ac:dyDescent="0.2">
      <c r="A7" s="14"/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</row>
    <row r="8" spans="1:93" ht="76.5" hidden="1" customHeight="1" x14ac:dyDescent="0.2">
      <c r="A8" s="103" t="s">
        <v>837</v>
      </c>
      <c r="B8" s="103"/>
      <c r="C8" s="103"/>
      <c r="D8" s="103"/>
      <c r="E8" s="103"/>
      <c r="F8" s="104" t="s">
        <v>587</v>
      </c>
      <c r="G8" s="104"/>
      <c r="H8" s="104"/>
      <c r="I8" s="104"/>
      <c r="J8" s="104"/>
      <c r="K8" s="104"/>
      <c r="L8" s="104"/>
    </row>
    <row r="9" spans="1:93" ht="12.75" hidden="1" customHeight="1" x14ac:dyDescent="0.2">
      <c r="A9" s="14"/>
      <c r="B9" s="14"/>
      <c r="C9" s="14"/>
      <c r="D9" s="14"/>
      <c r="E9" s="14"/>
      <c r="F9" s="15"/>
      <c r="G9" s="15"/>
      <c r="H9" s="15"/>
      <c r="I9" s="15"/>
      <c r="J9" s="15"/>
      <c r="K9" s="15"/>
      <c r="L9" s="15"/>
    </row>
    <row r="10" spans="1:93" ht="38.25" hidden="1" customHeight="1" x14ac:dyDescent="0.2">
      <c r="A10" s="103" t="s">
        <v>838</v>
      </c>
      <c r="B10" s="103"/>
      <c r="C10" s="103"/>
      <c r="D10" s="103"/>
      <c r="E10" s="103"/>
      <c r="F10" s="104" t="s">
        <v>589</v>
      </c>
      <c r="G10" s="104"/>
      <c r="H10" s="104"/>
      <c r="I10" s="104"/>
      <c r="J10" s="104"/>
      <c r="K10" s="104"/>
      <c r="L10" s="104"/>
    </row>
    <row r="11" spans="1:93" ht="12.75" hidden="1" customHeight="1" x14ac:dyDescent="0.2">
      <c r="A11" s="11"/>
      <c r="B11" s="11"/>
      <c r="C11" s="11"/>
      <c r="D11" s="11"/>
      <c r="E11" s="11"/>
      <c r="F11" s="16"/>
      <c r="G11" s="16"/>
      <c r="H11" s="16"/>
      <c r="I11" s="16"/>
      <c r="J11" s="16"/>
      <c r="K11" s="16"/>
      <c r="L11" s="16"/>
    </row>
    <row r="12" spans="1:93" ht="12.75" hidden="1" customHeight="1" x14ac:dyDescent="0.2">
      <c r="A12" s="103" t="s">
        <v>839</v>
      </c>
      <c r="B12" s="103"/>
      <c r="C12" s="103"/>
      <c r="D12" s="103"/>
      <c r="E12" s="103"/>
      <c r="F12" s="104" t="s">
        <v>874</v>
      </c>
      <c r="G12" s="104"/>
      <c r="H12" s="104"/>
      <c r="I12" s="104"/>
      <c r="J12" s="104"/>
      <c r="K12" s="104"/>
      <c r="L12" s="104"/>
    </row>
    <row r="13" spans="1:93" ht="12.75" hidden="1" customHeight="1" x14ac:dyDescent="0.2">
      <c r="A13" s="11"/>
      <c r="B13" s="11"/>
      <c r="C13" s="11"/>
      <c r="D13" s="11"/>
      <c r="E13" s="11"/>
      <c r="F13" s="16"/>
      <c r="G13" s="16"/>
      <c r="H13" s="16"/>
      <c r="I13" s="16"/>
      <c r="J13" s="16"/>
      <c r="K13" s="16"/>
      <c r="L13" s="16"/>
    </row>
    <row r="14" spans="1:93" ht="12.75" hidden="1" customHeight="1" x14ac:dyDescent="0.2">
      <c r="A14" s="103" t="s">
        <v>840</v>
      </c>
      <c r="B14" s="103"/>
      <c r="C14" s="103"/>
      <c r="D14" s="103"/>
      <c r="E14" s="103"/>
      <c r="F14" s="104" t="str">
        <f>IF(Source!CZ12 &lt;&gt; "", Source!CZ12, "")</f>
        <v/>
      </c>
      <c r="G14" s="104"/>
      <c r="H14" s="104"/>
      <c r="I14" s="104"/>
      <c r="J14" s="104"/>
      <c r="K14" s="104"/>
      <c r="L14" s="104"/>
    </row>
    <row r="15" spans="1:93" ht="12.75" hidden="1" customHeight="1" x14ac:dyDescent="0.2">
      <c r="A15" s="11"/>
      <c r="B15" s="11"/>
      <c r="C15" s="11"/>
      <c r="D15" s="11"/>
      <c r="E15" s="11"/>
      <c r="F15" s="16"/>
      <c r="G15" s="16"/>
      <c r="H15" s="16"/>
      <c r="I15" s="16"/>
      <c r="J15" s="16"/>
      <c r="K15" s="16"/>
      <c r="L15" s="15"/>
    </row>
    <row r="16" spans="1:93" ht="12.75" hidden="1" customHeight="1" x14ac:dyDescent="0.2">
      <c r="A16" s="103" t="s">
        <v>841</v>
      </c>
      <c r="B16" s="103"/>
      <c r="C16" s="103"/>
      <c r="D16" s="103"/>
      <c r="E16" s="103"/>
      <c r="F16" s="104" t="str">
        <f>IF(Source!DA12 &lt;&gt; "", Source!DA12, "")</f>
        <v/>
      </c>
      <c r="G16" s="104"/>
      <c r="H16" s="104"/>
      <c r="I16" s="104"/>
      <c r="J16" s="104"/>
      <c r="K16" s="104"/>
      <c r="L16" s="104"/>
    </row>
    <row r="17" spans="1:12" ht="12.75" hidden="1" customHeight="1" x14ac:dyDescent="0.2">
      <c r="A17" s="17"/>
      <c r="B17" s="17"/>
      <c r="C17" s="17"/>
      <c r="D17" s="17"/>
      <c r="E17" s="17"/>
      <c r="F17" s="18"/>
      <c r="G17" s="18"/>
      <c r="H17" s="18"/>
      <c r="I17" s="18"/>
      <c r="J17" s="18"/>
      <c r="K17" s="18"/>
      <c r="L17" s="18"/>
    </row>
    <row r="18" spans="1:12" ht="12.75" hidden="1" customHeight="1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</row>
    <row r="19" spans="1:12" ht="15.75" customHeight="1" x14ac:dyDescent="0.25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</row>
    <row r="20" spans="1:12" ht="14.25" customHeight="1" x14ac:dyDescent="0.2">
      <c r="A20" s="96" t="s">
        <v>842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</row>
    <row r="21" spans="1:12" ht="14.2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1:12" ht="15.75" customHeight="1" x14ac:dyDescent="0.25">
      <c r="A22" s="99" t="s">
        <v>957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</row>
    <row r="23" spans="1:12" ht="14.25" customHeight="1" x14ac:dyDescent="0.2">
      <c r="A23" s="96" t="s">
        <v>843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</row>
    <row r="24" spans="1:12" ht="14.25" customHeight="1" x14ac:dyDescent="0.2">
      <c r="A24" s="19"/>
      <c r="B24" s="19"/>
      <c r="C24" s="19"/>
      <c r="D24" s="19"/>
      <c r="E24" s="19"/>
      <c r="F24" s="20"/>
      <c r="G24" s="20"/>
      <c r="H24" s="20"/>
      <c r="I24" s="20"/>
      <c r="J24" s="20"/>
      <c r="K24" s="20"/>
      <c r="L24" s="20"/>
    </row>
    <row r="25" spans="1:12" ht="15.75" customHeight="1" x14ac:dyDescent="0.25">
      <c r="A25" s="100" t="str">
        <f>CONCATENATE( "ЛОКАЛЬНАЯ СМЕТА № ", Source!L534, " ",Source!CM534)</f>
        <v xml:space="preserve">ЛОКАЛЬНАЯ СМЕТА № 09-01-01 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</row>
    <row r="26" spans="1:12" ht="15" customHeight="1" x14ac:dyDescent="0.25">
      <c r="A26" s="21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1"/>
    </row>
    <row r="27" spans="1:12" ht="18" customHeight="1" x14ac:dyDescent="0.25">
      <c r="A27" s="101" t="str">
        <f>IF(Source!G534&lt;&gt;"Новая локальная смета", Source!G534, "")</f>
        <v>ПНР ВЛИ-0,4 кВ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</row>
    <row r="28" spans="1:12" ht="14.25" customHeight="1" x14ac:dyDescent="0.2">
      <c r="A28" s="96" t="s">
        <v>844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</row>
    <row r="29" spans="1:12" ht="14.25" customHeight="1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</row>
    <row r="30" spans="1:12" ht="14.25" customHeight="1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</row>
    <row r="31" spans="1:12" ht="12.75" customHeight="1" x14ac:dyDescent="0.2">
      <c r="A31" s="13" t="s">
        <v>845</v>
      </c>
      <c r="B31" s="13"/>
      <c r="C31" s="24" t="s">
        <v>875</v>
      </c>
      <c r="D31" s="13" t="s">
        <v>846</v>
      </c>
      <c r="E31" s="13"/>
      <c r="F31" s="13"/>
      <c r="G31" s="13"/>
      <c r="H31" s="13"/>
      <c r="I31" s="13"/>
      <c r="J31" s="13"/>
      <c r="K31" s="13"/>
      <c r="L31" s="13"/>
    </row>
    <row r="32" spans="1:12" ht="12.75" customHeight="1" x14ac:dyDescent="0.2">
      <c r="A32" s="13"/>
      <c r="B32" s="13"/>
      <c r="C32" s="25"/>
      <c r="D32" s="13"/>
      <c r="E32" s="13"/>
      <c r="F32" s="13"/>
      <c r="G32" s="13"/>
      <c r="H32" s="13"/>
      <c r="I32" s="13"/>
      <c r="J32" s="13"/>
      <c r="K32" s="13"/>
      <c r="L32" s="13"/>
    </row>
    <row r="33" spans="1:12" ht="12.75" customHeight="1" x14ac:dyDescent="0.2">
      <c r="A33" s="13" t="s">
        <v>847</v>
      </c>
      <c r="B33" s="13"/>
      <c r="C33" s="102"/>
      <c r="D33" s="102"/>
      <c r="E33" s="102"/>
      <c r="F33" s="102"/>
      <c r="G33" s="102"/>
      <c r="H33" s="102"/>
      <c r="I33" s="102"/>
      <c r="J33" s="102"/>
      <c r="K33" s="102"/>
      <c r="L33" s="102"/>
    </row>
    <row r="34" spans="1:12" ht="12.75" customHeight="1" x14ac:dyDescent="0.2">
      <c r="A34" s="26"/>
      <c r="B34" s="27"/>
      <c r="C34" s="96" t="s">
        <v>848</v>
      </c>
      <c r="D34" s="96"/>
      <c r="E34" s="96"/>
      <c r="F34" s="96"/>
      <c r="G34" s="96"/>
      <c r="H34" s="96"/>
      <c r="I34" s="96"/>
      <c r="J34" s="96"/>
      <c r="K34" s="96"/>
      <c r="L34" s="96"/>
    </row>
    <row r="35" spans="1:12" ht="14.25" customHeight="1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</row>
    <row r="36" spans="1:12" ht="14.25" customHeight="1" x14ac:dyDescent="0.2">
      <c r="A36" s="28" t="s">
        <v>876</v>
      </c>
      <c r="B36" s="19"/>
      <c r="C36" s="19"/>
      <c r="D36" s="29"/>
      <c r="E36" s="19"/>
      <c r="F36" s="19"/>
      <c r="G36" s="19"/>
      <c r="H36" s="19"/>
      <c r="I36" s="19"/>
      <c r="J36" s="19"/>
      <c r="K36" s="19"/>
      <c r="L36" s="19"/>
    </row>
    <row r="37" spans="1:12" ht="14.25" customHeight="1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</row>
    <row r="38" spans="1:12" ht="14.25" customHeight="1" x14ac:dyDescent="0.2">
      <c r="A38" s="28" t="s">
        <v>849</v>
      </c>
      <c r="B38" s="19"/>
      <c r="C38" s="97">
        <f>C41+C42+C43+C44</f>
        <v>29.34</v>
      </c>
      <c r="D38" s="98"/>
      <c r="E38" s="13" t="s">
        <v>850</v>
      </c>
      <c r="F38" s="17"/>
      <c r="G38" s="17"/>
      <c r="H38" s="17"/>
      <c r="I38" s="17"/>
      <c r="J38" s="17"/>
      <c r="K38" s="17"/>
      <c r="L38" s="19"/>
    </row>
    <row r="39" spans="1:12" ht="14.25" customHeight="1" x14ac:dyDescent="0.2">
      <c r="A39" s="28"/>
      <c r="B39" s="19"/>
      <c r="C39" s="65"/>
      <c r="D39" s="30"/>
      <c r="E39" s="13"/>
      <c r="F39" s="17"/>
      <c r="G39" s="13" t="s">
        <v>851</v>
      </c>
      <c r="H39" s="19"/>
      <c r="I39" s="13"/>
      <c r="J39" s="13"/>
      <c r="K39" s="67">
        <f>ROUND(SUM(AR52:AR249)/1000, 2)</f>
        <v>13.97</v>
      </c>
      <c r="L39" s="13" t="s">
        <v>850</v>
      </c>
    </row>
    <row r="40" spans="1:12" ht="14.25" customHeight="1" x14ac:dyDescent="0.2">
      <c r="A40" s="19"/>
      <c r="B40" s="31" t="s">
        <v>852</v>
      </c>
      <c r="C40" s="66"/>
      <c r="D40" s="19"/>
      <c r="E40" s="13"/>
      <c r="F40" s="17"/>
      <c r="G40" s="13" t="s">
        <v>853</v>
      </c>
      <c r="H40" s="19"/>
      <c r="I40" s="13"/>
      <c r="J40" s="13"/>
      <c r="K40" s="67">
        <f>ROUND(SUM(AT52:AT249)/1000, 2)</f>
        <v>0</v>
      </c>
      <c r="L40" s="13" t="s">
        <v>850</v>
      </c>
    </row>
    <row r="41" spans="1:12" ht="14.25" customHeight="1" x14ac:dyDescent="0.2">
      <c r="A41" s="19"/>
      <c r="B41" s="28" t="s">
        <v>854</v>
      </c>
      <c r="C41" s="97">
        <f>ROUND((Source!F614)/1000, 2)</f>
        <v>0</v>
      </c>
      <c r="D41" s="98"/>
      <c r="E41" s="13" t="s">
        <v>850</v>
      </c>
      <c r="F41" s="17"/>
      <c r="G41" s="13" t="s">
        <v>855</v>
      </c>
      <c r="H41" s="19"/>
      <c r="I41" s="13"/>
      <c r="J41" s="30"/>
      <c r="K41" s="68">
        <f>Source!F619</f>
        <v>12.95712</v>
      </c>
      <c r="L41" s="13" t="s">
        <v>593</v>
      </c>
    </row>
    <row r="42" spans="1:12" ht="14.25" customHeight="1" x14ac:dyDescent="0.2">
      <c r="A42" s="19"/>
      <c r="B42" s="28" t="s">
        <v>856</v>
      </c>
      <c r="C42" s="97">
        <f>ROUND((Source!F615)/1000, 2)</f>
        <v>0</v>
      </c>
      <c r="D42" s="98"/>
      <c r="E42" s="13" t="s">
        <v>850</v>
      </c>
      <c r="F42" s="17"/>
      <c r="G42" s="13" t="s">
        <v>857</v>
      </c>
      <c r="H42" s="19"/>
      <c r="I42" s="13"/>
      <c r="J42" s="32"/>
      <c r="K42" s="68">
        <f>Source!F620</f>
        <v>0</v>
      </c>
      <c r="L42" s="13" t="s">
        <v>593</v>
      </c>
    </row>
    <row r="43" spans="1:12" ht="14.25" customHeight="1" x14ac:dyDescent="0.2">
      <c r="A43" s="19"/>
      <c r="B43" s="28" t="s">
        <v>858</v>
      </c>
      <c r="C43" s="97">
        <f>ROUND((Source!F606)/1000, 2)</f>
        <v>0</v>
      </c>
      <c r="D43" s="98"/>
      <c r="E43" s="13" t="s">
        <v>850</v>
      </c>
      <c r="F43" s="17"/>
      <c r="G43" s="13"/>
      <c r="H43" s="13"/>
      <c r="I43" s="13"/>
      <c r="J43" s="13"/>
      <c r="K43" s="17"/>
      <c r="L43" s="13"/>
    </row>
    <row r="44" spans="1:12" ht="14.25" customHeight="1" x14ac:dyDescent="0.2">
      <c r="A44" s="19"/>
      <c r="B44" s="28" t="s">
        <v>859</v>
      </c>
      <c r="C44" s="97">
        <f>ROUND((Source!F616)/1000, 2)</f>
        <v>29.34</v>
      </c>
      <c r="D44" s="98"/>
      <c r="E44" s="13" t="s">
        <v>850</v>
      </c>
      <c r="F44" s="17"/>
      <c r="G44" s="13"/>
      <c r="H44" s="13"/>
      <c r="I44" s="13"/>
      <c r="J44" s="13"/>
      <c r="K44" s="17"/>
      <c r="L44" s="13"/>
    </row>
    <row r="45" spans="1:12" ht="14.25" customHeight="1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</row>
    <row r="46" spans="1:12" ht="12.75" customHeight="1" x14ac:dyDescent="0.2">
      <c r="A46" s="84" t="s">
        <v>860</v>
      </c>
      <c r="B46" s="84" t="s">
        <v>861</v>
      </c>
      <c r="C46" s="84" t="s">
        <v>862</v>
      </c>
      <c r="D46" s="84" t="s">
        <v>863</v>
      </c>
      <c r="E46" s="87" t="s">
        <v>864</v>
      </c>
      <c r="F46" s="88"/>
      <c r="G46" s="89"/>
      <c r="H46" s="87" t="s">
        <v>865</v>
      </c>
      <c r="I46" s="88"/>
      <c r="J46" s="88"/>
      <c r="K46" s="88"/>
      <c r="L46" s="89"/>
    </row>
    <row r="47" spans="1:12" ht="12.75" customHeight="1" x14ac:dyDescent="0.2">
      <c r="A47" s="85"/>
      <c r="B47" s="85"/>
      <c r="C47" s="85"/>
      <c r="D47" s="85"/>
      <c r="E47" s="90"/>
      <c r="F47" s="91"/>
      <c r="G47" s="92"/>
      <c r="H47" s="90"/>
      <c r="I47" s="91"/>
      <c r="J47" s="91"/>
      <c r="K47" s="91"/>
      <c r="L47" s="92"/>
    </row>
    <row r="48" spans="1:12" ht="12.75" customHeight="1" x14ac:dyDescent="0.2">
      <c r="A48" s="85"/>
      <c r="B48" s="85"/>
      <c r="C48" s="85"/>
      <c r="D48" s="85"/>
      <c r="E48" s="90"/>
      <c r="F48" s="91"/>
      <c r="G48" s="92"/>
      <c r="H48" s="90"/>
      <c r="I48" s="91"/>
      <c r="J48" s="91"/>
      <c r="K48" s="91"/>
      <c r="L48" s="92"/>
    </row>
    <row r="49" spans="1:82" ht="12.75" customHeight="1" x14ac:dyDescent="0.2">
      <c r="A49" s="85"/>
      <c r="B49" s="85"/>
      <c r="C49" s="85"/>
      <c r="D49" s="85"/>
      <c r="E49" s="93"/>
      <c r="F49" s="94"/>
      <c r="G49" s="95"/>
      <c r="H49" s="93"/>
      <c r="I49" s="94"/>
      <c r="J49" s="94"/>
      <c r="K49" s="94"/>
      <c r="L49" s="95"/>
    </row>
    <row r="50" spans="1:82" ht="51" customHeight="1" x14ac:dyDescent="0.2">
      <c r="A50" s="86"/>
      <c r="B50" s="86"/>
      <c r="C50" s="86"/>
      <c r="D50" s="86"/>
      <c r="E50" s="34" t="s">
        <v>866</v>
      </c>
      <c r="F50" s="34" t="s">
        <v>867</v>
      </c>
      <c r="G50" s="35" t="s">
        <v>868</v>
      </c>
      <c r="H50" s="34" t="s">
        <v>869</v>
      </c>
      <c r="I50" s="34" t="s">
        <v>870</v>
      </c>
      <c r="J50" s="34" t="s">
        <v>871</v>
      </c>
      <c r="K50" s="34" t="s">
        <v>867</v>
      </c>
      <c r="L50" s="34" t="s">
        <v>872</v>
      </c>
    </row>
    <row r="51" spans="1:82" ht="14.25" customHeight="1" x14ac:dyDescent="0.2">
      <c r="A51" s="36">
        <v>1</v>
      </c>
      <c r="B51" s="36">
        <v>2</v>
      </c>
      <c r="C51" s="36">
        <v>3</v>
      </c>
      <c r="D51" s="36">
        <v>4</v>
      </c>
      <c r="E51" s="36">
        <v>5</v>
      </c>
      <c r="F51" s="36">
        <v>6</v>
      </c>
      <c r="G51" s="36">
        <v>7</v>
      </c>
      <c r="H51" s="36">
        <v>8</v>
      </c>
      <c r="I51" s="36">
        <v>9</v>
      </c>
      <c r="J51" s="36">
        <v>10</v>
      </c>
      <c r="K51" s="38">
        <v>11</v>
      </c>
      <c r="L51" s="38">
        <v>12</v>
      </c>
    </row>
    <row r="53" spans="1:82" ht="16.5" x14ac:dyDescent="0.2">
      <c r="A53" s="81" t="s">
        <v>946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</row>
    <row r="54" spans="1:82" ht="28.5" x14ac:dyDescent="0.2">
      <c r="A54" s="39" t="s">
        <v>55</v>
      </c>
      <c r="B54" s="41" t="s">
        <v>947</v>
      </c>
      <c r="C54" s="41" t="str">
        <f>Source!G542</f>
        <v>Измерение сопротивления растеканию тока: заземлителя</v>
      </c>
      <c r="D54" s="42" t="str">
        <f>Source!H542</f>
        <v>измерение</v>
      </c>
      <c r="E54" s="43">
        <f>Source!K542</f>
        <v>3</v>
      </c>
      <c r="F54" s="43"/>
      <c r="G54" s="43">
        <f>Source!I542</f>
        <v>3</v>
      </c>
      <c r="H54" s="45"/>
      <c r="I54" s="44"/>
      <c r="J54" s="45"/>
      <c r="K54" s="44"/>
      <c r="L54" s="45"/>
    </row>
    <row r="55" spans="1:82" ht="25.5" x14ac:dyDescent="0.2">
      <c r="B55" s="74" t="s">
        <v>823</v>
      </c>
      <c r="C55" s="105" t="s">
        <v>948</v>
      </c>
      <c r="D55" s="105"/>
      <c r="E55" s="105"/>
      <c r="F55" s="105"/>
      <c r="G55" s="105"/>
      <c r="H55" s="105"/>
      <c r="I55" s="105"/>
      <c r="J55" s="105"/>
      <c r="K55" s="105"/>
      <c r="L55" s="105"/>
    </row>
    <row r="56" spans="1:82" ht="15" x14ac:dyDescent="0.2">
      <c r="A56" s="40"/>
      <c r="B56" s="43">
        <v>1</v>
      </c>
      <c r="C56" s="40" t="s">
        <v>879</v>
      </c>
      <c r="D56" s="42" t="s">
        <v>593</v>
      </c>
      <c r="E56" s="46"/>
      <c r="F56" s="43"/>
      <c r="G56" s="43">
        <f>Source!U542</f>
        <v>3.6</v>
      </c>
      <c r="H56" s="43"/>
      <c r="I56" s="43"/>
      <c r="J56" s="43"/>
      <c r="K56" s="43"/>
      <c r="L56" s="47">
        <f>SUM(L57:L58)-SUMIF(CE57:CE58, 1, L57:L58)</f>
        <v>3882.04</v>
      </c>
    </row>
    <row r="57" spans="1:82" ht="14.25" x14ac:dyDescent="0.2">
      <c r="A57" s="41"/>
      <c r="B57" s="41" t="s">
        <v>816</v>
      </c>
      <c r="C57" s="41" t="s">
        <v>817</v>
      </c>
      <c r="D57" s="42" t="s">
        <v>700</v>
      </c>
      <c r="E57" s="43">
        <v>0.5</v>
      </c>
      <c r="F57" s="43">
        <f>ROUND((0.2+1),7)</f>
        <v>1.2</v>
      </c>
      <c r="G57" s="43">
        <f>SmtRes!CX641</f>
        <v>1.8</v>
      </c>
      <c r="H57" s="45"/>
      <c r="I57" s="44"/>
      <c r="J57" s="45">
        <f>SmtRes!CZ641</f>
        <v>1090.46</v>
      </c>
      <c r="K57" s="44"/>
      <c r="L57" s="45">
        <f>SmtRes!DI641</f>
        <v>1962.83</v>
      </c>
    </row>
    <row r="58" spans="1:82" ht="14.25" x14ac:dyDescent="0.2">
      <c r="A58" s="41"/>
      <c r="B58" s="41" t="s">
        <v>818</v>
      </c>
      <c r="C58" s="48" t="s">
        <v>819</v>
      </c>
      <c r="D58" s="49" t="s">
        <v>700</v>
      </c>
      <c r="E58" s="50">
        <v>0.5</v>
      </c>
      <c r="F58" s="50">
        <f>ROUND((0.2+1),7)</f>
        <v>1.2</v>
      </c>
      <c r="G58" s="50">
        <f>SmtRes!CX642</f>
        <v>1.8</v>
      </c>
      <c r="H58" s="51"/>
      <c r="I58" s="52"/>
      <c r="J58" s="51">
        <f>SmtRes!CZ642</f>
        <v>1066.23</v>
      </c>
      <c r="K58" s="52"/>
      <c r="L58" s="51">
        <f>SmtRes!DI642</f>
        <v>1919.21</v>
      </c>
    </row>
    <row r="59" spans="1:82" ht="15" x14ac:dyDescent="0.2">
      <c r="A59" s="41"/>
      <c r="B59" s="41"/>
      <c r="C59" s="54" t="s">
        <v>885</v>
      </c>
      <c r="D59" s="42"/>
      <c r="E59" s="43"/>
      <c r="F59" s="43"/>
      <c r="G59" s="43"/>
      <c r="H59" s="45"/>
      <c r="I59" s="44"/>
      <c r="J59" s="45"/>
      <c r="K59" s="44"/>
      <c r="L59" s="45">
        <f>L56</f>
        <v>3882.04</v>
      </c>
    </row>
    <row r="60" spans="1:82" ht="14.25" x14ac:dyDescent="0.2">
      <c r="A60" s="41"/>
      <c r="B60" s="41"/>
      <c r="C60" s="41" t="s">
        <v>886</v>
      </c>
      <c r="D60" s="42"/>
      <c r="E60" s="43"/>
      <c r="F60" s="43"/>
      <c r="G60" s="43"/>
      <c r="H60" s="45"/>
      <c r="I60" s="44"/>
      <c r="J60" s="45"/>
      <c r="K60" s="44"/>
      <c r="L60" s="45">
        <f>SUM(AR54:AR63)+SUM(AS54:AS63)+SUM(AT54:AT63)+SUM(AU54:AU63)+SUM(AV54:AV63)</f>
        <v>3882.04</v>
      </c>
    </row>
    <row r="61" spans="1:82" ht="14.25" x14ac:dyDescent="0.2">
      <c r="A61" s="41"/>
      <c r="B61" s="41" t="s">
        <v>468</v>
      </c>
      <c r="C61" s="41" t="s">
        <v>949</v>
      </c>
      <c r="D61" s="42" t="s">
        <v>152</v>
      </c>
      <c r="E61" s="43">
        <f>Source!BZ542</f>
        <v>74</v>
      </c>
      <c r="F61" s="43"/>
      <c r="G61" s="43">
        <f>Source!AT542</f>
        <v>74</v>
      </c>
      <c r="H61" s="45"/>
      <c r="I61" s="44"/>
      <c r="J61" s="45"/>
      <c r="K61" s="44"/>
      <c r="L61" s="45">
        <f>SUM(AZ54:AZ63)</f>
        <v>2872.71</v>
      </c>
    </row>
    <row r="62" spans="1:82" ht="14.25" x14ac:dyDescent="0.2">
      <c r="A62" s="48"/>
      <c r="B62" s="48" t="s">
        <v>469</v>
      </c>
      <c r="C62" s="48" t="s">
        <v>950</v>
      </c>
      <c r="D62" s="49" t="s">
        <v>152</v>
      </c>
      <c r="E62" s="50">
        <f>Source!CA542</f>
        <v>36</v>
      </c>
      <c r="F62" s="50"/>
      <c r="G62" s="50">
        <f>Source!AU542</f>
        <v>36</v>
      </c>
      <c r="H62" s="51"/>
      <c r="I62" s="52"/>
      <c r="J62" s="51"/>
      <c r="K62" s="52"/>
      <c r="L62" s="51">
        <f>SUM(BA54:BA63)</f>
        <v>1397.53</v>
      </c>
    </row>
    <row r="63" spans="1:82" ht="15" x14ac:dyDescent="0.2">
      <c r="C63" s="82" t="s">
        <v>889</v>
      </c>
      <c r="D63" s="82"/>
      <c r="E63" s="82"/>
      <c r="F63" s="82"/>
      <c r="G63" s="82"/>
      <c r="H63" s="82"/>
      <c r="I63" s="83">
        <f>IF(E54&lt;&gt;0,K63/E54, 0)</f>
        <v>2717.4266666666667</v>
      </c>
      <c r="J63" s="83"/>
      <c r="K63" s="83">
        <f>L56+L61+L62</f>
        <v>8152.28</v>
      </c>
      <c r="L63" s="83"/>
      <c r="AD63">
        <f>ROUND((Source!AT542/100)*((ROUND(SUMIF(SmtRes!AQ641:'SmtRes'!AQ642,"=1",SmtRes!AD641:'SmtRes'!AD642)*Source!I542, 2)+ROUND(SUMIF(SmtRes!AQ641:'SmtRes'!AQ642,"=1",SmtRes!AC641:'SmtRes'!AC642)*Source!I542, 2))), 2)</f>
        <v>4787.8500000000004</v>
      </c>
      <c r="AE63">
        <f>ROUND((Source!AU542/100)*((ROUND(SUMIF(SmtRes!AQ641:'SmtRes'!AQ642,"=1",SmtRes!AD641:'SmtRes'!AD642)*Source!I542, 2)+ROUND(SUMIF(SmtRes!AQ641:'SmtRes'!AQ642,"=1",SmtRes!AC641:'SmtRes'!AC642)*Source!I542, 2))), 2)</f>
        <v>2329.23</v>
      </c>
      <c r="AN63" s="53">
        <f>L56+L61+L62</f>
        <v>8152.28</v>
      </c>
      <c r="AO63">
        <f>0</f>
        <v>0</v>
      </c>
      <c r="AQ63" t="s">
        <v>890</v>
      </c>
      <c r="AR63" s="53">
        <f>L56</f>
        <v>3882.04</v>
      </c>
      <c r="AT63">
        <f>0</f>
        <v>0</v>
      </c>
      <c r="AV63" t="s">
        <v>890</v>
      </c>
      <c r="AW63">
        <f>0</f>
        <v>0</v>
      </c>
      <c r="AZ63">
        <f>Source!X542</f>
        <v>2872.71</v>
      </c>
      <c r="BA63">
        <f>Source!Y542</f>
        <v>1397.53</v>
      </c>
      <c r="BT63" s="53">
        <f>K63</f>
        <v>8152.28</v>
      </c>
      <c r="BW63">
        <f>ROUND(K63*80/100, 2)</f>
        <v>6521.82</v>
      </c>
      <c r="BX63" s="53">
        <f>K63-BW63</f>
        <v>1630.46</v>
      </c>
      <c r="CB63">
        <f>Source!BM542</f>
        <v>200001</v>
      </c>
      <c r="CC63" t="str">
        <f>Source!E542</f>
        <v>1</v>
      </c>
      <c r="CD63">
        <v>4</v>
      </c>
    </row>
    <row r="64" spans="1:82" ht="42.75" x14ac:dyDescent="0.2">
      <c r="A64" s="39" t="s">
        <v>68</v>
      </c>
      <c r="B64" s="41" t="s">
        <v>951</v>
      </c>
      <c r="C64" s="41" t="str">
        <f>Source!G545</f>
        <v>Проверка наличия цепи между заземлителями и заземленными элементами</v>
      </c>
      <c r="D64" s="42" t="str">
        <f>Source!H545</f>
        <v>100 измерений</v>
      </c>
      <c r="E64" s="43">
        <f>Source!K545</f>
        <v>0.06</v>
      </c>
      <c r="F64" s="43"/>
      <c r="G64" s="43">
        <f>Source!I545</f>
        <v>0.06</v>
      </c>
      <c r="H64" s="45"/>
      <c r="I64" s="44"/>
      <c r="J64" s="45"/>
      <c r="K64" s="44"/>
      <c r="L64" s="45"/>
    </row>
    <row r="65" spans="1:82" ht="25.5" x14ac:dyDescent="0.2">
      <c r="B65" s="74" t="s">
        <v>823</v>
      </c>
      <c r="C65" s="105" t="s">
        <v>948</v>
      </c>
      <c r="D65" s="105"/>
      <c r="E65" s="105"/>
      <c r="F65" s="105"/>
      <c r="G65" s="105"/>
      <c r="H65" s="105"/>
      <c r="I65" s="105"/>
      <c r="J65" s="105"/>
      <c r="K65" s="105"/>
      <c r="L65" s="105"/>
    </row>
    <row r="66" spans="1:82" ht="15" x14ac:dyDescent="0.2">
      <c r="A66" s="40"/>
      <c r="B66" s="43">
        <v>1</v>
      </c>
      <c r="C66" s="40" t="s">
        <v>879</v>
      </c>
      <c r="D66" s="42" t="s">
        <v>593</v>
      </c>
      <c r="E66" s="46"/>
      <c r="F66" s="43"/>
      <c r="G66" s="43">
        <f>Source!U545</f>
        <v>0.93311999999999995</v>
      </c>
      <c r="H66" s="43"/>
      <c r="I66" s="43"/>
      <c r="J66" s="43"/>
      <c r="K66" s="43"/>
      <c r="L66" s="47">
        <f>SUM(L67:L68)-SUMIF(CE67:CE68, 1, L67:L68)</f>
        <v>1006.23</v>
      </c>
    </row>
    <row r="67" spans="1:82" ht="14.25" x14ac:dyDescent="0.2">
      <c r="A67" s="41"/>
      <c r="B67" s="41" t="s">
        <v>816</v>
      </c>
      <c r="C67" s="41" t="s">
        <v>817</v>
      </c>
      <c r="D67" s="42" t="s">
        <v>700</v>
      </c>
      <c r="E67" s="43">
        <v>6.48</v>
      </c>
      <c r="F67" s="43">
        <f>ROUND((0.2+1),7)</f>
        <v>1.2</v>
      </c>
      <c r="G67" s="43">
        <f>SmtRes!CX645</f>
        <v>0.46655999999999997</v>
      </c>
      <c r="H67" s="45"/>
      <c r="I67" s="44"/>
      <c r="J67" s="45">
        <f>SmtRes!CZ645</f>
        <v>1090.46</v>
      </c>
      <c r="K67" s="44"/>
      <c r="L67" s="45">
        <f>SmtRes!DI645</f>
        <v>508.77</v>
      </c>
    </row>
    <row r="68" spans="1:82" ht="14.25" x14ac:dyDescent="0.2">
      <c r="A68" s="41"/>
      <c r="B68" s="41" t="s">
        <v>818</v>
      </c>
      <c r="C68" s="48" t="s">
        <v>819</v>
      </c>
      <c r="D68" s="49" t="s">
        <v>700</v>
      </c>
      <c r="E68" s="50">
        <v>6.48</v>
      </c>
      <c r="F68" s="50">
        <f>ROUND((0.2+1),7)</f>
        <v>1.2</v>
      </c>
      <c r="G68" s="50">
        <f>SmtRes!CX646</f>
        <v>0.46655999999999997</v>
      </c>
      <c r="H68" s="51"/>
      <c r="I68" s="52"/>
      <c r="J68" s="51">
        <f>SmtRes!CZ646</f>
        <v>1066.23</v>
      </c>
      <c r="K68" s="52"/>
      <c r="L68" s="51">
        <f>SmtRes!DI646</f>
        <v>497.46</v>
      </c>
    </row>
    <row r="69" spans="1:82" ht="15" x14ac:dyDescent="0.2">
      <c r="A69" s="41"/>
      <c r="B69" s="41"/>
      <c r="C69" s="54" t="s">
        <v>885</v>
      </c>
      <c r="D69" s="42"/>
      <c r="E69" s="43"/>
      <c r="F69" s="43"/>
      <c r="G69" s="43"/>
      <c r="H69" s="45"/>
      <c r="I69" s="44"/>
      <c r="J69" s="45"/>
      <c r="K69" s="44"/>
      <c r="L69" s="45">
        <f>L66</f>
        <v>1006.23</v>
      </c>
    </row>
    <row r="70" spans="1:82" ht="14.25" x14ac:dyDescent="0.2">
      <c r="A70" s="41"/>
      <c r="B70" s="41"/>
      <c r="C70" s="41" t="s">
        <v>886</v>
      </c>
      <c r="D70" s="42"/>
      <c r="E70" s="43"/>
      <c r="F70" s="43"/>
      <c r="G70" s="43"/>
      <c r="H70" s="45"/>
      <c r="I70" s="44"/>
      <c r="J70" s="45"/>
      <c r="K70" s="44"/>
      <c r="L70" s="45">
        <f>SUM(AR64:AR73)+SUM(AS64:AS73)+SUM(AT64:AT73)+SUM(AU64:AU73)+SUM(AV64:AV73)</f>
        <v>1006.23</v>
      </c>
    </row>
    <row r="71" spans="1:82" ht="14.25" x14ac:dyDescent="0.2">
      <c r="A71" s="41"/>
      <c r="B71" s="41" t="s">
        <v>468</v>
      </c>
      <c r="C71" s="41" t="s">
        <v>949</v>
      </c>
      <c r="D71" s="42" t="s">
        <v>152</v>
      </c>
      <c r="E71" s="43">
        <f>Source!BZ545</f>
        <v>74</v>
      </c>
      <c r="F71" s="43"/>
      <c r="G71" s="43">
        <f>Source!AT545</f>
        <v>74</v>
      </c>
      <c r="H71" s="45"/>
      <c r="I71" s="44"/>
      <c r="J71" s="45"/>
      <c r="K71" s="44"/>
      <c r="L71" s="45">
        <f>SUM(AZ64:AZ73)</f>
        <v>744.61</v>
      </c>
    </row>
    <row r="72" spans="1:82" ht="14.25" x14ac:dyDescent="0.2">
      <c r="A72" s="48"/>
      <c r="B72" s="48" t="s">
        <v>469</v>
      </c>
      <c r="C72" s="48" t="s">
        <v>950</v>
      </c>
      <c r="D72" s="49" t="s">
        <v>152</v>
      </c>
      <c r="E72" s="50">
        <f>Source!CA545</f>
        <v>36</v>
      </c>
      <c r="F72" s="50"/>
      <c r="G72" s="50">
        <f>Source!AU545</f>
        <v>36</v>
      </c>
      <c r="H72" s="51"/>
      <c r="I72" s="52"/>
      <c r="J72" s="51"/>
      <c r="K72" s="52"/>
      <c r="L72" s="51">
        <f>SUM(BA64:BA73)</f>
        <v>362.24</v>
      </c>
    </row>
    <row r="73" spans="1:82" ht="15" x14ac:dyDescent="0.2">
      <c r="C73" s="82" t="s">
        <v>889</v>
      </c>
      <c r="D73" s="82"/>
      <c r="E73" s="82"/>
      <c r="F73" s="82"/>
      <c r="G73" s="82"/>
      <c r="H73" s="82"/>
      <c r="I73" s="83">
        <f>IF(E64&lt;&gt;0,K73/E64, 0)</f>
        <v>35218</v>
      </c>
      <c r="J73" s="83"/>
      <c r="K73" s="83">
        <f>L66+L71+L72</f>
        <v>2113.08</v>
      </c>
      <c r="L73" s="83"/>
      <c r="AD73">
        <f>ROUND((Source!AT545/100)*((ROUND(SUMIF(SmtRes!AQ645:'SmtRes'!AQ646,"=1",SmtRes!AD645:'SmtRes'!AD646)*Source!I545, 2)+ROUND(SUMIF(SmtRes!AQ645:'SmtRes'!AQ646,"=1",SmtRes!AC645:'SmtRes'!AC646)*Source!I545, 2))), 2)</f>
        <v>95.76</v>
      </c>
      <c r="AE73">
        <f>ROUND((Source!AU545/100)*((ROUND(SUMIF(SmtRes!AQ645:'SmtRes'!AQ646,"=1",SmtRes!AD645:'SmtRes'!AD646)*Source!I545, 2)+ROUND(SUMIF(SmtRes!AQ645:'SmtRes'!AQ646,"=1",SmtRes!AC645:'SmtRes'!AC646)*Source!I545, 2))), 2)</f>
        <v>46.58</v>
      </c>
      <c r="AN73" s="53">
        <f>L66+L71+L72</f>
        <v>2113.08</v>
      </c>
      <c r="AO73">
        <f>0</f>
        <v>0</v>
      </c>
      <c r="AQ73" t="s">
        <v>890</v>
      </c>
      <c r="AR73" s="53">
        <f>L66</f>
        <v>1006.23</v>
      </c>
      <c r="AT73">
        <f>0</f>
        <v>0</v>
      </c>
      <c r="AV73" t="s">
        <v>890</v>
      </c>
      <c r="AW73">
        <f>0</f>
        <v>0</v>
      </c>
      <c r="AZ73">
        <f>Source!X545</f>
        <v>744.61</v>
      </c>
      <c r="BA73">
        <f>Source!Y545</f>
        <v>362.24</v>
      </c>
      <c r="BT73" s="53">
        <f>K73</f>
        <v>2113.08</v>
      </c>
      <c r="BW73">
        <f>ROUND(K73*80/100, 2)</f>
        <v>1690.46</v>
      </c>
      <c r="BX73" s="53">
        <f>K73-BW73</f>
        <v>422.61999999999989</v>
      </c>
      <c r="CB73">
        <f>Source!BM545</f>
        <v>200001</v>
      </c>
      <c r="CC73" t="str">
        <f>Source!E545</f>
        <v>2</v>
      </c>
      <c r="CD73">
        <v>4</v>
      </c>
    </row>
    <row r="74" spans="1:82" ht="42.75" x14ac:dyDescent="0.2">
      <c r="A74" s="39" t="s">
        <v>73</v>
      </c>
      <c r="B74" s="41" t="s">
        <v>952</v>
      </c>
      <c r="C74" s="41" t="str">
        <f>Source!G548</f>
        <v>Фазировка электрической линии или трансформатора с сетью напряжением: до 1 кВ</v>
      </c>
      <c r="D74" s="42" t="str">
        <f>Source!H548</f>
        <v>ШТ</v>
      </c>
      <c r="E74" s="43">
        <f>Source!K548</f>
        <v>3</v>
      </c>
      <c r="F74" s="43"/>
      <c r="G74" s="43">
        <f>Source!I548</f>
        <v>3</v>
      </c>
      <c r="H74" s="45"/>
      <c r="I74" s="44"/>
      <c r="J74" s="45"/>
      <c r="K74" s="44"/>
      <c r="L74" s="45"/>
    </row>
    <row r="75" spans="1:82" ht="25.5" x14ac:dyDescent="0.2">
      <c r="B75" s="74" t="s">
        <v>823</v>
      </c>
      <c r="C75" s="105" t="s">
        <v>948</v>
      </c>
      <c r="D75" s="105"/>
      <c r="E75" s="105"/>
      <c r="F75" s="105"/>
      <c r="G75" s="105"/>
      <c r="H75" s="105"/>
      <c r="I75" s="105"/>
      <c r="J75" s="105"/>
      <c r="K75" s="105"/>
      <c r="L75" s="105"/>
    </row>
    <row r="76" spans="1:82" ht="15" x14ac:dyDescent="0.2">
      <c r="A76" s="40"/>
      <c r="B76" s="43">
        <v>1</v>
      </c>
      <c r="C76" s="40" t="s">
        <v>879</v>
      </c>
      <c r="D76" s="42" t="s">
        <v>593</v>
      </c>
      <c r="E76" s="46"/>
      <c r="F76" s="43"/>
      <c r="G76" s="43">
        <f>Source!U548</f>
        <v>2.952</v>
      </c>
      <c r="H76" s="43"/>
      <c r="I76" s="43"/>
      <c r="J76" s="43"/>
      <c r="K76" s="43"/>
      <c r="L76" s="47">
        <f>SUM(L77:L78)-SUMIF(CE77:CE78, 1, L77:L78)</f>
        <v>3183.2799999999997</v>
      </c>
    </row>
    <row r="77" spans="1:82" ht="14.25" x14ac:dyDescent="0.2">
      <c r="A77" s="41"/>
      <c r="B77" s="41" t="s">
        <v>816</v>
      </c>
      <c r="C77" s="41" t="s">
        <v>817</v>
      </c>
      <c r="D77" s="42" t="s">
        <v>700</v>
      </c>
      <c r="E77" s="43">
        <v>0.41</v>
      </c>
      <c r="F77" s="43">
        <f>ROUND((0.2+1),7)</f>
        <v>1.2</v>
      </c>
      <c r="G77" s="43">
        <f>SmtRes!CX649</f>
        <v>1.476</v>
      </c>
      <c r="H77" s="45"/>
      <c r="I77" s="44"/>
      <c r="J77" s="45">
        <f>SmtRes!CZ649</f>
        <v>1090.46</v>
      </c>
      <c r="K77" s="44"/>
      <c r="L77" s="45">
        <f>SmtRes!DI649</f>
        <v>1609.52</v>
      </c>
    </row>
    <row r="78" spans="1:82" ht="14.25" x14ac:dyDescent="0.2">
      <c r="A78" s="41"/>
      <c r="B78" s="41" t="s">
        <v>818</v>
      </c>
      <c r="C78" s="48" t="s">
        <v>819</v>
      </c>
      <c r="D78" s="49" t="s">
        <v>700</v>
      </c>
      <c r="E78" s="50">
        <v>0.41</v>
      </c>
      <c r="F78" s="50">
        <f>ROUND((0.2+1),7)</f>
        <v>1.2</v>
      </c>
      <c r="G78" s="50">
        <f>SmtRes!CX650</f>
        <v>1.476</v>
      </c>
      <c r="H78" s="51"/>
      <c r="I78" s="52"/>
      <c r="J78" s="51">
        <f>SmtRes!CZ650</f>
        <v>1066.23</v>
      </c>
      <c r="K78" s="52"/>
      <c r="L78" s="51">
        <f>SmtRes!DI650</f>
        <v>1573.76</v>
      </c>
    </row>
    <row r="79" spans="1:82" ht="15" x14ac:dyDescent="0.2">
      <c r="A79" s="41"/>
      <c r="B79" s="41"/>
      <c r="C79" s="54" t="s">
        <v>885</v>
      </c>
      <c r="D79" s="42"/>
      <c r="E79" s="43"/>
      <c r="F79" s="43"/>
      <c r="G79" s="43"/>
      <c r="H79" s="45"/>
      <c r="I79" s="44"/>
      <c r="J79" s="45"/>
      <c r="K79" s="44"/>
      <c r="L79" s="45">
        <f>L76</f>
        <v>3183.2799999999997</v>
      </c>
    </row>
    <row r="80" spans="1:82" ht="14.25" x14ac:dyDescent="0.2">
      <c r="A80" s="41"/>
      <c r="B80" s="41"/>
      <c r="C80" s="41" t="s">
        <v>886</v>
      </c>
      <c r="D80" s="42"/>
      <c r="E80" s="43"/>
      <c r="F80" s="43"/>
      <c r="G80" s="43"/>
      <c r="H80" s="45"/>
      <c r="I80" s="44"/>
      <c r="J80" s="45"/>
      <c r="K80" s="44"/>
      <c r="L80" s="45">
        <f>SUM(AR74:AR83)+SUM(AS74:AS83)+SUM(AT74:AT83)+SUM(AU74:AU83)+SUM(AV74:AV83)</f>
        <v>3183.2799999999997</v>
      </c>
    </row>
    <row r="81" spans="1:82" ht="14.25" x14ac:dyDescent="0.2">
      <c r="A81" s="41"/>
      <c r="B81" s="41" t="s">
        <v>468</v>
      </c>
      <c r="C81" s="41" t="s">
        <v>949</v>
      </c>
      <c r="D81" s="42" t="s">
        <v>152</v>
      </c>
      <c r="E81" s="43">
        <f>Source!BZ548</f>
        <v>74</v>
      </c>
      <c r="F81" s="43"/>
      <c r="G81" s="43">
        <f>Source!AT548</f>
        <v>74</v>
      </c>
      <c r="H81" s="45"/>
      <c r="I81" s="44"/>
      <c r="J81" s="45"/>
      <c r="K81" s="44"/>
      <c r="L81" s="45">
        <f>SUM(AZ74:AZ83)</f>
        <v>2355.63</v>
      </c>
    </row>
    <row r="82" spans="1:82" ht="14.25" x14ac:dyDescent="0.2">
      <c r="A82" s="48"/>
      <c r="B82" s="48" t="s">
        <v>469</v>
      </c>
      <c r="C82" s="48" t="s">
        <v>950</v>
      </c>
      <c r="D82" s="49" t="s">
        <v>152</v>
      </c>
      <c r="E82" s="50">
        <f>Source!CA548</f>
        <v>36</v>
      </c>
      <c r="F82" s="50"/>
      <c r="G82" s="50">
        <f>Source!AU548</f>
        <v>36</v>
      </c>
      <c r="H82" s="51"/>
      <c r="I82" s="52"/>
      <c r="J82" s="51"/>
      <c r="K82" s="52"/>
      <c r="L82" s="51">
        <f>SUM(BA74:BA83)</f>
        <v>1145.98</v>
      </c>
    </row>
    <row r="83" spans="1:82" ht="15" x14ac:dyDescent="0.2">
      <c r="C83" s="82" t="s">
        <v>889</v>
      </c>
      <c r="D83" s="82"/>
      <c r="E83" s="82"/>
      <c r="F83" s="82"/>
      <c r="G83" s="82"/>
      <c r="H83" s="82"/>
      <c r="I83" s="83">
        <f>IF(E74&lt;&gt;0,K83/E74, 0)</f>
        <v>2228.2966666666666</v>
      </c>
      <c r="J83" s="83"/>
      <c r="K83" s="83">
        <f>L76+L81+L82</f>
        <v>6684.8899999999994</v>
      </c>
      <c r="L83" s="83"/>
      <c r="AD83">
        <f>ROUND((Source!AT548/100)*((ROUND(SUMIF(SmtRes!AQ649:'SmtRes'!AQ650,"=1",SmtRes!AD649:'SmtRes'!AD650)*Source!I548, 2)+ROUND(SUMIF(SmtRes!AQ649:'SmtRes'!AQ650,"=1",SmtRes!AC649:'SmtRes'!AC650)*Source!I548, 2))), 2)</f>
        <v>4787.8500000000004</v>
      </c>
      <c r="AE83">
        <f>ROUND((Source!AU548/100)*((ROUND(SUMIF(SmtRes!AQ649:'SmtRes'!AQ650,"=1",SmtRes!AD649:'SmtRes'!AD650)*Source!I548, 2)+ROUND(SUMIF(SmtRes!AQ649:'SmtRes'!AQ650,"=1",SmtRes!AC649:'SmtRes'!AC650)*Source!I548, 2))), 2)</f>
        <v>2329.23</v>
      </c>
      <c r="AN83" s="53">
        <f>L76+L81+L82</f>
        <v>6684.8899999999994</v>
      </c>
      <c r="AO83">
        <f>0</f>
        <v>0</v>
      </c>
      <c r="AQ83" t="s">
        <v>890</v>
      </c>
      <c r="AR83" s="53">
        <f>L76</f>
        <v>3183.2799999999997</v>
      </c>
      <c r="AT83">
        <f>0</f>
        <v>0</v>
      </c>
      <c r="AV83" t="s">
        <v>890</v>
      </c>
      <c r="AW83">
        <f>0</f>
        <v>0</v>
      </c>
      <c r="AZ83">
        <f>Source!X548</f>
        <v>2355.63</v>
      </c>
      <c r="BA83">
        <f>Source!Y548</f>
        <v>1145.98</v>
      </c>
      <c r="BT83" s="53">
        <f>K83</f>
        <v>6684.8899999999994</v>
      </c>
      <c r="BW83">
        <f>ROUND(K83*80/100, 2)</f>
        <v>5347.91</v>
      </c>
      <c r="BX83" s="53">
        <f>K83-BW83</f>
        <v>1336.9799999999996</v>
      </c>
      <c r="CB83">
        <f>Source!BM548</f>
        <v>200001</v>
      </c>
      <c r="CC83" t="str">
        <f>Source!E548</f>
        <v>3</v>
      </c>
      <c r="CD83">
        <v>4</v>
      </c>
    </row>
    <row r="84" spans="1:82" ht="28.5" x14ac:dyDescent="0.2">
      <c r="A84" s="39" t="s">
        <v>78</v>
      </c>
      <c r="B84" s="41" t="s">
        <v>953</v>
      </c>
      <c r="C84" s="41" t="str">
        <f>Source!G551</f>
        <v>Определение удельного сопротивления грунта</v>
      </c>
      <c r="D84" s="42" t="str">
        <f>Source!H551</f>
        <v>измерение</v>
      </c>
      <c r="E84" s="43">
        <f>Source!K551</f>
        <v>1</v>
      </c>
      <c r="F84" s="43"/>
      <c r="G84" s="43">
        <f>Source!I551</f>
        <v>1</v>
      </c>
      <c r="H84" s="45"/>
      <c r="I84" s="44"/>
      <c r="J84" s="45"/>
      <c r="K84" s="44"/>
      <c r="L84" s="45"/>
    </row>
    <row r="85" spans="1:82" ht="25.5" x14ac:dyDescent="0.2">
      <c r="B85" s="74" t="s">
        <v>823</v>
      </c>
      <c r="C85" s="105" t="s">
        <v>948</v>
      </c>
      <c r="D85" s="105"/>
      <c r="E85" s="105"/>
      <c r="F85" s="105"/>
      <c r="G85" s="105"/>
      <c r="H85" s="105"/>
      <c r="I85" s="105"/>
      <c r="J85" s="105"/>
      <c r="K85" s="105"/>
      <c r="L85" s="105"/>
    </row>
    <row r="86" spans="1:82" ht="15" x14ac:dyDescent="0.2">
      <c r="A86" s="40"/>
      <c r="B86" s="43">
        <v>1</v>
      </c>
      <c r="C86" s="40" t="s">
        <v>879</v>
      </c>
      <c r="D86" s="42" t="s">
        <v>593</v>
      </c>
      <c r="E86" s="46"/>
      <c r="F86" s="43"/>
      <c r="G86" s="43">
        <f>Source!U551</f>
        <v>3.8879999999999999</v>
      </c>
      <c r="H86" s="43"/>
      <c r="I86" s="43"/>
      <c r="J86" s="43"/>
      <c r="K86" s="43"/>
      <c r="L86" s="47">
        <f>SUM(L87:L88)-SUMIF(CE87:CE88, 1, L87:L88)</f>
        <v>4192.6000000000004</v>
      </c>
    </row>
    <row r="87" spans="1:82" ht="14.25" x14ac:dyDescent="0.2">
      <c r="A87" s="41"/>
      <c r="B87" s="41" t="s">
        <v>816</v>
      </c>
      <c r="C87" s="41" t="s">
        <v>817</v>
      </c>
      <c r="D87" s="42" t="s">
        <v>700</v>
      </c>
      <c r="E87" s="43">
        <v>1.62</v>
      </c>
      <c r="F87" s="43">
        <f>ROUND((0.2+1),7)</f>
        <v>1.2</v>
      </c>
      <c r="G87" s="43">
        <f>SmtRes!CX653</f>
        <v>1.944</v>
      </c>
      <c r="H87" s="45"/>
      <c r="I87" s="44"/>
      <c r="J87" s="45">
        <f>SmtRes!CZ653</f>
        <v>1090.46</v>
      </c>
      <c r="K87" s="44"/>
      <c r="L87" s="45">
        <f>SmtRes!DI653</f>
        <v>2119.85</v>
      </c>
    </row>
    <row r="88" spans="1:82" ht="14.25" x14ac:dyDescent="0.2">
      <c r="A88" s="41"/>
      <c r="B88" s="41" t="s">
        <v>818</v>
      </c>
      <c r="C88" s="48" t="s">
        <v>819</v>
      </c>
      <c r="D88" s="49" t="s">
        <v>700</v>
      </c>
      <c r="E88" s="50">
        <v>1.62</v>
      </c>
      <c r="F88" s="50">
        <f>ROUND((0.2+1),7)</f>
        <v>1.2</v>
      </c>
      <c r="G88" s="50">
        <f>SmtRes!CX654</f>
        <v>1.944</v>
      </c>
      <c r="H88" s="51"/>
      <c r="I88" s="52"/>
      <c r="J88" s="51">
        <f>SmtRes!CZ654</f>
        <v>1066.23</v>
      </c>
      <c r="K88" s="52"/>
      <c r="L88" s="51">
        <f>SmtRes!DI654</f>
        <v>2072.75</v>
      </c>
    </row>
    <row r="89" spans="1:82" ht="15" x14ac:dyDescent="0.2">
      <c r="A89" s="41"/>
      <c r="B89" s="41"/>
      <c r="C89" s="54" t="s">
        <v>885</v>
      </c>
      <c r="D89" s="42"/>
      <c r="E89" s="43"/>
      <c r="F89" s="43"/>
      <c r="G89" s="43"/>
      <c r="H89" s="45"/>
      <c r="I89" s="44"/>
      <c r="J89" s="45"/>
      <c r="K89" s="44"/>
      <c r="L89" s="45">
        <f>L86</f>
        <v>4192.6000000000004</v>
      </c>
    </row>
    <row r="90" spans="1:82" ht="14.25" x14ac:dyDescent="0.2">
      <c r="A90" s="41"/>
      <c r="B90" s="41"/>
      <c r="C90" s="41" t="s">
        <v>886</v>
      </c>
      <c r="D90" s="42"/>
      <c r="E90" s="43"/>
      <c r="F90" s="43"/>
      <c r="G90" s="43"/>
      <c r="H90" s="45"/>
      <c r="I90" s="44"/>
      <c r="J90" s="45"/>
      <c r="K90" s="44"/>
      <c r="L90" s="45">
        <f>SUM(AR84:AR93)+SUM(AS84:AS93)+SUM(AT84:AT93)+SUM(AU84:AU93)+SUM(AV84:AV93)</f>
        <v>4192.6000000000004</v>
      </c>
    </row>
    <row r="91" spans="1:82" ht="14.25" x14ac:dyDescent="0.2">
      <c r="A91" s="41"/>
      <c r="B91" s="41" t="s">
        <v>468</v>
      </c>
      <c r="C91" s="41" t="s">
        <v>949</v>
      </c>
      <c r="D91" s="42" t="s">
        <v>152</v>
      </c>
      <c r="E91" s="43">
        <f>Source!BZ551</f>
        <v>74</v>
      </c>
      <c r="F91" s="43"/>
      <c r="G91" s="43">
        <f>Source!AT551</f>
        <v>74</v>
      </c>
      <c r="H91" s="45"/>
      <c r="I91" s="44"/>
      <c r="J91" s="45"/>
      <c r="K91" s="44"/>
      <c r="L91" s="45">
        <f>SUM(AZ84:AZ93)</f>
        <v>3102.52</v>
      </c>
    </row>
    <row r="92" spans="1:82" ht="14.25" x14ac:dyDescent="0.2">
      <c r="A92" s="48"/>
      <c r="B92" s="48" t="s">
        <v>469</v>
      </c>
      <c r="C92" s="48" t="s">
        <v>950</v>
      </c>
      <c r="D92" s="49" t="s">
        <v>152</v>
      </c>
      <c r="E92" s="50">
        <f>Source!CA551</f>
        <v>36</v>
      </c>
      <c r="F92" s="50"/>
      <c r="G92" s="50">
        <f>Source!AU551</f>
        <v>36</v>
      </c>
      <c r="H92" s="51"/>
      <c r="I92" s="52"/>
      <c r="J92" s="51"/>
      <c r="K92" s="52"/>
      <c r="L92" s="51">
        <f>SUM(BA84:BA93)</f>
        <v>1509.34</v>
      </c>
    </row>
    <row r="93" spans="1:82" ht="15" x14ac:dyDescent="0.2">
      <c r="C93" s="82" t="s">
        <v>889</v>
      </c>
      <c r="D93" s="82"/>
      <c r="E93" s="82"/>
      <c r="F93" s="82"/>
      <c r="G93" s="82"/>
      <c r="H93" s="82"/>
      <c r="I93" s="83">
        <f>IF(E84&lt;&gt;0,K93/E84, 0)</f>
        <v>8804.4600000000009</v>
      </c>
      <c r="J93" s="83"/>
      <c r="K93" s="83">
        <f>L86+L91+L92</f>
        <v>8804.4600000000009</v>
      </c>
      <c r="L93" s="83"/>
      <c r="AD93">
        <f>ROUND((Source!AT551/100)*((ROUND(SUMIF(SmtRes!AQ653:'SmtRes'!AQ654,"=1",SmtRes!AD653:'SmtRes'!AD654)*Source!I551, 2)+ROUND(SUMIF(SmtRes!AQ653:'SmtRes'!AQ654,"=1",SmtRes!AC653:'SmtRes'!AC654)*Source!I551, 2))), 2)</f>
        <v>1595.95</v>
      </c>
      <c r="AE93">
        <f>ROUND((Source!AU551/100)*((ROUND(SUMIF(SmtRes!AQ653:'SmtRes'!AQ654,"=1",SmtRes!AD653:'SmtRes'!AD654)*Source!I551, 2)+ROUND(SUMIF(SmtRes!AQ653:'SmtRes'!AQ654,"=1",SmtRes!AC653:'SmtRes'!AC654)*Source!I551, 2))), 2)</f>
        <v>776.41</v>
      </c>
      <c r="AN93" s="53">
        <f>L86+L91+L92</f>
        <v>8804.4600000000009</v>
      </c>
      <c r="AO93">
        <f>0</f>
        <v>0</v>
      </c>
      <c r="AQ93" t="s">
        <v>890</v>
      </c>
      <c r="AR93" s="53">
        <f>L86</f>
        <v>4192.6000000000004</v>
      </c>
      <c r="AT93">
        <f>0</f>
        <v>0</v>
      </c>
      <c r="AV93" t="s">
        <v>890</v>
      </c>
      <c r="AW93">
        <f>0</f>
        <v>0</v>
      </c>
      <c r="AZ93">
        <f>Source!X551</f>
        <v>3102.52</v>
      </c>
      <c r="BA93">
        <f>Source!Y551</f>
        <v>1509.34</v>
      </c>
      <c r="BT93" s="53">
        <f>K93</f>
        <v>8804.4600000000009</v>
      </c>
      <c r="BW93">
        <f>ROUND(K93*80/100, 2)</f>
        <v>7043.57</v>
      </c>
      <c r="BX93" s="53">
        <f>K93-BW93</f>
        <v>1760.8900000000012</v>
      </c>
      <c r="CB93">
        <f>Source!BM551</f>
        <v>200001</v>
      </c>
      <c r="CC93" t="str">
        <f>Source!E551</f>
        <v>4</v>
      </c>
      <c r="CD93">
        <v>4</v>
      </c>
    </row>
    <row r="94" spans="1:82" ht="28.5" x14ac:dyDescent="0.2">
      <c r="A94" s="39" t="s">
        <v>123</v>
      </c>
      <c r="B94" s="41" t="s">
        <v>954</v>
      </c>
      <c r="C94" s="41" t="str">
        <f>Source!G557</f>
        <v>Замер полного сопротивления цепи "фаза-нуль"</v>
      </c>
      <c r="D94" s="42" t="str">
        <f>Source!H557</f>
        <v>ШТ</v>
      </c>
      <c r="E94" s="43">
        <f>Source!K557</f>
        <v>1</v>
      </c>
      <c r="F94" s="43"/>
      <c r="G94" s="43">
        <f>Source!I557</f>
        <v>1</v>
      </c>
      <c r="H94" s="45"/>
      <c r="I94" s="44"/>
      <c r="J94" s="45"/>
      <c r="K94" s="44"/>
      <c r="L94" s="45"/>
    </row>
    <row r="95" spans="1:82" ht="25.5" x14ac:dyDescent="0.2">
      <c r="B95" s="74" t="s">
        <v>823</v>
      </c>
      <c r="C95" s="105" t="s">
        <v>948</v>
      </c>
      <c r="D95" s="105"/>
      <c r="E95" s="105"/>
      <c r="F95" s="105"/>
      <c r="G95" s="105"/>
      <c r="H95" s="105"/>
      <c r="I95" s="105"/>
      <c r="J95" s="105"/>
      <c r="K95" s="105"/>
      <c r="L95" s="105"/>
    </row>
    <row r="96" spans="1:82" ht="15" x14ac:dyDescent="0.2">
      <c r="A96" s="40"/>
      <c r="B96" s="43">
        <v>1</v>
      </c>
      <c r="C96" s="40" t="s">
        <v>879</v>
      </c>
      <c r="D96" s="42" t="s">
        <v>593</v>
      </c>
      <c r="E96" s="46"/>
      <c r="F96" s="43"/>
      <c r="G96" s="43">
        <f>Source!U557</f>
        <v>1.2</v>
      </c>
      <c r="H96" s="43"/>
      <c r="I96" s="43"/>
      <c r="J96" s="43"/>
      <c r="K96" s="43"/>
      <c r="L96" s="47">
        <f>SUM(L97:L98)-SUMIF(CE97:CE98, 1, L97:L98)</f>
        <v>1294.02</v>
      </c>
    </row>
    <row r="97" spans="1:82" ht="14.25" x14ac:dyDescent="0.2">
      <c r="A97" s="41"/>
      <c r="B97" s="41" t="s">
        <v>816</v>
      </c>
      <c r="C97" s="41" t="s">
        <v>817</v>
      </c>
      <c r="D97" s="42" t="s">
        <v>700</v>
      </c>
      <c r="E97" s="43">
        <v>0.5</v>
      </c>
      <c r="F97" s="43">
        <f>ROUND((0.2+1),7)</f>
        <v>1.2</v>
      </c>
      <c r="G97" s="43">
        <f>SmtRes!CX661</f>
        <v>0.6</v>
      </c>
      <c r="H97" s="45"/>
      <c r="I97" s="44"/>
      <c r="J97" s="45">
        <f>SmtRes!CZ661</f>
        <v>1090.46</v>
      </c>
      <c r="K97" s="44"/>
      <c r="L97" s="45">
        <f>SmtRes!DI661</f>
        <v>654.28</v>
      </c>
    </row>
    <row r="98" spans="1:82" ht="14.25" x14ac:dyDescent="0.2">
      <c r="A98" s="41"/>
      <c r="B98" s="41" t="s">
        <v>818</v>
      </c>
      <c r="C98" s="48" t="s">
        <v>819</v>
      </c>
      <c r="D98" s="49" t="s">
        <v>700</v>
      </c>
      <c r="E98" s="50">
        <v>0.5</v>
      </c>
      <c r="F98" s="50">
        <f>ROUND((0.2+1),7)</f>
        <v>1.2</v>
      </c>
      <c r="G98" s="50">
        <f>SmtRes!CX662</f>
        <v>0.6</v>
      </c>
      <c r="H98" s="51"/>
      <c r="I98" s="52"/>
      <c r="J98" s="51">
        <f>SmtRes!CZ662</f>
        <v>1066.23</v>
      </c>
      <c r="K98" s="52"/>
      <c r="L98" s="51">
        <f>SmtRes!DI662</f>
        <v>639.74</v>
      </c>
    </row>
    <row r="99" spans="1:82" ht="15" x14ac:dyDescent="0.2">
      <c r="A99" s="41"/>
      <c r="B99" s="41"/>
      <c r="C99" s="54" t="s">
        <v>885</v>
      </c>
      <c r="D99" s="42"/>
      <c r="E99" s="43"/>
      <c r="F99" s="43"/>
      <c r="G99" s="43"/>
      <c r="H99" s="45"/>
      <c r="I99" s="44"/>
      <c r="J99" s="45"/>
      <c r="K99" s="44"/>
      <c r="L99" s="45">
        <f>L96</f>
        <v>1294.02</v>
      </c>
    </row>
    <row r="100" spans="1:82" ht="14.25" x14ac:dyDescent="0.2">
      <c r="A100" s="41"/>
      <c r="B100" s="41"/>
      <c r="C100" s="41" t="s">
        <v>886</v>
      </c>
      <c r="D100" s="42"/>
      <c r="E100" s="43"/>
      <c r="F100" s="43"/>
      <c r="G100" s="43"/>
      <c r="H100" s="45"/>
      <c r="I100" s="44"/>
      <c r="J100" s="45"/>
      <c r="K100" s="44"/>
      <c r="L100" s="45">
        <f>SUM(AR94:AR103)+SUM(AS94:AS103)+SUM(AT94:AT103)+SUM(AU94:AU103)+SUM(AV94:AV103)</f>
        <v>1294.02</v>
      </c>
    </row>
    <row r="101" spans="1:82" ht="14.25" x14ac:dyDescent="0.2">
      <c r="A101" s="41"/>
      <c r="B101" s="41" t="s">
        <v>468</v>
      </c>
      <c r="C101" s="41" t="s">
        <v>949</v>
      </c>
      <c r="D101" s="42" t="s">
        <v>152</v>
      </c>
      <c r="E101" s="43">
        <f>Source!BZ557</f>
        <v>74</v>
      </c>
      <c r="F101" s="43"/>
      <c r="G101" s="43">
        <f>Source!AT557</f>
        <v>74</v>
      </c>
      <c r="H101" s="45"/>
      <c r="I101" s="44"/>
      <c r="J101" s="45"/>
      <c r="K101" s="44"/>
      <c r="L101" s="45">
        <f>SUM(AZ94:AZ103)</f>
        <v>957.57</v>
      </c>
    </row>
    <row r="102" spans="1:82" ht="14.25" x14ac:dyDescent="0.2">
      <c r="A102" s="48"/>
      <c r="B102" s="48" t="s">
        <v>469</v>
      </c>
      <c r="C102" s="48" t="s">
        <v>950</v>
      </c>
      <c r="D102" s="49" t="s">
        <v>152</v>
      </c>
      <c r="E102" s="50">
        <f>Source!CA557</f>
        <v>36</v>
      </c>
      <c r="F102" s="50"/>
      <c r="G102" s="50">
        <f>Source!AU557</f>
        <v>36</v>
      </c>
      <c r="H102" s="51"/>
      <c r="I102" s="52"/>
      <c r="J102" s="51"/>
      <c r="K102" s="52"/>
      <c r="L102" s="51">
        <f>SUM(BA94:BA103)</f>
        <v>465.85</v>
      </c>
    </row>
    <row r="103" spans="1:82" ht="15" x14ac:dyDescent="0.2">
      <c r="C103" s="82" t="s">
        <v>889</v>
      </c>
      <c r="D103" s="82"/>
      <c r="E103" s="82"/>
      <c r="F103" s="82"/>
      <c r="G103" s="82"/>
      <c r="H103" s="82"/>
      <c r="I103" s="83">
        <f>IF(E94&lt;&gt;0,K103/E94, 0)</f>
        <v>2717.44</v>
      </c>
      <c r="J103" s="83"/>
      <c r="K103" s="83">
        <f>L96+L101+L102</f>
        <v>2717.44</v>
      </c>
      <c r="L103" s="83"/>
      <c r="AD103">
        <f>ROUND((Source!AT557/100)*((ROUND(SUMIF(SmtRes!AQ661:'SmtRes'!AQ662,"=1",SmtRes!AD661:'SmtRes'!AD662)*Source!I557, 2)+ROUND(SUMIF(SmtRes!AQ661:'SmtRes'!AQ662,"=1",SmtRes!AC661:'SmtRes'!AC662)*Source!I557, 2))), 2)</f>
        <v>1595.95</v>
      </c>
      <c r="AE103">
        <f>ROUND((Source!AU557/100)*((ROUND(SUMIF(SmtRes!AQ661:'SmtRes'!AQ662,"=1",SmtRes!AD661:'SmtRes'!AD662)*Source!I557, 2)+ROUND(SUMIF(SmtRes!AQ661:'SmtRes'!AQ662,"=1",SmtRes!AC661:'SmtRes'!AC662)*Source!I557, 2))), 2)</f>
        <v>776.41</v>
      </c>
      <c r="AN103" s="53">
        <f>L96+L101+L102</f>
        <v>2717.44</v>
      </c>
      <c r="AO103">
        <f>0</f>
        <v>0</v>
      </c>
      <c r="AQ103" t="s">
        <v>890</v>
      </c>
      <c r="AR103" s="53">
        <f>L96</f>
        <v>1294.02</v>
      </c>
      <c r="AT103">
        <f>0</f>
        <v>0</v>
      </c>
      <c r="AV103" t="s">
        <v>890</v>
      </c>
      <c r="AW103">
        <f>0</f>
        <v>0</v>
      </c>
      <c r="AZ103">
        <f>Source!X557</f>
        <v>957.57</v>
      </c>
      <c r="BA103">
        <f>Source!Y557</f>
        <v>465.85</v>
      </c>
      <c r="BT103" s="53">
        <f>K103</f>
        <v>2717.44</v>
      </c>
      <c r="BW103">
        <f>ROUND(K103*80/100, 2)</f>
        <v>2173.9499999999998</v>
      </c>
      <c r="BX103" s="53">
        <f>K103-BW103</f>
        <v>543.49000000000024</v>
      </c>
      <c r="CB103">
        <f>Source!BM557</f>
        <v>200001</v>
      </c>
      <c r="CC103" t="str">
        <f>Source!E557</f>
        <v>5</v>
      </c>
      <c r="CD103">
        <v>4</v>
      </c>
    </row>
    <row r="104" spans="1:82" ht="114" x14ac:dyDescent="0.2">
      <c r="A104" s="39" t="s">
        <v>165</v>
      </c>
      <c r="B104" s="41" t="s">
        <v>955</v>
      </c>
      <c r="C104" s="41" t="str">
        <f>Source!G560</f>
        <v>Измерение сопротивления изоляции (на линию) мегаомметром кабельных и других линий напряжением до 1 кВ, предназначенных для передачи электроэнергии к распределительным устройствам, щитам, шкафам, коммутационным аппаратам и электропотребителям</v>
      </c>
      <c r="D104" s="42" t="str">
        <f>Source!H560</f>
        <v>ШТ</v>
      </c>
      <c r="E104" s="43">
        <f>Source!K560</f>
        <v>1</v>
      </c>
      <c r="F104" s="43"/>
      <c r="G104" s="43">
        <f>Source!I560</f>
        <v>1</v>
      </c>
      <c r="H104" s="45"/>
      <c r="I104" s="44"/>
      <c r="J104" s="45"/>
      <c r="K104" s="44"/>
      <c r="L104" s="45"/>
    </row>
    <row r="105" spans="1:82" ht="25.5" x14ac:dyDescent="0.2">
      <c r="B105" s="74" t="s">
        <v>826</v>
      </c>
      <c r="C105" s="105" t="s">
        <v>956</v>
      </c>
      <c r="D105" s="105"/>
      <c r="E105" s="105"/>
      <c r="F105" s="105"/>
      <c r="G105" s="105"/>
      <c r="H105" s="105"/>
      <c r="I105" s="105"/>
      <c r="J105" s="105"/>
      <c r="K105" s="105"/>
      <c r="L105" s="105"/>
    </row>
    <row r="106" spans="1:82" ht="15" x14ac:dyDescent="0.2">
      <c r="A106" s="40"/>
      <c r="B106" s="43">
        <v>1</v>
      </c>
      <c r="C106" s="40" t="s">
        <v>879</v>
      </c>
      <c r="D106" s="42" t="s">
        <v>593</v>
      </c>
      <c r="E106" s="46"/>
      <c r="F106" s="43"/>
      <c r="G106" s="43">
        <f>Source!U560</f>
        <v>0.38400000000000001</v>
      </c>
      <c r="H106" s="43"/>
      <c r="I106" s="43"/>
      <c r="J106" s="43"/>
      <c r="K106" s="43"/>
      <c r="L106" s="47">
        <f>SUM(L107:L108)-SUMIF(CE107:CE108, 1, L107:L108)</f>
        <v>414.09000000000003</v>
      </c>
    </row>
    <row r="107" spans="1:82" ht="14.25" x14ac:dyDescent="0.2">
      <c r="A107" s="41"/>
      <c r="B107" s="41" t="s">
        <v>816</v>
      </c>
      <c r="C107" s="41" t="s">
        <v>817</v>
      </c>
      <c r="D107" s="42" t="s">
        <v>700</v>
      </c>
      <c r="E107" s="43">
        <v>0.16</v>
      </c>
      <c r="F107" s="43">
        <f>ROUND((0.2+1),7)</f>
        <v>1.2</v>
      </c>
      <c r="G107" s="43">
        <f>SmtRes!CX665</f>
        <v>0.192</v>
      </c>
      <c r="H107" s="45"/>
      <c r="I107" s="44"/>
      <c r="J107" s="45">
        <f>SmtRes!CZ665</f>
        <v>1090.46</v>
      </c>
      <c r="K107" s="44"/>
      <c r="L107" s="45">
        <f>SmtRes!DI665</f>
        <v>209.37</v>
      </c>
    </row>
    <row r="108" spans="1:82" ht="14.25" x14ac:dyDescent="0.2">
      <c r="A108" s="41"/>
      <c r="B108" s="41" t="s">
        <v>818</v>
      </c>
      <c r="C108" s="48" t="s">
        <v>819</v>
      </c>
      <c r="D108" s="49" t="s">
        <v>700</v>
      </c>
      <c r="E108" s="50">
        <v>0.16</v>
      </c>
      <c r="F108" s="50">
        <f>ROUND((0.2+1),7)</f>
        <v>1.2</v>
      </c>
      <c r="G108" s="50">
        <f>SmtRes!CX666</f>
        <v>0.192</v>
      </c>
      <c r="H108" s="51"/>
      <c r="I108" s="52"/>
      <c r="J108" s="51">
        <f>SmtRes!CZ666</f>
        <v>1066.23</v>
      </c>
      <c r="K108" s="52"/>
      <c r="L108" s="51">
        <f>SmtRes!DI666</f>
        <v>204.72</v>
      </c>
    </row>
    <row r="109" spans="1:82" ht="15" x14ac:dyDescent="0.2">
      <c r="A109" s="41"/>
      <c r="B109" s="41"/>
      <c r="C109" s="54" t="s">
        <v>885</v>
      </c>
      <c r="D109" s="42"/>
      <c r="E109" s="43"/>
      <c r="F109" s="43"/>
      <c r="G109" s="43"/>
      <c r="H109" s="45"/>
      <c r="I109" s="44"/>
      <c r="J109" s="45"/>
      <c r="K109" s="44"/>
      <c r="L109" s="45">
        <f>L106</f>
        <v>414.09000000000003</v>
      </c>
    </row>
    <row r="110" spans="1:82" ht="14.25" x14ac:dyDescent="0.2">
      <c r="A110" s="41"/>
      <c r="B110" s="41"/>
      <c r="C110" s="41" t="s">
        <v>886</v>
      </c>
      <c r="D110" s="42"/>
      <c r="E110" s="43"/>
      <c r="F110" s="43"/>
      <c r="G110" s="43"/>
      <c r="H110" s="45"/>
      <c r="I110" s="44"/>
      <c r="J110" s="45"/>
      <c r="K110" s="44"/>
      <c r="L110" s="45">
        <f>SUM(AR104:AR113)+SUM(AS104:AS113)+SUM(AT104:AT113)+SUM(AU104:AU113)+SUM(AV104:AV113)</f>
        <v>414.09000000000003</v>
      </c>
    </row>
    <row r="111" spans="1:82" ht="14.25" x14ac:dyDescent="0.2">
      <c r="A111" s="41"/>
      <c r="B111" s="41" t="s">
        <v>468</v>
      </c>
      <c r="C111" s="41" t="s">
        <v>949</v>
      </c>
      <c r="D111" s="42" t="s">
        <v>152</v>
      </c>
      <c r="E111" s="43">
        <f>Source!BZ560</f>
        <v>74</v>
      </c>
      <c r="F111" s="43"/>
      <c r="G111" s="43">
        <f>Source!AT560</f>
        <v>74</v>
      </c>
      <c r="H111" s="45"/>
      <c r="I111" s="44"/>
      <c r="J111" s="45"/>
      <c r="K111" s="44"/>
      <c r="L111" s="45">
        <f>SUM(AZ104:AZ113)</f>
        <v>306.43</v>
      </c>
    </row>
    <row r="112" spans="1:82" ht="14.25" x14ac:dyDescent="0.2">
      <c r="A112" s="48"/>
      <c r="B112" s="48" t="s">
        <v>469</v>
      </c>
      <c r="C112" s="48" t="s">
        <v>950</v>
      </c>
      <c r="D112" s="49" t="s">
        <v>152</v>
      </c>
      <c r="E112" s="50">
        <f>Source!CA560</f>
        <v>36</v>
      </c>
      <c r="F112" s="50"/>
      <c r="G112" s="50">
        <f>Source!AU560</f>
        <v>36</v>
      </c>
      <c r="H112" s="51"/>
      <c r="I112" s="52"/>
      <c r="J112" s="51"/>
      <c r="K112" s="52"/>
      <c r="L112" s="51">
        <f>SUM(BA104:BA113)</f>
        <v>149.07</v>
      </c>
    </row>
    <row r="113" spans="1:82" ht="15" x14ac:dyDescent="0.2">
      <c r="C113" s="82" t="s">
        <v>889</v>
      </c>
      <c r="D113" s="82"/>
      <c r="E113" s="82"/>
      <c r="F113" s="82"/>
      <c r="G113" s="82"/>
      <c r="H113" s="82"/>
      <c r="I113" s="83">
        <f>IF(E104&lt;&gt;0,K113/E104, 0)</f>
        <v>869.58999999999992</v>
      </c>
      <c r="J113" s="83"/>
      <c r="K113" s="83">
        <f>L106+L111+L112</f>
        <v>869.58999999999992</v>
      </c>
      <c r="L113" s="83"/>
      <c r="AD113">
        <f>ROUND((Source!AT560/100)*((ROUND(SUMIF(SmtRes!AQ665:'SmtRes'!AQ666,"=1",SmtRes!AD665:'SmtRes'!AD666)*Source!I560, 2)+ROUND(SUMIF(SmtRes!AQ665:'SmtRes'!AQ666,"=1",SmtRes!AC665:'SmtRes'!AC666)*Source!I560, 2))), 2)</f>
        <v>1595.95</v>
      </c>
      <c r="AE113">
        <f>ROUND((Source!AU560/100)*((ROUND(SUMIF(SmtRes!AQ665:'SmtRes'!AQ666,"=1",SmtRes!AD665:'SmtRes'!AD666)*Source!I560, 2)+ROUND(SUMIF(SmtRes!AQ665:'SmtRes'!AQ666,"=1",SmtRes!AC665:'SmtRes'!AC666)*Source!I560, 2))), 2)</f>
        <v>776.41</v>
      </c>
      <c r="AN113" s="53">
        <f>L106+L111+L112</f>
        <v>869.58999999999992</v>
      </c>
      <c r="AO113">
        <f>0</f>
        <v>0</v>
      </c>
      <c r="AQ113" t="s">
        <v>890</v>
      </c>
      <c r="AR113" s="53">
        <f>L106</f>
        <v>414.09000000000003</v>
      </c>
      <c r="AT113">
        <f>0</f>
        <v>0</v>
      </c>
      <c r="AV113" t="s">
        <v>890</v>
      </c>
      <c r="AW113">
        <f>0</f>
        <v>0</v>
      </c>
      <c r="AZ113">
        <f>Source!X560</f>
        <v>306.43</v>
      </c>
      <c r="BA113">
        <f>Source!Y560</f>
        <v>149.07</v>
      </c>
      <c r="BT113" s="53">
        <f>K113</f>
        <v>869.58999999999992</v>
      </c>
      <c r="BW113">
        <f>ROUND(K113*80/100, 2)</f>
        <v>695.67</v>
      </c>
      <c r="BX113" s="53">
        <f>K113-BW113</f>
        <v>173.91999999999996</v>
      </c>
      <c r="CB113">
        <f>Source!BM560</f>
        <v>200001</v>
      </c>
      <c r="CC113" t="str">
        <f>Source!E560</f>
        <v>6</v>
      </c>
      <c r="CD113">
        <v>4</v>
      </c>
    </row>
    <row r="115" spans="1:82" ht="15" x14ac:dyDescent="0.2">
      <c r="A115" s="58"/>
      <c r="B115" s="59"/>
      <c r="C115" s="78" t="s">
        <v>891</v>
      </c>
      <c r="D115" s="78"/>
      <c r="E115" s="78"/>
      <c r="F115" s="78"/>
      <c r="G115" s="78"/>
      <c r="H115" s="78"/>
      <c r="I115" s="47"/>
      <c r="J115" s="58"/>
      <c r="K115" s="60"/>
      <c r="L115" s="47">
        <f>L117+L118+L124+L128</f>
        <v>13972.260000000002</v>
      </c>
    </row>
    <row r="116" spans="1:82" ht="14.25" x14ac:dyDescent="0.2">
      <c r="A116" s="55"/>
      <c r="B116" s="57"/>
      <c r="C116" s="79" t="s">
        <v>892</v>
      </c>
      <c r="D116" s="75"/>
      <c r="E116" s="75"/>
      <c r="F116" s="75"/>
      <c r="G116" s="75"/>
      <c r="H116" s="75"/>
      <c r="I116" s="45"/>
      <c r="J116" s="55"/>
      <c r="K116" s="43"/>
      <c r="L116" s="45"/>
    </row>
    <row r="117" spans="1:82" ht="14.25" x14ac:dyDescent="0.2">
      <c r="A117" s="55"/>
      <c r="B117" s="57"/>
      <c r="C117" s="75" t="s">
        <v>893</v>
      </c>
      <c r="D117" s="75"/>
      <c r="E117" s="75"/>
      <c r="F117" s="75"/>
      <c r="G117" s="75"/>
      <c r="H117" s="75"/>
      <c r="I117" s="45"/>
      <c r="J117" s="55"/>
      <c r="K117" s="43"/>
      <c r="L117" s="45">
        <f>SUM(AR53:AR113)</f>
        <v>13972.260000000002</v>
      </c>
    </row>
    <row r="118" spans="1:82" ht="14.25" hidden="1" x14ac:dyDescent="0.2">
      <c r="A118" s="55"/>
      <c r="B118" s="57"/>
      <c r="C118" s="75" t="s">
        <v>894</v>
      </c>
      <c r="D118" s="75"/>
      <c r="E118" s="75"/>
      <c r="F118" s="75"/>
      <c r="G118" s="75"/>
      <c r="H118" s="75"/>
      <c r="I118" s="45"/>
      <c r="J118" s="55"/>
      <c r="K118" s="43"/>
      <c r="L118" s="45">
        <f>L120+L123+L122</f>
        <v>0</v>
      </c>
    </row>
    <row r="119" spans="1:82" ht="14.25" hidden="1" x14ac:dyDescent="0.2">
      <c r="A119" s="55"/>
      <c r="B119" s="57"/>
      <c r="C119" s="79" t="s">
        <v>895</v>
      </c>
      <c r="D119" s="75"/>
      <c r="E119" s="75"/>
      <c r="F119" s="75"/>
      <c r="G119" s="75"/>
      <c r="H119" s="75"/>
      <c r="I119" s="45"/>
      <c r="J119" s="55"/>
      <c r="K119" s="43"/>
      <c r="L119" s="45"/>
    </row>
    <row r="120" spans="1:82" ht="14.25" hidden="1" x14ac:dyDescent="0.2">
      <c r="A120" s="55"/>
      <c r="B120" s="57"/>
      <c r="C120" s="75" t="s">
        <v>894</v>
      </c>
      <c r="D120" s="75"/>
      <c r="E120" s="75"/>
      <c r="F120" s="75"/>
      <c r="G120" s="75"/>
      <c r="H120" s="75"/>
      <c r="I120" s="45"/>
      <c r="J120" s="55"/>
      <c r="K120" s="43"/>
      <c r="L120" s="45">
        <f>SUM(AO53:AO113)</f>
        <v>0</v>
      </c>
    </row>
    <row r="121" spans="1:82" ht="14.25" hidden="1" x14ac:dyDescent="0.2">
      <c r="A121" s="55"/>
      <c r="B121" s="57"/>
      <c r="C121" s="79" t="s">
        <v>896</v>
      </c>
      <c r="D121" s="75"/>
      <c r="E121" s="75"/>
      <c r="F121" s="75"/>
      <c r="G121" s="75"/>
      <c r="H121" s="75"/>
      <c r="I121" s="45"/>
      <c r="J121" s="55"/>
      <c r="K121" s="43"/>
      <c r="L121" s="45"/>
    </row>
    <row r="122" spans="1:82" ht="14.25" hidden="1" x14ac:dyDescent="0.2">
      <c r="A122" s="55"/>
      <c r="B122" s="57"/>
      <c r="C122" s="75" t="s">
        <v>916</v>
      </c>
      <c r="D122" s="75"/>
      <c r="E122" s="75"/>
      <c r="F122" s="75"/>
      <c r="G122" s="75"/>
      <c r="H122" s="75"/>
      <c r="I122" s="45"/>
      <c r="J122" s="55"/>
      <c r="K122" s="43"/>
      <c r="L122" s="45">
        <f>SUM(AT53:AT113)</f>
        <v>0</v>
      </c>
    </row>
    <row r="123" spans="1:82" ht="14.25" hidden="1" x14ac:dyDescent="0.2">
      <c r="A123" s="55"/>
      <c r="B123" s="57"/>
      <c r="C123" s="75" t="s">
        <v>897</v>
      </c>
      <c r="D123" s="75"/>
      <c r="E123" s="75"/>
      <c r="F123" s="75"/>
      <c r="G123" s="75"/>
      <c r="H123" s="75"/>
      <c r="I123" s="45"/>
      <c r="J123" s="55"/>
      <c r="K123" s="43"/>
      <c r="L123" s="45">
        <f>SUM(AV53:AV113)</f>
        <v>0</v>
      </c>
    </row>
    <row r="124" spans="1:82" ht="14.25" hidden="1" x14ac:dyDescent="0.2">
      <c r="A124" s="55"/>
      <c r="B124" s="57"/>
      <c r="C124" s="75" t="s">
        <v>898</v>
      </c>
      <c r="D124" s="75"/>
      <c r="E124" s="75"/>
      <c r="F124" s="75"/>
      <c r="G124" s="75"/>
      <c r="H124" s="75"/>
      <c r="I124" s="45"/>
      <c r="J124" s="55"/>
      <c r="K124" s="43"/>
      <c r="L124" s="45">
        <f>L126+L127</f>
        <v>0</v>
      </c>
    </row>
    <row r="125" spans="1:82" ht="14.25" hidden="1" x14ac:dyDescent="0.2">
      <c r="A125" s="55"/>
      <c r="B125" s="57"/>
      <c r="C125" s="79" t="s">
        <v>895</v>
      </c>
      <c r="D125" s="75"/>
      <c r="E125" s="75"/>
      <c r="F125" s="75"/>
      <c r="G125" s="75"/>
      <c r="H125" s="75"/>
      <c r="I125" s="45"/>
      <c r="J125" s="55"/>
      <c r="K125" s="43"/>
      <c r="L125" s="45"/>
    </row>
    <row r="126" spans="1:82" ht="14.25" hidden="1" x14ac:dyDescent="0.2">
      <c r="A126" s="55"/>
      <c r="B126" s="57"/>
      <c r="C126" s="75" t="s">
        <v>899</v>
      </c>
      <c r="D126" s="75"/>
      <c r="E126" s="75"/>
      <c r="F126" s="75"/>
      <c r="G126" s="75"/>
      <c r="H126" s="75"/>
      <c r="I126" s="45"/>
      <c r="J126" s="55"/>
      <c r="K126" s="43"/>
      <c r="L126" s="45">
        <f>SUM(AW53:AW113)-SUM(BK53:BK113)</f>
        <v>0</v>
      </c>
    </row>
    <row r="127" spans="1:82" ht="14.25" hidden="1" x14ac:dyDescent="0.2">
      <c r="A127" s="55"/>
      <c r="B127" s="57"/>
      <c r="C127" s="75" t="s">
        <v>900</v>
      </c>
      <c r="D127" s="75"/>
      <c r="E127" s="75"/>
      <c r="F127" s="75"/>
      <c r="G127" s="75"/>
      <c r="H127" s="75"/>
      <c r="I127" s="45"/>
      <c r="J127" s="55"/>
      <c r="K127" s="43"/>
      <c r="L127" s="45">
        <f>SUM(BC53:BC113)</f>
        <v>0</v>
      </c>
    </row>
    <row r="128" spans="1:82" ht="14.25" hidden="1" x14ac:dyDescent="0.2">
      <c r="A128" s="55"/>
      <c r="B128" s="57"/>
      <c r="C128" s="75" t="s">
        <v>901</v>
      </c>
      <c r="D128" s="75"/>
      <c r="E128" s="75"/>
      <c r="F128" s="75"/>
      <c r="G128" s="75"/>
      <c r="H128" s="75"/>
      <c r="I128" s="45"/>
      <c r="J128" s="55"/>
      <c r="K128" s="43"/>
      <c r="L128" s="45">
        <f>SUM(BB53:BB113)</f>
        <v>0</v>
      </c>
    </row>
    <row r="129" spans="1:12" ht="14.25" x14ac:dyDescent="0.2">
      <c r="A129" s="55"/>
      <c r="B129" s="57"/>
      <c r="C129" s="75" t="s">
        <v>902</v>
      </c>
      <c r="D129" s="75"/>
      <c r="E129" s="75"/>
      <c r="F129" s="75"/>
      <c r="G129" s="75"/>
      <c r="H129" s="75"/>
      <c r="I129" s="45"/>
      <c r="J129" s="55"/>
      <c r="K129" s="43"/>
      <c r="L129" s="45">
        <f>SUM(AR53:AR113)+SUM(AT53:AT113)+SUM(AV53:AV113)</f>
        <v>13972.260000000002</v>
      </c>
    </row>
    <row r="130" spans="1:12" ht="14.25" x14ac:dyDescent="0.2">
      <c r="A130" s="55"/>
      <c r="B130" s="57"/>
      <c r="C130" s="75" t="s">
        <v>903</v>
      </c>
      <c r="D130" s="75"/>
      <c r="E130" s="75"/>
      <c r="F130" s="75"/>
      <c r="G130" s="75"/>
      <c r="H130" s="75"/>
      <c r="I130" s="45"/>
      <c r="J130" s="55"/>
      <c r="K130" s="43"/>
      <c r="L130" s="45">
        <f>SUM(AZ53:AZ113)</f>
        <v>10339.470000000001</v>
      </c>
    </row>
    <row r="131" spans="1:12" ht="14.25" x14ac:dyDescent="0.2">
      <c r="A131" s="55"/>
      <c r="B131" s="57"/>
      <c r="C131" s="75" t="s">
        <v>904</v>
      </c>
      <c r="D131" s="75"/>
      <c r="E131" s="75"/>
      <c r="F131" s="75"/>
      <c r="G131" s="75"/>
      <c r="H131" s="75"/>
      <c r="I131" s="45"/>
      <c r="J131" s="55"/>
      <c r="K131" s="43"/>
      <c r="L131" s="45">
        <f>SUM(BA53:BA113)</f>
        <v>5030.01</v>
      </c>
    </row>
    <row r="132" spans="1:12" ht="14.25" hidden="1" x14ac:dyDescent="0.2">
      <c r="A132" s="55"/>
      <c r="B132" s="57"/>
      <c r="C132" s="75" t="s">
        <v>905</v>
      </c>
      <c r="D132" s="75"/>
      <c r="E132" s="75"/>
      <c r="F132" s="75"/>
      <c r="G132" s="75"/>
      <c r="H132" s="75"/>
      <c r="I132" s="45"/>
      <c r="J132" s="55"/>
      <c r="K132" s="43"/>
      <c r="L132" s="45">
        <f>L134+L135</f>
        <v>0</v>
      </c>
    </row>
    <row r="133" spans="1:12" ht="14.25" hidden="1" x14ac:dyDescent="0.2">
      <c r="A133" s="55"/>
      <c r="B133" s="57"/>
      <c r="C133" s="79" t="s">
        <v>892</v>
      </c>
      <c r="D133" s="75"/>
      <c r="E133" s="75"/>
      <c r="F133" s="75"/>
      <c r="G133" s="75"/>
      <c r="H133" s="75"/>
      <c r="I133" s="45"/>
      <c r="J133" s="55"/>
      <c r="K133" s="43"/>
      <c r="L133" s="45"/>
    </row>
    <row r="134" spans="1:12" ht="14.25" hidden="1" x14ac:dyDescent="0.2">
      <c r="A134" s="55"/>
      <c r="B134" s="57"/>
      <c r="C134" s="75" t="s">
        <v>906</v>
      </c>
      <c r="D134" s="75"/>
      <c r="E134" s="75"/>
      <c r="F134" s="75"/>
      <c r="G134" s="75"/>
      <c r="H134" s="75"/>
      <c r="I134" s="45"/>
      <c r="J134" s="55"/>
      <c r="K134" s="43"/>
      <c r="L134" s="45">
        <f>SUM(BK53:BK113)</f>
        <v>0</v>
      </c>
    </row>
    <row r="135" spans="1:12" ht="14.25" hidden="1" x14ac:dyDescent="0.2">
      <c r="A135" s="55"/>
      <c r="B135" s="57"/>
      <c r="C135" s="75" t="s">
        <v>907</v>
      </c>
      <c r="D135" s="75"/>
      <c r="E135" s="75"/>
      <c r="F135" s="75"/>
      <c r="G135" s="75"/>
      <c r="H135" s="75"/>
      <c r="I135" s="45"/>
      <c r="J135" s="55"/>
      <c r="K135" s="43"/>
      <c r="L135" s="45">
        <f>SUM(BD53:BD113)</f>
        <v>0</v>
      </c>
    </row>
    <row r="136" spans="1:12" ht="14.25" hidden="1" x14ac:dyDescent="0.2">
      <c r="A136" s="55"/>
      <c r="B136" s="57"/>
      <c r="C136" s="75" t="s">
        <v>908</v>
      </c>
      <c r="D136" s="75"/>
      <c r="E136" s="75"/>
      <c r="F136" s="75"/>
      <c r="G136" s="75"/>
      <c r="H136" s="75"/>
      <c r="I136" s="45"/>
      <c r="J136" s="55"/>
      <c r="K136" s="43"/>
      <c r="L136" s="45"/>
    </row>
    <row r="137" spans="1:12" ht="14.25" hidden="1" x14ac:dyDescent="0.2">
      <c r="A137" s="55"/>
      <c r="B137" s="57"/>
      <c r="C137" s="75" t="s">
        <v>908</v>
      </c>
      <c r="D137" s="75"/>
      <c r="E137" s="75"/>
      <c r="F137" s="75"/>
      <c r="G137" s="75"/>
      <c r="H137" s="75"/>
      <c r="I137" s="45"/>
      <c r="J137" s="55"/>
      <c r="K137" s="43"/>
      <c r="L137" s="45">
        <f>SUM(BQ53:BQ113)</f>
        <v>0</v>
      </c>
    </row>
    <row r="138" spans="1:12" ht="14.25" hidden="1" x14ac:dyDescent="0.2">
      <c r="A138" s="55"/>
      <c r="B138" s="57"/>
      <c r="C138" s="75" t="s">
        <v>909</v>
      </c>
      <c r="D138" s="75"/>
      <c r="E138" s="75"/>
      <c r="F138" s="75"/>
      <c r="G138" s="75"/>
      <c r="H138" s="75"/>
      <c r="I138" s="45"/>
      <c r="J138" s="55"/>
      <c r="K138" s="43"/>
      <c r="L138" s="45">
        <f>SUM(BO53:BO113)</f>
        <v>0</v>
      </c>
    </row>
    <row r="139" spans="1:12" ht="15" x14ac:dyDescent="0.2">
      <c r="A139" s="58"/>
      <c r="B139" s="59"/>
      <c r="C139" s="78" t="s">
        <v>910</v>
      </c>
      <c r="D139" s="78"/>
      <c r="E139" s="78"/>
      <c r="F139" s="78"/>
      <c r="G139" s="78"/>
      <c r="H139" s="78"/>
      <c r="I139" s="47"/>
      <c r="J139" s="58"/>
      <c r="K139" s="60"/>
      <c r="L139" s="47">
        <f>L115+L130+L131+L132+L137+L138</f>
        <v>29341.740000000005</v>
      </c>
    </row>
    <row r="140" spans="1:12" ht="14.25" x14ac:dyDescent="0.2">
      <c r="A140" s="55"/>
      <c r="B140" s="57"/>
      <c r="C140" s="79" t="s">
        <v>911</v>
      </c>
      <c r="D140" s="75"/>
      <c r="E140" s="75"/>
      <c r="F140" s="75"/>
      <c r="G140" s="75"/>
      <c r="H140" s="75"/>
      <c r="I140" s="45"/>
      <c r="J140" s="55"/>
      <c r="K140" s="43"/>
      <c r="L140" s="45"/>
    </row>
    <row r="141" spans="1:12" ht="14.25" hidden="1" x14ac:dyDescent="0.2">
      <c r="A141" s="55"/>
      <c r="B141" s="57"/>
      <c r="C141" s="75" t="s">
        <v>912</v>
      </c>
      <c r="D141" s="75"/>
      <c r="E141" s="75"/>
      <c r="F141" s="75"/>
      <c r="G141" s="75"/>
      <c r="H141" s="75"/>
      <c r="I141" s="45"/>
      <c r="J141" s="55"/>
      <c r="K141" s="43"/>
      <c r="L141" s="45">
        <f>SUM(AX53:AX113)</f>
        <v>0</v>
      </c>
    </row>
    <row r="142" spans="1:12" ht="14.25" hidden="1" x14ac:dyDescent="0.2">
      <c r="A142" s="55"/>
      <c r="B142" s="57"/>
      <c r="C142" s="75" t="s">
        <v>913</v>
      </c>
      <c r="D142" s="75"/>
      <c r="E142" s="75"/>
      <c r="F142" s="75"/>
      <c r="G142" s="75"/>
      <c r="H142" s="75"/>
      <c r="I142" s="45"/>
      <c r="J142" s="55"/>
      <c r="K142" s="43"/>
      <c r="L142" s="45">
        <f>SUM(AY53:AY113)</f>
        <v>0</v>
      </c>
    </row>
    <row r="143" spans="1:12" ht="14.25" x14ac:dyDescent="0.2">
      <c r="A143" s="55"/>
      <c r="B143" s="57"/>
      <c r="C143" s="75" t="s">
        <v>914</v>
      </c>
      <c r="D143" s="75"/>
      <c r="E143" s="75"/>
      <c r="F143" s="76"/>
      <c r="G143" s="46">
        <f>Source!F589</f>
        <v>12.95712</v>
      </c>
      <c r="H143" s="55"/>
      <c r="I143" s="55"/>
      <c r="J143" s="55"/>
      <c r="K143" s="55"/>
      <c r="L143" s="55"/>
    </row>
    <row r="144" spans="1:12" ht="14.25" hidden="1" customHeight="1" x14ac:dyDescent="0.2">
      <c r="A144" s="55"/>
      <c r="B144" s="57"/>
      <c r="C144" s="75" t="s">
        <v>915</v>
      </c>
      <c r="D144" s="75"/>
      <c r="E144" s="75"/>
      <c r="F144" s="76"/>
      <c r="G144" s="46">
        <f>Source!F590</f>
        <v>0</v>
      </c>
      <c r="H144" s="55"/>
      <c r="I144" s="55"/>
      <c r="J144" s="55"/>
      <c r="K144" s="55"/>
      <c r="L144" s="55"/>
    </row>
    <row r="147" spans="1:12" ht="15" x14ac:dyDescent="0.2">
      <c r="A147" s="62"/>
      <c r="B147" s="63"/>
      <c r="C147" s="80" t="s">
        <v>927</v>
      </c>
      <c r="D147" s="80"/>
      <c r="E147" s="80"/>
      <c r="F147" s="80"/>
      <c r="G147" s="80"/>
      <c r="H147" s="80"/>
      <c r="I147" s="56"/>
      <c r="J147" s="62"/>
      <c r="K147" s="64"/>
      <c r="L147" s="56"/>
    </row>
    <row r="149" spans="1:12" ht="15" hidden="1" x14ac:dyDescent="0.2">
      <c r="A149" s="58"/>
      <c r="B149" s="59"/>
      <c r="C149" s="78" t="s">
        <v>928</v>
      </c>
      <c r="D149" s="78"/>
      <c r="E149" s="78"/>
      <c r="F149" s="78"/>
      <c r="G149" s="78"/>
      <c r="H149" s="78"/>
      <c r="I149" s="47"/>
      <c r="J149" s="58"/>
      <c r="K149" s="60"/>
      <c r="L149" s="47">
        <f>L151+L166+L167</f>
        <v>0</v>
      </c>
    </row>
    <row r="150" spans="1:12" ht="14.25" hidden="1" x14ac:dyDescent="0.2">
      <c r="A150" s="55"/>
      <c r="B150" s="57"/>
      <c r="C150" s="79" t="s">
        <v>892</v>
      </c>
      <c r="D150" s="75"/>
      <c r="E150" s="75"/>
      <c r="F150" s="75"/>
      <c r="G150" s="75"/>
      <c r="H150" s="75"/>
      <c r="I150" s="45"/>
      <c r="J150" s="55"/>
      <c r="K150" s="43"/>
      <c r="L150" s="45"/>
    </row>
    <row r="151" spans="1:12" ht="14.25" hidden="1" x14ac:dyDescent="0.2">
      <c r="A151" s="55"/>
      <c r="B151" s="57"/>
      <c r="C151" s="75" t="s">
        <v>929</v>
      </c>
      <c r="D151" s="75"/>
      <c r="E151" s="75"/>
      <c r="F151" s="75"/>
      <c r="G151" s="75"/>
      <c r="H151" s="75"/>
      <c r="I151" s="45"/>
      <c r="J151" s="55"/>
      <c r="K151" s="43"/>
      <c r="L151" s="45">
        <f>L153+L154+L160+L164</f>
        <v>0</v>
      </c>
    </row>
    <row r="152" spans="1:12" ht="14.25" hidden="1" x14ac:dyDescent="0.2">
      <c r="A152" s="55"/>
      <c r="B152" s="57"/>
      <c r="C152" s="79" t="s">
        <v>892</v>
      </c>
      <c r="D152" s="75"/>
      <c r="E152" s="75"/>
      <c r="F152" s="75"/>
      <c r="G152" s="75"/>
      <c r="H152" s="75"/>
      <c r="I152" s="45"/>
      <c r="J152" s="55"/>
      <c r="K152" s="43"/>
      <c r="L152" s="45"/>
    </row>
    <row r="153" spans="1:12" ht="14.25" hidden="1" x14ac:dyDescent="0.2">
      <c r="A153" s="55"/>
      <c r="B153" s="57"/>
      <c r="C153" s="75" t="s">
        <v>930</v>
      </c>
      <c r="D153" s="75"/>
      <c r="E153" s="75"/>
      <c r="F153" s="75"/>
      <c r="G153" s="75"/>
      <c r="H153" s="75"/>
      <c r="I153" s="45"/>
      <c r="J153" s="55"/>
      <c r="K153" s="43"/>
      <c r="L153" s="45">
        <f>SUMIF(CD52:CD145, 1, AR52:AR145)</f>
        <v>0</v>
      </c>
    </row>
    <row r="154" spans="1:12" ht="14.25" hidden="1" x14ac:dyDescent="0.2">
      <c r="A154" s="55"/>
      <c r="B154" s="57"/>
      <c r="C154" s="75" t="s">
        <v>894</v>
      </c>
      <c r="D154" s="75"/>
      <c r="E154" s="75"/>
      <c r="F154" s="75"/>
      <c r="G154" s="75"/>
      <c r="H154" s="75"/>
      <c r="I154" s="45"/>
      <c r="J154" s="55"/>
      <c r="K154" s="43"/>
      <c r="L154" s="45">
        <f>L156+L159+L158</f>
        <v>0</v>
      </c>
    </row>
    <row r="155" spans="1:12" ht="14.25" hidden="1" x14ac:dyDescent="0.2">
      <c r="A155" s="55"/>
      <c r="B155" s="57"/>
      <c r="C155" s="79" t="s">
        <v>895</v>
      </c>
      <c r="D155" s="75"/>
      <c r="E155" s="75"/>
      <c r="F155" s="75"/>
      <c r="G155" s="75"/>
      <c r="H155" s="75"/>
      <c r="I155" s="45"/>
      <c r="J155" s="55"/>
      <c r="K155" s="43"/>
      <c r="L155" s="45"/>
    </row>
    <row r="156" spans="1:12" ht="14.25" hidden="1" x14ac:dyDescent="0.2">
      <c r="A156" s="55"/>
      <c r="B156" s="57"/>
      <c r="C156" s="75" t="s">
        <v>894</v>
      </c>
      <c r="D156" s="75"/>
      <c r="E156" s="75"/>
      <c r="F156" s="75"/>
      <c r="G156" s="75"/>
      <c r="H156" s="75"/>
      <c r="I156" s="45"/>
      <c r="J156" s="55"/>
      <c r="K156" s="43"/>
      <c r="L156" s="45">
        <f>SUMIF(CD52:CD145, 1, AO52:AO145)</f>
        <v>0</v>
      </c>
    </row>
    <row r="157" spans="1:12" ht="14.25" hidden="1" x14ac:dyDescent="0.2">
      <c r="A157" s="55"/>
      <c r="B157" s="57"/>
      <c r="C157" s="79" t="s">
        <v>896</v>
      </c>
      <c r="D157" s="75"/>
      <c r="E157" s="75"/>
      <c r="F157" s="75"/>
      <c r="G157" s="75"/>
      <c r="H157" s="75"/>
      <c r="I157" s="45"/>
      <c r="J157" s="55"/>
      <c r="K157" s="43"/>
      <c r="L157" s="45"/>
    </row>
    <row r="158" spans="1:12" ht="14.25" hidden="1" x14ac:dyDescent="0.2">
      <c r="A158" s="55"/>
      <c r="B158" s="57"/>
      <c r="C158" s="75" t="s">
        <v>916</v>
      </c>
      <c r="D158" s="75"/>
      <c r="E158" s="75"/>
      <c r="F158" s="75"/>
      <c r="G158" s="75"/>
      <c r="H158" s="75"/>
      <c r="I158" s="45"/>
      <c r="J158" s="55"/>
      <c r="K158" s="43"/>
      <c r="L158" s="45">
        <f>SUMIF(CD52:CD145, 1, AT52:AT145)</f>
        <v>0</v>
      </c>
    </row>
    <row r="159" spans="1:12" ht="14.25" hidden="1" x14ac:dyDescent="0.2">
      <c r="A159" s="55"/>
      <c r="B159" s="57"/>
      <c r="C159" s="75" t="s">
        <v>897</v>
      </c>
      <c r="D159" s="75"/>
      <c r="E159" s="75"/>
      <c r="F159" s="75"/>
      <c r="G159" s="75"/>
      <c r="H159" s="75"/>
      <c r="I159" s="45"/>
      <c r="J159" s="55"/>
      <c r="K159" s="43"/>
      <c r="L159" s="45">
        <f>SUMIF(CD52:CD145, 1, AV52:AV145)</f>
        <v>0</v>
      </c>
    </row>
    <row r="160" spans="1:12" ht="14.25" hidden="1" x14ac:dyDescent="0.2">
      <c r="A160" s="55"/>
      <c r="B160" s="57"/>
      <c r="C160" s="75" t="s">
        <v>898</v>
      </c>
      <c r="D160" s="75"/>
      <c r="E160" s="75"/>
      <c r="F160" s="75"/>
      <c r="G160" s="75"/>
      <c r="H160" s="75"/>
      <c r="I160" s="45"/>
      <c r="J160" s="55"/>
      <c r="K160" s="43"/>
      <c r="L160" s="45">
        <f>L162+L163</f>
        <v>0</v>
      </c>
    </row>
    <row r="161" spans="1:12" ht="14.25" hidden="1" x14ac:dyDescent="0.2">
      <c r="A161" s="55"/>
      <c r="B161" s="57"/>
      <c r="C161" s="79" t="s">
        <v>895</v>
      </c>
      <c r="D161" s="75"/>
      <c r="E161" s="75"/>
      <c r="F161" s="75"/>
      <c r="G161" s="75"/>
      <c r="H161" s="75"/>
      <c r="I161" s="45"/>
      <c r="J161" s="55"/>
      <c r="K161" s="43"/>
      <c r="L161" s="45"/>
    </row>
    <row r="162" spans="1:12" ht="14.25" hidden="1" x14ac:dyDescent="0.2">
      <c r="A162" s="55"/>
      <c r="B162" s="57"/>
      <c r="C162" s="75" t="s">
        <v>899</v>
      </c>
      <c r="D162" s="75"/>
      <c r="E162" s="75"/>
      <c r="F162" s="75"/>
      <c r="G162" s="75"/>
      <c r="H162" s="75"/>
      <c r="I162" s="45"/>
      <c r="J162" s="55"/>
      <c r="K162" s="43"/>
      <c r="L162" s="45">
        <f>SUMIF(CD52:CD145, 1, AW52:AW145)-SUMIF(CD52:CD145, 1, BK52:BK145)</f>
        <v>0</v>
      </c>
    </row>
    <row r="163" spans="1:12" ht="14.25" hidden="1" x14ac:dyDescent="0.2">
      <c r="A163" s="55"/>
      <c r="B163" s="57"/>
      <c r="C163" s="75" t="s">
        <v>900</v>
      </c>
      <c r="D163" s="75"/>
      <c r="E163" s="75"/>
      <c r="F163" s="75"/>
      <c r="G163" s="75"/>
      <c r="H163" s="75"/>
      <c r="I163" s="45"/>
      <c r="J163" s="55"/>
      <c r="K163" s="43"/>
      <c r="L163" s="45">
        <f>SUMIF(CD52:CD145, 1, BC52:BC145)</f>
        <v>0</v>
      </c>
    </row>
    <row r="164" spans="1:12" ht="14.25" hidden="1" x14ac:dyDescent="0.2">
      <c r="A164" s="55"/>
      <c r="B164" s="57"/>
      <c r="C164" s="75" t="s">
        <v>901</v>
      </c>
      <c r="D164" s="75"/>
      <c r="E164" s="75"/>
      <c r="F164" s="75"/>
      <c r="G164" s="75"/>
      <c r="H164" s="75"/>
      <c r="I164" s="45"/>
      <c r="J164" s="55"/>
      <c r="K164" s="43"/>
      <c r="L164" s="45">
        <f>SUMIF(CD52:CD145, 1, BB52:BB145)</f>
        <v>0</v>
      </c>
    </row>
    <row r="165" spans="1:12" ht="14.25" hidden="1" x14ac:dyDescent="0.2">
      <c r="A165" s="55"/>
      <c r="B165" s="57"/>
      <c r="C165" s="75" t="s">
        <v>931</v>
      </c>
      <c r="D165" s="75"/>
      <c r="E165" s="75"/>
      <c r="F165" s="75"/>
      <c r="G165" s="75"/>
      <c r="H165" s="75"/>
      <c r="I165" s="45"/>
      <c r="J165" s="55"/>
      <c r="K165" s="43"/>
      <c r="L165" s="45">
        <f>SUMIF(CD52:CD145, 1, AR52:AR145)+SUMIF(CD52:CD145, 1, AT52:AT145)+SUMIF(CD52:CD145, 1, AV52:AV145)</f>
        <v>0</v>
      </c>
    </row>
    <row r="166" spans="1:12" ht="14.25" hidden="1" x14ac:dyDescent="0.2">
      <c r="A166" s="55"/>
      <c r="B166" s="57"/>
      <c r="C166" s="75" t="s">
        <v>932</v>
      </c>
      <c r="D166" s="75"/>
      <c r="E166" s="75"/>
      <c r="F166" s="75"/>
      <c r="G166" s="75"/>
      <c r="H166" s="75"/>
      <c r="I166" s="45"/>
      <c r="J166" s="55"/>
      <c r="K166" s="43"/>
      <c r="L166" s="45">
        <f>SUMIF(CD52:CD145, 1, AZ52:AZ145)</f>
        <v>0</v>
      </c>
    </row>
    <row r="167" spans="1:12" ht="14.25" hidden="1" x14ac:dyDescent="0.2">
      <c r="A167" s="55"/>
      <c r="B167" s="57"/>
      <c r="C167" s="75" t="s">
        <v>933</v>
      </c>
      <c r="D167" s="75"/>
      <c r="E167" s="75"/>
      <c r="F167" s="75"/>
      <c r="G167" s="75"/>
      <c r="H167" s="75"/>
      <c r="I167" s="45"/>
      <c r="J167" s="55"/>
      <c r="K167" s="43"/>
      <c r="L167" s="45">
        <f>SUMIF(CD52:CD145, 1, BA52:BA145)</f>
        <v>0</v>
      </c>
    </row>
    <row r="168" spans="1:12" hidden="1" x14ac:dyDescent="0.2"/>
    <row r="169" spans="1:12" ht="15" hidden="1" x14ac:dyDescent="0.2">
      <c r="A169" s="58"/>
      <c r="B169" s="59"/>
      <c r="C169" s="78" t="s">
        <v>934</v>
      </c>
      <c r="D169" s="78"/>
      <c r="E169" s="78"/>
      <c r="F169" s="78"/>
      <c r="G169" s="78"/>
      <c r="H169" s="78"/>
      <c r="I169" s="47"/>
      <c r="J169" s="58"/>
      <c r="K169" s="60"/>
      <c r="L169" s="47">
        <f>L171+L186+L187</f>
        <v>0</v>
      </c>
    </row>
    <row r="170" spans="1:12" ht="14.25" hidden="1" x14ac:dyDescent="0.2">
      <c r="A170" s="55"/>
      <c r="B170" s="57"/>
      <c r="C170" s="79" t="s">
        <v>892</v>
      </c>
      <c r="D170" s="75"/>
      <c r="E170" s="75"/>
      <c r="F170" s="75"/>
      <c r="G170" s="75"/>
      <c r="H170" s="75"/>
      <c r="I170" s="45"/>
      <c r="J170" s="55"/>
      <c r="K170" s="43"/>
      <c r="L170" s="45"/>
    </row>
    <row r="171" spans="1:12" ht="14.25" hidden="1" x14ac:dyDescent="0.2">
      <c r="A171" s="55"/>
      <c r="B171" s="57"/>
      <c r="C171" s="75" t="s">
        <v>929</v>
      </c>
      <c r="D171" s="75"/>
      <c r="E171" s="75"/>
      <c r="F171" s="75"/>
      <c r="G171" s="75"/>
      <c r="H171" s="75"/>
      <c r="I171" s="45"/>
      <c r="J171" s="55"/>
      <c r="K171" s="43"/>
      <c r="L171" s="45">
        <f>L173+L174+L180+L184</f>
        <v>0</v>
      </c>
    </row>
    <row r="172" spans="1:12" ht="14.25" hidden="1" x14ac:dyDescent="0.2">
      <c r="A172" s="55"/>
      <c r="B172" s="57"/>
      <c r="C172" s="79" t="s">
        <v>892</v>
      </c>
      <c r="D172" s="75"/>
      <c r="E172" s="75"/>
      <c r="F172" s="75"/>
      <c r="G172" s="75"/>
      <c r="H172" s="75"/>
      <c r="I172" s="45"/>
      <c r="J172" s="55"/>
      <c r="K172" s="43"/>
      <c r="L172" s="45"/>
    </row>
    <row r="173" spans="1:12" ht="14.25" hidden="1" x14ac:dyDescent="0.2">
      <c r="A173" s="55"/>
      <c r="B173" s="57"/>
      <c r="C173" s="75" t="s">
        <v>930</v>
      </c>
      <c r="D173" s="75"/>
      <c r="E173" s="75"/>
      <c r="F173" s="75"/>
      <c r="G173" s="75"/>
      <c r="H173" s="75"/>
      <c r="I173" s="45"/>
      <c r="J173" s="55"/>
      <c r="K173" s="43"/>
      <c r="L173" s="45">
        <f>SUMIF(CD52:CD167, 2, AR52:AR167)</f>
        <v>0</v>
      </c>
    </row>
    <row r="174" spans="1:12" ht="14.25" hidden="1" x14ac:dyDescent="0.2">
      <c r="A174" s="55"/>
      <c r="B174" s="57"/>
      <c r="C174" s="75" t="s">
        <v>894</v>
      </c>
      <c r="D174" s="75"/>
      <c r="E174" s="75"/>
      <c r="F174" s="75"/>
      <c r="G174" s="75"/>
      <c r="H174" s="75"/>
      <c r="I174" s="45"/>
      <c r="J174" s="55"/>
      <c r="K174" s="43"/>
      <c r="L174" s="45">
        <f>L176+L179+L178</f>
        <v>0</v>
      </c>
    </row>
    <row r="175" spans="1:12" ht="14.25" hidden="1" x14ac:dyDescent="0.2">
      <c r="A175" s="55"/>
      <c r="B175" s="57"/>
      <c r="C175" s="79" t="s">
        <v>895</v>
      </c>
      <c r="D175" s="75"/>
      <c r="E175" s="75"/>
      <c r="F175" s="75"/>
      <c r="G175" s="75"/>
      <c r="H175" s="75"/>
      <c r="I175" s="45"/>
      <c r="J175" s="55"/>
      <c r="K175" s="43"/>
      <c r="L175" s="45"/>
    </row>
    <row r="176" spans="1:12" ht="14.25" hidden="1" x14ac:dyDescent="0.2">
      <c r="A176" s="55"/>
      <c r="B176" s="57"/>
      <c r="C176" s="75" t="s">
        <v>894</v>
      </c>
      <c r="D176" s="75"/>
      <c r="E176" s="75"/>
      <c r="F176" s="75"/>
      <c r="G176" s="75"/>
      <c r="H176" s="75"/>
      <c r="I176" s="45"/>
      <c r="J176" s="55"/>
      <c r="K176" s="43"/>
      <c r="L176" s="45">
        <f>SUMIF(CD52:CD167, 2, AO52:AO167)</f>
        <v>0</v>
      </c>
    </row>
    <row r="177" spans="1:12" ht="14.25" hidden="1" x14ac:dyDescent="0.2">
      <c r="A177" s="55"/>
      <c r="B177" s="57"/>
      <c r="C177" s="79" t="s">
        <v>896</v>
      </c>
      <c r="D177" s="75"/>
      <c r="E177" s="75"/>
      <c r="F177" s="75"/>
      <c r="G177" s="75"/>
      <c r="H177" s="75"/>
      <c r="I177" s="45"/>
      <c r="J177" s="55"/>
      <c r="K177" s="43"/>
      <c r="L177" s="45"/>
    </row>
    <row r="178" spans="1:12" ht="14.25" hidden="1" x14ac:dyDescent="0.2">
      <c r="A178" s="55"/>
      <c r="B178" s="57"/>
      <c r="C178" s="75" t="s">
        <v>916</v>
      </c>
      <c r="D178" s="75"/>
      <c r="E178" s="75"/>
      <c r="F178" s="75"/>
      <c r="G178" s="75"/>
      <c r="H178" s="75"/>
      <c r="I178" s="45"/>
      <c r="J178" s="55"/>
      <c r="K178" s="43"/>
      <c r="L178" s="45">
        <f>SUMIF(CD52:CD167, 2, AT52:AT167)</f>
        <v>0</v>
      </c>
    </row>
    <row r="179" spans="1:12" ht="14.25" hidden="1" x14ac:dyDescent="0.2">
      <c r="A179" s="55"/>
      <c r="B179" s="57"/>
      <c r="C179" s="75" t="s">
        <v>897</v>
      </c>
      <c r="D179" s="75"/>
      <c r="E179" s="75"/>
      <c r="F179" s="75"/>
      <c r="G179" s="75"/>
      <c r="H179" s="75"/>
      <c r="I179" s="45"/>
      <c r="J179" s="55"/>
      <c r="K179" s="43"/>
      <c r="L179" s="45">
        <f>SUMIF(CD52:CD167, 2, AV52:AV167)</f>
        <v>0</v>
      </c>
    </row>
    <row r="180" spans="1:12" ht="14.25" hidden="1" x14ac:dyDescent="0.2">
      <c r="A180" s="55"/>
      <c r="B180" s="57"/>
      <c r="C180" s="75" t="s">
        <v>898</v>
      </c>
      <c r="D180" s="75"/>
      <c r="E180" s="75"/>
      <c r="F180" s="75"/>
      <c r="G180" s="75"/>
      <c r="H180" s="75"/>
      <c r="I180" s="45"/>
      <c r="J180" s="55"/>
      <c r="K180" s="43"/>
      <c r="L180" s="45">
        <f>L182+L183</f>
        <v>0</v>
      </c>
    </row>
    <row r="181" spans="1:12" ht="14.25" hidden="1" x14ac:dyDescent="0.2">
      <c r="A181" s="55"/>
      <c r="B181" s="57"/>
      <c r="C181" s="79" t="s">
        <v>895</v>
      </c>
      <c r="D181" s="75"/>
      <c r="E181" s="75"/>
      <c r="F181" s="75"/>
      <c r="G181" s="75"/>
      <c r="H181" s="75"/>
      <c r="I181" s="45"/>
      <c r="J181" s="55"/>
      <c r="K181" s="43"/>
      <c r="L181" s="45"/>
    </row>
    <row r="182" spans="1:12" ht="14.25" hidden="1" x14ac:dyDescent="0.2">
      <c r="A182" s="55"/>
      <c r="B182" s="57"/>
      <c r="C182" s="75" t="s">
        <v>899</v>
      </c>
      <c r="D182" s="75"/>
      <c r="E182" s="75"/>
      <c r="F182" s="75"/>
      <c r="G182" s="75"/>
      <c r="H182" s="75"/>
      <c r="I182" s="45"/>
      <c r="J182" s="55"/>
      <c r="K182" s="43"/>
      <c r="L182" s="45">
        <f>SUMIF(CD52:CD167, 2, AW52:AW167)-SUMIF(CD52:CD167, 2, BK52:BK167)</f>
        <v>0</v>
      </c>
    </row>
    <row r="183" spans="1:12" ht="14.25" hidden="1" x14ac:dyDescent="0.2">
      <c r="A183" s="55"/>
      <c r="B183" s="57"/>
      <c r="C183" s="75" t="s">
        <v>900</v>
      </c>
      <c r="D183" s="75"/>
      <c r="E183" s="75"/>
      <c r="F183" s="75"/>
      <c r="G183" s="75"/>
      <c r="H183" s="75"/>
      <c r="I183" s="45"/>
      <c r="J183" s="55"/>
      <c r="K183" s="43"/>
      <c r="L183" s="45">
        <f>SUMIF(CD52:CD167, 2, BC52:BC167)</f>
        <v>0</v>
      </c>
    </row>
    <row r="184" spans="1:12" ht="14.25" hidden="1" x14ac:dyDescent="0.2">
      <c r="A184" s="55"/>
      <c r="B184" s="57"/>
      <c r="C184" s="75" t="s">
        <v>901</v>
      </c>
      <c r="D184" s="75"/>
      <c r="E184" s="75"/>
      <c r="F184" s="75"/>
      <c r="G184" s="75"/>
      <c r="H184" s="75"/>
      <c r="I184" s="45"/>
      <c r="J184" s="55"/>
      <c r="K184" s="43"/>
      <c r="L184" s="45">
        <f>SUMIF(CD52:CD167, 2, BB52:BB167)</f>
        <v>0</v>
      </c>
    </row>
    <row r="185" spans="1:12" ht="14.25" hidden="1" x14ac:dyDescent="0.2">
      <c r="A185" s="55"/>
      <c r="B185" s="57"/>
      <c r="C185" s="75" t="s">
        <v>931</v>
      </c>
      <c r="D185" s="75"/>
      <c r="E185" s="75"/>
      <c r="F185" s="75"/>
      <c r="G185" s="75"/>
      <c r="H185" s="75"/>
      <c r="I185" s="45"/>
      <c r="J185" s="55"/>
      <c r="K185" s="43"/>
      <c r="L185" s="45">
        <f>SUMIF(CD52:CD167, 2, AR52:AR167)+SUMIF(CD52:CD167, 2, AT52:AT167)+SUMIF(CD52:CD167, 2, AV52:AV167)</f>
        <v>0</v>
      </c>
    </row>
    <row r="186" spans="1:12" ht="14.25" hidden="1" x14ac:dyDescent="0.2">
      <c r="A186" s="55"/>
      <c r="B186" s="57"/>
      <c r="C186" s="75" t="s">
        <v>932</v>
      </c>
      <c r="D186" s="75"/>
      <c r="E186" s="75"/>
      <c r="F186" s="75"/>
      <c r="G186" s="75"/>
      <c r="H186" s="75"/>
      <c r="I186" s="45"/>
      <c r="J186" s="55"/>
      <c r="K186" s="43"/>
      <c r="L186" s="45">
        <f>SUMIF(CD52:CD167, 2, AZ52:AZ167)</f>
        <v>0</v>
      </c>
    </row>
    <row r="187" spans="1:12" ht="14.25" hidden="1" x14ac:dyDescent="0.2">
      <c r="A187" s="55"/>
      <c r="B187" s="57"/>
      <c r="C187" s="75" t="s">
        <v>933</v>
      </c>
      <c r="D187" s="75"/>
      <c r="E187" s="75"/>
      <c r="F187" s="75"/>
      <c r="G187" s="75"/>
      <c r="H187" s="75"/>
      <c r="I187" s="45"/>
      <c r="J187" s="55"/>
      <c r="K187" s="43"/>
      <c r="L187" s="45">
        <f>SUMIF(CD52:CD167, 2, BA52:BA167)</f>
        <v>0</v>
      </c>
    </row>
    <row r="188" spans="1:12" hidden="1" x14ac:dyDescent="0.2"/>
    <row r="189" spans="1:12" ht="15" hidden="1" x14ac:dyDescent="0.2">
      <c r="A189" s="58"/>
      <c r="B189" s="59"/>
      <c r="C189" s="78" t="s">
        <v>935</v>
      </c>
      <c r="D189" s="78"/>
      <c r="E189" s="78"/>
      <c r="F189" s="78"/>
      <c r="G189" s="78"/>
      <c r="H189" s="78"/>
      <c r="I189" s="47"/>
      <c r="J189" s="58"/>
      <c r="K189" s="60"/>
      <c r="L189" s="47">
        <f>L191+L192</f>
        <v>0</v>
      </c>
    </row>
    <row r="190" spans="1:12" ht="14.25" hidden="1" x14ac:dyDescent="0.2">
      <c r="A190" s="55"/>
      <c r="B190" s="57"/>
      <c r="C190" s="79" t="s">
        <v>892</v>
      </c>
      <c r="D190" s="75"/>
      <c r="E190" s="75"/>
      <c r="F190" s="75"/>
      <c r="G190" s="75"/>
      <c r="H190" s="75"/>
      <c r="I190" s="45"/>
      <c r="J190" s="55"/>
      <c r="K190" s="43"/>
      <c r="L190" s="45"/>
    </row>
    <row r="191" spans="1:12" ht="14.25" hidden="1" x14ac:dyDescent="0.2">
      <c r="A191" s="55"/>
      <c r="B191" s="57"/>
      <c r="C191" s="75" t="s">
        <v>906</v>
      </c>
      <c r="D191" s="75"/>
      <c r="E191" s="75"/>
      <c r="F191" s="75"/>
      <c r="G191" s="75"/>
      <c r="H191" s="75"/>
      <c r="I191" s="45"/>
      <c r="J191" s="55"/>
      <c r="K191" s="43"/>
      <c r="L191" s="45">
        <f>SUMIF(CD52:CD187, 3, BK52:BK187)</f>
        <v>0</v>
      </c>
    </row>
    <row r="192" spans="1:12" ht="14.25" hidden="1" x14ac:dyDescent="0.2">
      <c r="A192" s="55"/>
      <c r="B192" s="57"/>
      <c r="C192" s="75" t="s">
        <v>907</v>
      </c>
      <c r="D192" s="75"/>
      <c r="E192" s="75"/>
      <c r="F192" s="75"/>
      <c r="G192" s="75"/>
      <c r="H192" s="75"/>
      <c r="I192" s="45"/>
      <c r="J192" s="55"/>
      <c r="K192" s="43"/>
      <c r="L192" s="45">
        <f>SUMIF(CD52:CD187, 3, BD52:BD187)</f>
        <v>0</v>
      </c>
    </row>
    <row r="194" spans="1:12" ht="15" x14ac:dyDescent="0.2">
      <c r="A194" s="58"/>
      <c r="B194" s="59"/>
      <c r="C194" s="78" t="s">
        <v>936</v>
      </c>
      <c r="D194" s="78"/>
      <c r="E194" s="78"/>
      <c r="F194" s="78"/>
      <c r="G194" s="78"/>
      <c r="H194" s="78"/>
      <c r="I194" s="47"/>
      <c r="J194" s="58"/>
      <c r="K194" s="60"/>
      <c r="L194" s="47">
        <f>L202+L217+L218+L196+L197+L198+L199</f>
        <v>29341.740000000005</v>
      </c>
    </row>
    <row r="195" spans="1:12" ht="14.25" hidden="1" x14ac:dyDescent="0.2">
      <c r="A195" s="55"/>
      <c r="B195" s="57"/>
      <c r="C195" s="79" t="s">
        <v>892</v>
      </c>
      <c r="D195" s="75"/>
      <c r="E195" s="75"/>
      <c r="F195" s="75"/>
      <c r="G195" s="75"/>
      <c r="H195" s="75"/>
      <c r="I195" s="45"/>
      <c r="J195" s="55"/>
      <c r="K195" s="43"/>
      <c r="L195" s="45"/>
    </row>
    <row r="196" spans="1:12" ht="14.25" hidden="1" x14ac:dyDescent="0.2">
      <c r="A196" s="55"/>
      <c r="B196" s="57"/>
      <c r="C196" s="75" t="s">
        <v>937</v>
      </c>
      <c r="D196" s="75"/>
      <c r="E196" s="75"/>
      <c r="F196" s="75"/>
      <c r="G196" s="75"/>
      <c r="H196" s="75"/>
      <c r="I196" s="45"/>
      <c r="J196" s="55"/>
      <c r="K196" s="43"/>
      <c r="L196" s="45"/>
    </row>
    <row r="197" spans="1:12" ht="14.25" hidden="1" x14ac:dyDescent="0.2">
      <c r="A197" s="55"/>
      <c r="B197" s="57"/>
      <c r="C197" s="75" t="s">
        <v>937</v>
      </c>
      <c r="D197" s="75"/>
      <c r="E197" s="75"/>
      <c r="F197" s="75"/>
      <c r="G197" s="75"/>
      <c r="H197" s="75"/>
      <c r="I197" s="45"/>
      <c r="J197" s="55"/>
      <c r="K197" s="43"/>
      <c r="L197" s="45">
        <f>SUM(BQ52:BQ192)</f>
        <v>0</v>
      </c>
    </row>
    <row r="198" spans="1:12" ht="14.25" hidden="1" x14ac:dyDescent="0.2">
      <c r="A198" s="55"/>
      <c r="B198" s="57"/>
      <c r="C198" s="75" t="s">
        <v>938</v>
      </c>
      <c r="D198" s="75"/>
      <c r="E198" s="75"/>
      <c r="F198" s="75"/>
      <c r="G198" s="75"/>
      <c r="H198" s="75"/>
      <c r="I198" s="45"/>
      <c r="J198" s="55"/>
      <c r="K198" s="43"/>
      <c r="L198" s="45">
        <f>SUMIF(CD52:CD192, 4, BB52:BB192)+SUMIF(CD52:CD192, 4, BC52:BC192)+SUMIF(CD52:CD192, 4, BD52:BD192)</f>
        <v>0</v>
      </c>
    </row>
    <row r="199" spans="1:12" ht="14.25" hidden="1" x14ac:dyDescent="0.2">
      <c r="A199" s="55"/>
      <c r="B199" s="57"/>
      <c r="C199" s="75" t="s">
        <v>939</v>
      </c>
      <c r="D199" s="75"/>
      <c r="E199" s="75"/>
      <c r="F199" s="75"/>
      <c r="G199" s="75"/>
      <c r="H199" s="75"/>
      <c r="I199" s="45"/>
      <c r="J199" s="55"/>
      <c r="K199" s="43"/>
      <c r="L199" s="45">
        <f>SUM(BO52:BO192)</f>
        <v>0</v>
      </c>
    </row>
    <row r="200" spans="1:12" ht="14.25" hidden="1" x14ac:dyDescent="0.2">
      <c r="A200" s="55"/>
      <c r="B200" s="57"/>
      <c r="C200" s="75" t="s">
        <v>464</v>
      </c>
      <c r="D200" s="75"/>
      <c r="E200" s="75"/>
      <c r="F200" s="75"/>
      <c r="G200" s="75"/>
      <c r="H200" s="75"/>
      <c r="I200" s="45"/>
      <c r="J200" s="55"/>
      <c r="K200" s="43"/>
      <c r="L200" s="45">
        <f>L202+L217+L218</f>
        <v>29341.740000000005</v>
      </c>
    </row>
    <row r="201" spans="1:12" ht="14.25" hidden="1" x14ac:dyDescent="0.2">
      <c r="A201" s="55"/>
      <c r="B201" s="57"/>
      <c r="C201" s="79" t="s">
        <v>892</v>
      </c>
      <c r="D201" s="75"/>
      <c r="E201" s="75"/>
      <c r="F201" s="75"/>
      <c r="G201" s="75"/>
      <c r="H201" s="75"/>
      <c r="I201" s="45"/>
      <c r="J201" s="55"/>
      <c r="K201" s="43"/>
      <c r="L201" s="45"/>
    </row>
    <row r="202" spans="1:12" ht="14.25" hidden="1" x14ac:dyDescent="0.2">
      <c r="A202" s="55"/>
      <c r="B202" s="57"/>
      <c r="C202" s="75" t="s">
        <v>929</v>
      </c>
      <c r="D202" s="75"/>
      <c r="E202" s="75"/>
      <c r="F202" s="75"/>
      <c r="G202" s="75"/>
      <c r="H202" s="75"/>
      <c r="I202" s="45"/>
      <c r="J202" s="55"/>
      <c r="K202" s="43"/>
      <c r="L202" s="45">
        <f>L204+L205+L211+L215</f>
        <v>13972.260000000002</v>
      </c>
    </row>
    <row r="203" spans="1:12" ht="14.25" hidden="1" x14ac:dyDescent="0.2">
      <c r="A203" s="55"/>
      <c r="B203" s="57"/>
      <c r="C203" s="79" t="s">
        <v>892</v>
      </c>
      <c r="D203" s="75"/>
      <c r="E203" s="75"/>
      <c r="F203" s="75"/>
      <c r="G203" s="75"/>
      <c r="H203" s="75"/>
      <c r="I203" s="45"/>
      <c r="J203" s="55"/>
      <c r="K203" s="43"/>
      <c r="L203" s="45"/>
    </row>
    <row r="204" spans="1:12" ht="14.25" hidden="1" x14ac:dyDescent="0.2">
      <c r="A204" s="55"/>
      <c r="B204" s="57"/>
      <c r="C204" s="75" t="s">
        <v>930</v>
      </c>
      <c r="D204" s="75"/>
      <c r="E204" s="75"/>
      <c r="F204" s="75"/>
      <c r="G204" s="75"/>
      <c r="H204" s="75"/>
      <c r="I204" s="45"/>
      <c r="J204" s="55"/>
      <c r="K204" s="43"/>
      <c r="L204" s="45">
        <f>SUMIF(CD52:CD192, 4, AR52:AR192)</f>
        <v>13972.260000000002</v>
      </c>
    </row>
    <row r="205" spans="1:12" ht="14.25" hidden="1" x14ac:dyDescent="0.2">
      <c r="A205" s="55"/>
      <c r="B205" s="57"/>
      <c r="C205" s="75" t="s">
        <v>894</v>
      </c>
      <c r="D205" s="75"/>
      <c r="E205" s="75"/>
      <c r="F205" s="75"/>
      <c r="G205" s="75"/>
      <c r="H205" s="75"/>
      <c r="I205" s="45"/>
      <c r="J205" s="55"/>
      <c r="K205" s="43"/>
      <c r="L205" s="45">
        <f>L207+L210+L209</f>
        <v>0</v>
      </c>
    </row>
    <row r="206" spans="1:12" ht="14.25" hidden="1" x14ac:dyDescent="0.2">
      <c r="A206" s="55"/>
      <c r="B206" s="57"/>
      <c r="C206" s="79" t="s">
        <v>895</v>
      </c>
      <c r="D206" s="75"/>
      <c r="E206" s="75"/>
      <c r="F206" s="75"/>
      <c r="G206" s="75"/>
      <c r="H206" s="75"/>
      <c r="I206" s="45"/>
      <c r="J206" s="55"/>
      <c r="K206" s="43"/>
      <c r="L206" s="45"/>
    </row>
    <row r="207" spans="1:12" ht="14.25" hidden="1" x14ac:dyDescent="0.2">
      <c r="A207" s="55"/>
      <c r="B207" s="57"/>
      <c r="C207" s="75" t="s">
        <v>894</v>
      </c>
      <c r="D207" s="75"/>
      <c r="E207" s="75"/>
      <c r="F207" s="75"/>
      <c r="G207" s="75"/>
      <c r="H207" s="75"/>
      <c r="I207" s="45"/>
      <c r="J207" s="55"/>
      <c r="K207" s="43"/>
      <c r="L207" s="45">
        <f>SUMIF(CD52:CD192, 4, AO52:AO192)</f>
        <v>0</v>
      </c>
    </row>
    <row r="208" spans="1:12" ht="14.25" hidden="1" x14ac:dyDescent="0.2">
      <c r="A208" s="55"/>
      <c r="B208" s="57"/>
      <c r="C208" s="79" t="s">
        <v>896</v>
      </c>
      <c r="D208" s="75"/>
      <c r="E208" s="75"/>
      <c r="F208" s="75"/>
      <c r="G208" s="75"/>
      <c r="H208" s="75"/>
      <c r="I208" s="45"/>
      <c r="J208" s="55"/>
      <c r="K208" s="43"/>
      <c r="L208" s="45"/>
    </row>
    <row r="209" spans="1:12" ht="14.25" hidden="1" x14ac:dyDescent="0.2">
      <c r="A209" s="55"/>
      <c r="B209" s="57"/>
      <c r="C209" s="75" t="s">
        <v>916</v>
      </c>
      <c r="D209" s="75"/>
      <c r="E209" s="75"/>
      <c r="F209" s="75"/>
      <c r="G209" s="75"/>
      <c r="H209" s="75"/>
      <c r="I209" s="45"/>
      <c r="J209" s="55"/>
      <c r="K209" s="43"/>
      <c r="L209" s="45">
        <f>SUMIF(CD52:CD192, 4, AT52:AT192)</f>
        <v>0</v>
      </c>
    </row>
    <row r="210" spans="1:12" ht="14.25" hidden="1" x14ac:dyDescent="0.2">
      <c r="A210" s="55"/>
      <c r="B210" s="57"/>
      <c r="C210" s="75" t="s">
        <v>897</v>
      </c>
      <c r="D210" s="75"/>
      <c r="E210" s="75"/>
      <c r="F210" s="75"/>
      <c r="G210" s="75"/>
      <c r="H210" s="75"/>
      <c r="I210" s="45"/>
      <c r="J210" s="55"/>
      <c r="K210" s="43"/>
      <c r="L210" s="45">
        <f>SUMIF(CD52:CD192, 4, AV52:AV192)</f>
        <v>0</v>
      </c>
    </row>
    <row r="211" spans="1:12" ht="14.25" hidden="1" x14ac:dyDescent="0.2">
      <c r="A211" s="55"/>
      <c r="B211" s="57"/>
      <c r="C211" s="75" t="s">
        <v>898</v>
      </c>
      <c r="D211" s="75"/>
      <c r="E211" s="75"/>
      <c r="F211" s="75"/>
      <c r="G211" s="75"/>
      <c r="H211" s="75"/>
      <c r="I211" s="45"/>
      <c r="J211" s="55"/>
      <c r="K211" s="43"/>
      <c r="L211" s="45">
        <f>L213+L214</f>
        <v>0</v>
      </c>
    </row>
    <row r="212" spans="1:12" ht="14.25" hidden="1" x14ac:dyDescent="0.2">
      <c r="A212" s="55"/>
      <c r="B212" s="57"/>
      <c r="C212" s="79" t="s">
        <v>895</v>
      </c>
      <c r="D212" s="75"/>
      <c r="E212" s="75"/>
      <c r="F212" s="75"/>
      <c r="G212" s="75"/>
      <c r="H212" s="75"/>
      <c r="I212" s="45"/>
      <c r="J212" s="55"/>
      <c r="K212" s="43"/>
      <c r="L212" s="45"/>
    </row>
    <row r="213" spans="1:12" ht="14.25" hidden="1" x14ac:dyDescent="0.2">
      <c r="A213" s="55"/>
      <c r="B213" s="57"/>
      <c r="C213" s="75" t="s">
        <v>899</v>
      </c>
      <c r="D213" s="75"/>
      <c r="E213" s="75"/>
      <c r="F213" s="75"/>
      <c r="G213" s="75"/>
      <c r="H213" s="75"/>
      <c r="I213" s="45"/>
      <c r="J213" s="55"/>
      <c r="K213" s="43"/>
      <c r="L213" s="45">
        <f>SUMIF(CD52:CD192, 4, AW52:AW192)-SUMIF(CD52:CD192, 4, BK52:BK192)</f>
        <v>0</v>
      </c>
    </row>
    <row r="214" spans="1:12" ht="14.25" hidden="1" x14ac:dyDescent="0.2">
      <c r="A214" s="55"/>
      <c r="B214" s="57"/>
      <c r="C214" s="75" t="s">
        <v>900</v>
      </c>
      <c r="D214" s="75"/>
      <c r="E214" s="75"/>
      <c r="F214" s="75"/>
      <c r="G214" s="75"/>
      <c r="H214" s="75"/>
      <c r="I214" s="45"/>
      <c r="J214" s="55"/>
      <c r="K214" s="43"/>
      <c r="L214" s="45">
        <f>SUMIF(CD52:CD192, 4, BC52:BC192)</f>
        <v>0</v>
      </c>
    </row>
    <row r="215" spans="1:12" ht="14.25" hidden="1" x14ac:dyDescent="0.2">
      <c r="A215" s="55"/>
      <c r="B215" s="57"/>
      <c r="C215" s="75" t="s">
        <v>901</v>
      </c>
      <c r="D215" s="75"/>
      <c r="E215" s="75"/>
      <c r="F215" s="75"/>
      <c r="G215" s="75"/>
      <c r="H215" s="75"/>
      <c r="I215" s="45"/>
      <c r="J215" s="55"/>
      <c r="K215" s="43"/>
      <c r="L215" s="45">
        <f>SUMIF(CD52:CD192, 4, BB52:BB192)</f>
        <v>0</v>
      </c>
    </row>
    <row r="216" spans="1:12" ht="14.25" hidden="1" x14ac:dyDescent="0.2">
      <c r="A216" s="55"/>
      <c r="B216" s="57"/>
      <c r="C216" s="75" t="s">
        <v>931</v>
      </c>
      <c r="D216" s="75"/>
      <c r="E216" s="75"/>
      <c r="F216" s="75"/>
      <c r="G216" s="75"/>
      <c r="H216" s="75"/>
      <c r="I216" s="45"/>
      <c r="J216" s="55"/>
      <c r="K216" s="43"/>
      <c r="L216" s="45">
        <f>SUMIF(CD52:CD192, 4, AR52:AR192)+SUMIF(CD52:CD192, 4, AT52:AT192)+SUMIF(CD52:CD192, 4, AV52:AV192)</f>
        <v>13972.260000000002</v>
      </c>
    </row>
    <row r="217" spans="1:12" ht="14.25" hidden="1" x14ac:dyDescent="0.2">
      <c r="A217" s="55"/>
      <c r="B217" s="57"/>
      <c r="C217" s="75" t="s">
        <v>932</v>
      </c>
      <c r="D217" s="75"/>
      <c r="E217" s="75"/>
      <c r="F217" s="75"/>
      <c r="G217" s="75"/>
      <c r="H217" s="75"/>
      <c r="I217" s="45"/>
      <c r="J217" s="55"/>
      <c r="K217" s="43"/>
      <c r="L217" s="45">
        <f>SUMIF(CD52:CD192, 4, AZ52:AZ192)</f>
        <v>10339.470000000001</v>
      </c>
    </row>
    <row r="218" spans="1:12" ht="14.25" hidden="1" x14ac:dyDescent="0.2">
      <c r="A218" s="55"/>
      <c r="B218" s="57"/>
      <c r="C218" s="75" t="s">
        <v>933</v>
      </c>
      <c r="D218" s="75"/>
      <c r="E218" s="75"/>
      <c r="F218" s="75"/>
      <c r="G218" s="75"/>
      <c r="H218" s="75"/>
      <c r="I218" s="45"/>
      <c r="J218" s="55"/>
      <c r="K218" s="43"/>
      <c r="L218" s="45">
        <f>SUMIF(CD52:CD192, 4, BA52:BA192)</f>
        <v>5030.01</v>
      </c>
    </row>
    <row r="220" spans="1:12" ht="15" x14ac:dyDescent="0.2">
      <c r="A220" s="58"/>
      <c r="B220" s="59"/>
      <c r="C220" s="78" t="s">
        <v>940</v>
      </c>
      <c r="D220" s="78"/>
      <c r="E220" s="78"/>
      <c r="F220" s="78"/>
      <c r="G220" s="78"/>
      <c r="H220" s="78"/>
      <c r="I220" s="47"/>
      <c r="J220" s="58"/>
      <c r="K220" s="60"/>
      <c r="L220" s="47">
        <f>L149+L169+L189+L194</f>
        <v>29341.740000000005</v>
      </c>
    </row>
    <row r="221" spans="1:12" ht="14.25" hidden="1" x14ac:dyDescent="0.2">
      <c r="A221" s="55"/>
      <c r="B221" s="57"/>
      <c r="C221" s="79" t="s">
        <v>892</v>
      </c>
      <c r="D221" s="75"/>
      <c r="E221" s="75"/>
      <c r="F221" s="75"/>
      <c r="G221" s="75"/>
      <c r="H221" s="75"/>
      <c r="I221" s="45"/>
      <c r="J221" s="55"/>
      <c r="K221" s="43"/>
      <c r="L221" s="45"/>
    </row>
    <row r="222" spans="1:12" ht="14.25" hidden="1" x14ac:dyDescent="0.2">
      <c r="A222" s="55"/>
      <c r="B222" s="57"/>
      <c r="C222" s="75" t="s">
        <v>929</v>
      </c>
      <c r="D222" s="75"/>
      <c r="E222" s="75"/>
      <c r="F222" s="75"/>
      <c r="G222" s="75"/>
      <c r="H222" s="75"/>
      <c r="I222" s="45"/>
      <c r="J222" s="55"/>
      <c r="K222" s="43"/>
      <c r="L222" s="45">
        <f>L224+L225+L231+L235</f>
        <v>13972.260000000002</v>
      </c>
    </row>
    <row r="223" spans="1:12" ht="14.25" hidden="1" x14ac:dyDescent="0.2">
      <c r="A223" s="55"/>
      <c r="B223" s="57"/>
      <c r="C223" s="79" t="s">
        <v>892</v>
      </c>
      <c r="D223" s="75"/>
      <c r="E223" s="75"/>
      <c r="F223" s="75"/>
      <c r="G223" s="75"/>
      <c r="H223" s="75"/>
      <c r="I223" s="45"/>
      <c r="J223" s="55"/>
      <c r="K223" s="43"/>
      <c r="L223" s="45"/>
    </row>
    <row r="224" spans="1:12" ht="14.25" hidden="1" x14ac:dyDescent="0.2">
      <c r="A224" s="55"/>
      <c r="B224" s="57"/>
      <c r="C224" s="75" t="s">
        <v>930</v>
      </c>
      <c r="D224" s="75"/>
      <c r="E224" s="75"/>
      <c r="F224" s="75"/>
      <c r="G224" s="75"/>
      <c r="H224" s="75"/>
      <c r="I224" s="45"/>
      <c r="J224" s="55"/>
      <c r="K224" s="43"/>
      <c r="L224" s="45">
        <f>SUM(AR52:AR218)</f>
        <v>13972.260000000002</v>
      </c>
    </row>
    <row r="225" spans="1:12" ht="14.25" hidden="1" x14ac:dyDescent="0.2">
      <c r="A225" s="55"/>
      <c r="B225" s="57"/>
      <c r="C225" s="75" t="s">
        <v>894</v>
      </c>
      <c r="D225" s="75"/>
      <c r="E225" s="75"/>
      <c r="F225" s="75"/>
      <c r="G225" s="75"/>
      <c r="H225" s="75"/>
      <c r="I225" s="45"/>
      <c r="J225" s="55"/>
      <c r="K225" s="43"/>
      <c r="L225" s="45">
        <f>L227+L230+L229</f>
        <v>0</v>
      </c>
    </row>
    <row r="226" spans="1:12" ht="14.25" hidden="1" x14ac:dyDescent="0.2">
      <c r="A226" s="55"/>
      <c r="B226" s="57"/>
      <c r="C226" s="79" t="s">
        <v>895</v>
      </c>
      <c r="D226" s="75"/>
      <c r="E226" s="75"/>
      <c r="F226" s="75"/>
      <c r="G226" s="75"/>
      <c r="H226" s="75"/>
      <c r="I226" s="45"/>
      <c r="J226" s="55"/>
      <c r="K226" s="43"/>
      <c r="L226" s="45"/>
    </row>
    <row r="227" spans="1:12" ht="14.25" hidden="1" x14ac:dyDescent="0.2">
      <c r="A227" s="55"/>
      <c r="B227" s="57"/>
      <c r="C227" s="75" t="s">
        <v>894</v>
      </c>
      <c r="D227" s="75"/>
      <c r="E227" s="75"/>
      <c r="F227" s="75"/>
      <c r="G227" s="75"/>
      <c r="H227" s="75"/>
      <c r="I227" s="45"/>
      <c r="J227" s="55"/>
      <c r="K227" s="43"/>
      <c r="L227" s="45">
        <f>SUM(AO52:AO218)</f>
        <v>0</v>
      </c>
    </row>
    <row r="228" spans="1:12" ht="14.25" hidden="1" x14ac:dyDescent="0.2">
      <c r="A228" s="55"/>
      <c r="B228" s="57"/>
      <c r="C228" s="79" t="s">
        <v>896</v>
      </c>
      <c r="D228" s="75"/>
      <c r="E228" s="75"/>
      <c r="F228" s="75"/>
      <c r="G228" s="75"/>
      <c r="H228" s="75"/>
      <c r="I228" s="45"/>
      <c r="J228" s="55"/>
      <c r="K228" s="43"/>
      <c r="L228" s="45"/>
    </row>
    <row r="229" spans="1:12" ht="14.25" hidden="1" x14ac:dyDescent="0.2">
      <c r="A229" s="55"/>
      <c r="B229" s="57"/>
      <c r="C229" s="75" t="s">
        <v>916</v>
      </c>
      <c r="D229" s="75"/>
      <c r="E229" s="75"/>
      <c r="F229" s="75"/>
      <c r="G229" s="75"/>
      <c r="H229" s="75"/>
      <c r="I229" s="45"/>
      <c r="J229" s="55"/>
      <c r="K229" s="43"/>
      <c r="L229" s="45">
        <f>SUM(AT52:AT218)</f>
        <v>0</v>
      </c>
    </row>
    <row r="230" spans="1:12" ht="14.25" hidden="1" x14ac:dyDescent="0.2">
      <c r="A230" s="55"/>
      <c r="B230" s="57"/>
      <c r="C230" s="75" t="s">
        <v>897</v>
      </c>
      <c r="D230" s="75"/>
      <c r="E230" s="75"/>
      <c r="F230" s="75"/>
      <c r="G230" s="75"/>
      <c r="H230" s="75"/>
      <c r="I230" s="45"/>
      <c r="J230" s="55"/>
      <c r="K230" s="43"/>
      <c r="L230" s="45">
        <f>SUM(AV52:AV218)</f>
        <v>0</v>
      </c>
    </row>
    <row r="231" spans="1:12" ht="14.25" hidden="1" x14ac:dyDescent="0.2">
      <c r="A231" s="55"/>
      <c r="B231" s="57"/>
      <c r="C231" s="75" t="s">
        <v>898</v>
      </c>
      <c r="D231" s="75"/>
      <c r="E231" s="75"/>
      <c r="F231" s="75"/>
      <c r="G231" s="75"/>
      <c r="H231" s="75"/>
      <c r="I231" s="45"/>
      <c r="J231" s="55"/>
      <c r="K231" s="43"/>
      <c r="L231" s="45">
        <f>L233+L234</f>
        <v>0</v>
      </c>
    </row>
    <row r="232" spans="1:12" ht="14.25" hidden="1" x14ac:dyDescent="0.2">
      <c r="A232" s="55"/>
      <c r="B232" s="57"/>
      <c r="C232" s="79" t="s">
        <v>895</v>
      </c>
      <c r="D232" s="75"/>
      <c r="E232" s="75"/>
      <c r="F232" s="75"/>
      <c r="G232" s="75"/>
      <c r="H232" s="75"/>
      <c r="I232" s="45"/>
      <c r="J232" s="55"/>
      <c r="K232" s="43"/>
      <c r="L232" s="45"/>
    </row>
    <row r="233" spans="1:12" ht="14.25" hidden="1" x14ac:dyDescent="0.2">
      <c r="A233" s="55"/>
      <c r="B233" s="57"/>
      <c r="C233" s="75" t="s">
        <v>899</v>
      </c>
      <c r="D233" s="75"/>
      <c r="E233" s="75"/>
      <c r="F233" s="75"/>
      <c r="G233" s="75"/>
      <c r="H233" s="75"/>
      <c r="I233" s="45"/>
      <c r="J233" s="55"/>
      <c r="K233" s="43"/>
      <c r="L233" s="45">
        <f>SUM(AW52:AW218)-SUM(BK52:BK218)</f>
        <v>0</v>
      </c>
    </row>
    <row r="234" spans="1:12" ht="14.25" hidden="1" x14ac:dyDescent="0.2">
      <c r="A234" s="55"/>
      <c r="B234" s="57"/>
      <c r="C234" s="75" t="s">
        <v>900</v>
      </c>
      <c r="D234" s="75"/>
      <c r="E234" s="75"/>
      <c r="F234" s="75"/>
      <c r="G234" s="75"/>
      <c r="H234" s="75"/>
      <c r="I234" s="45"/>
      <c r="J234" s="55"/>
      <c r="K234" s="43"/>
      <c r="L234" s="45">
        <f>SUM(BC52:BC218)</f>
        <v>0</v>
      </c>
    </row>
    <row r="235" spans="1:12" ht="14.25" hidden="1" x14ac:dyDescent="0.2">
      <c r="A235" s="55"/>
      <c r="B235" s="57"/>
      <c r="C235" s="75" t="s">
        <v>901</v>
      </c>
      <c r="D235" s="75"/>
      <c r="E235" s="75"/>
      <c r="F235" s="75"/>
      <c r="G235" s="75"/>
      <c r="H235" s="75"/>
      <c r="I235" s="45"/>
      <c r="J235" s="55"/>
      <c r="K235" s="43"/>
      <c r="L235" s="45">
        <f>SUM(BB52:BB218)</f>
        <v>0</v>
      </c>
    </row>
    <row r="236" spans="1:12" ht="14.25" hidden="1" x14ac:dyDescent="0.2">
      <c r="A236" s="55"/>
      <c r="B236" s="57"/>
      <c r="C236" s="75" t="s">
        <v>902</v>
      </c>
      <c r="D236" s="75"/>
      <c r="E236" s="75"/>
      <c r="F236" s="75"/>
      <c r="G236" s="75"/>
      <c r="H236" s="75"/>
      <c r="I236" s="45"/>
      <c r="J236" s="55"/>
      <c r="K236" s="43"/>
      <c r="L236" s="45">
        <f>SUM(AR52:AR218)+SUM(AT52:AT218)+SUM(AV52:AV218)</f>
        <v>13972.260000000002</v>
      </c>
    </row>
    <row r="237" spans="1:12" ht="14.25" hidden="1" x14ac:dyDescent="0.2">
      <c r="A237" s="55"/>
      <c r="B237" s="57"/>
      <c r="C237" s="75" t="s">
        <v>903</v>
      </c>
      <c r="D237" s="75"/>
      <c r="E237" s="75"/>
      <c r="F237" s="75"/>
      <c r="G237" s="75"/>
      <c r="H237" s="75"/>
      <c r="I237" s="45"/>
      <c r="J237" s="55"/>
      <c r="K237" s="43"/>
      <c r="L237" s="45">
        <f>SUM(AZ52:AZ218)</f>
        <v>10339.470000000001</v>
      </c>
    </row>
    <row r="238" spans="1:12" ht="14.25" hidden="1" x14ac:dyDescent="0.2">
      <c r="A238" s="55"/>
      <c r="B238" s="57"/>
      <c r="C238" s="75" t="s">
        <v>904</v>
      </c>
      <c r="D238" s="75"/>
      <c r="E238" s="75"/>
      <c r="F238" s="75"/>
      <c r="G238" s="75"/>
      <c r="H238" s="75"/>
      <c r="I238" s="45"/>
      <c r="J238" s="55"/>
      <c r="K238" s="43"/>
      <c r="L238" s="45">
        <f>SUM(BA52:BA218)</f>
        <v>5030.01</v>
      </c>
    </row>
    <row r="239" spans="1:12" ht="14.25" hidden="1" x14ac:dyDescent="0.2">
      <c r="A239" s="55"/>
      <c r="B239" s="57"/>
      <c r="C239" s="75" t="s">
        <v>941</v>
      </c>
      <c r="D239" s="75"/>
      <c r="E239" s="75"/>
      <c r="F239" s="75"/>
      <c r="G239" s="75"/>
      <c r="H239" s="75"/>
      <c r="I239" s="45"/>
      <c r="J239" s="55"/>
      <c r="K239" s="43"/>
      <c r="L239" s="45">
        <f>L241+L242</f>
        <v>0</v>
      </c>
    </row>
    <row r="240" spans="1:12" ht="14.25" hidden="1" x14ac:dyDescent="0.2">
      <c r="A240" s="55"/>
      <c r="B240" s="57"/>
      <c r="C240" s="79" t="s">
        <v>892</v>
      </c>
      <c r="D240" s="75"/>
      <c r="E240" s="75"/>
      <c r="F240" s="75"/>
      <c r="G240" s="75"/>
      <c r="H240" s="75"/>
      <c r="I240" s="45"/>
      <c r="J240" s="55"/>
      <c r="K240" s="43"/>
      <c r="L240" s="45"/>
    </row>
    <row r="241" spans="1:12" ht="14.25" hidden="1" x14ac:dyDescent="0.2">
      <c r="A241" s="55"/>
      <c r="B241" s="57"/>
      <c r="C241" s="75" t="s">
        <v>906</v>
      </c>
      <c r="D241" s="75"/>
      <c r="E241" s="75"/>
      <c r="F241" s="75"/>
      <c r="G241" s="75"/>
      <c r="H241" s="75"/>
      <c r="I241" s="45"/>
      <c r="J241" s="55"/>
      <c r="K241" s="43"/>
      <c r="L241" s="45">
        <f>SUM(BK52:BK218)</f>
        <v>0</v>
      </c>
    </row>
    <row r="242" spans="1:12" ht="14.25" hidden="1" x14ac:dyDescent="0.2">
      <c r="A242" s="55"/>
      <c r="B242" s="57"/>
      <c r="C242" s="75" t="s">
        <v>907</v>
      </c>
      <c r="D242" s="75"/>
      <c r="E242" s="75"/>
      <c r="F242" s="75"/>
      <c r="G242" s="75"/>
      <c r="H242" s="75"/>
      <c r="I242" s="45"/>
      <c r="J242" s="55"/>
      <c r="K242" s="43"/>
      <c r="L242" s="45">
        <f>SUM(BD52:BD218)</f>
        <v>0</v>
      </c>
    </row>
    <row r="243" spans="1:12" ht="14.25" hidden="1" x14ac:dyDescent="0.2">
      <c r="A243" s="55"/>
      <c r="B243" s="57"/>
      <c r="C243" s="75" t="s">
        <v>942</v>
      </c>
      <c r="D243" s="75"/>
      <c r="E243" s="75"/>
      <c r="F243" s="75"/>
      <c r="G243" s="75"/>
      <c r="H243" s="75"/>
      <c r="I243" s="45"/>
      <c r="J243" s="55"/>
      <c r="K243" s="43"/>
      <c r="L243" s="45">
        <f>L194</f>
        <v>29341.740000000005</v>
      </c>
    </row>
    <row r="244" spans="1:12" ht="14.25" hidden="1" x14ac:dyDescent="0.2">
      <c r="A244" s="55"/>
      <c r="B244" s="57"/>
      <c r="C244" s="78" t="s">
        <v>911</v>
      </c>
      <c r="D244" s="75"/>
      <c r="E244" s="75"/>
      <c r="F244" s="75"/>
      <c r="G244" s="75"/>
      <c r="H244" s="75"/>
      <c r="I244" s="45"/>
      <c r="J244" s="55"/>
      <c r="K244" s="43"/>
      <c r="L244" s="45"/>
    </row>
    <row r="245" spans="1:12" ht="14.25" hidden="1" x14ac:dyDescent="0.2">
      <c r="A245" s="55"/>
      <c r="B245" s="57"/>
      <c r="C245" s="75" t="s">
        <v>912</v>
      </c>
      <c r="D245" s="75"/>
      <c r="E245" s="75"/>
      <c r="F245" s="75"/>
      <c r="G245" s="75"/>
      <c r="H245" s="75"/>
      <c r="I245" s="45"/>
      <c r="J245" s="55"/>
      <c r="K245" s="43"/>
      <c r="L245" s="45">
        <f>SUM(AX52:AX218)</f>
        <v>0</v>
      </c>
    </row>
    <row r="246" spans="1:12" ht="14.25" hidden="1" x14ac:dyDescent="0.2">
      <c r="A246" s="55"/>
      <c r="B246" s="57"/>
      <c r="C246" s="75" t="s">
        <v>913</v>
      </c>
      <c r="D246" s="75"/>
      <c r="E246" s="75"/>
      <c r="F246" s="75"/>
      <c r="G246" s="75"/>
      <c r="H246" s="75"/>
      <c r="I246" s="45"/>
      <c r="J246" s="55"/>
      <c r="K246" s="43"/>
      <c r="L246" s="45">
        <f>SUM(AY52:AY218)</f>
        <v>0</v>
      </c>
    </row>
    <row r="247" spans="1:12" ht="14.25" hidden="1" x14ac:dyDescent="0.2">
      <c r="A247" s="55"/>
      <c r="B247" s="57"/>
      <c r="C247" s="75" t="s">
        <v>914</v>
      </c>
      <c r="D247" s="75"/>
      <c r="E247" s="75"/>
      <c r="F247" s="76"/>
      <c r="G247" s="46">
        <f>Source!F619</f>
        <v>12.95712</v>
      </c>
      <c r="H247" s="55"/>
      <c r="I247" s="55"/>
      <c r="J247" s="55"/>
      <c r="K247" s="55"/>
      <c r="L247" s="55"/>
    </row>
    <row r="248" spans="1:12" ht="14.25" hidden="1" customHeight="1" x14ac:dyDescent="0.2">
      <c r="A248" s="55"/>
      <c r="B248" s="57"/>
      <c r="C248" s="75" t="s">
        <v>915</v>
      </c>
      <c r="D248" s="75"/>
      <c r="E248" s="75"/>
      <c r="F248" s="76"/>
      <c r="G248" s="46">
        <f>Source!F620</f>
        <v>0</v>
      </c>
      <c r="H248" s="55"/>
      <c r="I248" s="55"/>
      <c r="J248" s="55"/>
      <c r="K248" s="55"/>
      <c r="L248" s="55"/>
    </row>
    <row r="252" spans="1:12" ht="14.25" customHeight="1" x14ac:dyDescent="0.2">
      <c r="A252" s="69"/>
      <c r="B252" s="70" t="s">
        <v>943</v>
      </c>
      <c r="C252" s="72" t="str">
        <f>IF(Source!AC15&lt;&gt;"", Source!AC15," ")</f>
        <v xml:space="preserve"> </v>
      </c>
      <c r="D252" s="33"/>
      <c r="E252" s="33"/>
      <c r="F252" s="33"/>
      <c r="G252" s="33"/>
      <c r="H252" s="71" t="str">
        <f>IF(Source!AB15&lt;&gt;"", Source!AB15," ")</f>
        <v>Чайкин А.В.</v>
      </c>
      <c r="I252" s="23"/>
      <c r="J252" s="23"/>
      <c r="K252" s="37"/>
      <c r="L252" s="37"/>
    </row>
    <row r="253" spans="1:12" ht="14.25" customHeight="1" x14ac:dyDescent="0.2">
      <c r="A253" s="69"/>
      <c r="B253" s="73"/>
      <c r="C253" s="77" t="s">
        <v>944</v>
      </c>
      <c r="D253" s="77"/>
      <c r="E253" s="77"/>
      <c r="F253" s="77"/>
      <c r="G253" s="77"/>
      <c r="H253" s="23"/>
      <c r="I253" s="23"/>
      <c r="J253" s="23"/>
      <c r="K253" s="37"/>
      <c r="L253" s="37"/>
    </row>
    <row r="254" spans="1:12" ht="14.25" customHeight="1" x14ac:dyDescent="0.2">
      <c r="A254" s="69"/>
      <c r="B254" s="73"/>
      <c r="C254" s="19"/>
      <c r="D254" s="19"/>
      <c r="E254" s="19"/>
      <c r="F254" s="19"/>
      <c r="G254" s="19"/>
      <c r="H254" s="23"/>
      <c r="I254" s="23"/>
      <c r="J254" s="23"/>
      <c r="K254" s="37"/>
      <c r="L254" s="37"/>
    </row>
    <row r="255" spans="1:12" ht="14.25" customHeight="1" x14ac:dyDescent="0.2">
      <c r="A255" s="69"/>
      <c r="B255" s="70" t="s">
        <v>945</v>
      </c>
      <c r="C255" s="72" t="str">
        <f>IF(Source!AE15&lt;&gt;"", Source!AE15," ")</f>
        <v xml:space="preserve"> </v>
      </c>
      <c r="D255" s="33"/>
      <c r="E255" s="33"/>
      <c r="F255" s="33"/>
      <c r="G255" s="33"/>
      <c r="H255" s="71" t="str">
        <f>IF(Source!AD15&lt;&gt;"", Source!AD15," ")</f>
        <v xml:space="preserve"> </v>
      </c>
      <c r="I255" s="23"/>
      <c r="J255" s="23"/>
      <c r="K255" s="37"/>
      <c r="L255" s="37"/>
    </row>
    <row r="256" spans="1:12" ht="14.25" customHeight="1" x14ac:dyDescent="0.2">
      <c r="A256" s="19"/>
      <c r="B256" s="19"/>
      <c r="C256" s="77" t="s">
        <v>944</v>
      </c>
      <c r="D256" s="77"/>
      <c r="E256" s="77"/>
      <c r="F256" s="77"/>
      <c r="G256" s="77"/>
      <c r="H256" s="23"/>
      <c r="I256" s="23"/>
      <c r="J256" s="23"/>
      <c r="K256" s="37"/>
      <c r="L256" s="37"/>
    </row>
  </sheetData>
  <mergeCells count="190">
    <mergeCell ref="A2:E2"/>
    <mergeCell ref="F2:L2"/>
    <mergeCell ref="A4:E4"/>
    <mergeCell ref="F4:L4"/>
    <mergeCell ref="A6:E6"/>
    <mergeCell ref="F6:L6"/>
    <mergeCell ref="A14:E14"/>
    <mergeCell ref="F14:L14"/>
    <mergeCell ref="A16:E16"/>
    <mergeCell ref="F16:L16"/>
    <mergeCell ref="A19:L19"/>
    <mergeCell ref="A20:L20"/>
    <mergeCell ref="A8:E8"/>
    <mergeCell ref="F8:L8"/>
    <mergeCell ref="A10:E10"/>
    <mergeCell ref="F10:L10"/>
    <mergeCell ref="A12:E12"/>
    <mergeCell ref="F12:L12"/>
    <mergeCell ref="C34:L34"/>
    <mergeCell ref="C38:D38"/>
    <mergeCell ref="C41:D41"/>
    <mergeCell ref="C42:D42"/>
    <mergeCell ref="C43:D43"/>
    <mergeCell ref="C44:D44"/>
    <mergeCell ref="A22:L22"/>
    <mergeCell ref="A23:L23"/>
    <mergeCell ref="A25:L25"/>
    <mergeCell ref="A27:L27"/>
    <mergeCell ref="A28:L28"/>
    <mergeCell ref="C33:L33"/>
    <mergeCell ref="A53:L53"/>
    <mergeCell ref="C55:L55"/>
    <mergeCell ref="C63:H63"/>
    <mergeCell ref="I63:J63"/>
    <mergeCell ref="K63:L63"/>
    <mergeCell ref="C65:L65"/>
    <mergeCell ref="A46:A50"/>
    <mergeCell ref="B46:B50"/>
    <mergeCell ref="C46:C50"/>
    <mergeCell ref="D46:D50"/>
    <mergeCell ref="E46:G49"/>
    <mergeCell ref="H46:L49"/>
    <mergeCell ref="C85:L85"/>
    <mergeCell ref="C93:H93"/>
    <mergeCell ref="I93:J93"/>
    <mergeCell ref="K93:L93"/>
    <mergeCell ref="C95:L95"/>
    <mergeCell ref="C103:H103"/>
    <mergeCell ref="I103:J103"/>
    <mergeCell ref="K103:L103"/>
    <mergeCell ref="C73:H73"/>
    <mergeCell ref="I73:J73"/>
    <mergeCell ref="K73:L73"/>
    <mergeCell ref="C75:L75"/>
    <mergeCell ref="C83:H83"/>
    <mergeCell ref="I83:J83"/>
    <mergeCell ref="K83:L83"/>
    <mergeCell ref="C117:H117"/>
    <mergeCell ref="C118:H118"/>
    <mergeCell ref="C119:H119"/>
    <mergeCell ref="C120:H120"/>
    <mergeCell ref="C121:H121"/>
    <mergeCell ref="C122:H122"/>
    <mergeCell ref="C105:L105"/>
    <mergeCell ref="C113:H113"/>
    <mergeCell ref="I113:J113"/>
    <mergeCell ref="K113:L113"/>
    <mergeCell ref="C115:H115"/>
    <mergeCell ref="C116:H116"/>
    <mergeCell ref="C129:H129"/>
    <mergeCell ref="C130:H130"/>
    <mergeCell ref="C131:H131"/>
    <mergeCell ref="C132:H132"/>
    <mergeCell ref="C133:H133"/>
    <mergeCell ref="C134:H134"/>
    <mergeCell ref="C123:H123"/>
    <mergeCell ref="C124:H124"/>
    <mergeCell ref="C125:H125"/>
    <mergeCell ref="C126:H126"/>
    <mergeCell ref="C127:H127"/>
    <mergeCell ref="C128:H128"/>
    <mergeCell ref="C141:H141"/>
    <mergeCell ref="C142:H142"/>
    <mergeCell ref="C143:F143"/>
    <mergeCell ref="C144:F144"/>
    <mergeCell ref="C147:H147"/>
    <mergeCell ref="C149:H149"/>
    <mergeCell ref="C135:H135"/>
    <mergeCell ref="C136:H136"/>
    <mergeCell ref="C137:H137"/>
    <mergeCell ref="C138:H138"/>
    <mergeCell ref="C139:H139"/>
    <mergeCell ref="C140:H140"/>
    <mergeCell ref="C156:H156"/>
    <mergeCell ref="C157:H157"/>
    <mergeCell ref="C158:H158"/>
    <mergeCell ref="C159:H159"/>
    <mergeCell ref="C160:H160"/>
    <mergeCell ref="C161:H161"/>
    <mergeCell ref="C150:H150"/>
    <mergeCell ref="C151:H151"/>
    <mergeCell ref="C152:H152"/>
    <mergeCell ref="C153:H153"/>
    <mergeCell ref="C154:H154"/>
    <mergeCell ref="C155:H155"/>
    <mergeCell ref="C169:H169"/>
    <mergeCell ref="C170:H170"/>
    <mergeCell ref="C171:H171"/>
    <mergeCell ref="C172:H172"/>
    <mergeCell ref="C173:H173"/>
    <mergeCell ref="C174:H174"/>
    <mergeCell ref="C162:H162"/>
    <mergeCell ref="C163:H163"/>
    <mergeCell ref="C164:H164"/>
    <mergeCell ref="C165:H165"/>
    <mergeCell ref="C166:H166"/>
    <mergeCell ref="C167:H167"/>
    <mergeCell ref="C181:H181"/>
    <mergeCell ref="C182:H182"/>
    <mergeCell ref="C183:H183"/>
    <mergeCell ref="C184:H184"/>
    <mergeCell ref="C185:H185"/>
    <mergeCell ref="C186:H186"/>
    <mergeCell ref="C175:H175"/>
    <mergeCell ref="C176:H176"/>
    <mergeCell ref="C177:H177"/>
    <mergeCell ref="C178:H178"/>
    <mergeCell ref="C179:H179"/>
    <mergeCell ref="C180:H180"/>
    <mergeCell ref="C195:H195"/>
    <mergeCell ref="C196:H196"/>
    <mergeCell ref="C197:H197"/>
    <mergeCell ref="C198:H198"/>
    <mergeCell ref="C199:H199"/>
    <mergeCell ref="C200:H200"/>
    <mergeCell ref="C187:H187"/>
    <mergeCell ref="C189:H189"/>
    <mergeCell ref="C190:H190"/>
    <mergeCell ref="C191:H191"/>
    <mergeCell ref="C192:H192"/>
    <mergeCell ref="C194:H194"/>
    <mergeCell ref="C207:H207"/>
    <mergeCell ref="C208:H208"/>
    <mergeCell ref="C209:H209"/>
    <mergeCell ref="C210:H210"/>
    <mergeCell ref="C211:H211"/>
    <mergeCell ref="C212:H212"/>
    <mergeCell ref="C201:H201"/>
    <mergeCell ref="C202:H202"/>
    <mergeCell ref="C203:H203"/>
    <mergeCell ref="C204:H204"/>
    <mergeCell ref="C205:H205"/>
    <mergeCell ref="C206:H206"/>
    <mergeCell ref="C220:H220"/>
    <mergeCell ref="C221:H221"/>
    <mergeCell ref="C222:H222"/>
    <mergeCell ref="C223:H223"/>
    <mergeCell ref="C224:H224"/>
    <mergeCell ref="C225:H225"/>
    <mergeCell ref="C213:H213"/>
    <mergeCell ref="C214:H214"/>
    <mergeCell ref="C215:H215"/>
    <mergeCell ref="C216:H216"/>
    <mergeCell ref="C217:H217"/>
    <mergeCell ref="C218:H218"/>
    <mergeCell ref="C232:H232"/>
    <mergeCell ref="C233:H233"/>
    <mergeCell ref="C234:H234"/>
    <mergeCell ref="C235:H235"/>
    <mergeCell ref="C236:H236"/>
    <mergeCell ref="C237:H237"/>
    <mergeCell ref="C226:H226"/>
    <mergeCell ref="C227:H227"/>
    <mergeCell ref="C228:H228"/>
    <mergeCell ref="C229:H229"/>
    <mergeCell ref="C230:H230"/>
    <mergeCell ref="C231:H231"/>
    <mergeCell ref="C256:G256"/>
    <mergeCell ref="C244:H244"/>
    <mergeCell ref="C245:H245"/>
    <mergeCell ref="C246:H246"/>
    <mergeCell ref="C247:F247"/>
    <mergeCell ref="C248:F248"/>
    <mergeCell ref="C253:G253"/>
    <mergeCell ref="C238:H238"/>
    <mergeCell ref="C239:H239"/>
    <mergeCell ref="C240:H240"/>
    <mergeCell ref="C241:H241"/>
    <mergeCell ref="C242:H242"/>
    <mergeCell ref="C243:H243"/>
  </mergeCells>
  <pageMargins left="0.4" right="0.2" top="0.2" bottom="0.4" header="0.2" footer="0.2"/>
  <pageSetup paperSize="9" scale="49" fitToHeight="0" orientation="portrait" r:id="rId1"/>
  <headerFooter>
    <oddHeader>&amp;L&amp;8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01"/>
  <sheetViews>
    <sheetView workbookViewId="0">
      <selection activeCell="A697" sqref="A697:AX697"/>
    </sheetView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68757</v>
      </c>
      <c r="M1">
        <v>10</v>
      </c>
      <c r="N1">
        <v>12</v>
      </c>
      <c r="O1">
        <v>0</v>
      </c>
      <c r="P1">
        <v>0</v>
      </c>
      <c r="Q1">
        <v>3</v>
      </c>
    </row>
    <row r="12" spans="1:133" x14ac:dyDescent="0.2">
      <c r="A12" s="1">
        <v>1</v>
      </c>
      <c r="B12" s="1">
        <v>692</v>
      </c>
      <c r="C12" s="1">
        <v>0</v>
      </c>
      <c r="D12" s="1">
        <f>ROW(A627)</f>
        <v>627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523</v>
      </c>
      <c r="N12" s="1"/>
      <c r="O12" s="1">
        <v>0</v>
      </c>
      <c r="P12" s="1">
        <v>0</v>
      </c>
      <c r="Q12" s="1">
        <v>7</v>
      </c>
      <c r="R12" s="1">
        <v>0</v>
      </c>
      <c r="S12" s="1">
        <v>0</v>
      </c>
      <c r="T12" s="1">
        <v>4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6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7</v>
      </c>
      <c r="BI12" s="1" t="s">
        <v>8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2</v>
      </c>
      <c r="BQ12" s="1">
        <v>2</v>
      </c>
      <c r="BR12" s="1">
        <v>1</v>
      </c>
      <c r="BS12" s="1">
        <v>0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9</v>
      </c>
      <c r="BZ12" s="1" t="s">
        <v>10</v>
      </c>
      <c r="CA12" s="1" t="s">
        <v>11</v>
      </c>
      <c r="CB12" s="1" t="s">
        <v>11</v>
      </c>
      <c r="CC12" s="1" t="s">
        <v>11</v>
      </c>
      <c r="CD12" s="1" t="s">
        <v>11</v>
      </c>
      <c r="CE12" s="1" t="s">
        <v>12</v>
      </c>
      <c r="CF12" s="1">
        <v>0</v>
      </c>
      <c r="CG12" s="1">
        <v>0</v>
      </c>
      <c r="CH12" s="1">
        <v>487096330</v>
      </c>
      <c r="CI12" s="1" t="s">
        <v>3</v>
      </c>
      <c r="CJ12" s="1" t="s">
        <v>3</v>
      </c>
      <c r="CK12" s="1">
        <v>17</v>
      </c>
      <c r="CL12" s="1"/>
      <c r="CM12" s="1"/>
      <c r="CN12" s="1"/>
      <c r="CO12" s="1"/>
      <c r="CP12" s="1"/>
      <c r="CQ12" s="1" t="s">
        <v>13</v>
      </c>
      <c r="CR12" s="1" t="s">
        <v>14</v>
      </c>
      <c r="CS12" s="1">
        <v>46073</v>
      </c>
      <c r="CT12" s="1">
        <v>540</v>
      </c>
      <c r="CU12" s="1">
        <v>17</v>
      </c>
      <c r="CV12" s="1" t="s">
        <v>828</v>
      </c>
      <c r="CW12" s="1"/>
      <c r="CX12" s="1"/>
      <c r="CY12" s="1">
        <v>0</v>
      </c>
      <c r="CZ12" s="1" t="s">
        <v>3</v>
      </c>
      <c r="DA12" s="1" t="s">
        <v>3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 x14ac:dyDescent="0.2">
      <c r="A15" s="1">
        <v>85060716</v>
      </c>
      <c r="B15" s="1">
        <v>1</v>
      </c>
      <c r="C15" s="1">
        <v>2026</v>
      </c>
      <c r="D15" s="1">
        <v>5</v>
      </c>
      <c r="E15" s="1"/>
      <c r="F15" s="1" t="s">
        <v>15</v>
      </c>
      <c r="G15" s="1" t="s">
        <v>15</v>
      </c>
      <c r="H15" s="1"/>
      <c r="I15" s="1"/>
      <c r="J15" s="1"/>
      <c r="K15" s="1"/>
      <c r="L15" s="1"/>
      <c r="M15" s="1">
        <v>523</v>
      </c>
      <c r="N15" s="1"/>
      <c r="O15" s="1"/>
      <c r="P15" s="1"/>
      <c r="Q15" s="1">
        <v>7</v>
      </c>
      <c r="R15" s="1"/>
      <c r="S15" s="1"/>
      <c r="T15" s="1">
        <v>4</v>
      </c>
      <c r="U15" s="1" t="s">
        <v>3</v>
      </c>
      <c r="V15" s="1"/>
      <c r="W15" s="1"/>
      <c r="X15" s="1"/>
      <c r="Y15" s="1"/>
      <c r="Z15" s="1"/>
      <c r="AA15" s="1"/>
      <c r="AB15" s="1" t="s">
        <v>6</v>
      </c>
      <c r="AC15" s="1" t="s">
        <v>3</v>
      </c>
      <c r="AD15" s="1" t="s">
        <v>3</v>
      </c>
      <c r="AE15" s="1" t="s">
        <v>3</v>
      </c>
      <c r="AF15" s="1" t="s">
        <v>3</v>
      </c>
      <c r="AG15" s="1" t="s">
        <v>3</v>
      </c>
      <c r="AH15" s="1" t="s">
        <v>3</v>
      </c>
      <c r="AI15" s="1" t="s">
        <v>3</v>
      </c>
      <c r="AJ15" s="1" t="s">
        <v>3</v>
      </c>
      <c r="AK15" s="1" t="s">
        <v>3</v>
      </c>
      <c r="AL15" s="1" t="s">
        <v>3</v>
      </c>
      <c r="AM15" s="1" t="s">
        <v>3</v>
      </c>
      <c r="AN15" s="1" t="s">
        <v>3</v>
      </c>
      <c r="AO15" s="1" t="s">
        <v>3</v>
      </c>
      <c r="AP15" s="1" t="s">
        <v>3</v>
      </c>
      <c r="AQ15" s="1" t="s">
        <v>3</v>
      </c>
      <c r="AR15" s="1" t="s">
        <v>3</v>
      </c>
      <c r="AS15" s="1" t="s">
        <v>3</v>
      </c>
      <c r="AT15" s="1" t="s">
        <v>3</v>
      </c>
      <c r="AU15" s="1" t="s">
        <v>3</v>
      </c>
      <c r="AV15" s="1" t="s">
        <v>3</v>
      </c>
      <c r="AW15" s="1" t="s">
        <v>3</v>
      </c>
      <c r="AX15" s="1" t="s">
        <v>3</v>
      </c>
      <c r="AY15" s="1" t="s">
        <v>3</v>
      </c>
      <c r="AZ15" s="1" t="s">
        <v>3</v>
      </c>
      <c r="BA15" s="1" t="s">
        <v>3</v>
      </c>
      <c r="BB15" s="1">
        <v>0</v>
      </c>
      <c r="BC15" s="1"/>
      <c r="BD15" s="1"/>
      <c r="BE15" s="1"/>
      <c r="BF15" s="1"/>
      <c r="BG15" s="1"/>
      <c r="BH15" s="1" t="s">
        <v>7</v>
      </c>
      <c r="BI15" s="1" t="s">
        <v>7</v>
      </c>
      <c r="BJ15" s="1">
        <v>1</v>
      </c>
      <c r="BK15" s="1">
        <v>1</v>
      </c>
      <c r="BL15" s="1">
        <v>0</v>
      </c>
      <c r="BM15" s="1">
        <v>0</v>
      </c>
      <c r="BN15" s="1">
        <v>1</v>
      </c>
      <c r="BO15" s="1">
        <v>0</v>
      </c>
      <c r="BP15" s="1">
        <v>2</v>
      </c>
      <c r="BQ15" s="1">
        <v>2</v>
      </c>
      <c r="BR15" s="1">
        <v>1</v>
      </c>
      <c r="BS15" s="1">
        <v>0</v>
      </c>
      <c r="BT15" s="1">
        <v>0</v>
      </c>
      <c r="BU15" s="1">
        <v>0</v>
      </c>
      <c r="BV15" s="1">
        <v>1</v>
      </c>
      <c r="BW15" s="1">
        <v>0</v>
      </c>
      <c r="BX15" s="1">
        <v>0</v>
      </c>
      <c r="BY15" s="1" t="s">
        <v>9</v>
      </c>
      <c r="BZ15" s="1" t="s">
        <v>10</v>
      </c>
      <c r="CA15" s="1" t="s">
        <v>11</v>
      </c>
      <c r="CB15" s="1" t="s">
        <v>11</v>
      </c>
      <c r="CC15" s="1" t="s">
        <v>11</v>
      </c>
      <c r="CD15" s="1" t="s">
        <v>11</v>
      </c>
      <c r="CE15" s="1" t="s">
        <v>12</v>
      </c>
      <c r="CF15" s="1">
        <v>0</v>
      </c>
      <c r="CG15" s="1"/>
      <c r="CH15" s="1">
        <v>487096330</v>
      </c>
      <c r="CI15" s="1" t="s">
        <v>3</v>
      </c>
      <c r="CJ15" s="1"/>
      <c r="CK15" s="1">
        <v>0</v>
      </c>
      <c r="CL15" s="1">
        <v>0</v>
      </c>
      <c r="CM15" s="1">
        <v>0</v>
      </c>
      <c r="CN15" s="1" t="s">
        <v>3</v>
      </c>
      <c r="CO15" s="1" t="s">
        <v>3</v>
      </c>
      <c r="CP15" s="1" t="s">
        <v>3</v>
      </c>
      <c r="CQ15" s="1" t="s">
        <v>3</v>
      </c>
      <c r="CR15" s="1" t="s">
        <v>3</v>
      </c>
      <c r="CS15" s="1">
        <v>0</v>
      </c>
      <c r="CT15" s="1" t="s">
        <v>3</v>
      </c>
      <c r="CU15" s="1">
        <v>0</v>
      </c>
      <c r="CV15" s="1">
        <v>46143</v>
      </c>
      <c r="CW15" s="1">
        <v>46173</v>
      </c>
      <c r="CX15" s="1">
        <v>0</v>
      </c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>
        <v>0</v>
      </c>
    </row>
    <row r="18" spans="1:255" x14ac:dyDescent="0.2">
      <c r="A18" s="3">
        <v>52</v>
      </c>
      <c r="B18" s="3">
        <f t="shared" ref="B18:G18" si="0">B627</f>
        <v>692</v>
      </c>
      <c r="C18" s="3">
        <f t="shared" si="0"/>
        <v>1</v>
      </c>
      <c r="D18" s="3">
        <f t="shared" si="0"/>
        <v>12</v>
      </c>
      <c r="E18" s="3">
        <f t="shared" si="0"/>
        <v>0</v>
      </c>
      <c r="F18" s="3" t="str">
        <f t="shared" si="0"/>
        <v>Новый объект</v>
      </c>
      <c r="G18" s="3" t="str">
        <f t="shared" si="0"/>
        <v>352067_Лапкин_ВЛИ_Катасонова_РАЗБИВКА_ПС_С</v>
      </c>
      <c r="H18" s="3"/>
      <c r="I18" s="3"/>
      <c r="J18" s="3"/>
      <c r="K18" s="3"/>
      <c r="L18" s="3"/>
      <c r="M18" s="3"/>
      <c r="N18" s="3"/>
      <c r="O18" s="3">
        <f t="shared" ref="O18:AT18" si="1">O627</f>
        <v>18396.84</v>
      </c>
      <c r="P18" s="3">
        <f t="shared" si="1"/>
        <v>2738.77</v>
      </c>
      <c r="Q18" s="3">
        <f t="shared" si="1"/>
        <v>5.35</v>
      </c>
      <c r="R18" s="3">
        <f t="shared" si="1"/>
        <v>6.41</v>
      </c>
      <c r="S18" s="3">
        <f t="shared" si="1"/>
        <v>15646.31</v>
      </c>
      <c r="T18" s="3">
        <f t="shared" si="1"/>
        <v>0</v>
      </c>
      <c r="U18" s="3">
        <f t="shared" si="1"/>
        <v>15.1816</v>
      </c>
      <c r="V18" s="3">
        <f t="shared" si="1"/>
        <v>7.6640000000000007E-3</v>
      </c>
      <c r="W18" s="3">
        <f t="shared" si="1"/>
        <v>0</v>
      </c>
      <c r="X18" s="3">
        <f t="shared" si="1"/>
        <v>12009.84</v>
      </c>
      <c r="Y18" s="3">
        <f t="shared" si="1"/>
        <v>5860.16</v>
      </c>
      <c r="Z18" s="3">
        <f t="shared" si="1"/>
        <v>0</v>
      </c>
      <c r="AA18" s="3">
        <f t="shared" si="1"/>
        <v>0</v>
      </c>
      <c r="AB18" s="3">
        <f t="shared" si="1"/>
        <v>0</v>
      </c>
      <c r="AC18" s="3">
        <f t="shared" si="1"/>
        <v>0</v>
      </c>
      <c r="AD18" s="3">
        <f t="shared" si="1"/>
        <v>0</v>
      </c>
      <c r="AE18" s="3">
        <f t="shared" si="1"/>
        <v>0</v>
      </c>
      <c r="AF18" s="3">
        <f t="shared" si="1"/>
        <v>0</v>
      </c>
      <c r="AG18" s="3">
        <f t="shared" si="1"/>
        <v>0</v>
      </c>
      <c r="AH18" s="3">
        <f t="shared" si="1"/>
        <v>0</v>
      </c>
      <c r="AI18" s="3">
        <f t="shared" si="1"/>
        <v>0</v>
      </c>
      <c r="AJ18" s="3">
        <f t="shared" si="1"/>
        <v>0</v>
      </c>
      <c r="AK18" s="3">
        <f t="shared" si="1"/>
        <v>0</v>
      </c>
      <c r="AL18" s="3">
        <f t="shared" si="1"/>
        <v>0</v>
      </c>
      <c r="AM18" s="3">
        <f t="shared" si="1"/>
        <v>0</v>
      </c>
      <c r="AN18" s="3">
        <f t="shared" si="1"/>
        <v>0</v>
      </c>
      <c r="AO18" s="3">
        <f t="shared" si="1"/>
        <v>0</v>
      </c>
      <c r="AP18" s="3">
        <f t="shared" si="1"/>
        <v>0</v>
      </c>
      <c r="AQ18" s="3">
        <f t="shared" si="1"/>
        <v>0</v>
      </c>
      <c r="AR18" s="3">
        <f t="shared" si="1"/>
        <v>36266.839999999997</v>
      </c>
      <c r="AS18" s="3">
        <f t="shared" si="1"/>
        <v>6092.39</v>
      </c>
      <c r="AT18" s="3">
        <f t="shared" si="1"/>
        <v>832.71</v>
      </c>
      <c r="AU18" s="3">
        <f t="shared" ref="AU18:BZ18" si="2">AU627</f>
        <v>29341.74</v>
      </c>
      <c r="AV18" s="3">
        <f t="shared" si="2"/>
        <v>2738.77</v>
      </c>
      <c r="AW18" s="3">
        <f t="shared" si="2"/>
        <v>2738.77</v>
      </c>
      <c r="AX18" s="3">
        <f t="shared" si="2"/>
        <v>0</v>
      </c>
      <c r="AY18" s="3">
        <f t="shared" si="2"/>
        <v>2738.77</v>
      </c>
      <c r="AZ18" s="3">
        <f t="shared" si="2"/>
        <v>0</v>
      </c>
      <c r="BA18" s="3">
        <f t="shared" si="2"/>
        <v>0</v>
      </c>
      <c r="BB18" s="3">
        <f t="shared" si="2"/>
        <v>0</v>
      </c>
      <c r="BC18" s="3">
        <f t="shared" si="2"/>
        <v>0</v>
      </c>
      <c r="BD18" s="3">
        <f t="shared" si="2"/>
        <v>0</v>
      </c>
      <c r="BE18" s="3">
        <f t="shared" si="2"/>
        <v>0</v>
      </c>
      <c r="BF18" s="3">
        <f t="shared" si="2"/>
        <v>0</v>
      </c>
      <c r="BG18" s="3">
        <f t="shared" si="2"/>
        <v>0</v>
      </c>
      <c r="BH18" s="3">
        <f t="shared" si="2"/>
        <v>0</v>
      </c>
      <c r="BI18" s="3">
        <f t="shared" si="2"/>
        <v>0</v>
      </c>
      <c r="BJ18" s="3">
        <f t="shared" si="2"/>
        <v>0</v>
      </c>
      <c r="BK18" s="3">
        <f t="shared" si="2"/>
        <v>0</v>
      </c>
      <c r="BL18" s="3">
        <f t="shared" si="2"/>
        <v>0</v>
      </c>
      <c r="BM18" s="3">
        <f t="shared" si="2"/>
        <v>0</v>
      </c>
      <c r="BN18" s="3">
        <f t="shared" si="2"/>
        <v>0</v>
      </c>
      <c r="BO18" s="3">
        <f t="shared" si="2"/>
        <v>0</v>
      </c>
      <c r="BP18" s="3">
        <f t="shared" si="2"/>
        <v>0</v>
      </c>
      <c r="BQ18" s="3">
        <f t="shared" si="2"/>
        <v>0</v>
      </c>
      <c r="BR18" s="3">
        <f t="shared" si="2"/>
        <v>0</v>
      </c>
      <c r="BS18" s="3">
        <f t="shared" si="2"/>
        <v>0</v>
      </c>
      <c r="BT18" s="3">
        <f t="shared" si="2"/>
        <v>0</v>
      </c>
      <c r="BU18" s="3">
        <f t="shared" si="2"/>
        <v>0</v>
      </c>
      <c r="BV18" s="3">
        <f t="shared" si="2"/>
        <v>0</v>
      </c>
      <c r="BW18" s="3">
        <f t="shared" si="2"/>
        <v>0</v>
      </c>
      <c r="BX18" s="3">
        <f t="shared" si="2"/>
        <v>0</v>
      </c>
      <c r="BY18" s="3">
        <f t="shared" si="2"/>
        <v>0</v>
      </c>
      <c r="BZ18" s="3">
        <f t="shared" si="2"/>
        <v>0</v>
      </c>
      <c r="CA18" s="3">
        <f t="shared" ref="CA18:DF18" si="3">CA627</f>
        <v>0</v>
      </c>
      <c r="CB18" s="3">
        <f t="shared" si="3"/>
        <v>0</v>
      </c>
      <c r="CC18" s="3">
        <f t="shared" si="3"/>
        <v>0</v>
      </c>
      <c r="CD18" s="3">
        <f t="shared" si="3"/>
        <v>0</v>
      </c>
      <c r="CE18" s="3">
        <f t="shared" si="3"/>
        <v>0</v>
      </c>
      <c r="CF18" s="3">
        <f t="shared" si="3"/>
        <v>0</v>
      </c>
      <c r="CG18" s="3">
        <f t="shared" si="3"/>
        <v>0</v>
      </c>
      <c r="CH18" s="3">
        <f t="shared" si="3"/>
        <v>0</v>
      </c>
      <c r="CI18" s="3">
        <f t="shared" si="3"/>
        <v>0</v>
      </c>
      <c r="CJ18" s="3">
        <f t="shared" si="3"/>
        <v>0</v>
      </c>
      <c r="CK18" s="3">
        <f t="shared" si="3"/>
        <v>0</v>
      </c>
      <c r="CL18" s="3">
        <f t="shared" si="3"/>
        <v>0</v>
      </c>
      <c r="CM18" s="3">
        <f t="shared" si="3"/>
        <v>0</v>
      </c>
      <c r="CN18" s="3">
        <f t="shared" si="3"/>
        <v>0</v>
      </c>
      <c r="CO18" s="3">
        <f t="shared" si="3"/>
        <v>0</v>
      </c>
      <c r="CP18" s="3">
        <f t="shared" si="3"/>
        <v>0</v>
      </c>
      <c r="CQ18" s="3">
        <f t="shared" si="3"/>
        <v>0</v>
      </c>
      <c r="CR18" s="3">
        <f t="shared" si="3"/>
        <v>0</v>
      </c>
      <c r="CS18" s="3">
        <f t="shared" si="3"/>
        <v>0</v>
      </c>
      <c r="CT18" s="3">
        <f t="shared" si="3"/>
        <v>0</v>
      </c>
      <c r="CU18" s="3">
        <f t="shared" si="3"/>
        <v>0</v>
      </c>
      <c r="CV18" s="3">
        <f t="shared" si="3"/>
        <v>0</v>
      </c>
      <c r="CW18" s="3">
        <f t="shared" si="3"/>
        <v>0</v>
      </c>
      <c r="CX18" s="3">
        <f t="shared" si="3"/>
        <v>0</v>
      </c>
      <c r="CY18" s="3">
        <f t="shared" si="3"/>
        <v>0</v>
      </c>
      <c r="CZ18" s="3">
        <f t="shared" si="3"/>
        <v>0</v>
      </c>
      <c r="DA18" s="3">
        <f t="shared" si="3"/>
        <v>0</v>
      </c>
      <c r="DB18" s="3">
        <f t="shared" si="3"/>
        <v>0</v>
      </c>
      <c r="DC18" s="3">
        <f t="shared" si="3"/>
        <v>0</v>
      </c>
      <c r="DD18" s="3">
        <f t="shared" si="3"/>
        <v>0</v>
      </c>
      <c r="DE18" s="3">
        <f t="shared" si="3"/>
        <v>0</v>
      </c>
      <c r="DF18" s="3">
        <f t="shared" si="3"/>
        <v>0</v>
      </c>
      <c r="DG18" s="4">
        <f t="shared" ref="DG18:EL18" si="4">DG627</f>
        <v>18396.84</v>
      </c>
      <c r="DH18" s="4">
        <f t="shared" si="4"/>
        <v>2738.77</v>
      </c>
      <c r="DI18" s="4">
        <f t="shared" si="4"/>
        <v>5.35</v>
      </c>
      <c r="DJ18" s="4">
        <f t="shared" si="4"/>
        <v>6.41</v>
      </c>
      <c r="DK18" s="4">
        <f t="shared" si="4"/>
        <v>15646.31</v>
      </c>
      <c r="DL18" s="4">
        <f t="shared" si="4"/>
        <v>0</v>
      </c>
      <c r="DM18" s="4">
        <f t="shared" si="4"/>
        <v>15.1816</v>
      </c>
      <c r="DN18" s="4">
        <f t="shared" si="4"/>
        <v>7.6640000000000007E-3</v>
      </c>
      <c r="DO18" s="4">
        <f t="shared" si="4"/>
        <v>0</v>
      </c>
      <c r="DP18" s="4">
        <f t="shared" si="4"/>
        <v>12009.84</v>
      </c>
      <c r="DQ18" s="4">
        <f t="shared" si="4"/>
        <v>5860.16</v>
      </c>
      <c r="DR18" s="4">
        <f t="shared" si="4"/>
        <v>0</v>
      </c>
      <c r="DS18" s="4">
        <f t="shared" si="4"/>
        <v>0</v>
      </c>
      <c r="DT18" s="4">
        <f t="shared" si="4"/>
        <v>0</v>
      </c>
      <c r="DU18" s="4">
        <f t="shared" si="4"/>
        <v>0</v>
      </c>
      <c r="DV18" s="4">
        <f t="shared" si="4"/>
        <v>0</v>
      </c>
      <c r="DW18" s="4">
        <f t="shared" si="4"/>
        <v>0</v>
      </c>
      <c r="DX18" s="4">
        <f t="shared" si="4"/>
        <v>0</v>
      </c>
      <c r="DY18" s="4">
        <f t="shared" si="4"/>
        <v>0</v>
      </c>
      <c r="DZ18" s="4">
        <f t="shared" si="4"/>
        <v>0</v>
      </c>
      <c r="EA18" s="4">
        <f t="shared" si="4"/>
        <v>0</v>
      </c>
      <c r="EB18" s="4">
        <f t="shared" si="4"/>
        <v>0</v>
      </c>
      <c r="EC18" s="4">
        <f t="shared" si="4"/>
        <v>0</v>
      </c>
      <c r="ED18" s="4">
        <f t="shared" si="4"/>
        <v>0</v>
      </c>
      <c r="EE18" s="4">
        <f t="shared" si="4"/>
        <v>0</v>
      </c>
      <c r="EF18" s="4">
        <f t="shared" si="4"/>
        <v>0</v>
      </c>
      <c r="EG18" s="4">
        <f t="shared" si="4"/>
        <v>0</v>
      </c>
      <c r="EH18" s="4">
        <f t="shared" si="4"/>
        <v>0</v>
      </c>
      <c r="EI18" s="4">
        <f t="shared" si="4"/>
        <v>0</v>
      </c>
      <c r="EJ18" s="4">
        <f t="shared" si="4"/>
        <v>36266.839999999997</v>
      </c>
      <c r="EK18" s="4">
        <f t="shared" si="4"/>
        <v>6092.39</v>
      </c>
      <c r="EL18" s="4">
        <f t="shared" si="4"/>
        <v>832.71</v>
      </c>
      <c r="EM18" s="4">
        <f t="shared" ref="EM18:FR18" si="5">EM627</f>
        <v>29341.74</v>
      </c>
      <c r="EN18" s="4">
        <f t="shared" si="5"/>
        <v>2738.77</v>
      </c>
      <c r="EO18" s="4">
        <f t="shared" si="5"/>
        <v>2738.77</v>
      </c>
      <c r="EP18" s="4">
        <f t="shared" si="5"/>
        <v>0</v>
      </c>
      <c r="EQ18" s="4">
        <f t="shared" si="5"/>
        <v>2738.77</v>
      </c>
      <c r="ER18" s="4">
        <f t="shared" si="5"/>
        <v>0</v>
      </c>
      <c r="ES18" s="4">
        <f t="shared" si="5"/>
        <v>0</v>
      </c>
      <c r="ET18" s="4">
        <f t="shared" si="5"/>
        <v>0</v>
      </c>
      <c r="EU18" s="4">
        <f t="shared" si="5"/>
        <v>0</v>
      </c>
      <c r="EV18" s="4">
        <f t="shared" si="5"/>
        <v>0</v>
      </c>
      <c r="EW18" s="4">
        <f t="shared" si="5"/>
        <v>0</v>
      </c>
      <c r="EX18" s="4">
        <f t="shared" si="5"/>
        <v>0</v>
      </c>
      <c r="EY18" s="4">
        <f t="shared" si="5"/>
        <v>0</v>
      </c>
      <c r="EZ18" s="4">
        <f t="shared" si="5"/>
        <v>0</v>
      </c>
      <c r="FA18" s="4">
        <f t="shared" si="5"/>
        <v>0</v>
      </c>
      <c r="FB18" s="4">
        <f t="shared" si="5"/>
        <v>0</v>
      </c>
      <c r="FC18" s="4">
        <f t="shared" si="5"/>
        <v>0</v>
      </c>
      <c r="FD18" s="4">
        <f t="shared" si="5"/>
        <v>0</v>
      </c>
      <c r="FE18" s="4">
        <f t="shared" si="5"/>
        <v>0</v>
      </c>
      <c r="FF18" s="4">
        <f t="shared" si="5"/>
        <v>0</v>
      </c>
      <c r="FG18" s="4">
        <f t="shared" si="5"/>
        <v>0</v>
      </c>
      <c r="FH18" s="4">
        <f t="shared" si="5"/>
        <v>0</v>
      </c>
      <c r="FI18" s="4">
        <f t="shared" si="5"/>
        <v>0</v>
      </c>
      <c r="FJ18" s="4">
        <f t="shared" si="5"/>
        <v>0</v>
      </c>
      <c r="FK18" s="4">
        <f t="shared" si="5"/>
        <v>0</v>
      </c>
      <c r="FL18" s="4">
        <f t="shared" si="5"/>
        <v>0</v>
      </c>
      <c r="FM18" s="4">
        <f t="shared" si="5"/>
        <v>0</v>
      </c>
      <c r="FN18" s="4">
        <f t="shared" si="5"/>
        <v>0</v>
      </c>
      <c r="FO18" s="4">
        <f t="shared" si="5"/>
        <v>0</v>
      </c>
      <c r="FP18" s="4">
        <f t="shared" si="5"/>
        <v>0</v>
      </c>
      <c r="FQ18" s="4">
        <f t="shared" si="5"/>
        <v>0</v>
      </c>
      <c r="FR18" s="4">
        <f t="shared" si="5"/>
        <v>0</v>
      </c>
      <c r="FS18" s="4">
        <f t="shared" ref="FS18:GX18" si="6">FS627</f>
        <v>0</v>
      </c>
      <c r="FT18" s="4">
        <f t="shared" si="6"/>
        <v>0</v>
      </c>
      <c r="FU18" s="4">
        <f t="shared" si="6"/>
        <v>0</v>
      </c>
      <c r="FV18" s="4">
        <f t="shared" si="6"/>
        <v>0</v>
      </c>
      <c r="FW18" s="4">
        <f t="shared" si="6"/>
        <v>0</v>
      </c>
      <c r="FX18" s="4">
        <f t="shared" si="6"/>
        <v>0</v>
      </c>
      <c r="FY18" s="4">
        <f t="shared" si="6"/>
        <v>0</v>
      </c>
      <c r="FZ18" s="4">
        <f t="shared" si="6"/>
        <v>0</v>
      </c>
      <c r="GA18" s="4">
        <f t="shared" si="6"/>
        <v>0</v>
      </c>
      <c r="GB18" s="4">
        <f t="shared" si="6"/>
        <v>0</v>
      </c>
      <c r="GC18" s="4">
        <f t="shared" si="6"/>
        <v>0</v>
      </c>
      <c r="GD18" s="4">
        <f t="shared" si="6"/>
        <v>0</v>
      </c>
      <c r="GE18" s="4">
        <f t="shared" si="6"/>
        <v>0</v>
      </c>
      <c r="GF18" s="4">
        <f t="shared" si="6"/>
        <v>0</v>
      </c>
      <c r="GG18" s="4">
        <f t="shared" si="6"/>
        <v>0</v>
      </c>
      <c r="GH18" s="4">
        <f t="shared" si="6"/>
        <v>0</v>
      </c>
      <c r="GI18" s="4">
        <f t="shared" si="6"/>
        <v>0</v>
      </c>
      <c r="GJ18" s="4">
        <f t="shared" si="6"/>
        <v>0</v>
      </c>
      <c r="GK18" s="4">
        <f t="shared" si="6"/>
        <v>0</v>
      </c>
      <c r="GL18" s="4">
        <f t="shared" si="6"/>
        <v>0</v>
      </c>
      <c r="GM18" s="4">
        <f t="shared" si="6"/>
        <v>0</v>
      </c>
      <c r="GN18" s="4">
        <f t="shared" si="6"/>
        <v>0</v>
      </c>
      <c r="GO18" s="4">
        <f t="shared" si="6"/>
        <v>0</v>
      </c>
      <c r="GP18" s="4">
        <f t="shared" si="6"/>
        <v>0</v>
      </c>
      <c r="GQ18" s="4">
        <f t="shared" si="6"/>
        <v>0</v>
      </c>
      <c r="GR18" s="4">
        <f t="shared" si="6"/>
        <v>0</v>
      </c>
      <c r="GS18" s="4">
        <f t="shared" si="6"/>
        <v>0</v>
      </c>
      <c r="GT18" s="4">
        <f t="shared" si="6"/>
        <v>0</v>
      </c>
      <c r="GU18" s="4">
        <f t="shared" si="6"/>
        <v>0</v>
      </c>
      <c r="GV18" s="4">
        <f t="shared" si="6"/>
        <v>0</v>
      </c>
      <c r="GW18" s="4">
        <f t="shared" si="6"/>
        <v>0</v>
      </c>
      <c r="GX18" s="4">
        <f t="shared" si="6"/>
        <v>0</v>
      </c>
    </row>
    <row r="20" spans="1:255" x14ac:dyDescent="0.2">
      <c r="A20" s="1">
        <v>3</v>
      </c>
      <c r="B20" s="1">
        <v>1</v>
      </c>
      <c r="C20" s="1"/>
      <c r="D20" s="1">
        <f>ROW(A501)</f>
        <v>501</v>
      </c>
      <c r="E20" s="1"/>
      <c r="F20" s="1" t="s">
        <v>16</v>
      </c>
      <c r="G20" s="1" t="s">
        <v>17</v>
      </c>
      <c r="H20" s="1" t="s">
        <v>3</v>
      </c>
      <c r="I20" s="1">
        <v>0</v>
      </c>
      <c r="J20" s="1" t="s">
        <v>3</v>
      </c>
      <c r="K20" s="1">
        <v>-1</v>
      </c>
      <c r="L20" s="1" t="s">
        <v>16</v>
      </c>
      <c r="M20" s="1" t="s">
        <v>3</v>
      </c>
      <c r="N20" s="1"/>
      <c r="O20" s="1"/>
      <c r="P20" s="1"/>
      <c r="Q20" s="1"/>
      <c r="R20" s="1"/>
      <c r="S20" s="1">
        <v>0</v>
      </c>
      <c r="T20" s="1">
        <v>0</v>
      </c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55" x14ac:dyDescent="0.2">
      <c r="A22" s="3">
        <v>52</v>
      </c>
      <c r="B22" s="3">
        <f t="shared" ref="B22:G22" si="7">B501</f>
        <v>1</v>
      </c>
      <c r="C22" s="3">
        <f t="shared" si="7"/>
        <v>3</v>
      </c>
      <c r="D22" s="3">
        <f t="shared" si="7"/>
        <v>20</v>
      </c>
      <c r="E22" s="3">
        <f t="shared" si="7"/>
        <v>0</v>
      </c>
      <c r="F22" s="3" t="str">
        <f t="shared" si="7"/>
        <v>02-01-01</v>
      </c>
      <c r="G22" s="3" t="str">
        <f t="shared" si="7"/>
        <v>Строительство ВЛИ-0,4 кВ</v>
      </c>
      <c r="H22" s="3"/>
      <c r="I22" s="3"/>
      <c r="J22" s="3"/>
      <c r="K22" s="3"/>
      <c r="L22" s="3"/>
      <c r="M22" s="3"/>
      <c r="N22" s="3"/>
      <c r="O22" s="3">
        <f t="shared" ref="O22:AT22" si="8">O501</f>
        <v>4424.58</v>
      </c>
      <c r="P22" s="3">
        <f t="shared" si="8"/>
        <v>2738.77</v>
      </c>
      <c r="Q22" s="3">
        <f t="shared" si="8"/>
        <v>5.35</v>
      </c>
      <c r="R22" s="3">
        <f t="shared" si="8"/>
        <v>6.41</v>
      </c>
      <c r="S22" s="3">
        <f t="shared" si="8"/>
        <v>1674.05</v>
      </c>
      <c r="T22" s="3">
        <f t="shared" si="8"/>
        <v>0</v>
      </c>
      <c r="U22" s="3">
        <f t="shared" si="8"/>
        <v>2.2244800000000002</v>
      </c>
      <c r="V22" s="3">
        <f t="shared" si="8"/>
        <v>7.6640000000000007E-3</v>
      </c>
      <c r="W22" s="3">
        <f t="shared" si="8"/>
        <v>0</v>
      </c>
      <c r="X22" s="3">
        <f t="shared" si="8"/>
        <v>1670.37</v>
      </c>
      <c r="Y22" s="3">
        <f t="shared" si="8"/>
        <v>830.15</v>
      </c>
      <c r="Z22" s="3">
        <f t="shared" si="8"/>
        <v>0</v>
      </c>
      <c r="AA22" s="3">
        <f t="shared" si="8"/>
        <v>0</v>
      </c>
      <c r="AB22" s="3">
        <f t="shared" si="8"/>
        <v>0</v>
      </c>
      <c r="AC22" s="3">
        <f t="shared" si="8"/>
        <v>0</v>
      </c>
      <c r="AD22" s="3">
        <f t="shared" si="8"/>
        <v>0</v>
      </c>
      <c r="AE22" s="3">
        <f t="shared" si="8"/>
        <v>0</v>
      </c>
      <c r="AF22" s="3">
        <f t="shared" si="8"/>
        <v>0</v>
      </c>
      <c r="AG22" s="3">
        <f t="shared" si="8"/>
        <v>0</v>
      </c>
      <c r="AH22" s="3">
        <f t="shared" si="8"/>
        <v>0</v>
      </c>
      <c r="AI22" s="3">
        <f t="shared" si="8"/>
        <v>0</v>
      </c>
      <c r="AJ22" s="3">
        <f t="shared" si="8"/>
        <v>0</v>
      </c>
      <c r="AK22" s="3">
        <f t="shared" si="8"/>
        <v>0</v>
      </c>
      <c r="AL22" s="3">
        <f t="shared" si="8"/>
        <v>0</v>
      </c>
      <c r="AM22" s="3">
        <f t="shared" si="8"/>
        <v>0</v>
      </c>
      <c r="AN22" s="3">
        <f t="shared" si="8"/>
        <v>0</v>
      </c>
      <c r="AO22" s="3">
        <f t="shared" si="8"/>
        <v>0</v>
      </c>
      <c r="AP22" s="3">
        <f t="shared" si="8"/>
        <v>0</v>
      </c>
      <c r="AQ22" s="3">
        <f t="shared" si="8"/>
        <v>0</v>
      </c>
      <c r="AR22" s="3">
        <f t="shared" si="8"/>
        <v>6925.1</v>
      </c>
      <c r="AS22" s="3">
        <f t="shared" si="8"/>
        <v>6092.39</v>
      </c>
      <c r="AT22" s="3">
        <f t="shared" si="8"/>
        <v>832.71</v>
      </c>
      <c r="AU22" s="3">
        <f t="shared" ref="AU22:BZ22" si="9">AU501</f>
        <v>0</v>
      </c>
      <c r="AV22" s="3">
        <f t="shared" si="9"/>
        <v>2738.77</v>
      </c>
      <c r="AW22" s="3">
        <f t="shared" si="9"/>
        <v>2738.77</v>
      </c>
      <c r="AX22" s="3">
        <f t="shared" si="9"/>
        <v>0</v>
      </c>
      <c r="AY22" s="3">
        <f t="shared" si="9"/>
        <v>2738.77</v>
      </c>
      <c r="AZ22" s="3">
        <f t="shared" si="9"/>
        <v>0</v>
      </c>
      <c r="BA22" s="3">
        <f t="shared" si="9"/>
        <v>0</v>
      </c>
      <c r="BB22" s="3">
        <f t="shared" si="9"/>
        <v>0</v>
      </c>
      <c r="BC22" s="3">
        <f t="shared" si="9"/>
        <v>0</v>
      </c>
      <c r="BD22" s="3">
        <f t="shared" si="9"/>
        <v>0</v>
      </c>
      <c r="BE22" s="3">
        <f t="shared" si="9"/>
        <v>0</v>
      </c>
      <c r="BF22" s="3">
        <f t="shared" si="9"/>
        <v>0</v>
      </c>
      <c r="BG22" s="3">
        <f t="shared" si="9"/>
        <v>0</v>
      </c>
      <c r="BH22" s="3">
        <f t="shared" si="9"/>
        <v>0</v>
      </c>
      <c r="BI22" s="3">
        <f t="shared" si="9"/>
        <v>0</v>
      </c>
      <c r="BJ22" s="3">
        <f t="shared" si="9"/>
        <v>0</v>
      </c>
      <c r="BK22" s="3">
        <f t="shared" si="9"/>
        <v>0</v>
      </c>
      <c r="BL22" s="3">
        <f t="shared" si="9"/>
        <v>0</v>
      </c>
      <c r="BM22" s="3">
        <f t="shared" si="9"/>
        <v>0</v>
      </c>
      <c r="BN22" s="3">
        <f t="shared" si="9"/>
        <v>0</v>
      </c>
      <c r="BO22" s="3">
        <f t="shared" si="9"/>
        <v>0</v>
      </c>
      <c r="BP22" s="3">
        <f t="shared" si="9"/>
        <v>0</v>
      </c>
      <c r="BQ22" s="3">
        <f t="shared" si="9"/>
        <v>0</v>
      </c>
      <c r="BR22" s="3">
        <f t="shared" si="9"/>
        <v>0</v>
      </c>
      <c r="BS22" s="3">
        <f t="shared" si="9"/>
        <v>0</v>
      </c>
      <c r="BT22" s="3">
        <f t="shared" si="9"/>
        <v>0</v>
      </c>
      <c r="BU22" s="3">
        <f t="shared" si="9"/>
        <v>0</v>
      </c>
      <c r="BV22" s="3">
        <f t="shared" si="9"/>
        <v>0</v>
      </c>
      <c r="BW22" s="3">
        <f t="shared" si="9"/>
        <v>0</v>
      </c>
      <c r="BX22" s="3">
        <f t="shared" si="9"/>
        <v>0</v>
      </c>
      <c r="BY22" s="3">
        <f t="shared" si="9"/>
        <v>0</v>
      </c>
      <c r="BZ22" s="3">
        <f t="shared" si="9"/>
        <v>0</v>
      </c>
      <c r="CA22" s="3">
        <f t="shared" ref="CA22:DF22" si="10">CA501</f>
        <v>0</v>
      </c>
      <c r="CB22" s="3">
        <f t="shared" si="10"/>
        <v>0</v>
      </c>
      <c r="CC22" s="3">
        <f t="shared" si="10"/>
        <v>0</v>
      </c>
      <c r="CD22" s="3">
        <f t="shared" si="10"/>
        <v>0</v>
      </c>
      <c r="CE22" s="3">
        <f t="shared" si="10"/>
        <v>0</v>
      </c>
      <c r="CF22" s="3">
        <f t="shared" si="10"/>
        <v>0</v>
      </c>
      <c r="CG22" s="3">
        <f t="shared" si="10"/>
        <v>0</v>
      </c>
      <c r="CH22" s="3">
        <f t="shared" si="10"/>
        <v>0</v>
      </c>
      <c r="CI22" s="3">
        <f t="shared" si="10"/>
        <v>0</v>
      </c>
      <c r="CJ22" s="3">
        <f t="shared" si="10"/>
        <v>0</v>
      </c>
      <c r="CK22" s="3">
        <f t="shared" si="10"/>
        <v>0</v>
      </c>
      <c r="CL22" s="3">
        <f t="shared" si="10"/>
        <v>0</v>
      </c>
      <c r="CM22" s="3">
        <f t="shared" si="10"/>
        <v>0</v>
      </c>
      <c r="CN22" s="3">
        <f t="shared" si="10"/>
        <v>0</v>
      </c>
      <c r="CO22" s="3">
        <f t="shared" si="10"/>
        <v>0</v>
      </c>
      <c r="CP22" s="3">
        <f t="shared" si="10"/>
        <v>0</v>
      </c>
      <c r="CQ22" s="3">
        <f t="shared" si="10"/>
        <v>0</v>
      </c>
      <c r="CR22" s="3">
        <f t="shared" si="10"/>
        <v>0</v>
      </c>
      <c r="CS22" s="3">
        <f t="shared" si="10"/>
        <v>0</v>
      </c>
      <c r="CT22" s="3">
        <f t="shared" si="10"/>
        <v>0</v>
      </c>
      <c r="CU22" s="3">
        <f t="shared" si="10"/>
        <v>0</v>
      </c>
      <c r="CV22" s="3">
        <f t="shared" si="10"/>
        <v>0</v>
      </c>
      <c r="CW22" s="3">
        <f t="shared" si="10"/>
        <v>0</v>
      </c>
      <c r="CX22" s="3">
        <f t="shared" si="10"/>
        <v>0</v>
      </c>
      <c r="CY22" s="3">
        <f t="shared" si="10"/>
        <v>0</v>
      </c>
      <c r="CZ22" s="3">
        <f t="shared" si="10"/>
        <v>0</v>
      </c>
      <c r="DA22" s="3">
        <f t="shared" si="10"/>
        <v>0</v>
      </c>
      <c r="DB22" s="3">
        <f t="shared" si="10"/>
        <v>0</v>
      </c>
      <c r="DC22" s="3">
        <f t="shared" si="10"/>
        <v>0</v>
      </c>
      <c r="DD22" s="3">
        <f t="shared" si="10"/>
        <v>0</v>
      </c>
      <c r="DE22" s="3">
        <f t="shared" si="10"/>
        <v>0</v>
      </c>
      <c r="DF22" s="3">
        <f t="shared" si="10"/>
        <v>0</v>
      </c>
      <c r="DG22" s="4">
        <f t="shared" ref="DG22:EL22" si="11">DG501</f>
        <v>4424.58</v>
      </c>
      <c r="DH22" s="4">
        <f t="shared" si="11"/>
        <v>2738.77</v>
      </c>
      <c r="DI22" s="4">
        <f t="shared" si="11"/>
        <v>5.35</v>
      </c>
      <c r="DJ22" s="4">
        <f t="shared" si="11"/>
        <v>6.41</v>
      </c>
      <c r="DK22" s="4">
        <f t="shared" si="11"/>
        <v>1674.05</v>
      </c>
      <c r="DL22" s="4">
        <f t="shared" si="11"/>
        <v>0</v>
      </c>
      <c r="DM22" s="4">
        <f t="shared" si="11"/>
        <v>2.2244800000000002</v>
      </c>
      <c r="DN22" s="4">
        <f t="shared" si="11"/>
        <v>7.6640000000000007E-3</v>
      </c>
      <c r="DO22" s="4">
        <f t="shared" si="11"/>
        <v>0</v>
      </c>
      <c r="DP22" s="4">
        <f t="shared" si="11"/>
        <v>1670.37</v>
      </c>
      <c r="DQ22" s="4">
        <f t="shared" si="11"/>
        <v>830.15</v>
      </c>
      <c r="DR22" s="4">
        <f t="shared" si="11"/>
        <v>0</v>
      </c>
      <c r="DS22" s="4">
        <f t="shared" si="11"/>
        <v>0</v>
      </c>
      <c r="DT22" s="4">
        <f t="shared" si="11"/>
        <v>0</v>
      </c>
      <c r="DU22" s="4">
        <f t="shared" si="11"/>
        <v>0</v>
      </c>
      <c r="DV22" s="4">
        <f t="shared" si="11"/>
        <v>0</v>
      </c>
      <c r="DW22" s="4">
        <f t="shared" si="11"/>
        <v>0</v>
      </c>
      <c r="DX22" s="4">
        <f t="shared" si="11"/>
        <v>0</v>
      </c>
      <c r="DY22" s="4">
        <f t="shared" si="11"/>
        <v>0</v>
      </c>
      <c r="DZ22" s="4">
        <f t="shared" si="11"/>
        <v>0</v>
      </c>
      <c r="EA22" s="4">
        <f t="shared" si="11"/>
        <v>0</v>
      </c>
      <c r="EB22" s="4">
        <f t="shared" si="11"/>
        <v>0</v>
      </c>
      <c r="EC22" s="4">
        <f t="shared" si="11"/>
        <v>0</v>
      </c>
      <c r="ED22" s="4">
        <f t="shared" si="11"/>
        <v>0</v>
      </c>
      <c r="EE22" s="4">
        <f t="shared" si="11"/>
        <v>0</v>
      </c>
      <c r="EF22" s="4">
        <f t="shared" si="11"/>
        <v>0</v>
      </c>
      <c r="EG22" s="4">
        <f t="shared" si="11"/>
        <v>0</v>
      </c>
      <c r="EH22" s="4">
        <f t="shared" si="11"/>
        <v>0</v>
      </c>
      <c r="EI22" s="4">
        <f t="shared" si="11"/>
        <v>0</v>
      </c>
      <c r="EJ22" s="4">
        <f t="shared" si="11"/>
        <v>6925.1</v>
      </c>
      <c r="EK22" s="4">
        <f t="shared" si="11"/>
        <v>6092.39</v>
      </c>
      <c r="EL22" s="4">
        <f t="shared" si="11"/>
        <v>832.71</v>
      </c>
      <c r="EM22" s="4">
        <f t="shared" ref="EM22:FR22" si="12">EM501</f>
        <v>0</v>
      </c>
      <c r="EN22" s="4">
        <f t="shared" si="12"/>
        <v>2738.77</v>
      </c>
      <c r="EO22" s="4">
        <f t="shared" si="12"/>
        <v>2738.77</v>
      </c>
      <c r="EP22" s="4">
        <f t="shared" si="12"/>
        <v>0</v>
      </c>
      <c r="EQ22" s="4">
        <f t="shared" si="12"/>
        <v>2738.77</v>
      </c>
      <c r="ER22" s="4">
        <f t="shared" si="12"/>
        <v>0</v>
      </c>
      <c r="ES22" s="4">
        <f t="shared" si="12"/>
        <v>0</v>
      </c>
      <c r="ET22" s="4">
        <f t="shared" si="12"/>
        <v>0</v>
      </c>
      <c r="EU22" s="4">
        <f t="shared" si="12"/>
        <v>0</v>
      </c>
      <c r="EV22" s="4">
        <f t="shared" si="12"/>
        <v>0</v>
      </c>
      <c r="EW22" s="4">
        <f t="shared" si="12"/>
        <v>0</v>
      </c>
      <c r="EX22" s="4">
        <f t="shared" si="12"/>
        <v>0</v>
      </c>
      <c r="EY22" s="4">
        <f t="shared" si="12"/>
        <v>0</v>
      </c>
      <c r="EZ22" s="4">
        <f t="shared" si="12"/>
        <v>0</v>
      </c>
      <c r="FA22" s="4">
        <f t="shared" si="12"/>
        <v>0</v>
      </c>
      <c r="FB22" s="4">
        <f t="shared" si="12"/>
        <v>0</v>
      </c>
      <c r="FC22" s="4">
        <f t="shared" si="12"/>
        <v>0</v>
      </c>
      <c r="FD22" s="4">
        <f t="shared" si="12"/>
        <v>0</v>
      </c>
      <c r="FE22" s="4">
        <f t="shared" si="12"/>
        <v>0</v>
      </c>
      <c r="FF22" s="4">
        <f t="shared" si="12"/>
        <v>0</v>
      </c>
      <c r="FG22" s="4">
        <f t="shared" si="12"/>
        <v>0</v>
      </c>
      <c r="FH22" s="4">
        <f t="shared" si="12"/>
        <v>0</v>
      </c>
      <c r="FI22" s="4">
        <f t="shared" si="12"/>
        <v>0</v>
      </c>
      <c r="FJ22" s="4">
        <f t="shared" si="12"/>
        <v>0</v>
      </c>
      <c r="FK22" s="4">
        <f t="shared" si="12"/>
        <v>0</v>
      </c>
      <c r="FL22" s="4">
        <f t="shared" si="12"/>
        <v>0</v>
      </c>
      <c r="FM22" s="4">
        <f t="shared" si="12"/>
        <v>0</v>
      </c>
      <c r="FN22" s="4">
        <f t="shared" si="12"/>
        <v>0</v>
      </c>
      <c r="FO22" s="4">
        <f t="shared" si="12"/>
        <v>0</v>
      </c>
      <c r="FP22" s="4">
        <f t="shared" si="12"/>
        <v>0</v>
      </c>
      <c r="FQ22" s="4">
        <f t="shared" si="12"/>
        <v>0</v>
      </c>
      <c r="FR22" s="4">
        <f t="shared" si="12"/>
        <v>0</v>
      </c>
      <c r="FS22" s="4">
        <f t="shared" ref="FS22:GX22" si="13">FS501</f>
        <v>0</v>
      </c>
      <c r="FT22" s="4">
        <f t="shared" si="13"/>
        <v>0</v>
      </c>
      <c r="FU22" s="4">
        <f t="shared" si="13"/>
        <v>0</v>
      </c>
      <c r="FV22" s="4">
        <f t="shared" si="13"/>
        <v>0</v>
      </c>
      <c r="FW22" s="4">
        <f t="shared" si="13"/>
        <v>0</v>
      </c>
      <c r="FX22" s="4">
        <f t="shared" si="13"/>
        <v>0</v>
      </c>
      <c r="FY22" s="4">
        <f t="shared" si="13"/>
        <v>0</v>
      </c>
      <c r="FZ22" s="4">
        <f t="shared" si="13"/>
        <v>0</v>
      </c>
      <c r="GA22" s="4">
        <f t="shared" si="13"/>
        <v>0</v>
      </c>
      <c r="GB22" s="4">
        <f t="shared" si="13"/>
        <v>0</v>
      </c>
      <c r="GC22" s="4">
        <f t="shared" si="13"/>
        <v>0</v>
      </c>
      <c r="GD22" s="4">
        <f t="shared" si="13"/>
        <v>0</v>
      </c>
      <c r="GE22" s="4">
        <f t="shared" si="13"/>
        <v>0</v>
      </c>
      <c r="GF22" s="4">
        <f t="shared" si="13"/>
        <v>0</v>
      </c>
      <c r="GG22" s="4">
        <f t="shared" si="13"/>
        <v>0</v>
      </c>
      <c r="GH22" s="4">
        <f t="shared" si="13"/>
        <v>0</v>
      </c>
      <c r="GI22" s="4">
        <f t="shared" si="13"/>
        <v>0</v>
      </c>
      <c r="GJ22" s="4">
        <f t="shared" si="13"/>
        <v>0</v>
      </c>
      <c r="GK22" s="4">
        <f t="shared" si="13"/>
        <v>0</v>
      </c>
      <c r="GL22" s="4">
        <f t="shared" si="13"/>
        <v>0</v>
      </c>
      <c r="GM22" s="4">
        <f t="shared" si="13"/>
        <v>0</v>
      </c>
      <c r="GN22" s="4">
        <f t="shared" si="13"/>
        <v>0</v>
      </c>
      <c r="GO22" s="4">
        <f t="shared" si="13"/>
        <v>0</v>
      </c>
      <c r="GP22" s="4">
        <f t="shared" si="13"/>
        <v>0</v>
      </c>
      <c r="GQ22" s="4">
        <f t="shared" si="13"/>
        <v>0</v>
      </c>
      <c r="GR22" s="4">
        <f t="shared" si="13"/>
        <v>0</v>
      </c>
      <c r="GS22" s="4">
        <f t="shared" si="13"/>
        <v>0</v>
      </c>
      <c r="GT22" s="4">
        <f t="shared" si="13"/>
        <v>0</v>
      </c>
      <c r="GU22" s="4">
        <f t="shared" si="13"/>
        <v>0</v>
      </c>
      <c r="GV22" s="4">
        <f t="shared" si="13"/>
        <v>0</v>
      </c>
      <c r="GW22" s="4">
        <f t="shared" si="13"/>
        <v>0</v>
      </c>
      <c r="GX22" s="4">
        <f t="shared" si="13"/>
        <v>0</v>
      </c>
    </row>
    <row r="24" spans="1:255" x14ac:dyDescent="0.2">
      <c r="A24" s="1">
        <v>4</v>
      </c>
      <c r="B24" s="1">
        <v>1</v>
      </c>
      <c r="C24" s="1"/>
      <c r="D24" s="1">
        <f>ROW(A254)</f>
        <v>254</v>
      </c>
      <c r="E24" s="1"/>
      <c r="F24" s="1" t="s">
        <v>18</v>
      </c>
      <c r="G24" s="1" t="s">
        <v>19</v>
      </c>
      <c r="H24" s="1" t="s">
        <v>3</v>
      </c>
      <c r="I24" s="1">
        <v>0</v>
      </c>
      <c r="J24" s="1"/>
      <c r="K24" s="1">
        <v>0</v>
      </c>
      <c r="L24" s="1"/>
      <c r="M24" s="1" t="s">
        <v>3</v>
      </c>
      <c r="N24" s="1"/>
      <c r="O24" s="1"/>
      <c r="P24" s="1"/>
      <c r="Q24" s="1"/>
      <c r="R24" s="1"/>
      <c r="S24" s="1">
        <v>0</v>
      </c>
      <c r="T24" s="1">
        <v>0</v>
      </c>
      <c r="U24" s="1" t="s">
        <v>3</v>
      </c>
      <c r="V24" s="1">
        <v>0</v>
      </c>
      <c r="W24" s="1"/>
      <c r="X24" s="1"/>
      <c r="Y24" s="1"/>
      <c r="Z24" s="1"/>
      <c r="AA24" s="1"/>
      <c r="AB24" s="1" t="s">
        <v>3</v>
      </c>
      <c r="AC24" s="1" t="s">
        <v>3</v>
      </c>
      <c r="AD24" s="1" t="s">
        <v>3</v>
      </c>
      <c r="AE24" s="1" t="s">
        <v>3</v>
      </c>
      <c r="AF24" s="1" t="s">
        <v>3</v>
      </c>
      <c r="AG24" s="1" t="s">
        <v>3</v>
      </c>
      <c r="AH24" s="1"/>
      <c r="AI24" s="1"/>
      <c r="AJ24" s="1"/>
      <c r="AK24" s="1"/>
      <c r="AL24" s="1"/>
      <c r="AM24" s="1"/>
      <c r="AN24" s="1"/>
      <c r="AO24" s="1"/>
      <c r="AP24" s="1" t="s">
        <v>3</v>
      </c>
      <c r="AQ24" s="1" t="s">
        <v>3</v>
      </c>
      <c r="AR24" s="1" t="s">
        <v>3</v>
      </c>
      <c r="AS24" s="1"/>
      <c r="AT24" s="1"/>
      <c r="AU24" s="1"/>
      <c r="AV24" s="1"/>
      <c r="AW24" s="1"/>
      <c r="AX24" s="1"/>
      <c r="AY24" s="1"/>
      <c r="AZ24" s="1" t="s">
        <v>3</v>
      </c>
      <c r="BA24" s="1"/>
      <c r="BB24" s="1" t="s">
        <v>3</v>
      </c>
      <c r="BC24" s="1" t="s">
        <v>3</v>
      </c>
      <c r="BD24" s="1" t="s">
        <v>3</v>
      </c>
      <c r="BE24" s="1" t="s">
        <v>3</v>
      </c>
      <c r="BF24" s="1" t="s">
        <v>3</v>
      </c>
      <c r="BG24" s="1" t="s">
        <v>3</v>
      </c>
      <c r="BH24" s="1" t="s">
        <v>3</v>
      </c>
      <c r="BI24" s="1" t="s">
        <v>3</v>
      </c>
      <c r="BJ24" s="1" t="s">
        <v>3</v>
      </c>
      <c r="BK24" s="1" t="s">
        <v>3</v>
      </c>
      <c r="BL24" s="1" t="s">
        <v>3</v>
      </c>
      <c r="BM24" s="1" t="s">
        <v>3</v>
      </c>
      <c r="BN24" s="1" t="s">
        <v>3</v>
      </c>
      <c r="BO24" s="1" t="s">
        <v>3</v>
      </c>
      <c r="BP24" s="1" t="s">
        <v>3</v>
      </c>
      <c r="BQ24" s="1"/>
      <c r="BR24" s="1"/>
      <c r="BS24" s="1"/>
      <c r="BT24" s="1"/>
      <c r="BU24" s="1"/>
      <c r="BV24" s="1"/>
      <c r="BW24" s="1"/>
      <c r="BX24" s="1">
        <v>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>
        <v>0</v>
      </c>
    </row>
    <row r="26" spans="1:255" x14ac:dyDescent="0.2">
      <c r="A26" s="3">
        <v>52</v>
      </c>
      <c r="B26" s="3">
        <f t="shared" ref="B26:G26" si="14">B254</f>
        <v>1</v>
      </c>
      <c r="C26" s="3">
        <f t="shared" si="14"/>
        <v>4</v>
      </c>
      <c r="D26" s="3">
        <f t="shared" si="14"/>
        <v>24</v>
      </c>
      <c r="E26" s="3">
        <f t="shared" si="14"/>
        <v>0</v>
      </c>
      <c r="F26" s="3" t="str">
        <f t="shared" si="14"/>
        <v>Новый раздел</v>
      </c>
      <c r="G26" s="3" t="str">
        <f t="shared" si="14"/>
        <v>СМР</v>
      </c>
      <c r="H26" s="3"/>
      <c r="I26" s="3"/>
      <c r="J26" s="3"/>
      <c r="K26" s="3"/>
      <c r="L26" s="3"/>
      <c r="M26" s="3"/>
      <c r="N26" s="3"/>
      <c r="O26" s="3">
        <f t="shared" ref="O26:AT26" si="15">O254</f>
        <v>1494.08</v>
      </c>
      <c r="P26" s="3">
        <f t="shared" si="15"/>
        <v>146.9</v>
      </c>
      <c r="Q26" s="3">
        <f t="shared" si="15"/>
        <v>3.08</v>
      </c>
      <c r="R26" s="3">
        <f t="shared" si="15"/>
        <v>4.51</v>
      </c>
      <c r="S26" s="3">
        <f t="shared" si="15"/>
        <v>1339.59</v>
      </c>
      <c r="T26" s="3">
        <f t="shared" si="15"/>
        <v>0</v>
      </c>
      <c r="U26" s="3">
        <f t="shared" si="15"/>
        <v>1.8124800000000001</v>
      </c>
      <c r="V26" s="3">
        <f t="shared" si="15"/>
        <v>5.6640000000000006E-3</v>
      </c>
      <c r="W26" s="3">
        <f t="shared" si="15"/>
        <v>0</v>
      </c>
      <c r="X26" s="3">
        <f t="shared" si="15"/>
        <v>1344.1</v>
      </c>
      <c r="Y26" s="3">
        <f t="shared" si="15"/>
        <v>658.61</v>
      </c>
      <c r="Z26" s="3">
        <f t="shared" si="15"/>
        <v>0</v>
      </c>
      <c r="AA26" s="3">
        <f t="shared" si="15"/>
        <v>0</v>
      </c>
      <c r="AB26" s="3">
        <f t="shared" si="15"/>
        <v>1494.08</v>
      </c>
      <c r="AC26" s="3">
        <f t="shared" si="15"/>
        <v>146.9</v>
      </c>
      <c r="AD26" s="3">
        <f t="shared" si="15"/>
        <v>3.08</v>
      </c>
      <c r="AE26" s="3">
        <f t="shared" si="15"/>
        <v>4.51</v>
      </c>
      <c r="AF26" s="3">
        <f t="shared" si="15"/>
        <v>1339.59</v>
      </c>
      <c r="AG26" s="3">
        <f t="shared" si="15"/>
        <v>0</v>
      </c>
      <c r="AH26" s="3">
        <f t="shared" si="15"/>
        <v>1.8124800000000001</v>
      </c>
      <c r="AI26" s="3">
        <f t="shared" si="15"/>
        <v>5.6640000000000006E-3</v>
      </c>
      <c r="AJ26" s="3">
        <f t="shared" si="15"/>
        <v>0</v>
      </c>
      <c r="AK26" s="3">
        <f t="shared" si="15"/>
        <v>1344.1</v>
      </c>
      <c r="AL26" s="3">
        <f t="shared" si="15"/>
        <v>658.61</v>
      </c>
      <c r="AM26" s="3">
        <f t="shared" si="15"/>
        <v>0</v>
      </c>
      <c r="AN26" s="3">
        <f t="shared" si="15"/>
        <v>0</v>
      </c>
      <c r="AO26" s="3">
        <f t="shared" si="15"/>
        <v>0</v>
      </c>
      <c r="AP26" s="3">
        <f t="shared" si="15"/>
        <v>0</v>
      </c>
      <c r="AQ26" s="3">
        <f t="shared" si="15"/>
        <v>0</v>
      </c>
      <c r="AR26" s="3">
        <f t="shared" si="15"/>
        <v>3496.79</v>
      </c>
      <c r="AS26" s="3">
        <f t="shared" si="15"/>
        <v>3496.79</v>
      </c>
      <c r="AT26" s="3">
        <f t="shared" si="15"/>
        <v>0</v>
      </c>
      <c r="AU26" s="3">
        <f t="shared" ref="AU26:BZ26" si="16">AU254</f>
        <v>0</v>
      </c>
      <c r="AV26" s="3">
        <f t="shared" si="16"/>
        <v>146.9</v>
      </c>
      <c r="AW26" s="3">
        <f t="shared" si="16"/>
        <v>146.9</v>
      </c>
      <c r="AX26" s="3">
        <f t="shared" si="16"/>
        <v>0</v>
      </c>
      <c r="AY26" s="3">
        <f t="shared" si="16"/>
        <v>146.9</v>
      </c>
      <c r="AZ26" s="3">
        <f t="shared" si="16"/>
        <v>0</v>
      </c>
      <c r="BA26" s="3">
        <f t="shared" si="16"/>
        <v>0</v>
      </c>
      <c r="BB26" s="3">
        <f t="shared" si="16"/>
        <v>0</v>
      </c>
      <c r="BC26" s="3">
        <f t="shared" si="16"/>
        <v>0</v>
      </c>
      <c r="BD26" s="3">
        <f t="shared" si="16"/>
        <v>0</v>
      </c>
      <c r="BE26" s="3">
        <f t="shared" si="16"/>
        <v>0</v>
      </c>
      <c r="BF26" s="3">
        <f t="shared" si="16"/>
        <v>0</v>
      </c>
      <c r="BG26" s="3">
        <f t="shared" si="16"/>
        <v>0</v>
      </c>
      <c r="BH26" s="3">
        <f t="shared" si="16"/>
        <v>0</v>
      </c>
      <c r="BI26" s="3">
        <f t="shared" si="16"/>
        <v>0</v>
      </c>
      <c r="BJ26" s="3">
        <f t="shared" si="16"/>
        <v>0</v>
      </c>
      <c r="BK26" s="3">
        <f t="shared" si="16"/>
        <v>0</v>
      </c>
      <c r="BL26" s="3">
        <f t="shared" si="16"/>
        <v>0</v>
      </c>
      <c r="BM26" s="3">
        <f t="shared" si="16"/>
        <v>0</v>
      </c>
      <c r="BN26" s="3">
        <f t="shared" si="16"/>
        <v>0</v>
      </c>
      <c r="BO26" s="3">
        <f t="shared" si="16"/>
        <v>0</v>
      </c>
      <c r="BP26" s="3">
        <f t="shared" si="16"/>
        <v>0</v>
      </c>
      <c r="BQ26" s="3">
        <f t="shared" si="16"/>
        <v>0</v>
      </c>
      <c r="BR26" s="3">
        <f t="shared" si="16"/>
        <v>0</v>
      </c>
      <c r="BS26" s="3">
        <f t="shared" si="16"/>
        <v>0</v>
      </c>
      <c r="BT26" s="3">
        <f t="shared" si="16"/>
        <v>0</v>
      </c>
      <c r="BU26" s="3">
        <f t="shared" si="16"/>
        <v>0</v>
      </c>
      <c r="BV26" s="3">
        <f t="shared" si="16"/>
        <v>0</v>
      </c>
      <c r="BW26" s="3">
        <f t="shared" si="16"/>
        <v>0</v>
      </c>
      <c r="BX26" s="3">
        <f t="shared" si="16"/>
        <v>0</v>
      </c>
      <c r="BY26" s="3">
        <f t="shared" si="16"/>
        <v>0</v>
      </c>
      <c r="BZ26" s="3">
        <f t="shared" si="16"/>
        <v>0</v>
      </c>
      <c r="CA26" s="3">
        <f t="shared" ref="CA26:DF26" si="17">CA254</f>
        <v>3496.79</v>
      </c>
      <c r="CB26" s="3">
        <f t="shared" si="17"/>
        <v>3496.79</v>
      </c>
      <c r="CC26" s="3">
        <f t="shared" si="17"/>
        <v>0</v>
      </c>
      <c r="CD26" s="3">
        <f t="shared" si="17"/>
        <v>0</v>
      </c>
      <c r="CE26" s="3">
        <f t="shared" si="17"/>
        <v>146.9</v>
      </c>
      <c r="CF26" s="3">
        <f t="shared" si="17"/>
        <v>146.9</v>
      </c>
      <c r="CG26" s="3">
        <f t="shared" si="17"/>
        <v>0</v>
      </c>
      <c r="CH26" s="3">
        <f t="shared" si="17"/>
        <v>146.9</v>
      </c>
      <c r="CI26" s="3">
        <f t="shared" si="17"/>
        <v>0</v>
      </c>
      <c r="CJ26" s="3">
        <f t="shared" si="17"/>
        <v>0</v>
      </c>
      <c r="CK26" s="3">
        <f t="shared" si="17"/>
        <v>0</v>
      </c>
      <c r="CL26" s="3">
        <f t="shared" si="17"/>
        <v>0</v>
      </c>
      <c r="CM26" s="3">
        <f t="shared" si="17"/>
        <v>0</v>
      </c>
      <c r="CN26" s="3">
        <f t="shared" si="17"/>
        <v>0</v>
      </c>
      <c r="CO26" s="3">
        <f t="shared" si="17"/>
        <v>0</v>
      </c>
      <c r="CP26" s="3">
        <f t="shared" si="17"/>
        <v>0</v>
      </c>
      <c r="CQ26" s="3">
        <f t="shared" si="17"/>
        <v>0</v>
      </c>
      <c r="CR26" s="3">
        <f t="shared" si="17"/>
        <v>0</v>
      </c>
      <c r="CS26" s="3">
        <f t="shared" si="17"/>
        <v>0</v>
      </c>
      <c r="CT26" s="3">
        <f t="shared" si="17"/>
        <v>0</v>
      </c>
      <c r="CU26" s="3">
        <f t="shared" si="17"/>
        <v>0</v>
      </c>
      <c r="CV26" s="3">
        <f t="shared" si="17"/>
        <v>0</v>
      </c>
      <c r="CW26" s="3">
        <f t="shared" si="17"/>
        <v>0</v>
      </c>
      <c r="CX26" s="3">
        <f t="shared" si="17"/>
        <v>0</v>
      </c>
      <c r="CY26" s="3">
        <f t="shared" si="17"/>
        <v>0</v>
      </c>
      <c r="CZ26" s="3">
        <f t="shared" si="17"/>
        <v>0</v>
      </c>
      <c r="DA26" s="3">
        <f t="shared" si="17"/>
        <v>0</v>
      </c>
      <c r="DB26" s="3">
        <f t="shared" si="17"/>
        <v>0</v>
      </c>
      <c r="DC26" s="3">
        <f t="shared" si="17"/>
        <v>0</v>
      </c>
      <c r="DD26" s="3">
        <f t="shared" si="17"/>
        <v>0</v>
      </c>
      <c r="DE26" s="3">
        <f t="shared" si="17"/>
        <v>0</v>
      </c>
      <c r="DF26" s="3">
        <f t="shared" si="17"/>
        <v>0</v>
      </c>
      <c r="DG26" s="4">
        <f t="shared" ref="DG26:EL26" si="18">DG254</f>
        <v>1494.08</v>
      </c>
      <c r="DH26" s="4">
        <f t="shared" si="18"/>
        <v>146.9</v>
      </c>
      <c r="DI26" s="4">
        <f t="shared" si="18"/>
        <v>3.08</v>
      </c>
      <c r="DJ26" s="4">
        <f t="shared" si="18"/>
        <v>4.51</v>
      </c>
      <c r="DK26" s="4">
        <f t="shared" si="18"/>
        <v>1339.59</v>
      </c>
      <c r="DL26" s="4">
        <f t="shared" si="18"/>
        <v>0</v>
      </c>
      <c r="DM26" s="4">
        <f t="shared" si="18"/>
        <v>1.8124800000000001</v>
      </c>
      <c r="DN26" s="4">
        <f t="shared" si="18"/>
        <v>5.6640000000000006E-3</v>
      </c>
      <c r="DO26" s="4">
        <f t="shared" si="18"/>
        <v>0</v>
      </c>
      <c r="DP26" s="4">
        <f t="shared" si="18"/>
        <v>1344.1</v>
      </c>
      <c r="DQ26" s="4">
        <f t="shared" si="18"/>
        <v>658.61</v>
      </c>
      <c r="DR26" s="4">
        <f t="shared" si="18"/>
        <v>0</v>
      </c>
      <c r="DS26" s="4">
        <f t="shared" si="18"/>
        <v>0</v>
      </c>
      <c r="DT26" s="4">
        <f t="shared" si="18"/>
        <v>1494.08</v>
      </c>
      <c r="DU26" s="4">
        <f t="shared" si="18"/>
        <v>146.9</v>
      </c>
      <c r="DV26" s="4">
        <f t="shared" si="18"/>
        <v>3.08</v>
      </c>
      <c r="DW26" s="4">
        <f t="shared" si="18"/>
        <v>4.51</v>
      </c>
      <c r="DX26" s="4">
        <f t="shared" si="18"/>
        <v>1339.59</v>
      </c>
      <c r="DY26" s="4">
        <f t="shared" si="18"/>
        <v>0</v>
      </c>
      <c r="DZ26" s="4">
        <f t="shared" si="18"/>
        <v>1.8124800000000001</v>
      </c>
      <c r="EA26" s="4">
        <f t="shared" si="18"/>
        <v>5.6640000000000006E-3</v>
      </c>
      <c r="EB26" s="4">
        <f t="shared" si="18"/>
        <v>0</v>
      </c>
      <c r="EC26" s="4">
        <f t="shared" si="18"/>
        <v>1344.1</v>
      </c>
      <c r="ED26" s="4">
        <f t="shared" si="18"/>
        <v>658.61</v>
      </c>
      <c r="EE26" s="4">
        <f t="shared" si="18"/>
        <v>0</v>
      </c>
      <c r="EF26" s="4">
        <f t="shared" si="18"/>
        <v>0</v>
      </c>
      <c r="EG26" s="4">
        <f t="shared" si="18"/>
        <v>0</v>
      </c>
      <c r="EH26" s="4">
        <f t="shared" si="18"/>
        <v>0</v>
      </c>
      <c r="EI26" s="4">
        <f t="shared" si="18"/>
        <v>0</v>
      </c>
      <c r="EJ26" s="4">
        <f t="shared" si="18"/>
        <v>3496.79</v>
      </c>
      <c r="EK26" s="4">
        <f t="shared" si="18"/>
        <v>3496.79</v>
      </c>
      <c r="EL26" s="4">
        <f t="shared" si="18"/>
        <v>0</v>
      </c>
      <c r="EM26" s="4">
        <f t="shared" ref="EM26:FR26" si="19">EM254</f>
        <v>0</v>
      </c>
      <c r="EN26" s="4">
        <f t="shared" si="19"/>
        <v>146.9</v>
      </c>
      <c r="EO26" s="4">
        <f t="shared" si="19"/>
        <v>146.9</v>
      </c>
      <c r="EP26" s="4">
        <f t="shared" si="19"/>
        <v>0</v>
      </c>
      <c r="EQ26" s="4">
        <f t="shared" si="19"/>
        <v>146.9</v>
      </c>
      <c r="ER26" s="4">
        <f t="shared" si="19"/>
        <v>0</v>
      </c>
      <c r="ES26" s="4">
        <f t="shared" si="19"/>
        <v>0</v>
      </c>
      <c r="ET26" s="4">
        <f t="shared" si="19"/>
        <v>0</v>
      </c>
      <c r="EU26" s="4">
        <f t="shared" si="19"/>
        <v>0</v>
      </c>
      <c r="EV26" s="4">
        <f t="shared" si="19"/>
        <v>0</v>
      </c>
      <c r="EW26" s="4">
        <f t="shared" si="19"/>
        <v>0</v>
      </c>
      <c r="EX26" s="4">
        <f t="shared" si="19"/>
        <v>0</v>
      </c>
      <c r="EY26" s="4">
        <f t="shared" si="19"/>
        <v>0</v>
      </c>
      <c r="EZ26" s="4">
        <f t="shared" si="19"/>
        <v>0</v>
      </c>
      <c r="FA26" s="4">
        <f t="shared" si="19"/>
        <v>0</v>
      </c>
      <c r="FB26" s="4">
        <f t="shared" si="19"/>
        <v>0</v>
      </c>
      <c r="FC26" s="4">
        <f t="shared" si="19"/>
        <v>0</v>
      </c>
      <c r="FD26" s="4">
        <f t="shared" si="19"/>
        <v>0</v>
      </c>
      <c r="FE26" s="4">
        <f t="shared" si="19"/>
        <v>0</v>
      </c>
      <c r="FF26" s="4">
        <f t="shared" si="19"/>
        <v>0</v>
      </c>
      <c r="FG26" s="4">
        <f t="shared" si="19"/>
        <v>0</v>
      </c>
      <c r="FH26" s="4">
        <f t="shared" si="19"/>
        <v>0</v>
      </c>
      <c r="FI26" s="4">
        <f t="shared" si="19"/>
        <v>0</v>
      </c>
      <c r="FJ26" s="4">
        <f t="shared" si="19"/>
        <v>0</v>
      </c>
      <c r="FK26" s="4">
        <f t="shared" si="19"/>
        <v>0</v>
      </c>
      <c r="FL26" s="4">
        <f t="shared" si="19"/>
        <v>0</v>
      </c>
      <c r="FM26" s="4">
        <f t="shared" si="19"/>
        <v>0</v>
      </c>
      <c r="FN26" s="4">
        <f t="shared" si="19"/>
        <v>0</v>
      </c>
      <c r="FO26" s="4">
        <f t="shared" si="19"/>
        <v>0</v>
      </c>
      <c r="FP26" s="4">
        <f t="shared" si="19"/>
        <v>0</v>
      </c>
      <c r="FQ26" s="4">
        <f t="shared" si="19"/>
        <v>0</v>
      </c>
      <c r="FR26" s="4">
        <f t="shared" si="19"/>
        <v>0</v>
      </c>
      <c r="FS26" s="4">
        <f t="shared" ref="FS26:GX26" si="20">FS254</f>
        <v>3496.79</v>
      </c>
      <c r="FT26" s="4">
        <f t="shared" si="20"/>
        <v>3496.79</v>
      </c>
      <c r="FU26" s="4">
        <f t="shared" si="20"/>
        <v>0</v>
      </c>
      <c r="FV26" s="4">
        <f t="shared" si="20"/>
        <v>0</v>
      </c>
      <c r="FW26" s="4">
        <f t="shared" si="20"/>
        <v>146.9</v>
      </c>
      <c r="FX26" s="4">
        <f t="shared" si="20"/>
        <v>146.9</v>
      </c>
      <c r="FY26" s="4">
        <f t="shared" si="20"/>
        <v>0</v>
      </c>
      <c r="FZ26" s="4">
        <f t="shared" si="20"/>
        <v>146.9</v>
      </c>
      <c r="GA26" s="4">
        <f t="shared" si="20"/>
        <v>0</v>
      </c>
      <c r="GB26" s="4">
        <f t="shared" si="20"/>
        <v>0</v>
      </c>
      <c r="GC26" s="4">
        <f t="shared" si="20"/>
        <v>0</v>
      </c>
      <c r="GD26" s="4">
        <f t="shared" si="20"/>
        <v>0</v>
      </c>
      <c r="GE26" s="4">
        <f t="shared" si="20"/>
        <v>0</v>
      </c>
      <c r="GF26" s="4">
        <f t="shared" si="20"/>
        <v>0</v>
      </c>
      <c r="GG26" s="4">
        <f t="shared" si="20"/>
        <v>0</v>
      </c>
      <c r="GH26" s="4">
        <f t="shared" si="20"/>
        <v>0</v>
      </c>
      <c r="GI26" s="4">
        <f t="shared" si="20"/>
        <v>0</v>
      </c>
      <c r="GJ26" s="4">
        <f t="shared" si="20"/>
        <v>0</v>
      </c>
      <c r="GK26" s="4">
        <f t="shared" si="20"/>
        <v>0</v>
      </c>
      <c r="GL26" s="4">
        <f t="shared" si="20"/>
        <v>0</v>
      </c>
      <c r="GM26" s="4">
        <f t="shared" si="20"/>
        <v>0</v>
      </c>
      <c r="GN26" s="4">
        <f t="shared" si="20"/>
        <v>0</v>
      </c>
      <c r="GO26" s="4">
        <f t="shared" si="20"/>
        <v>0</v>
      </c>
      <c r="GP26" s="4">
        <f t="shared" si="20"/>
        <v>0</v>
      </c>
      <c r="GQ26" s="4">
        <f t="shared" si="20"/>
        <v>0</v>
      </c>
      <c r="GR26" s="4">
        <f t="shared" si="20"/>
        <v>0</v>
      </c>
      <c r="GS26" s="4">
        <f t="shared" si="20"/>
        <v>0</v>
      </c>
      <c r="GT26" s="4">
        <f t="shared" si="20"/>
        <v>0</v>
      </c>
      <c r="GU26" s="4">
        <f t="shared" si="20"/>
        <v>0</v>
      </c>
      <c r="GV26" s="4">
        <f t="shared" si="20"/>
        <v>0</v>
      </c>
      <c r="GW26" s="4">
        <f t="shared" si="20"/>
        <v>0</v>
      </c>
      <c r="GX26" s="4">
        <f t="shared" si="20"/>
        <v>0</v>
      </c>
    </row>
    <row r="28" spans="1:255" x14ac:dyDescent="0.2">
      <c r="A28" s="2">
        <v>17</v>
      </c>
      <c r="B28" s="2">
        <v>1</v>
      </c>
      <c r="C28" s="2">
        <f>ROW(SmtRes!A3)</f>
        <v>3</v>
      </c>
      <c r="D28" s="2">
        <f>ROW(EtalonRes!A3)</f>
        <v>3</v>
      </c>
      <c r="E28" s="2" t="s">
        <v>3</v>
      </c>
      <c r="F28" s="2" t="s">
        <v>20</v>
      </c>
      <c r="G28" s="2" t="s">
        <v>21</v>
      </c>
      <c r="H28" s="2" t="s">
        <v>22</v>
      </c>
      <c r="I28" s="2">
        <v>0</v>
      </c>
      <c r="J28" s="2">
        <v>0</v>
      </c>
      <c r="K28" s="2">
        <v>0</v>
      </c>
      <c r="L28" s="2">
        <v>1.07</v>
      </c>
      <c r="M28" s="2">
        <v>1.07</v>
      </c>
      <c r="N28" s="2">
        <f>ROUND(L28-M28,4)</f>
        <v>0</v>
      </c>
      <c r="O28" s="2">
        <f>ROUND(CP28,2)</f>
        <v>0</v>
      </c>
      <c r="P28" s="2">
        <f>SUMIF(SmtRes!AQ1:'SmtRes'!AQ3,"=1",SmtRes!DF1:'SmtRes'!DF3)</f>
        <v>0</v>
      </c>
      <c r="Q28" s="2">
        <f>SUMIF(SmtRes!AQ1:'SmtRes'!AQ3,"=1",SmtRes!DG1:'SmtRes'!DG3)</f>
        <v>0</v>
      </c>
      <c r="R28" s="2">
        <f>SUMIF(SmtRes!AQ1:'SmtRes'!AQ3,"=1",SmtRes!DH1:'SmtRes'!DH3)</f>
        <v>0</v>
      </c>
      <c r="S28" s="2">
        <f>SUMIF(SmtRes!AQ1:'SmtRes'!AQ3,"=1",SmtRes!DI1:'SmtRes'!DI3)</f>
        <v>0</v>
      </c>
      <c r="T28" s="2">
        <f>ROUND(CU28*I28,2)</f>
        <v>0</v>
      </c>
      <c r="U28" s="2">
        <f>SUMIF(SmtRes!AQ1:'SmtRes'!AQ3,"=1",SmtRes!CV1:'SmtRes'!CV3)</f>
        <v>0</v>
      </c>
      <c r="V28" s="2">
        <f>SUMIF(SmtRes!AQ1:'SmtRes'!AQ3,"=1",SmtRes!CW1:'SmtRes'!CW3)</f>
        <v>0</v>
      </c>
      <c r="W28" s="2">
        <f>ROUND(CX28*I28,2)</f>
        <v>0</v>
      </c>
      <c r="X28" s="2">
        <f>ROUND(CY28,2)</f>
        <v>0</v>
      </c>
      <c r="Y28" s="2">
        <f>ROUND(CZ28,2)</f>
        <v>0</v>
      </c>
      <c r="Z28" s="2"/>
      <c r="AA28" s="2">
        <v>-1</v>
      </c>
      <c r="AB28" s="2">
        <f>ROUND((AC28+AD28+AF28),2)</f>
        <v>5594.46</v>
      </c>
      <c r="AC28" s="2">
        <f>ROUND((SUM(SmtRes!BQ1:'SmtRes'!BQ3)),2)</f>
        <v>50.45</v>
      </c>
      <c r="AD28" s="2">
        <f>ROUND((((0)-(0))+AE28),2)</f>
        <v>0</v>
      </c>
      <c r="AE28" s="2">
        <f>ROUND((0),2)</f>
        <v>0</v>
      </c>
      <c r="AF28" s="2">
        <f>ROUND((SUM(SmtRes!BT1:'SmtRes'!BT3)),2)</f>
        <v>5544.01</v>
      </c>
      <c r="AG28" s="2">
        <f>ROUND((AP28),2)</f>
        <v>0</v>
      </c>
      <c r="AH28" s="2">
        <f>(SUM(SmtRes!BU1:'SmtRes'!BU3))</f>
        <v>7.41</v>
      </c>
      <c r="AI28" s="2">
        <f>(0)</f>
        <v>0</v>
      </c>
      <c r="AJ28" s="2">
        <f>(AS28)</f>
        <v>0</v>
      </c>
      <c r="AK28" s="2">
        <v>5594.4627999999993</v>
      </c>
      <c r="AL28" s="2">
        <v>50.449000000000005</v>
      </c>
      <c r="AM28" s="2">
        <v>0</v>
      </c>
      <c r="AN28" s="2">
        <v>0</v>
      </c>
      <c r="AO28" s="2">
        <v>5544.0137999999997</v>
      </c>
      <c r="AP28" s="2">
        <v>0</v>
      </c>
      <c r="AQ28" s="2">
        <v>7.41</v>
      </c>
      <c r="AR28" s="2">
        <v>0</v>
      </c>
      <c r="AS28" s="2">
        <v>0</v>
      </c>
      <c r="AT28" s="2">
        <v>103</v>
      </c>
      <c r="AU28" s="2">
        <v>72</v>
      </c>
      <c r="AV28" s="2">
        <v>1</v>
      </c>
      <c r="AW28" s="2">
        <v>1</v>
      </c>
      <c r="AX28" s="2"/>
      <c r="AY28" s="2"/>
      <c r="AZ28" s="2">
        <v>1</v>
      </c>
      <c r="BA28" s="2">
        <v>1</v>
      </c>
      <c r="BB28" s="2">
        <v>1</v>
      </c>
      <c r="BC28" s="2">
        <v>1</v>
      </c>
      <c r="BD28" s="2" t="s">
        <v>3</v>
      </c>
      <c r="BE28" s="2" t="s">
        <v>3</v>
      </c>
      <c r="BF28" s="2" t="s">
        <v>3</v>
      </c>
      <c r="BG28" s="2" t="s">
        <v>3</v>
      </c>
      <c r="BH28" s="2">
        <v>0</v>
      </c>
      <c r="BI28" s="2">
        <v>1</v>
      </c>
      <c r="BJ28" s="2" t="s">
        <v>23</v>
      </c>
      <c r="BK28" s="2"/>
      <c r="BL28" s="2"/>
      <c r="BM28" s="2">
        <v>47001</v>
      </c>
      <c r="BN28" s="2">
        <v>0</v>
      </c>
      <c r="BO28" s="2" t="s">
        <v>3</v>
      </c>
      <c r="BP28" s="2">
        <v>0</v>
      </c>
      <c r="BQ28" s="2">
        <v>2</v>
      </c>
      <c r="BR28" s="2">
        <v>0</v>
      </c>
      <c r="BS28" s="2">
        <v>1</v>
      </c>
      <c r="BT28" s="2">
        <v>1</v>
      </c>
      <c r="BU28" s="2">
        <v>1</v>
      </c>
      <c r="BV28" s="2">
        <v>1</v>
      </c>
      <c r="BW28" s="2">
        <v>1</v>
      </c>
      <c r="BX28" s="2">
        <v>1</v>
      </c>
      <c r="BY28" s="2" t="s">
        <v>3</v>
      </c>
      <c r="BZ28" s="2">
        <v>103</v>
      </c>
      <c r="CA28" s="2">
        <v>72</v>
      </c>
      <c r="CB28" s="2" t="s">
        <v>3</v>
      </c>
      <c r="CC28" s="2"/>
      <c r="CD28" s="2"/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 t="s">
        <v>3</v>
      </c>
      <c r="CO28" s="2">
        <v>0</v>
      </c>
      <c r="CP28" s="2">
        <f>(P28+Q28+S28+R28)</f>
        <v>0</v>
      </c>
      <c r="CQ28" s="2">
        <f>SUMIF(SmtRes!AQ1:'SmtRes'!AQ3,"=1",SmtRes!AA1:'SmtRes'!AA3)</f>
        <v>12342.730000000001</v>
      </c>
      <c r="CR28" s="2">
        <f>SUMIF(SmtRes!AQ1:'SmtRes'!AQ3,"=1",SmtRes!AB1:'SmtRes'!AB3)</f>
        <v>0</v>
      </c>
      <c r="CS28" s="2">
        <f>SUMIF(SmtRes!AQ1:'SmtRes'!AQ3,"=1",SmtRes!AC1:'SmtRes'!AC3)</f>
        <v>0</v>
      </c>
      <c r="CT28" s="2">
        <f>SUMIF(SmtRes!AQ1:'SmtRes'!AQ3,"=1",SmtRes!AD1:'SmtRes'!AD3)</f>
        <v>748.18</v>
      </c>
      <c r="CU28" s="2">
        <f>AG28</f>
        <v>0</v>
      </c>
      <c r="CV28" s="2">
        <f>SUMIF(SmtRes!AQ1:'SmtRes'!AQ3,"=1",SmtRes!BU1:'SmtRes'!BU3)</f>
        <v>7.41</v>
      </c>
      <c r="CW28" s="2">
        <f>SUMIF(SmtRes!AQ1:'SmtRes'!AQ3,"=1",SmtRes!BV1:'SmtRes'!BV3)</f>
        <v>0</v>
      </c>
      <c r="CX28" s="2">
        <f>AJ28</f>
        <v>0</v>
      </c>
      <c r="CY28" s="2">
        <f>(((S28+R28)*AT28)/100)</f>
        <v>0</v>
      </c>
      <c r="CZ28" s="2">
        <f>(((S28+R28)*AU28)/100)</f>
        <v>0</v>
      </c>
      <c r="DA28" s="2"/>
      <c r="DB28" s="2"/>
      <c r="DC28" s="2" t="s">
        <v>3</v>
      </c>
      <c r="DD28" s="2" t="s">
        <v>3</v>
      </c>
      <c r="DE28" s="2" t="s">
        <v>3</v>
      </c>
      <c r="DF28" s="2" t="s">
        <v>3</v>
      </c>
      <c r="DG28" s="2" t="s">
        <v>3</v>
      </c>
      <c r="DH28" s="2" t="s">
        <v>3</v>
      </c>
      <c r="DI28" s="2" t="s">
        <v>3</v>
      </c>
      <c r="DJ28" s="2" t="s">
        <v>3</v>
      </c>
      <c r="DK28" s="2" t="s">
        <v>3</v>
      </c>
      <c r="DL28" s="2" t="s">
        <v>3</v>
      </c>
      <c r="DM28" s="2" t="s">
        <v>3</v>
      </c>
      <c r="DN28" s="2">
        <v>0</v>
      </c>
      <c r="DO28" s="2">
        <v>0</v>
      </c>
      <c r="DP28" s="2">
        <v>1</v>
      </c>
      <c r="DQ28" s="2">
        <v>1</v>
      </c>
      <c r="DR28" s="2"/>
      <c r="DS28" s="2"/>
      <c r="DT28" s="2"/>
      <c r="DU28" s="2">
        <v>1005</v>
      </c>
      <c r="DV28" s="2" t="s">
        <v>22</v>
      </c>
      <c r="DW28" s="2" t="s">
        <v>22</v>
      </c>
      <c r="DX28" s="2">
        <v>100</v>
      </c>
      <c r="DY28" s="2"/>
      <c r="DZ28" s="2" t="s">
        <v>3</v>
      </c>
      <c r="EA28" s="2" t="s">
        <v>3</v>
      </c>
      <c r="EB28" s="2" t="s">
        <v>3</v>
      </c>
      <c r="EC28" s="2" t="s">
        <v>3</v>
      </c>
      <c r="ED28" s="2"/>
      <c r="EE28" s="2">
        <v>83666893</v>
      </c>
      <c r="EF28" s="2">
        <v>2</v>
      </c>
      <c r="EG28" s="2" t="s">
        <v>24</v>
      </c>
      <c r="EH28" s="2">
        <v>41</v>
      </c>
      <c r="EI28" s="2" t="s">
        <v>25</v>
      </c>
      <c r="EJ28" s="2">
        <v>1</v>
      </c>
      <c r="EK28" s="2">
        <v>47001</v>
      </c>
      <c r="EL28" s="2" t="s">
        <v>25</v>
      </c>
      <c r="EM28" s="2" t="s">
        <v>26</v>
      </c>
      <c r="EN28" s="2"/>
      <c r="EO28" s="2" t="s">
        <v>3</v>
      </c>
      <c r="EP28" s="2"/>
      <c r="EQ28" s="2">
        <v>132096</v>
      </c>
      <c r="ER28" s="2">
        <v>0</v>
      </c>
      <c r="ES28" s="2">
        <v>0</v>
      </c>
      <c r="ET28" s="2">
        <v>0</v>
      </c>
      <c r="EU28" s="2">
        <v>0</v>
      </c>
      <c r="EV28" s="2">
        <v>0</v>
      </c>
      <c r="EW28" s="2">
        <v>7.41</v>
      </c>
      <c r="EX28" s="2">
        <v>0</v>
      </c>
      <c r="EY28" s="2">
        <v>0</v>
      </c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>
        <v>0</v>
      </c>
      <c r="FR28" s="2">
        <v>0</v>
      </c>
      <c r="FS28" s="2">
        <v>0</v>
      </c>
      <c r="FT28" s="2"/>
      <c r="FU28" s="2"/>
      <c r="FV28" s="2"/>
      <c r="FW28" s="2"/>
      <c r="FX28" s="2">
        <v>103</v>
      </c>
      <c r="FY28" s="2">
        <v>72</v>
      </c>
      <c r="FZ28" s="2"/>
      <c r="GA28" s="2" t="s">
        <v>3</v>
      </c>
      <c r="GB28" s="2"/>
      <c r="GC28" s="2"/>
      <c r="GD28" s="2">
        <v>1</v>
      </c>
      <c r="GE28" s="2"/>
      <c r="GF28" s="2">
        <v>1577446129</v>
      </c>
      <c r="GG28" s="2">
        <v>2</v>
      </c>
      <c r="GH28" s="2">
        <v>1</v>
      </c>
      <c r="GI28" s="2">
        <v>-2</v>
      </c>
      <c r="GJ28" s="2">
        <v>0</v>
      </c>
      <c r="GK28" s="2">
        <v>0</v>
      </c>
      <c r="GL28" s="2">
        <f>ROUND(IF(AND(BH28=3,BI28=3,FS28&lt;&gt;0),P28,0),2)</f>
        <v>0</v>
      </c>
      <c r="GM28" s="2">
        <f>ROUND(O28+X28+Y28,2)+GX28</f>
        <v>0</v>
      </c>
      <c r="GN28" s="2">
        <f>IF(OR(BI28=0,BI28=1),GM28-GX28,0)</f>
        <v>0</v>
      </c>
      <c r="GO28" s="2">
        <f>IF(BI28=2,GM28-GX28,0)</f>
        <v>0</v>
      </c>
      <c r="GP28" s="2">
        <f>IF(BI28=4,GM28-GX28,0)</f>
        <v>0</v>
      </c>
      <c r="GQ28" s="2"/>
      <c r="GR28" s="2">
        <v>0</v>
      </c>
      <c r="GS28" s="2">
        <v>0</v>
      </c>
      <c r="GT28" s="2">
        <v>0</v>
      </c>
      <c r="GU28" s="2" t="s">
        <v>3</v>
      </c>
      <c r="GV28" s="2">
        <f>ROUND((GT28),2)</f>
        <v>0</v>
      </c>
      <c r="GW28" s="2">
        <v>1</v>
      </c>
      <c r="GX28" s="2">
        <f>ROUND(HC28*I28,2)</f>
        <v>0</v>
      </c>
      <c r="GY28" s="2"/>
      <c r="GZ28" s="2"/>
      <c r="HA28" s="2">
        <v>0</v>
      </c>
      <c r="HB28" s="2">
        <v>0</v>
      </c>
      <c r="HC28" s="2">
        <f>GV28*GW28</f>
        <v>0</v>
      </c>
      <c r="HD28" s="2"/>
      <c r="HE28" s="2" t="s">
        <v>3</v>
      </c>
      <c r="HF28" s="2" t="s">
        <v>3</v>
      </c>
      <c r="HG28" s="2"/>
      <c r="HH28" s="2"/>
      <c r="HI28" s="2"/>
      <c r="HJ28" s="2"/>
      <c r="HK28" s="2"/>
      <c r="HL28" s="2"/>
      <c r="HM28" s="2" t="s">
        <v>3</v>
      </c>
      <c r="HN28" s="2" t="s">
        <v>27</v>
      </c>
      <c r="HO28" s="2" t="s">
        <v>28</v>
      </c>
      <c r="HP28" s="2" t="s">
        <v>25</v>
      </c>
      <c r="HQ28" s="2" t="s">
        <v>25</v>
      </c>
      <c r="HR28" s="2"/>
      <c r="HS28" s="2">
        <v>0</v>
      </c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>
        <v>0</v>
      </c>
      <c r="IL28" s="2"/>
      <c r="IM28" s="2"/>
      <c r="IN28" s="2"/>
      <c r="IO28" s="2"/>
      <c r="IP28" s="2"/>
      <c r="IQ28" s="2"/>
      <c r="IR28" s="2"/>
      <c r="IS28" s="2"/>
      <c r="IT28" s="2"/>
      <c r="IU28" s="2"/>
    </row>
    <row r="29" spans="1:255" x14ac:dyDescent="0.2">
      <c r="A29">
        <v>17</v>
      </c>
      <c r="B29">
        <v>1</v>
      </c>
      <c r="C29">
        <f>ROW(SmtRes!A6)</f>
        <v>6</v>
      </c>
      <c r="D29">
        <f>ROW(EtalonRes!A6)</f>
        <v>6</v>
      </c>
      <c r="E29" t="s">
        <v>3</v>
      </c>
      <c r="F29" t="s">
        <v>20</v>
      </c>
      <c r="G29" t="s">
        <v>21</v>
      </c>
      <c r="H29" t="s">
        <v>22</v>
      </c>
      <c r="I29">
        <v>0</v>
      </c>
      <c r="J29">
        <v>0</v>
      </c>
      <c r="K29">
        <v>0</v>
      </c>
      <c r="L29">
        <v>1.07</v>
      </c>
      <c r="M29">
        <v>1.07</v>
      </c>
      <c r="N29">
        <f>ROUND(L29-M29,4)</f>
        <v>0</v>
      </c>
      <c r="O29">
        <f>ROUND(CP29,2)</f>
        <v>0</v>
      </c>
      <c r="P29">
        <f>SUMIF(SmtRes!AQ4:'SmtRes'!AQ6,"=1",SmtRes!DF4:'SmtRes'!DF6)</f>
        <v>0</v>
      </c>
      <c r="Q29">
        <f>SUMIF(SmtRes!AQ4:'SmtRes'!AQ6,"=1",SmtRes!DG4:'SmtRes'!DG6)</f>
        <v>0</v>
      </c>
      <c r="R29">
        <f>SUMIF(SmtRes!AQ4:'SmtRes'!AQ6,"=1",SmtRes!DH4:'SmtRes'!DH6)</f>
        <v>0</v>
      </c>
      <c r="S29">
        <f>SUMIF(SmtRes!AQ4:'SmtRes'!AQ6,"=1",SmtRes!DI4:'SmtRes'!DI6)</f>
        <v>0</v>
      </c>
      <c r="T29">
        <f>ROUND(CU29*I29,2)</f>
        <v>0</v>
      </c>
      <c r="U29">
        <f>SUMIF(SmtRes!AQ4:'SmtRes'!AQ6,"=1",SmtRes!CV4:'SmtRes'!CV6)</f>
        <v>0</v>
      </c>
      <c r="V29">
        <f>SUMIF(SmtRes!AQ4:'SmtRes'!AQ6,"=1",SmtRes!CW4:'SmtRes'!CW6)</f>
        <v>0</v>
      </c>
      <c r="W29">
        <f>ROUND(CX29*I29,2)</f>
        <v>0</v>
      </c>
      <c r="X29">
        <f>ROUND(CY29,2)</f>
        <v>0</v>
      </c>
      <c r="Y29">
        <f>ROUND(CZ29,2)</f>
        <v>0</v>
      </c>
      <c r="AA29">
        <v>-1</v>
      </c>
      <c r="AB29">
        <f>ROUND((AC29+AD29+AF29),2)</f>
        <v>5594.46</v>
      </c>
      <c r="AC29">
        <f>ROUND((SUM(SmtRes!BQ4:'SmtRes'!BQ6)),2)</f>
        <v>50.45</v>
      </c>
      <c r="AD29">
        <f>ROUND((((0)-(0))+AE29),2)</f>
        <v>0</v>
      </c>
      <c r="AE29">
        <f>ROUND((0),2)</f>
        <v>0</v>
      </c>
      <c r="AF29">
        <f>ROUND((SUM(SmtRes!BT4:'SmtRes'!BT6)),2)</f>
        <v>5544.01</v>
      </c>
      <c r="AG29">
        <f>ROUND((AP29),2)</f>
        <v>0</v>
      </c>
      <c r="AH29">
        <f>(SUM(SmtRes!BU4:'SmtRes'!BU6))</f>
        <v>7.41</v>
      </c>
      <c r="AI29">
        <f>(0)</f>
        <v>0</v>
      </c>
      <c r="AJ29">
        <f>(AS29)</f>
        <v>0</v>
      </c>
      <c r="AK29">
        <v>5594.4627999999993</v>
      </c>
      <c r="AL29">
        <v>50.449000000000005</v>
      </c>
      <c r="AM29">
        <v>0</v>
      </c>
      <c r="AN29">
        <v>0</v>
      </c>
      <c r="AO29">
        <v>5544.0137999999997</v>
      </c>
      <c r="AP29">
        <v>0</v>
      </c>
      <c r="AQ29">
        <v>7.41</v>
      </c>
      <c r="AR29">
        <v>0</v>
      </c>
      <c r="AS29">
        <v>0</v>
      </c>
      <c r="AT29">
        <v>103</v>
      </c>
      <c r="AU29">
        <v>72</v>
      </c>
      <c r="AV29">
        <v>1</v>
      </c>
      <c r="AW29">
        <v>1</v>
      </c>
      <c r="AZ29">
        <v>1</v>
      </c>
      <c r="BA29">
        <v>1</v>
      </c>
      <c r="BB29">
        <v>1</v>
      </c>
      <c r="BC29">
        <v>1</v>
      </c>
      <c r="BD29" t="s">
        <v>3</v>
      </c>
      <c r="BE29" t="s">
        <v>3</v>
      </c>
      <c r="BF29" t="s">
        <v>3</v>
      </c>
      <c r="BG29" t="s">
        <v>3</v>
      </c>
      <c r="BH29">
        <v>0</v>
      </c>
      <c r="BI29">
        <v>1</v>
      </c>
      <c r="BJ29" t="s">
        <v>23</v>
      </c>
      <c r="BM29">
        <v>47001</v>
      </c>
      <c r="BN29">
        <v>0</v>
      </c>
      <c r="BO29" t="s">
        <v>3</v>
      </c>
      <c r="BP29">
        <v>0</v>
      </c>
      <c r="BQ29">
        <v>2</v>
      </c>
      <c r="BR29">
        <v>0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103</v>
      </c>
      <c r="CA29">
        <v>72</v>
      </c>
      <c r="CB29" t="s">
        <v>3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 t="s">
        <v>3</v>
      </c>
      <c r="CO29">
        <v>0</v>
      </c>
      <c r="CP29">
        <f>(P29+Q29+S29+R29)</f>
        <v>0</v>
      </c>
      <c r="CQ29">
        <f>SUMIF(SmtRes!AQ4:'SmtRes'!AQ6,"=1",SmtRes!AA4:'SmtRes'!AA6)</f>
        <v>12342.730000000001</v>
      </c>
      <c r="CR29">
        <f>SUMIF(SmtRes!AQ4:'SmtRes'!AQ6,"=1",SmtRes!AB4:'SmtRes'!AB6)</f>
        <v>0</v>
      </c>
      <c r="CS29">
        <f>SUMIF(SmtRes!AQ4:'SmtRes'!AQ6,"=1",SmtRes!AC4:'SmtRes'!AC6)</f>
        <v>0</v>
      </c>
      <c r="CT29">
        <f>SUMIF(SmtRes!AQ4:'SmtRes'!AQ6,"=1",SmtRes!AD4:'SmtRes'!AD6)</f>
        <v>748.18</v>
      </c>
      <c r="CU29">
        <f>AG29</f>
        <v>0</v>
      </c>
      <c r="CV29">
        <f>SUMIF(SmtRes!AQ4:'SmtRes'!AQ6,"=1",SmtRes!BU4:'SmtRes'!BU6)</f>
        <v>7.41</v>
      </c>
      <c r="CW29">
        <f>SUMIF(SmtRes!AQ4:'SmtRes'!AQ6,"=1",SmtRes!BV4:'SmtRes'!BV6)</f>
        <v>0</v>
      </c>
      <c r="CX29">
        <f>AJ29</f>
        <v>0</v>
      </c>
      <c r="CY29">
        <f>(((S29+R29)*AT29)/100)</f>
        <v>0</v>
      </c>
      <c r="CZ29">
        <f>(((S29+R29)*AU29)/100)</f>
        <v>0</v>
      </c>
      <c r="DC29" t="s">
        <v>3</v>
      </c>
      <c r="DD29" t="s">
        <v>3</v>
      </c>
      <c r="DE29" t="s">
        <v>3</v>
      </c>
      <c r="DF29" t="s">
        <v>3</v>
      </c>
      <c r="DG29" t="s">
        <v>3</v>
      </c>
      <c r="DH29" t="s">
        <v>3</v>
      </c>
      <c r="DI29" t="s">
        <v>3</v>
      </c>
      <c r="DJ29" t="s">
        <v>3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U29">
        <v>1005</v>
      </c>
      <c r="DV29" t="s">
        <v>22</v>
      </c>
      <c r="DW29" t="s">
        <v>22</v>
      </c>
      <c r="DX29">
        <v>100</v>
      </c>
      <c r="DZ29" t="s">
        <v>3</v>
      </c>
      <c r="EA29" t="s">
        <v>3</v>
      </c>
      <c r="EB29" t="s">
        <v>3</v>
      </c>
      <c r="EC29" t="s">
        <v>3</v>
      </c>
      <c r="EE29">
        <v>83666893</v>
      </c>
      <c r="EF29">
        <v>2</v>
      </c>
      <c r="EG29" t="s">
        <v>24</v>
      </c>
      <c r="EH29">
        <v>41</v>
      </c>
      <c r="EI29" t="s">
        <v>25</v>
      </c>
      <c r="EJ29">
        <v>1</v>
      </c>
      <c r="EK29">
        <v>47001</v>
      </c>
      <c r="EL29" t="s">
        <v>25</v>
      </c>
      <c r="EM29" t="s">
        <v>26</v>
      </c>
      <c r="EO29" t="s">
        <v>3</v>
      </c>
      <c r="EQ29">
        <v>132096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7.41</v>
      </c>
      <c r="EX29">
        <v>0</v>
      </c>
      <c r="EY29">
        <v>0</v>
      </c>
      <c r="FQ29">
        <v>0</v>
      </c>
      <c r="FR29">
        <v>0</v>
      </c>
      <c r="FS29">
        <v>0</v>
      </c>
      <c r="FX29">
        <v>103</v>
      </c>
      <c r="FY29">
        <v>72</v>
      </c>
      <c r="GA29" t="s">
        <v>3</v>
      </c>
      <c r="GD29">
        <v>1</v>
      </c>
      <c r="GF29">
        <v>1577446129</v>
      </c>
      <c r="GG29">
        <v>2</v>
      </c>
      <c r="GH29">
        <v>1</v>
      </c>
      <c r="GI29">
        <v>-2</v>
      </c>
      <c r="GJ29">
        <v>0</v>
      </c>
      <c r="GK29">
        <v>0</v>
      </c>
      <c r="GL29">
        <f>ROUND(IF(AND(BH29=3,BI29=3,FS29&lt;&gt;0),P29,0),2)</f>
        <v>0</v>
      </c>
      <c r="GM29">
        <f>ROUND(O29+X29+Y29,2)+GX29</f>
        <v>0</v>
      </c>
      <c r="GN29">
        <f>IF(OR(BI29=0,BI29=1),GM29-GX29,0)</f>
        <v>0</v>
      </c>
      <c r="GO29">
        <f>IF(BI29=2,GM29-GX29,0)</f>
        <v>0</v>
      </c>
      <c r="GP29">
        <f>IF(BI29=4,GM29-GX29,0)</f>
        <v>0</v>
      </c>
      <c r="GR29">
        <v>0</v>
      </c>
      <c r="GS29">
        <v>0</v>
      </c>
      <c r="GT29">
        <v>0</v>
      </c>
      <c r="GU29" t="s">
        <v>3</v>
      </c>
      <c r="GV29">
        <f>ROUND((GT29),2)</f>
        <v>0</v>
      </c>
      <c r="GW29">
        <v>1</v>
      </c>
      <c r="GX29">
        <f>ROUND(HC29*I29,2)</f>
        <v>0</v>
      </c>
      <c r="HA29">
        <v>0</v>
      </c>
      <c r="HB29">
        <v>0</v>
      </c>
      <c r="HC29">
        <f>GV29*GW29</f>
        <v>0</v>
      </c>
      <c r="HE29" t="s">
        <v>3</v>
      </c>
      <c r="HF29" t="s">
        <v>3</v>
      </c>
      <c r="HM29" t="s">
        <v>3</v>
      </c>
      <c r="HN29" t="s">
        <v>27</v>
      </c>
      <c r="HO29" t="s">
        <v>28</v>
      </c>
      <c r="HP29" t="s">
        <v>25</v>
      </c>
      <c r="HQ29" t="s">
        <v>25</v>
      </c>
      <c r="HS29">
        <v>0</v>
      </c>
      <c r="IK29">
        <v>0</v>
      </c>
    </row>
    <row r="30" spans="1:255" x14ac:dyDescent="0.2">
      <c r="A30" s="2">
        <v>19</v>
      </c>
      <c r="B30" s="2">
        <v>1</v>
      </c>
      <c r="C30" s="2"/>
      <c r="D30" s="2"/>
      <c r="E30" s="2"/>
      <c r="F30" s="2" t="s">
        <v>3</v>
      </c>
      <c r="G30" s="2" t="s">
        <v>29</v>
      </c>
      <c r="H30" s="2" t="s">
        <v>3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>
        <v>1</v>
      </c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>
        <v>0</v>
      </c>
      <c r="IL30" s="2"/>
      <c r="IM30" s="2"/>
      <c r="IN30" s="2"/>
      <c r="IO30" s="2"/>
      <c r="IP30" s="2"/>
      <c r="IQ30" s="2"/>
      <c r="IR30" s="2"/>
      <c r="IS30" s="2"/>
      <c r="IT30" s="2"/>
      <c r="IU30" s="2"/>
    </row>
    <row r="31" spans="1:255" x14ac:dyDescent="0.2">
      <c r="A31" s="2">
        <v>17</v>
      </c>
      <c r="B31" s="2">
        <v>1</v>
      </c>
      <c r="C31" s="2">
        <f>ROW(SmtRes!A9)</f>
        <v>9</v>
      </c>
      <c r="D31" s="2">
        <f>ROW(EtalonRes!A9)</f>
        <v>9</v>
      </c>
      <c r="E31" s="2" t="s">
        <v>3</v>
      </c>
      <c r="F31" s="2" t="s">
        <v>30</v>
      </c>
      <c r="G31" s="2" t="s">
        <v>31</v>
      </c>
      <c r="H31" s="2" t="s">
        <v>32</v>
      </c>
      <c r="I31" s="2">
        <v>0</v>
      </c>
      <c r="J31" s="2">
        <v>0</v>
      </c>
      <c r="K31" s="2">
        <v>0</v>
      </c>
      <c r="L31" s="2">
        <v>1E-3</v>
      </c>
      <c r="M31" s="2">
        <v>1E-3</v>
      </c>
      <c r="N31" s="2">
        <f>ROUND(L31-M31,4)</f>
        <v>0</v>
      </c>
      <c r="O31" s="2">
        <f>ROUND(CP31,2)</f>
        <v>0</v>
      </c>
      <c r="P31" s="2">
        <f>SUMIF(SmtRes!AQ7:'SmtRes'!AQ9,"=1",SmtRes!DF7:'SmtRes'!DF9)</f>
        <v>0</v>
      </c>
      <c r="Q31" s="2">
        <f>SUMIF(SmtRes!AQ7:'SmtRes'!AQ9,"=1",SmtRes!DG7:'SmtRes'!DG9)</f>
        <v>0</v>
      </c>
      <c r="R31" s="2">
        <f>SUMIF(SmtRes!AQ7:'SmtRes'!AQ9,"=1",SmtRes!DH7:'SmtRes'!DH9)</f>
        <v>0</v>
      </c>
      <c r="S31" s="2">
        <f>SUMIF(SmtRes!AQ7:'SmtRes'!AQ9,"=1",SmtRes!DI7:'SmtRes'!DI9)</f>
        <v>0</v>
      </c>
      <c r="T31" s="2">
        <f>ROUND(CU31*I31,2)</f>
        <v>0</v>
      </c>
      <c r="U31" s="2">
        <f>SUMIF(SmtRes!AQ7:'SmtRes'!AQ9,"=1",SmtRes!CV7:'SmtRes'!CV9)</f>
        <v>0</v>
      </c>
      <c r="V31" s="2">
        <f>SUMIF(SmtRes!AQ7:'SmtRes'!AQ9,"=1",SmtRes!CW7:'SmtRes'!CW9)</f>
        <v>0</v>
      </c>
      <c r="W31" s="2">
        <f>ROUND(CX31*I31,2)</f>
        <v>0</v>
      </c>
      <c r="X31" s="2">
        <f>ROUND(CY31,2)</f>
        <v>0</v>
      </c>
      <c r="Y31" s="2">
        <f>ROUND(CZ31,2)</f>
        <v>0</v>
      </c>
      <c r="Z31" s="2"/>
      <c r="AA31" s="2">
        <v>-1</v>
      </c>
      <c r="AB31" s="2">
        <f>ROUND((AC31+AD31+AF31),2)</f>
        <v>1275.94</v>
      </c>
      <c r="AC31" s="2">
        <f>ROUND((0),2)</f>
        <v>0</v>
      </c>
      <c r="AD31" s="2">
        <f>ROUND((((SUM(SmtRes!BR7:'SmtRes'!BR9))-(SUM(SmtRes!BS7:'SmtRes'!BS9)))+AE31),2)</f>
        <v>1275.94</v>
      </c>
      <c r="AE31" s="2">
        <f>ROUND((SUM(SmtRes!BS7:'SmtRes'!BS9)),2)</f>
        <v>1079.56</v>
      </c>
      <c r="AF31" s="2">
        <f>ROUND((0),2)</f>
        <v>0</v>
      </c>
      <c r="AG31" s="2">
        <f>ROUND((AP31),2)</f>
        <v>0</v>
      </c>
      <c r="AH31" s="2">
        <f>(0)</f>
        <v>0</v>
      </c>
      <c r="AI31" s="2">
        <f>(SUM(SmtRes!BV7:'SmtRes'!BV9))</f>
        <v>0.99</v>
      </c>
      <c r="AJ31" s="2">
        <f>(AS31)</f>
        <v>0</v>
      </c>
      <c r="AK31" s="2">
        <v>2355.4947999999999</v>
      </c>
      <c r="AL31" s="2">
        <v>0</v>
      </c>
      <c r="AM31" s="2">
        <v>1275.9394</v>
      </c>
      <c r="AN31" s="2">
        <v>1079.5554</v>
      </c>
      <c r="AO31" s="2">
        <v>0</v>
      </c>
      <c r="AP31" s="2">
        <v>0</v>
      </c>
      <c r="AQ31" s="2">
        <v>0</v>
      </c>
      <c r="AR31" s="2">
        <v>0.99</v>
      </c>
      <c r="AS31" s="2">
        <v>0</v>
      </c>
      <c r="AT31" s="2">
        <v>89</v>
      </c>
      <c r="AU31" s="2">
        <v>41</v>
      </c>
      <c r="AV31" s="2">
        <v>1</v>
      </c>
      <c r="AW31" s="2">
        <v>1</v>
      </c>
      <c r="AX31" s="2"/>
      <c r="AY31" s="2"/>
      <c r="AZ31" s="2">
        <v>1</v>
      </c>
      <c r="BA31" s="2">
        <v>1</v>
      </c>
      <c r="BB31" s="2">
        <v>1</v>
      </c>
      <c r="BC31" s="2">
        <v>1</v>
      </c>
      <c r="BD31" s="2" t="s">
        <v>3</v>
      </c>
      <c r="BE31" s="2" t="s">
        <v>3</v>
      </c>
      <c r="BF31" s="2" t="s">
        <v>3</v>
      </c>
      <c r="BG31" s="2" t="s">
        <v>3</v>
      </c>
      <c r="BH31" s="2">
        <v>0</v>
      </c>
      <c r="BI31" s="2">
        <v>1</v>
      </c>
      <c r="BJ31" s="2" t="s">
        <v>33</v>
      </c>
      <c r="BK31" s="2"/>
      <c r="BL31" s="2"/>
      <c r="BM31" s="2">
        <v>1006</v>
      </c>
      <c r="BN31" s="2">
        <v>0</v>
      </c>
      <c r="BO31" s="2" t="s">
        <v>3</v>
      </c>
      <c r="BP31" s="2">
        <v>0</v>
      </c>
      <c r="BQ31" s="2">
        <v>2</v>
      </c>
      <c r="BR31" s="2">
        <v>0</v>
      </c>
      <c r="BS31" s="2">
        <v>1</v>
      </c>
      <c r="BT31" s="2">
        <v>1</v>
      </c>
      <c r="BU31" s="2">
        <v>1</v>
      </c>
      <c r="BV31" s="2">
        <v>1</v>
      </c>
      <c r="BW31" s="2">
        <v>1</v>
      </c>
      <c r="BX31" s="2">
        <v>1</v>
      </c>
      <c r="BY31" s="2" t="s">
        <v>3</v>
      </c>
      <c r="BZ31" s="2">
        <v>89</v>
      </c>
      <c r="CA31" s="2">
        <v>41</v>
      </c>
      <c r="CB31" s="2" t="s">
        <v>3</v>
      </c>
      <c r="CC31" s="2"/>
      <c r="CD31" s="2"/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 t="s">
        <v>3</v>
      </c>
      <c r="CO31" s="2">
        <v>0</v>
      </c>
      <c r="CP31" s="2">
        <f>(P31+Q31+S31+R31)</f>
        <v>0</v>
      </c>
      <c r="CQ31" s="2">
        <f>SUMIF(SmtRes!AQ7:'SmtRes'!AQ9,"=1",SmtRes!AA7:'SmtRes'!AA9)</f>
        <v>0</v>
      </c>
      <c r="CR31" s="2">
        <f>SUMIF(SmtRes!AQ7:'SmtRes'!AQ9,"=1",SmtRes!AB7:'SmtRes'!AB9)</f>
        <v>3835.9300000000003</v>
      </c>
      <c r="CS31" s="2">
        <f>SUMIF(SmtRes!AQ7:'SmtRes'!AQ9,"=1",SmtRes!AC7:'SmtRes'!AC9)</f>
        <v>2180.92</v>
      </c>
      <c r="CT31" s="2">
        <f>SUMIF(SmtRes!AQ7:'SmtRes'!AQ9,"=1",SmtRes!AD7:'SmtRes'!AD9)</f>
        <v>0</v>
      </c>
      <c r="CU31" s="2">
        <f>AG31</f>
        <v>0</v>
      </c>
      <c r="CV31" s="2">
        <f>SUMIF(SmtRes!AQ7:'SmtRes'!AQ9,"=1",SmtRes!BU7:'SmtRes'!BU9)</f>
        <v>0</v>
      </c>
      <c r="CW31" s="2">
        <f>SUMIF(SmtRes!AQ7:'SmtRes'!AQ9,"=1",SmtRes!BV7:'SmtRes'!BV9)</f>
        <v>0.99</v>
      </c>
      <c r="CX31" s="2">
        <f>AJ31</f>
        <v>0</v>
      </c>
      <c r="CY31" s="2">
        <f>(((S31+R31)*AT31)/100)</f>
        <v>0</v>
      </c>
      <c r="CZ31" s="2">
        <f>(((S31+R31)*AU31)/100)</f>
        <v>0</v>
      </c>
      <c r="DA31" s="2"/>
      <c r="DB31" s="2"/>
      <c r="DC31" s="2" t="s">
        <v>3</v>
      </c>
      <c r="DD31" s="2" t="s">
        <v>3</v>
      </c>
      <c r="DE31" s="2" t="s">
        <v>3</v>
      </c>
      <c r="DF31" s="2" t="s">
        <v>3</v>
      </c>
      <c r="DG31" s="2" t="s">
        <v>3</v>
      </c>
      <c r="DH31" s="2" t="s">
        <v>3</v>
      </c>
      <c r="DI31" s="2" t="s">
        <v>3</v>
      </c>
      <c r="DJ31" s="2" t="s">
        <v>3</v>
      </c>
      <c r="DK31" s="2" t="s">
        <v>3</v>
      </c>
      <c r="DL31" s="2" t="s">
        <v>3</v>
      </c>
      <c r="DM31" s="2" t="s">
        <v>3</v>
      </c>
      <c r="DN31" s="2">
        <v>0</v>
      </c>
      <c r="DO31" s="2">
        <v>0</v>
      </c>
      <c r="DP31" s="2">
        <v>1</v>
      </c>
      <c r="DQ31" s="2">
        <v>1</v>
      </c>
      <c r="DR31" s="2"/>
      <c r="DS31" s="2"/>
      <c r="DT31" s="2"/>
      <c r="DU31" s="2">
        <v>1005</v>
      </c>
      <c r="DV31" s="2" t="s">
        <v>32</v>
      </c>
      <c r="DW31" s="2" t="s">
        <v>32</v>
      </c>
      <c r="DX31" s="2">
        <v>1000</v>
      </c>
      <c r="DY31" s="2"/>
      <c r="DZ31" s="2" t="s">
        <v>3</v>
      </c>
      <c r="EA31" s="2" t="s">
        <v>3</v>
      </c>
      <c r="EB31" s="2" t="s">
        <v>3</v>
      </c>
      <c r="EC31" s="2" t="s">
        <v>3</v>
      </c>
      <c r="ED31" s="2"/>
      <c r="EE31" s="2">
        <v>83666803</v>
      </c>
      <c r="EF31" s="2">
        <v>2</v>
      </c>
      <c r="EG31" s="2" t="s">
        <v>24</v>
      </c>
      <c r="EH31" s="2">
        <v>1</v>
      </c>
      <c r="EI31" s="2" t="s">
        <v>34</v>
      </c>
      <c r="EJ31" s="2">
        <v>1</v>
      </c>
      <c r="EK31" s="2">
        <v>1006</v>
      </c>
      <c r="EL31" s="2" t="s">
        <v>35</v>
      </c>
      <c r="EM31" s="2" t="s">
        <v>36</v>
      </c>
      <c r="EN31" s="2"/>
      <c r="EO31" s="2" t="s">
        <v>3</v>
      </c>
      <c r="EP31" s="2"/>
      <c r="EQ31" s="2">
        <v>132096</v>
      </c>
      <c r="ER31" s="2">
        <v>0</v>
      </c>
      <c r="ES31" s="2">
        <v>0</v>
      </c>
      <c r="ET31" s="2">
        <v>0</v>
      </c>
      <c r="EU31" s="2">
        <v>0</v>
      </c>
      <c r="EV31" s="2">
        <v>0</v>
      </c>
      <c r="EW31" s="2">
        <v>0</v>
      </c>
      <c r="EX31" s="2">
        <v>0.99</v>
      </c>
      <c r="EY31" s="2">
        <v>0</v>
      </c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>
        <v>0</v>
      </c>
      <c r="FR31" s="2">
        <v>0</v>
      </c>
      <c r="FS31" s="2">
        <v>0</v>
      </c>
      <c r="FT31" s="2"/>
      <c r="FU31" s="2"/>
      <c r="FV31" s="2"/>
      <c r="FW31" s="2"/>
      <c r="FX31" s="2">
        <v>89</v>
      </c>
      <c r="FY31" s="2">
        <v>41</v>
      </c>
      <c r="FZ31" s="2"/>
      <c r="GA31" s="2" t="s">
        <v>3</v>
      </c>
      <c r="GB31" s="2"/>
      <c r="GC31" s="2"/>
      <c r="GD31" s="2">
        <v>1</v>
      </c>
      <c r="GE31" s="2"/>
      <c r="GF31" s="2">
        <v>778139628</v>
      </c>
      <c r="GG31" s="2">
        <v>2</v>
      </c>
      <c r="GH31" s="2">
        <v>1</v>
      </c>
      <c r="GI31" s="2">
        <v>-2</v>
      </c>
      <c r="GJ31" s="2">
        <v>0</v>
      </c>
      <c r="GK31" s="2">
        <v>0</v>
      </c>
      <c r="GL31" s="2">
        <f>ROUND(IF(AND(BH31=3,BI31=3,FS31&lt;&gt;0),P31,0),2)</f>
        <v>0</v>
      </c>
      <c r="GM31" s="2">
        <f>ROUND(O31+X31+Y31,2)+GX31</f>
        <v>0</v>
      </c>
      <c r="GN31" s="2">
        <f>IF(OR(BI31=0,BI31=1),GM31-GX31,0)</f>
        <v>0</v>
      </c>
      <c r="GO31" s="2">
        <f>IF(BI31=2,GM31-GX31,0)</f>
        <v>0</v>
      </c>
      <c r="GP31" s="2">
        <f>IF(BI31=4,GM31-GX31,0)</f>
        <v>0</v>
      </c>
      <c r="GQ31" s="2"/>
      <c r="GR31" s="2">
        <v>0</v>
      </c>
      <c r="GS31" s="2">
        <v>0</v>
      </c>
      <c r="GT31" s="2">
        <v>0</v>
      </c>
      <c r="GU31" s="2" t="s">
        <v>3</v>
      </c>
      <c r="GV31" s="2">
        <f>ROUND((GT31),2)</f>
        <v>0</v>
      </c>
      <c r="GW31" s="2">
        <v>1</v>
      </c>
      <c r="GX31" s="2">
        <f>ROUND(HC31*I31,2)</f>
        <v>0</v>
      </c>
      <c r="GY31" s="2"/>
      <c r="GZ31" s="2"/>
      <c r="HA31" s="2">
        <v>0</v>
      </c>
      <c r="HB31" s="2">
        <v>0</v>
      </c>
      <c r="HC31" s="2">
        <f>GV31*GW31</f>
        <v>0</v>
      </c>
      <c r="HD31" s="2"/>
      <c r="HE31" s="2" t="s">
        <v>3</v>
      </c>
      <c r="HF31" s="2" t="s">
        <v>3</v>
      </c>
      <c r="HG31" s="2"/>
      <c r="HH31" s="2"/>
      <c r="HI31" s="2"/>
      <c r="HJ31" s="2"/>
      <c r="HK31" s="2"/>
      <c r="HL31" s="2"/>
      <c r="HM31" s="2" t="s">
        <v>3</v>
      </c>
      <c r="HN31" s="2" t="s">
        <v>37</v>
      </c>
      <c r="HO31" s="2" t="s">
        <v>38</v>
      </c>
      <c r="HP31" s="2" t="s">
        <v>39</v>
      </c>
      <c r="HQ31" s="2" t="s">
        <v>39</v>
      </c>
      <c r="HR31" s="2"/>
      <c r="HS31" s="2">
        <v>0</v>
      </c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>
        <v>0</v>
      </c>
      <c r="IL31" s="2"/>
      <c r="IM31" s="2"/>
      <c r="IN31" s="2"/>
      <c r="IO31" s="2"/>
      <c r="IP31" s="2"/>
      <c r="IQ31" s="2"/>
      <c r="IR31" s="2"/>
      <c r="IS31" s="2"/>
      <c r="IT31" s="2"/>
      <c r="IU31" s="2"/>
    </row>
    <row r="32" spans="1:255" x14ac:dyDescent="0.2">
      <c r="A32">
        <v>17</v>
      </c>
      <c r="B32">
        <v>1</v>
      </c>
      <c r="C32">
        <f>ROW(SmtRes!A12)</f>
        <v>12</v>
      </c>
      <c r="D32">
        <f>ROW(EtalonRes!A12)</f>
        <v>12</v>
      </c>
      <c r="E32" t="s">
        <v>3</v>
      </c>
      <c r="F32" t="s">
        <v>30</v>
      </c>
      <c r="G32" t="s">
        <v>31</v>
      </c>
      <c r="H32" t="s">
        <v>32</v>
      </c>
      <c r="I32">
        <v>0</v>
      </c>
      <c r="J32">
        <v>0</v>
      </c>
      <c r="K32">
        <v>0</v>
      </c>
      <c r="L32">
        <v>1E-3</v>
      </c>
      <c r="M32">
        <v>1E-3</v>
      </c>
      <c r="N32">
        <f>ROUND(L32-M32,4)</f>
        <v>0</v>
      </c>
      <c r="O32">
        <f>ROUND(CP32,2)</f>
        <v>0</v>
      </c>
      <c r="P32">
        <f>SUMIF(SmtRes!AQ10:'SmtRes'!AQ12,"=1",SmtRes!DF10:'SmtRes'!DF12)</f>
        <v>0</v>
      </c>
      <c r="Q32">
        <f>SUMIF(SmtRes!AQ10:'SmtRes'!AQ12,"=1",SmtRes!DG10:'SmtRes'!DG12)</f>
        <v>0</v>
      </c>
      <c r="R32">
        <f>SUMIF(SmtRes!AQ10:'SmtRes'!AQ12,"=1",SmtRes!DH10:'SmtRes'!DH12)</f>
        <v>0</v>
      </c>
      <c r="S32">
        <f>SUMIF(SmtRes!AQ10:'SmtRes'!AQ12,"=1",SmtRes!DI10:'SmtRes'!DI12)</f>
        <v>0</v>
      </c>
      <c r="T32">
        <f>ROUND(CU32*I32,2)</f>
        <v>0</v>
      </c>
      <c r="U32">
        <f>SUMIF(SmtRes!AQ10:'SmtRes'!AQ12,"=1",SmtRes!CV10:'SmtRes'!CV12)</f>
        <v>0</v>
      </c>
      <c r="V32">
        <f>SUMIF(SmtRes!AQ10:'SmtRes'!AQ12,"=1",SmtRes!CW10:'SmtRes'!CW12)</f>
        <v>0</v>
      </c>
      <c r="W32">
        <f>ROUND(CX32*I32,2)</f>
        <v>0</v>
      </c>
      <c r="X32">
        <f>ROUND(CY32,2)</f>
        <v>0</v>
      </c>
      <c r="Y32">
        <f>ROUND(CZ32,2)</f>
        <v>0</v>
      </c>
      <c r="AA32">
        <v>-1</v>
      </c>
      <c r="AB32">
        <f>ROUND((AC32+AD32+AF32),2)</f>
        <v>1275.94</v>
      </c>
      <c r="AC32">
        <f>ROUND((0),2)</f>
        <v>0</v>
      </c>
      <c r="AD32">
        <f>ROUND((((SUM(SmtRes!BR10:'SmtRes'!BR12))-(SUM(SmtRes!BS10:'SmtRes'!BS12)))+AE32),2)</f>
        <v>1275.94</v>
      </c>
      <c r="AE32">
        <f>ROUND((SUM(SmtRes!BS10:'SmtRes'!BS12)),2)</f>
        <v>1079.56</v>
      </c>
      <c r="AF32">
        <f>ROUND((0),2)</f>
        <v>0</v>
      </c>
      <c r="AG32">
        <f>ROUND((AP32),2)</f>
        <v>0</v>
      </c>
      <c r="AH32">
        <f>(0)</f>
        <v>0</v>
      </c>
      <c r="AI32">
        <f>(SUM(SmtRes!BV10:'SmtRes'!BV12))</f>
        <v>0.99</v>
      </c>
      <c r="AJ32">
        <f>(AS32)</f>
        <v>0</v>
      </c>
      <c r="AK32">
        <v>2355.4947999999999</v>
      </c>
      <c r="AL32">
        <v>0</v>
      </c>
      <c r="AM32">
        <v>1275.9394</v>
      </c>
      <c r="AN32">
        <v>1079.5554</v>
      </c>
      <c r="AO32">
        <v>0</v>
      </c>
      <c r="AP32">
        <v>0</v>
      </c>
      <c r="AQ32">
        <v>0</v>
      </c>
      <c r="AR32">
        <v>0.99</v>
      </c>
      <c r="AS32">
        <v>0</v>
      </c>
      <c r="AT32">
        <v>89</v>
      </c>
      <c r="AU32">
        <v>41</v>
      </c>
      <c r="AV32">
        <v>1</v>
      </c>
      <c r="AW32">
        <v>1</v>
      </c>
      <c r="AZ32">
        <v>1</v>
      </c>
      <c r="BA32">
        <v>1</v>
      </c>
      <c r="BB32">
        <v>1</v>
      </c>
      <c r="BC32">
        <v>1</v>
      </c>
      <c r="BD32" t="s">
        <v>3</v>
      </c>
      <c r="BE32" t="s">
        <v>3</v>
      </c>
      <c r="BF32" t="s">
        <v>3</v>
      </c>
      <c r="BG32" t="s">
        <v>3</v>
      </c>
      <c r="BH32">
        <v>0</v>
      </c>
      <c r="BI32">
        <v>1</v>
      </c>
      <c r="BJ32" t="s">
        <v>33</v>
      </c>
      <c r="BM32">
        <v>1006</v>
      </c>
      <c r="BN32">
        <v>0</v>
      </c>
      <c r="BO32" t="s">
        <v>3</v>
      </c>
      <c r="BP32">
        <v>0</v>
      </c>
      <c r="BQ32">
        <v>2</v>
      </c>
      <c r="BR32">
        <v>0</v>
      </c>
      <c r="BS32">
        <v>1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89</v>
      </c>
      <c r="CA32">
        <v>41</v>
      </c>
      <c r="CB32" t="s">
        <v>3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 t="s">
        <v>3</v>
      </c>
      <c r="CO32">
        <v>0</v>
      </c>
      <c r="CP32">
        <f>(P32+Q32+S32+R32)</f>
        <v>0</v>
      </c>
      <c r="CQ32">
        <f>SUMIF(SmtRes!AQ10:'SmtRes'!AQ12,"=1",SmtRes!AA10:'SmtRes'!AA12)</f>
        <v>0</v>
      </c>
      <c r="CR32">
        <f>SUMIF(SmtRes!AQ10:'SmtRes'!AQ12,"=1",SmtRes!AB10:'SmtRes'!AB12)</f>
        <v>3835.9300000000003</v>
      </c>
      <c r="CS32">
        <f>SUMIF(SmtRes!AQ10:'SmtRes'!AQ12,"=1",SmtRes!AC10:'SmtRes'!AC12)</f>
        <v>2180.92</v>
      </c>
      <c r="CT32">
        <f>SUMIF(SmtRes!AQ10:'SmtRes'!AQ12,"=1",SmtRes!AD10:'SmtRes'!AD12)</f>
        <v>0</v>
      </c>
      <c r="CU32">
        <f>AG32</f>
        <v>0</v>
      </c>
      <c r="CV32">
        <f>SUMIF(SmtRes!AQ10:'SmtRes'!AQ12,"=1",SmtRes!BU10:'SmtRes'!BU12)</f>
        <v>0</v>
      </c>
      <c r="CW32">
        <f>SUMIF(SmtRes!AQ10:'SmtRes'!AQ12,"=1",SmtRes!BV10:'SmtRes'!BV12)</f>
        <v>0.99</v>
      </c>
      <c r="CX32">
        <f>AJ32</f>
        <v>0</v>
      </c>
      <c r="CY32">
        <f>(((S32+R32)*AT32)/100)</f>
        <v>0</v>
      </c>
      <c r="CZ32">
        <f>(((S32+R32)*AU32)/100)</f>
        <v>0</v>
      </c>
      <c r="DC32" t="s">
        <v>3</v>
      </c>
      <c r="DD32" t="s">
        <v>3</v>
      </c>
      <c r="DE32" t="s">
        <v>3</v>
      </c>
      <c r="DF32" t="s">
        <v>3</v>
      </c>
      <c r="DG32" t="s">
        <v>3</v>
      </c>
      <c r="DH32" t="s">
        <v>3</v>
      </c>
      <c r="DI32" t="s">
        <v>3</v>
      </c>
      <c r="DJ32" t="s">
        <v>3</v>
      </c>
      <c r="DK32" t="s">
        <v>3</v>
      </c>
      <c r="DL32" t="s">
        <v>3</v>
      </c>
      <c r="DM32" t="s">
        <v>3</v>
      </c>
      <c r="DN32">
        <v>0</v>
      </c>
      <c r="DO32">
        <v>0</v>
      </c>
      <c r="DP32">
        <v>1</v>
      </c>
      <c r="DQ32">
        <v>1</v>
      </c>
      <c r="DU32">
        <v>1005</v>
      </c>
      <c r="DV32" t="s">
        <v>32</v>
      </c>
      <c r="DW32" t="s">
        <v>32</v>
      </c>
      <c r="DX32">
        <v>1000</v>
      </c>
      <c r="DZ32" t="s">
        <v>3</v>
      </c>
      <c r="EA32" t="s">
        <v>3</v>
      </c>
      <c r="EB32" t="s">
        <v>3</v>
      </c>
      <c r="EC32" t="s">
        <v>3</v>
      </c>
      <c r="EE32">
        <v>83666803</v>
      </c>
      <c r="EF32">
        <v>2</v>
      </c>
      <c r="EG32" t="s">
        <v>24</v>
      </c>
      <c r="EH32">
        <v>1</v>
      </c>
      <c r="EI32" t="s">
        <v>34</v>
      </c>
      <c r="EJ32">
        <v>1</v>
      </c>
      <c r="EK32">
        <v>1006</v>
      </c>
      <c r="EL32" t="s">
        <v>35</v>
      </c>
      <c r="EM32" t="s">
        <v>36</v>
      </c>
      <c r="EO32" t="s">
        <v>3</v>
      </c>
      <c r="EQ32">
        <v>132096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0.99</v>
      </c>
      <c r="EY32">
        <v>0</v>
      </c>
      <c r="FQ32">
        <v>0</v>
      </c>
      <c r="FR32">
        <v>0</v>
      </c>
      <c r="FS32">
        <v>0</v>
      </c>
      <c r="FX32">
        <v>89</v>
      </c>
      <c r="FY32">
        <v>41</v>
      </c>
      <c r="GA32" t="s">
        <v>3</v>
      </c>
      <c r="GD32">
        <v>1</v>
      </c>
      <c r="GF32">
        <v>778139628</v>
      </c>
      <c r="GG32">
        <v>2</v>
      </c>
      <c r="GH32">
        <v>1</v>
      </c>
      <c r="GI32">
        <v>-2</v>
      </c>
      <c r="GJ32">
        <v>0</v>
      </c>
      <c r="GK32">
        <v>0</v>
      </c>
      <c r="GL32">
        <f>ROUND(IF(AND(BH32=3,BI32=3,FS32&lt;&gt;0),P32,0),2)</f>
        <v>0</v>
      </c>
      <c r="GM32">
        <f>ROUND(O32+X32+Y32,2)+GX32</f>
        <v>0</v>
      </c>
      <c r="GN32">
        <f>IF(OR(BI32=0,BI32=1),GM32-GX32,0)</f>
        <v>0</v>
      </c>
      <c r="GO32">
        <f>IF(BI32=2,GM32-GX32,0)</f>
        <v>0</v>
      </c>
      <c r="GP32">
        <f>IF(BI32=4,GM32-GX32,0)</f>
        <v>0</v>
      </c>
      <c r="GR32">
        <v>0</v>
      </c>
      <c r="GS32">
        <v>0</v>
      </c>
      <c r="GT32">
        <v>0</v>
      </c>
      <c r="GU32" t="s">
        <v>3</v>
      </c>
      <c r="GV32">
        <f>ROUND((GT32),2)</f>
        <v>0</v>
      </c>
      <c r="GW32">
        <v>1</v>
      </c>
      <c r="GX32">
        <f>ROUND(HC32*I32,2)</f>
        <v>0</v>
      </c>
      <c r="HA32">
        <v>0</v>
      </c>
      <c r="HB32">
        <v>0</v>
      </c>
      <c r="HC32">
        <f>GV32*GW32</f>
        <v>0</v>
      </c>
      <c r="HE32" t="s">
        <v>3</v>
      </c>
      <c r="HF32" t="s">
        <v>3</v>
      </c>
      <c r="HM32" t="s">
        <v>3</v>
      </c>
      <c r="HN32" t="s">
        <v>37</v>
      </c>
      <c r="HO32" t="s">
        <v>38</v>
      </c>
      <c r="HP32" t="s">
        <v>39</v>
      </c>
      <c r="HQ32" t="s">
        <v>39</v>
      </c>
      <c r="HS32">
        <v>0</v>
      </c>
      <c r="IK32">
        <v>0</v>
      </c>
    </row>
    <row r="33" spans="1:255" x14ac:dyDescent="0.2">
      <c r="A33" s="2">
        <v>19</v>
      </c>
      <c r="B33" s="2">
        <v>1</v>
      </c>
      <c r="C33" s="2"/>
      <c r="D33" s="2"/>
      <c r="E33" s="2"/>
      <c r="F33" s="2" t="s">
        <v>3</v>
      </c>
      <c r="G33" s="2" t="s">
        <v>40</v>
      </c>
      <c r="H33" s="2" t="s">
        <v>3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>
        <v>1</v>
      </c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>
        <v>0</v>
      </c>
      <c r="IL33" s="2"/>
      <c r="IM33" s="2"/>
      <c r="IN33" s="2"/>
      <c r="IO33" s="2"/>
      <c r="IP33" s="2"/>
      <c r="IQ33" s="2"/>
      <c r="IR33" s="2"/>
      <c r="IS33" s="2"/>
      <c r="IT33" s="2"/>
      <c r="IU33" s="2"/>
    </row>
    <row r="34" spans="1:255" x14ac:dyDescent="0.2">
      <c r="A34" s="2">
        <v>17</v>
      </c>
      <c r="B34" s="2">
        <v>1</v>
      </c>
      <c r="C34" s="2">
        <f>ROW(SmtRes!A15)</f>
        <v>15</v>
      </c>
      <c r="D34" s="2">
        <f>ROW(EtalonRes!A15)</f>
        <v>15</v>
      </c>
      <c r="E34" s="2" t="s">
        <v>3</v>
      </c>
      <c r="F34" s="2" t="s">
        <v>41</v>
      </c>
      <c r="G34" s="2" t="s">
        <v>42</v>
      </c>
      <c r="H34" s="2" t="s">
        <v>43</v>
      </c>
      <c r="I34" s="2">
        <v>0</v>
      </c>
      <c r="J34" s="2">
        <v>0</v>
      </c>
      <c r="K34" s="2">
        <v>0</v>
      </c>
      <c r="L34" s="2">
        <v>1</v>
      </c>
      <c r="M34" s="2">
        <v>1</v>
      </c>
      <c r="N34" s="2">
        <f>ROUND(L34-M34,4)</f>
        <v>0</v>
      </c>
      <c r="O34" s="2">
        <f>ROUND(CP34,2)</f>
        <v>0</v>
      </c>
      <c r="P34" s="2">
        <f>SUMIF(SmtRes!AQ13:'SmtRes'!AQ15,"=1",SmtRes!DF13:'SmtRes'!DF15)</f>
        <v>0</v>
      </c>
      <c r="Q34" s="2">
        <f>SUMIF(SmtRes!AQ13:'SmtRes'!AQ15,"=1",SmtRes!DG13:'SmtRes'!DG15)</f>
        <v>0</v>
      </c>
      <c r="R34" s="2">
        <f>SUMIF(SmtRes!AQ13:'SmtRes'!AQ15,"=1",SmtRes!DH13:'SmtRes'!DH15)</f>
        <v>0</v>
      </c>
      <c r="S34" s="2">
        <f>SUMIF(SmtRes!AQ13:'SmtRes'!AQ15,"=1",SmtRes!DI13:'SmtRes'!DI15)</f>
        <v>0</v>
      </c>
      <c r="T34" s="2">
        <f>ROUND(CU34*I34,2)</f>
        <v>0</v>
      </c>
      <c r="U34" s="2">
        <f>SUMIF(SmtRes!AQ13:'SmtRes'!AQ15,"=1",SmtRes!CV13:'SmtRes'!CV15)</f>
        <v>0</v>
      </c>
      <c r="V34" s="2">
        <f>SUMIF(SmtRes!AQ13:'SmtRes'!AQ15,"=1",SmtRes!CW13:'SmtRes'!CW15)</f>
        <v>0</v>
      </c>
      <c r="W34" s="2">
        <f>ROUND(CX34*I34,2)</f>
        <v>0</v>
      </c>
      <c r="X34" s="2">
        <f>ROUND(CY34,2)</f>
        <v>0</v>
      </c>
      <c r="Y34" s="2">
        <f>ROUND(CZ34,2)</f>
        <v>0</v>
      </c>
      <c r="Z34" s="2"/>
      <c r="AA34" s="2">
        <v>-1</v>
      </c>
      <c r="AB34" s="2">
        <f>ROUND((AC34+AD34+AF34),2)</f>
        <v>900.43</v>
      </c>
      <c r="AC34" s="2">
        <f>ROUND((0),2)</f>
        <v>0</v>
      </c>
      <c r="AD34" s="2">
        <f>ROUND((((SUM(SmtRes!BR13:'SmtRes'!BR15))-(SUM(SmtRes!BS13:'SmtRes'!BS15)))+AE34),2)</f>
        <v>307.22000000000003</v>
      </c>
      <c r="AE34" s="2">
        <f>ROUND((SUM(SmtRes!BS13:'SmtRes'!BS15)),2)</f>
        <v>307.87</v>
      </c>
      <c r="AF34" s="2">
        <f>ROUND((SUM(SmtRes!BT13:'SmtRes'!BT15)),2)</f>
        <v>593.21</v>
      </c>
      <c r="AG34" s="2">
        <f>ROUND((AP34),2)</f>
        <v>0</v>
      </c>
      <c r="AH34" s="2">
        <f>(SUM(SmtRes!BU13:'SmtRes'!BU15))</f>
        <v>0.68</v>
      </c>
      <c r="AI34" s="2">
        <f>(SUM(SmtRes!BV13:'SmtRes'!BV15))</f>
        <v>0.33</v>
      </c>
      <c r="AJ34" s="2">
        <f>(AS34)</f>
        <v>0</v>
      </c>
      <c r="AK34" s="2">
        <v>1208.3117999999999</v>
      </c>
      <c r="AL34" s="2">
        <v>0</v>
      </c>
      <c r="AM34" s="2">
        <v>307.22669999999999</v>
      </c>
      <c r="AN34" s="2">
        <v>307.87350000000004</v>
      </c>
      <c r="AO34" s="2">
        <v>593.21160000000009</v>
      </c>
      <c r="AP34" s="2">
        <v>0</v>
      </c>
      <c r="AQ34" s="2">
        <v>0.68</v>
      </c>
      <c r="AR34" s="2">
        <v>0.33</v>
      </c>
      <c r="AS34" s="2">
        <v>0</v>
      </c>
      <c r="AT34" s="2">
        <v>103</v>
      </c>
      <c r="AU34" s="2">
        <v>72</v>
      </c>
      <c r="AV34" s="2">
        <v>1</v>
      </c>
      <c r="AW34" s="2">
        <v>1</v>
      </c>
      <c r="AX34" s="2"/>
      <c r="AY34" s="2"/>
      <c r="AZ34" s="2">
        <v>1</v>
      </c>
      <c r="BA34" s="2">
        <v>1</v>
      </c>
      <c r="BB34" s="2">
        <v>1</v>
      </c>
      <c r="BC34" s="2">
        <v>1</v>
      </c>
      <c r="BD34" s="2" t="s">
        <v>3</v>
      </c>
      <c r="BE34" s="2" t="s">
        <v>3</v>
      </c>
      <c r="BF34" s="2" t="s">
        <v>3</v>
      </c>
      <c r="BG34" s="2" t="s">
        <v>3</v>
      </c>
      <c r="BH34" s="2">
        <v>0</v>
      </c>
      <c r="BI34" s="2">
        <v>1</v>
      </c>
      <c r="BJ34" s="2" t="s">
        <v>44</v>
      </c>
      <c r="BK34" s="2"/>
      <c r="BL34" s="2"/>
      <c r="BM34" s="2">
        <v>47001</v>
      </c>
      <c r="BN34" s="2">
        <v>0</v>
      </c>
      <c r="BO34" s="2" t="s">
        <v>3</v>
      </c>
      <c r="BP34" s="2">
        <v>0</v>
      </c>
      <c r="BQ34" s="2">
        <v>2</v>
      </c>
      <c r="BR34" s="2">
        <v>0</v>
      </c>
      <c r="BS34" s="2">
        <v>1</v>
      </c>
      <c r="BT34" s="2">
        <v>1</v>
      </c>
      <c r="BU34" s="2">
        <v>1</v>
      </c>
      <c r="BV34" s="2">
        <v>1</v>
      </c>
      <c r="BW34" s="2">
        <v>1</v>
      </c>
      <c r="BX34" s="2">
        <v>1</v>
      </c>
      <c r="BY34" s="2" t="s">
        <v>3</v>
      </c>
      <c r="BZ34" s="2">
        <v>103</v>
      </c>
      <c r="CA34" s="2">
        <v>72</v>
      </c>
      <c r="CB34" s="2" t="s">
        <v>3</v>
      </c>
      <c r="CC34" s="2"/>
      <c r="CD34" s="2"/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 t="s">
        <v>3</v>
      </c>
      <c r="CO34" s="2">
        <v>0</v>
      </c>
      <c r="CP34" s="2">
        <f>(P34+Q34+S34+R34)</f>
        <v>0</v>
      </c>
      <c r="CQ34" s="2">
        <f>SUMIF(SmtRes!AQ13:'SmtRes'!AQ15,"=1",SmtRes!AA13:'SmtRes'!AA15)</f>
        <v>0</v>
      </c>
      <c r="CR34" s="2">
        <f>SUMIF(SmtRes!AQ13:'SmtRes'!AQ15,"=1",SmtRes!AB13:'SmtRes'!AB15)</f>
        <v>930.99</v>
      </c>
      <c r="CS34" s="2">
        <f>SUMIF(SmtRes!AQ13:'SmtRes'!AQ15,"=1",SmtRes!AC13:'SmtRes'!AC15)</f>
        <v>932.95</v>
      </c>
      <c r="CT34" s="2">
        <f>SUMIF(SmtRes!AQ13:'SmtRes'!AQ15,"=1",SmtRes!AD13:'SmtRes'!AD15)</f>
        <v>872.37</v>
      </c>
      <c r="CU34" s="2">
        <f>AG34</f>
        <v>0</v>
      </c>
      <c r="CV34" s="2">
        <f>SUMIF(SmtRes!AQ13:'SmtRes'!AQ15,"=1",SmtRes!BU13:'SmtRes'!BU15)</f>
        <v>0.68</v>
      </c>
      <c r="CW34" s="2">
        <f>SUMIF(SmtRes!AQ13:'SmtRes'!AQ15,"=1",SmtRes!BV13:'SmtRes'!BV15)</f>
        <v>0.33</v>
      </c>
      <c r="CX34" s="2">
        <f>AJ34</f>
        <v>0</v>
      </c>
      <c r="CY34" s="2">
        <f>(((S34+R34)*AT34)/100)</f>
        <v>0</v>
      </c>
      <c r="CZ34" s="2">
        <f>(((S34+R34)*AU34)/100)</f>
        <v>0</v>
      </c>
      <c r="DA34" s="2"/>
      <c r="DB34" s="2"/>
      <c r="DC34" s="2" t="s">
        <v>3</v>
      </c>
      <c r="DD34" s="2" t="s">
        <v>3</v>
      </c>
      <c r="DE34" s="2" t="s">
        <v>3</v>
      </c>
      <c r="DF34" s="2" t="s">
        <v>3</v>
      </c>
      <c r="DG34" s="2" t="s">
        <v>3</v>
      </c>
      <c r="DH34" s="2" t="s">
        <v>3</v>
      </c>
      <c r="DI34" s="2" t="s">
        <v>3</v>
      </c>
      <c r="DJ34" s="2" t="s">
        <v>3</v>
      </c>
      <c r="DK34" s="2" t="s">
        <v>3</v>
      </c>
      <c r="DL34" s="2" t="s">
        <v>3</v>
      </c>
      <c r="DM34" s="2" t="s">
        <v>3</v>
      </c>
      <c r="DN34" s="2">
        <v>0</v>
      </c>
      <c r="DO34" s="2">
        <v>0</v>
      </c>
      <c r="DP34" s="2">
        <v>1</v>
      </c>
      <c r="DQ34" s="2">
        <v>1</v>
      </c>
      <c r="DR34" s="2"/>
      <c r="DS34" s="2"/>
      <c r="DT34" s="2"/>
      <c r="DU34" s="2">
        <v>1013</v>
      </c>
      <c r="DV34" s="2" t="s">
        <v>43</v>
      </c>
      <c r="DW34" s="2" t="s">
        <v>43</v>
      </c>
      <c r="DX34" s="2">
        <v>1</v>
      </c>
      <c r="DY34" s="2"/>
      <c r="DZ34" s="2" t="s">
        <v>3</v>
      </c>
      <c r="EA34" s="2" t="s">
        <v>3</v>
      </c>
      <c r="EB34" s="2" t="s">
        <v>3</v>
      </c>
      <c r="EC34" s="2" t="s">
        <v>3</v>
      </c>
      <c r="ED34" s="2"/>
      <c r="EE34" s="2">
        <v>83666893</v>
      </c>
      <c r="EF34" s="2">
        <v>2</v>
      </c>
      <c r="EG34" s="2" t="s">
        <v>24</v>
      </c>
      <c r="EH34" s="2">
        <v>41</v>
      </c>
      <c r="EI34" s="2" t="s">
        <v>25</v>
      </c>
      <c r="EJ34" s="2">
        <v>1</v>
      </c>
      <c r="EK34" s="2">
        <v>47001</v>
      </c>
      <c r="EL34" s="2" t="s">
        <v>25</v>
      </c>
      <c r="EM34" s="2" t="s">
        <v>26</v>
      </c>
      <c r="EN34" s="2"/>
      <c r="EO34" s="2" t="s">
        <v>3</v>
      </c>
      <c r="EP34" s="2"/>
      <c r="EQ34" s="2">
        <v>132096</v>
      </c>
      <c r="ER34" s="2">
        <v>0</v>
      </c>
      <c r="ES34" s="2">
        <v>0</v>
      </c>
      <c r="ET34" s="2">
        <v>0</v>
      </c>
      <c r="EU34" s="2">
        <v>0</v>
      </c>
      <c r="EV34" s="2">
        <v>0</v>
      </c>
      <c r="EW34" s="2">
        <v>0.68</v>
      </c>
      <c r="EX34" s="2">
        <v>0.33</v>
      </c>
      <c r="EY34" s="2">
        <v>0</v>
      </c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>
        <v>0</v>
      </c>
      <c r="FR34" s="2">
        <v>0</v>
      </c>
      <c r="FS34" s="2">
        <v>0</v>
      </c>
      <c r="FT34" s="2"/>
      <c r="FU34" s="2"/>
      <c r="FV34" s="2"/>
      <c r="FW34" s="2"/>
      <c r="FX34" s="2">
        <v>103</v>
      </c>
      <c r="FY34" s="2">
        <v>72</v>
      </c>
      <c r="FZ34" s="2"/>
      <c r="GA34" s="2" t="s">
        <v>3</v>
      </c>
      <c r="GB34" s="2"/>
      <c r="GC34" s="2"/>
      <c r="GD34" s="2">
        <v>1</v>
      </c>
      <c r="GE34" s="2"/>
      <c r="GF34" s="2">
        <v>-1710942875</v>
      </c>
      <c r="GG34" s="2">
        <v>2</v>
      </c>
      <c r="GH34" s="2">
        <v>1</v>
      </c>
      <c r="GI34" s="2">
        <v>-2</v>
      </c>
      <c r="GJ34" s="2">
        <v>0</v>
      </c>
      <c r="GK34" s="2">
        <v>0</v>
      </c>
      <c r="GL34" s="2">
        <f>ROUND(IF(AND(BH34=3,BI34=3,FS34&lt;&gt;0),P34,0),2)</f>
        <v>0</v>
      </c>
      <c r="GM34" s="2">
        <f>ROUND(O34+X34+Y34,2)+GX34</f>
        <v>0</v>
      </c>
      <c r="GN34" s="2">
        <f>IF(OR(BI34=0,BI34=1),GM34-GX34,0)</f>
        <v>0</v>
      </c>
      <c r="GO34" s="2">
        <f>IF(BI34=2,GM34-GX34,0)</f>
        <v>0</v>
      </c>
      <c r="GP34" s="2">
        <f>IF(BI34=4,GM34-GX34,0)</f>
        <v>0</v>
      </c>
      <c r="GQ34" s="2"/>
      <c r="GR34" s="2">
        <v>0</v>
      </c>
      <c r="GS34" s="2">
        <v>0</v>
      </c>
      <c r="GT34" s="2">
        <v>0</v>
      </c>
      <c r="GU34" s="2" t="s">
        <v>3</v>
      </c>
      <c r="GV34" s="2">
        <f>ROUND((GT34),2)</f>
        <v>0</v>
      </c>
      <c r="GW34" s="2">
        <v>1</v>
      </c>
      <c r="GX34" s="2">
        <f>ROUND(HC34*I34,2)</f>
        <v>0</v>
      </c>
      <c r="GY34" s="2"/>
      <c r="GZ34" s="2"/>
      <c r="HA34" s="2">
        <v>0</v>
      </c>
      <c r="HB34" s="2">
        <v>0</v>
      </c>
      <c r="HC34" s="2">
        <f>GV34*GW34</f>
        <v>0</v>
      </c>
      <c r="HD34" s="2"/>
      <c r="HE34" s="2" t="s">
        <v>3</v>
      </c>
      <c r="HF34" s="2" t="s">
        <v>3</v>
      </c>
      <c r="HG34" s="2"/>
      <c r="HH34" s="2"/>
      <c r="HI34" s="2"/>
      <c r="HJ34" s="2"/>
      <c r="HK34" s="2"/>
      <c r="HL34" s="2"/>
      <c r="HM34" s="2" t="s">
        <v>3</v>
      </c>
      <c r="HN34" s="2" t="s">
        <v>27</v>
      </c>
      <c r="HO34" s="2" t="s">
        <v>28</v>
      </c>
      <c r="HP34" s="2" t="s">
        <v>25</v>
      </c>
      <c r="HQ34" s="2" t="s">
        <v>25</v>
      </c>
      <c r="HR34" s="2"/>
      <c r="HS34" s="2">
        <v>0</v>
      </c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>
        <v>0</v>
      </c>
      <c r="IL34" s="2"/>
      <c r="IM34" s="2"/>
      <c r="IN34" s="2"/>
      <c r="IO34" s="2"/>
      <c r="IP34" s="2"/>
      <c r="IQ34" s="2"/>
      <c r="IR34" s="2"/>
      <c r="IS34" s="2"/>
      <c r="IT34" s="2"/>
      <c r="IU34" s="2"/>
    </row>
    <row r="35" spans="1:255" x14ac:dyDescent="0.2">
      <c r="A35">
        <v>17</v>
      </c>
      <c r="B35">
        <v>1</v>
      </c>
      <c r="C35">
        <f>ROW(SmtRes!A18)</f>
        <v>18</v>
      </c>
      <c r="D35">
        <f>ROW(EtalonRes!A18)</f>
        <v>18</v>
      </c>
      <c r="E35" t="s">
        <v>3</v>
      </c>
      <c r="F35" t="s">
        <v>41</v>
      </c>
      <c r="G35" t="s">
        <v>42</v>
      </c>
      <c r="H35" t="s">
        <v>43</v>
      </c>
      <c r="I35">
        <v>0</v>
      </c>
      <c r="J35">
        <v>0</v>
      </c>
      <c r="K35">
        <v>0</v>
      </c>
      <c r="L35">
        <v>1</v>
      </c>
      <c r="M35">
        <v>1</v>
      </c>
      <c r="N35">
        <f>ROUND(L35-M35,4)</f>
        <v>0</v>
      </c>
      <c r="O35">
        <f>ROUND(CP35,2)</f>
        <v>0</v>
      </c>
      <c r="P35">
        <f>SUMIF(SmtRes!AQ16:'SmtRes'!AQ18,"=1",SmtRes!DF16:'SmtRes'!DF18)</f>
        <v>0</v>
      </c>
      <c r="Q35">
        <f>SUMIF(SmtRes!AQ16:'SmtRes'!AQ18,"=1",SmtRes!DG16:'SmtRes'!DG18)</f>
        <v>0</v>
      </c>
      <c r="R35">
        <f>SUMIF(SmtRes!AQ16:'SmtRes'!AQ18,"=1",SmtRes!DH16:'SmtRes'!DH18)</f>
        <v>0</v>
      </c>
      <c r="S35">
        <f>SUMIF(SmtRes!AQ16:'SmtRes'!AQ18,"=1",SmtRes!DI16:'SmtRes'!DI18)</f>
        <v>0</v>
      </c>
      <c r="T35">
        <f>ROUND(CU35*I35,2)</f>
        <v>0</v>
      </c>
      <c r="U35">
        <f>SUMIF(SmtRes!AQ16:'SmtRes'!AQ18,"=1",SmtRes!CV16:'SmtRes'!CV18)</f>
        <v>0</v>
      </c>
      <c r="V35">
        <f>SUMIF(SmtRes!AQ16:'SmtRes'!AQ18,"=1",SmtRes!CW16:'SmtRes'!CW18)</f>
        <v>0</v>
      </c>
      <c r="W35">
        <f>ROUND(CX35*I35,2)</f>
        <v>0</v>
      </c>
      <c r="X35">
        <f>ROUND(CY35,2)</f>
        <v>0</v>
      </c>
      <c r="Y35">
        <f>ROUND(CZ35,2)</f>
        <v>0</v>
      </c>
      <c r="AA35">
        <v>-1</v>
      </c>
      <c r="AB35">
        <f>ROUND((AC35+AD35+AF35),2)</f>
        <v>900.43</v>
      </c>
      <c r="AC35">
        <f>ROUND((0),2)</f>
        <v>0</v>
      </c>
      <c r="AD35">
        <f>ROUND((((SUM(SmtRes!BR16:'SmtRes'!BR18))-(SUM(SmtRes!BS16:'SmtRes'!BS18)))+AE35),2)</f>
        <v>307.22000000000003</v>
      </c>
      <c r="AE35">
        <f>ROUND((SUM(SmtRes!BS16:'SmtRes'!BS18)),2)</f>
        <v>307.87</v>
      </c>
      <c r="AF35">
        <f>ROUND((SUM(SmtRes!BT16:'SmtRes'!BT18)),2)</f>
        <v>593.21</v>
      </c>
      <c r="AG35">
        <f>ROUND((AP35),2)</f>
        <v>0</v>
      </c>
      <c r="AH35">
        <f>(SUM(SmtRes!BU16:'SmtRes'!BU18))</f>
        <v>0.68</v>
      </c>
      <c r="AI35">
        <f>(SUM(SmtRes!BV16:'SmtRes'!BV18))</f>
        <v>0.33</v>
      </c>
      <c r="AJ35">
        <f>(AS35)</f>
        <v>0</v>
      </c>
      <c r="AK35">
        <v>1208.3117999999999</v>
      </c>
      <c r="AL35">
        <v>0</v>
      </c>
      <c r="AM35">
        <v>307.22669999999999</v>
      </c>
      <c r="AN35">
        <v>307.87350000000004</v>
      </c>
      <c r="AO35">
        <v>593.21160000000009</v>
      </c>
      <c r="AP35">
        <v>0</v>
      </c>
      <c r="AQ35">
        <v>0.68</v>
      </c>
      <c r="AR35">
        <v>0.33</v>
      </c>
      <c r="AS35">
        <v>0</v>
      </c>
      <c r="AT35">
        <v>103</v>
      </c>
      <c r="AU35">
        <v>72</v>
      </c>
      <c r="AV35">
        <v>1</v>
      </c>
      <c r="AW35">
        <v>1</v>
      </c>
      <c r="AZ35">
        <v>1</v>
      </c>
      <c r="BA35">
        <v>1</v>
      </c>
      <c r="BB35">
        <v>1</v>
      </c>
      <c r="BC35">
        <v>1</v>
      </c>
      <c r="BD35" t="s">
        <v>3</v>
      </c>
      <c r="BE35" t="s">
        <v>3</v>
      </c>
      <c r="BF35" t="s">
        <v>3</v>
      </c>
      <c r="BG35" t="s">
        <v>3</v>
      </c>
      <c r="BH35">
        <v>0</v>
      </c>
      <c r="BI35">
        <v>1</v>
      </c>
      <c r="BJ35" t="s">
        <v>44</v>
      </c>
      <c r="BM35">
        <v>47001</v>
      </c>
      <c r="BN35">
        <v>0</v>
      </c>
      <c r="BO35" t="s">
        <v>3</v>
      </c>
      <c r="BP35">
        <v>0</v>
      </c>
      <c r="BQ35">
        <v>2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103</v>
      </c>
      <c r="CA35">
        <v>72</v>
      </c>
      <c r="CB35" t="s">
        <v>3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 t="s">
        <v>3</v>
      </c>
      <c r="CO35">
        <v>0</v>
      </c>
      <c r="CP35">
        <f>(P35+Q35+S35+R35)</f>
        <v>0</v>
      </c>
      <c r="CQ35">
        <f>SUMIF(SmtRes!AQ16:'SmtRes'!AQ18,"=1",SmtRes!AA16:'SmtRes'!AA18)</f>
        <v>0</v>
      </c>
      <c r="CR35">
        <f>SUMIF(SmtRes!AQ16:'SmtRes'!AQ18,"=1",SmtRes!AB16:'SmtRes'!AB18)</f>
        <v>930.99</v>
      </c>
      <c r="CS35">
        <f>SUMIF(SmtRes!AQ16:'SmtRes'!AQ18,"=1",SmtRes!AC16:'SmtRes'!AC18)</f>
        <v>932.95</v>
      </c>
      <c r="CT35">
        <f>SUMIF(SmtRes!AQ16:'SmtRes'!AQ18,"=1",SmtRes!AD16:'SmtRes'!AD18)</f>
        <v>872.37</v>
      </c>
      <c r="CU35">
        <f>AG35</f>
        <v>0</v>
      </c>
      <c r="CV35">
        <f>SUMIF(SmtRes!AQ16:'SmtRes'!AQ18,"=1",SmtRes!BU16:'SmtRes'!BU18)</f>
        <v>0.68</v>
      </c>
      <c r="CW35">
        <f>SUMIF(SmtRes!AQ16:'SmtRes'!AQ18,"=1",SmtRes!BV16:'SmtRes'!BV18)</f>
        <v>0.33</v>
      </c>
      <c r="CX35">
        <f>AJ35</f>
        <v>0</v>
      </c>
      <c r="CY35">
        <f>(((S35+R35)*AT35)/100)</f>
        <v>0</v>
      </c>
      <c r="CZ35">
        <f>(((S35+R35)*AU35)/100)</f>
        <v>0</v>
      </c>
      <c r="DC35" t="s">
        <v>3</v>
      </c>
      <c r="DD35" t="s">
        <v>3</v>
      </c>
      <c r="DE35" t="s">
        <v>3</v>
      </c>
      <c r="DF35" t="s">
        <v>3</v>
      </c>
      <c r="DG35" t="s">
        <v>3</v>
      </c>
      <c r="DH35" t="s">
        <v>3</v>
      </c>
      <c r="DI35" t="s">
        <v>3</v>
      </c>
      <c r="DJ35" t="s">
        <v>3</v>
      </c>
      <c r="DK35" t="s">
        <v>3</v>
      </c>
      <c r="DL35" t="s">
        <v>3</v>
      </c>
      <c r="DM35" t="s">
        <v>3</v>
      </c>
      <c r="DN35">
        <v>0</v>
      </c>
      <c r="DO35">
        <v>0</v>
      </c>
      <c r="DP35">
        <v>1</v>
      </c>
      <c r="DQ35">
        <v>1</v>
      </c>
      <c r="DU35">
        <v>1013</v>
      </c>
      <c r="DV35" t="s">
        <v>43</v>
      </c>
      <c r="DW35" t="s">
        <v>43</v>
      </c>
      <c r="DX35">
        <v>1</v>
      </c>
      <c r="DZ35" t="s">
        <v>3</v>
      </c>
      <c r="EA35" t="s">
        <v>3</v>
      </c>
      <c r="EB35" t="s">
        <v>3</v>
      </c>
      <c r="EC35" t="s">
        <v>3</v>
      </c>
      <c r="EE35">
        <v>83666893</v>
      </c>
      <c r="EF35">
        <v>2</v>
      </c>
      <c r="EG35" t="s">
        <v>24</v>
      </c>
      <c r="EH35">
        <v>41</v>
      </c>
      <c r="EI35" t="s">
        <v>25</v>
      </c>
      <c r="EJ35">
        <v>1</v>
      </c>
      <c r="EK35">
        <v>47001</v>
      </c>
      <c r="EL35" t="s">
        <v>25</v>
      </c>
      <c r="EM35" t="s">
        <v>26</v>
      </c>
      <c r="EO35" t="s">
        <v>3</v>
      </c>
      <c r="EQ35">
        <v>132096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0.68</v>
      </c>
      <c r="EX35">
        <v>0.33</v>
      </c>
      <c r="EY35">
        <v>0</v>
      </c>
      <c r="FQ35">
        <v>0</v>
      </c>
      <c r="FR35">
        <v>0</v>
      </c>
      <c r="FS35">
        <v>0</v>
      </c>
      <c r="FX35">
        <v>103</v>
      </c>
      <c r="FY35">
        <v>72</v>
      </c>
      <c r="GA35" t="s">
        <v>3</v>
      </c>
      <c r="GD35">
        <v>1</v>
      </c>
      <c r="GF35">
        <v>-1710942875</v>
      </c>
      <c r="GG35">
        <v>2</v>
      </c>
      <c r="GH35">
        <v>1</v>
      </c>
      <c r="GI35">
        <v>-2</v>
      </c>
      <c r="GJ35">
        <v>0</v>
      </c>
      <c r="GK35">
        <v>0</v>
      </c>
      <c r="GL35">
        <f>ROUND(IF(AND(BH35=3,BI35=3,FS35&lt;&gt;0),P35,0),2)</f>
        <v>0</v>
      </c>
      <c r="GM35">
        <f>ROUND(O35+X35+Y35,2)+GX35</f>
        <v>0</v>
      </c>
      <c r="GN35">
        <f>IF(OR(BI35=0,BI35=1),GM35-GX35,0)</f>
        <v>0</v>
      </c>
      <c r="GO35">
        <f>IF(BI35=2,GM35-GX35,0)</f>
        <v>0</v>
      </c>
      <c r="GP35">
        <f>IF(BI35=4,GM35-GX35,0)</f>
        <v>0</v>
      </c>
      <c r="GR35">
        <v>0</v>
      </c>
      <c r="GS35">
        <v>0</v>
      </c>
      <c r="GT35">
        <v>0</v>
      </c>
      <c r="GU35" t="s">
        <v>3</v>
      </c>
      <c r="GV35">
        <f>ROUND((GT35),2)</f>
        <v>0</v>
      </c>
      <c r="GW35">
        <v>1</v>
      </c>
      <c r="GX35">
        <f>ROUND(HC35*I35,2)</f>
        <v>0</v>
      </c>
      <c r="HA35">
        <v>0</v>
      </c>
      <c r="HB35">
        <v>0</v>
      </c>
      <c r="HC35">
        <f>GV35*GW35</f>
        <v>0</v>
      </c>
      <c r="HE35" t="s">
        <v>3</v>
      </c>
      <c r="HF35" t="s">
        <v>3</v>
      </c>
      <c r="HM35" t="s">
        <v>3</v>
      </c>
      <c r="HN35" t="s">
        <v>27</v>
      </c>
      <c r="HO35" t="s">
        <v>28</v>
      </c>
      <c r="HP35" t="s">
        <v>25</v>
      </c>
      <c r="HQ35" t="s">
        <v>25</v>
      </c>
      <c r="HS35">
        <v>0</v>
      </c>
      <c r="IK35">
        <v>0</v>
      </c>
    </row>
    <row r="36" spans="1:255" x14ac:dyDescent="0.2">
      <c r="A36" s="2">
        <v>19</v>
      </c>
      <c r="B36" s="2">
        <v>1</v>
      </c>
      <c r="C36" s="2"/>
      <c r="D36" s="2"/>
      <c r="E36" s="2"/>
      <c r="F36" s="2" t="s">
        <v>3</v>
      </c>
      <c r="G36" s="2" t="s">
        <v>45</v>
      </c>
      <c r="H36" s="2" t="s">
        <v>3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>
        <v>1</v>
      </c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>
        <v>0</v>
      </c>
      <c r="IL36" s="2"/>
      <c r="IM36" s="2"/>
      <c r="IN36" s="2"/>
      <c r="IO36" s="2"/>
      <c r="IP36" s="2"/>
      <c r="IQ36" s="2"/>
      <c r="IR36" s="2"/>
      <c r="IS36" s="2"/>
      <c r="IT36" s="2"/>
      <c r="IU36" s="2"/>
    </row>
    <row r="37" spans="1:255" x14ac:dyDescent="0.2">
      <c r="A37" s="2">
        <v>17</v>
      </c>
      <c r="B37" s="2">
        <v>1</v>
      </c>
      <c r="C37" s="2">
        <f>ROW(SmtRes!A19)</f>
        <v>19</v>
      </c>
      <c r="D37" s="2">
        <f>ROW(EtalonRes!A19)</f>
        <v>19</v>
      </c>
      <c r="E37" s="2" t="s">
        <v>3</v>
      </c>
      <c r="F37" s="2" t="s">
        <v>46</v>
      </c>
      <c r="G37" s="2" t="s">
        <v>47</v>
      </c>
      <c r="H37" s="2" t="s">
        <v>43</v>
      </c>
      <c r="I37" s="2">
        <v>0</v>
      </c>
      <c r="J37" s="2">
        <v>0</v>
      </c>
      <c r="K37" s="2">
        <v>0</v>
      </c>
      <c r="L37" s="2">
        <v>1</v>
      </c>
      <c r="M37" s="2">
        <v>1</v>
      </c>
      <c r="N37" s="2">
        <f>ROUND(L37-M37,4)</f>
        <v>0</v>
      </c>
      <c r="O37" s="2">
        <f>ROUND(CP37,2)</f>
        <v>0</v>
      </c>
      <c r="P37" s="2">
        <f>SUMIF(SmtRes!AQ19:'SmtRes'!AQ19,"=1",SmtRes!DF19:'SmtRes'!DF19)</f>
        <v>0</v>
      </c>
      <c r="Q37" s="2">
        <f>SUMIF(SmtRes!AQ19:'SmtRes'!AQ19,"=1",SmtRes!DG19:'SmtRes'!DG19)</f>
        <v>0</v>
      </c>
      <c r="R37" s="2">
        <f>SUMIF(SmtRes!AQ19:'SmtRes'!AQ19,"=1",SmtRes!DH19:'SmtRes'!DH19)</f>
        <v>0</v>
      </c>
      <c r="S37" s="2">
        <f>SUMIF(SmtRes!AQ19:'SmtRes'!AQ19,"=1",SmtRes!DI19:'SmtRes'!DI19)</f>
        <v>0</v>
      </c>
      <c r="T37" s="2">
        <f>ROUND(CU37*I37,2)</f>
        <v>0</v>
      </c>
      <c r="U37" s="2">
        <f>SUMIF(SmtRes!AQ19:'SmtRes'!AQ19,"=1",SmtRes!CV19:'SmtRes'!CV19)</f>
        <v>0</v>
      </c>
      <c r="V37" s="2">
        <f>SUMIF(SmtRes!AQ19:'SmtRes'!AQ19,"=1",SmtRes!CW19:'SmtRes'!CW19)</f>
        <v>0</v>
      </c>
      <c r="W37" s="2">
        <f>ROUND(CX37*I37,2)</f>
        <v>0</v>
      </c>
      <c r="X37" s="2">
        <f>ROUND(CY37,2)</f>
        <v>0</v>
      </c>
      <c r="Y37" s="2">
        <f>ROUND(CZ37,2)</f>
        <v>0</v>
      </c>
      <c r="Z37" s="2"/>
      <c r="AA37" s="2">
        <v>-1</v>
      </c>
      <c r="AB37" s="2">
        <f>ROUND((AC37+AD37+AF37),2)</f>
        <v>700.56</v>
      </c>
      <c r="AC37" s="2">
        <f>ROUND((0),2)</f>
        <v>0</v>
      </c>
      <c r="AD37" s="2">
        <f>ROUND((((0)-(0))+AE37),2)</f>
        <v>0</v>
      </c>
      <c r="AE37" s="2">
        <f>ROUND((0),2)</f>
        <v>0</v>
      </c>
      <c r="AF37" s="2">
        <f>ROUND((SUM(SmtRes!BT19:'SmtRes'!BT19)),2)</f>
        <v>700.56</v>
      </c>
      <c r="AG37" s="2">
        <f>ROUND((AP37),2)</f>
        <v>0</v>
      </c>
      <c r="AH37" s="2">
        <f>(SUM(SmtRes!BU19:'SmtRes'!BU19))</f>
        <v>0.98</v>
      </c>
      <c r="AI37" s="2">
        <f>(0)</f>
        <v>0</v>
      </c>
      <c r="AJ37" s="2">
        <f>(AS37)</f>
        <v>0</v>
      </c>
      <c r="AK37" s="2">
        <v>700.56280000000004</v>
      </c>
      <c r="AL37" s="2">
        <v>0</v>
      </c>
      <c r="AM37" s="2">
        <v>0</v>
      </c>
      <c r="AN37" s="2">
        <v>0</v>
      </c>
      <c r="AO37" s="2">
        <v>700.56280000000004</v>
      </c>
      <c r="AP37" s="2">
        <v>0</v>
      </c>
      <c r="AQ37" s="2">
        <v>0.98</v>
      </c>
      <c r="AR37" s="2">
        <v>0</v>
      </c>
      <c r="AS37" s="2">
        <v>0</v>
      </c>
      <c r="AT37" s="2">
        <v>102</v>
      </c>
      <c r="AU37" s="2">
        <v>54</v>
      </c>
      <c r="AV37" s="2">
        <v>1</v>
      </c>
      <c r="AW37" s="2">
        <v>1</v>
      </c>
      <c r="AX37" s="2"/>
      <c r="AY37" s="2"/>
      <c r="AZ37" s="2">
        <v>1</v>
      </c>
      <c r="BA37" s="2">
        <v>1</v>
      </c>
      <c r="BB37" s="2">
        <v>1</v>
      </c>
      <c r="BC37" s="2">
        <v>1</v>
      </c>
      <c r="BD37" s="2" t="s">
        <v>3</v>
      </c>
      <c r="BE37" s="2" t="s">
        <v>3</v>
      </c>
      <c r="BF37" s="2" t="s">
        <v>3</v>
      </c>
      <c r="BG37" s="2" t="s">
        <v>3</v>
      </c>
      <c r="BH37" s="2">
        <v>0</v>
      </c>
      <c r="BI37" s="2">
        <v>1</v>
      </c>
      <c r="BJ37" s="2" t="s">
        <v>48</v>
      </c>
      <c r="BK37" s="2"/>
      <c r="BL37" s="2"/>
      <c r="BM37" s="2">
        <v>68001</v>
      </c>
      <c r="BN37" s="2">
        <v>0</v>
      </c>
      <c r="BO37" s="2" t="s">
        <v>3</v>
      </c>
      <c r="BP37" s="2">
        <v>0</v>
      </c>
      <c r="BQ37" s="2">
        <v>6</v>
      </c>
      <c r="BR37" s="2">
        <v>0</v>
      </c>
      <c r="BS37" s="2">
        <v>1</v>
      </c>
      <c r="BT37" s="2">
        <v>1</v>
      </c>
      <c r="BU37" s="2">
        <v>1</v>
      </c>
      <c r="BV37" s="2">
        <v>1</v>
      </c>
      <c r="BW37" s="2">
        <v>1</v>
      </c>
      <c r="BX37" s="2">
        <v>1</v>
      </c>
      <c r="BY37" s="2" t="s">
        <v>3</v>
      </c>
      <c r="BZ37" s="2">
        <v>102</v>
      </c>
      <c r="CA37" s="2">
        <v>54</v>
      </c>
      <c r="CB37" s="2" t="s">
        <v>3</v>
      </c>
      <c r="CC37" s="2"/>
      <c r="CD37" s="2"/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 t="s">
        <v>3</v>
      </c>
      <c r="CO37" s="2">
        <v>0</v>
      </c>
      <c r="CP37" s="2">
        <f>(P37+Q37+S37+R37)</f>
        <v>0</v>
      </c>
      <c r="CQ37" s="2">
        <f>SUMIF(SmtRes!AQ19:'SmtRes'!AQ19,"=1",SmtRes!AA19:'SmtRes'!AA19)</f>
        <v>0</v>
      </c>
      <c r="CR37" s="2">
        <f>SUMIF(SmtRes!AQ19:'SmtRes'!AQ19,"=1",SmtRes!AB19:'SmtRes'!AB19)</f>
        <v>0</v>
      </c>
      <c r="CS37" s="2">
        <f>SUMIF(SmtRes!AQ19:'SmtRes'!AQ19,"=1",SmtRes!AC19:'SmtRes'!AC19)</f>
        <v>0</v>
      </c>
      <c r="CT37" s="2">
        <f>SUMIF(SmtRes!AQ19:'SmtRes'!AQ19,"=1",SmtRes!AD19:'SmtRes'!AD19)</f>
        <v>714.86</v>
      </c>
      <c r="CU37" s="2">
        <f>AG37</f>
        <v>0</v>
      </c>
      <c r="CV37" s="2">
        <f>SUMIF(SmtRes!AQ19:'SmtRes'!AQ19,"=1",SmtRes!BU19:'SmtRes'!BU19)</f>
        <v>0.98</v>
      </c>
      <c r="CW37" s="2">
        <f>SUMIF(SmtRes!AQ19:'SmtRes'!AQ19,"=1",SmtRes!BV19:'SmtRes'!BV19)</f>
        <v>0</v>
      </c>
      <c r="CX37" s="2">
        <f>AJ37</f>
        <v>0</v>
      </c>
      <c r="CY37" s="2">
        <f>(((S37+R37)*AT37)/100)</f>
        <v>0</v>
      </c>
      <c r="CZ37" s="2">
        <f>(((S37+R37)*AU37)/100)</f>
        <v>0</v>
      </c>
      <c r="DA37" s="2"/>
      <c r="DB37" s="2"/>
      <c r="DC37" s="2" t="s">
        <v>3</v>
      </c>
      <c r="DD37" s="2" t="s">
        <v>3</v>
      </c>
      <c r="DE37" s="2" t="s">
        <v>3</v>
      </c>
      <c r="DF37" s="2" t="s">
        <v>3</v>
      </c>
      <c r="DG37" s="2" t="s">
        <v>3</v>
      </c>
      <c r="DH37" s="2" t="s">
        <v>3</v>
      </c>
      <c r="DI37" s="2" t="s">
        <v>3</v>
      </c>
      <c r="DJ37" s="2" t="s">
        <v>3</v>
      </c>
      <c r="DK37" s="2" t="s">
        <v>3</v>
      </c>
      <c r="DL37" s="2" t="s">
        <v>3</v>
      </c>
      <c r="DM37" s="2" t="s">
        <v>3</v>
      </c>
      <c r="DN37" s="2">
        <v>0</v>
      </c>
      <c r="DO37" s="2">
        <v>0</v>
      </c>
      <c r="DP37" s="2">
        <v>1</v>
      </c>
      <c r="DQ37" s="2">
        <v>1</v>
      </c>
      <c r="DR37" s="2"/>
      <c r="DS37" s="2"/>
      <c r="DT37" s="2"/>
      <c r="DU37" s="2">
        <v>1013</v>
      </c>
      <c r="DV37" s="2" t="s">
        <v>43</v>
      </c>
      <c r="DW37" s="2" t="s">
        <v>43</v>
      </c>
      <c r="DX37" s="2">
        <v>1</v>
      </c>
      <c r="DY37" s="2"/>
      <c r="DZ37" s="2" t="s">
        <v>3</v>
      </c>
      <c r="EA37" s="2" t="s">
        <v>3</v>
      </c>
      <c r="EB37" s="2" t="s">
        <v>3</v>
      </c>
      <c r="EC37" s="2" t="s">
        <v>3</v>
      </c>
      <c r="ED37" s="2"/>
      <c r="EE37" s="2">
        <v>83666950</v>
      </c>
      <c r="EF37" s="2">
        <v>6</v>
      </c>
      <c r="EG37" s="2" t="s">
        <v>49</v>
      </c>
      <c r="EH37" s="2">
        <v>102</v>
      </c>
      <c r="EI37" s="2" t="s">
        <v>50</v>
      </c>
      <c r="EJ37" s="2">
        <v>1</v>
      </c>
      <c r="EK37" s="2">
        <v>68001</v>
      </c>
      <c r="EL37" s="2" t="s">
        <v>50</v>
      </c>
      <c r="EM37" s="2" t="s">
        <v>51</v>
      </c>
      <c r="EN37" s="2"/>
      <c r="EO37" s="2" t="s">
        <v>3</v>
      </c>
      <c r="EP37" s="2"/>
      <c r="EQ37" s="2">
        <v>132096</v>
      </c>
      <c r="ER37" s="2">
        <v>0</v>
      </c>
      <c r="ES37" s="2">
        <v>0</v>
      </c>
      <c r="ET37" s="2">
        <v>0</v>
      </c>
      <c r="EU37" s="2">
        <v>0</v>
      </c>
      <c r="EV37" s="2">
        <v>0</v>
      </c>
      <c r="EW37" s="2">
        <v>0.98</v>
      </c>
      <c r="EX37" s="2">
        <v>0</v>
      </c>
      <c r="EY37" s="2">
        <v>0</v>
      </c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>
        <v>0</v>
      </c>
      <c r="FR37" s="2">
        <v>0</v>
      </c>
      <c r="FS37" s="2">
        <v>0</v>
      </c>
      <c r="FT37" s="2"/>
      <c r="FU37" s="2"/>
      <c r="FV37" s="2"/>
      <c r="FW37" s="2"/>
      <c r="FX37" s="2">
        <v>102</v>
      </c>
      <c r="FY37" s="2">
        <v>54</v>
      </c>
      <c r="FZ37" s="2"/>
      <c r="GA37" s="2" t="s">
        <v>3</v>
      </c>
      <c r="GB37" s="2"/>
      <c r="GC37" s="2"/>
      <c r="GD37" s="2">
        <v>1</v>
      </c>
      <c r="GE37" s="2"/>
      <c r="GF37" s="2">
        <v>-420139828</v>
      </c>
      <c r="GG37" s="2">
        <v>2</v>
      </c>
      <c r="GH37" s="2">
        <v>1</v>
      </c>
      <c r="GI37" s="2">
        <v>-2</v>
      </c>
      <c r="GJ37" s="2">
        <v>0</v>
      </c>
      <c r="GK37" s="2">
        <v>0</v>
      </c>
      <c r="GL37" s="2">
        <f>ROUND(IF(AND(BH37=3,BI37=3,FS37&lt;&gt;0),P37,0),2)</f>
        <v>0</v>
      </c>
      <c r="GM37" s="2">
        <f>ROUND(O37+X37+Y37,2)+GX37</f>
        <v>0</v>
      </c>
      <c r="GN37" s="2">
        <f>IF(OR(BI37=0,BI37=1),GM37-GX37,0)</f>
        <v>0</v>
      </c>
      <c r="GO37" s="2">
        <f>IF(BI37=2,GM37-GX37,0)</f>
        <v>0</v>
      </c>
      <c r="GP37" s="2">
        <f>IF(BI37=4,GM37-GX37,0)</f>
        <v>0</v>
      </c>
      <c r="GQ37" s="2"/>
      <c r="GR37" s="2">
        <v>0</v>
      </c>
      <c r="GS37" s="2">
        <v>0</v>
      </c>
      <c r="GT37" s="2">
        <v>0</v>
      </c>
      <c r="GU37" s="2" t="s">
        <v>3</v>
      </c>
      <c r="GV37" s="2">
        <f>ROUND((GT37),2)</f>
        <v>0</v>
      </c>
      <c r="GW37" s="2">
        <v>1</v>
      </c>
      <c r="GX37" s="2">
        <f>ROUND(HC37*I37,2)</f>
        <v>0</v>
      </c>
      <c r="GY37" s="2"/>
      <c r="GZ37" s="2"/>
      <c r="HA37" s="2">
        <v>0</v>
      </c>
      <c r="HB37" s="2">
        <v>0</v>
      </c>
      <c r="HC37" s="2">
        <f>GV37*GW37</f>
        <v>0</v>
      </c>
      <c r="HD37" s="2"/>
      <c r="HE37" s="2" t="s">
        <v>3</v>
      </c>
      <c r="HF37" s="2" t="s">
        <v>3</v>
      </c>
      <c r="HG37" s="2"/>
      <c r="HH37" s="2"/>
      <c r="HI37" s="2"/>
      <c r="HJ37" s="2"/>
      <c r="HK37" s="2"/>
      <c r="HL37" s="2"/>
      <c r="HM37" s="2" t="s">
        <v>3</v>
      </c>
      <c r="HN37" s="2" t="s">
        <v>52</v>
      </c>
      <c r="HO37" s="2" t="s">
        <v>53</v>
      </c>
      <c r="HP37" s="2" t="s">
        <v>50</v>
      </c>
      <c r="HQ37" s="2" t="s">
        <v>50</v>
      </c>
      <c r="HR37" s="2"/>
      <c r="HS37" s="2">
        <v>0</v>
      </c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>
        <v>0</v>
      </c>
      <c r="IL37" s="2"/>
      <c r="IM37" s="2"/>
      <c r="IN37" s="2"/>
      <c r="IO37" s="2"/>
      <c r="IP37" s="2"/>
      <c r="IQ37" s="2"/>
      <c r="IR37" s="2"/>
      <c r="IS37" s="2"/>
      <c r="IT37" s="2"/>
      <c r="IU37" s="2"/>
    </row>
    <row r="38" spans="1:255" x14ac:dyDescent="0.2">
      <c r="A38">
        <v>17</v>
      </c>
      <c r="B38">
        <v>1</v>
      </c>
      <c r="C38">
        <f>ROW(SmtRes!A20)</f>
        <v>20</v>
      </c>
      <c r="D38">
        <f>ROW(EtalonRes!A20)</f>
        <v>20</v>
      </c>
      <c r="E38" t="s">
        <v>3</v>
      </c>
      <c r="F38" t="s">
        <v>46</v>
      </c>
      <c r="G38" t="s">
        <v>47</v>
      </c>
      <c r="H38" t="s">
        <v>43</v>
      </c>
      <c r="I38">
        <v>0</v>
      </c>
      <c r="J38">
        <v>0</v>
      </c>
      <c r="K38">
        <v>0</v>
      </c>
      <c r="L38">
        <v>1</v>
      </c>
      <c r="M38">
        <v>1</v>
      </c>
      <c r="N38">
        <f>ROUND(L38-M38,4)</f>
        <v>0</v>
      </c>
      <c r="O38">
        <f>ROUND(CP38,2)</f>
        <v>0</v>
      </c>
      <c r="P38">
        <f>SUMIF(SmtRes!AQ20:'SmtRes'!AQ20,"=1",SmtRes!DF20:'SmtRes'!DF20)</f>
        <v>0</v>
      </c>
      <c r="Q38">
        <f>SUMIF(SmtRes!AQ20:'SmtRes'!AQ20,"=1",SmtRes!DG20:'SmtRes'!DG20)</f>
        <v>0</v>
      </c>
      <c r="R38">
        <f>SUMIF(SmtRes!AQ20:'SmtRes'!AQ20,"=1",SmtRes!DH20:'SmtRes'!DH20)</f>
        <v>0</v>
      </c>
      <c r="S38">
        <f>SUMIF(SmtRes!AQ20:'SmtRes'!AQ20,"=1",SmtRes!DI20:'SmtRes'!DI20)</f>
        <v>0</v>
      </c>
      <c r="T38">
        <f>ROUND(CU38*I38,2)</f>
        <v>0</v>
      </c>
      <c r="U38">
        <f>SUMIF(SmtRes!AQ20:'SmtRes'!AQ20,"=1",SmtRes!CV20:'SmtRes'!CV20)</f>
        <v>0</v>
      </c>
      <c r="V38">
        <f>SUMIF(SmtRes!AQ20:'SmtRes'!AQ20,"=1",SmtRes!CW20:'SmtRes'!CW20)</f>
        <v>0</v>
      </c>
      <c r="W38">
        <f>ROUND(CX38*I38,2)</f>
        <v>0</v>
      </c>
      <c r="X38">
        <f>ROUND(CY38,2)</f>
        <v>0</v>
      </c>
      <c r="Y38">
        <f>ROUND(CZ38,2)</f>
        <v>0</v>
      </c>
      <c r="AA38">
        <v>-1</v>
      </c>
      <c r="AB38">
        <f>ROUND((AC38+AD38+AF38),2)</f>
        <v>700.56</v>
      </c>
      <c r="AC38">
        <f>ROUND((0),2)</f>
        <v>0</v>
      </c>
      <c r="AD38">
        <f>ROUND((((0)-(0))+AE38),2)</f>
        <v>0</v>
      </c>
      <c r="AE38">
        <f>ROUND((0),2)</f>
        <v>0</v>
      </c>
      <c r="AF38">
        <f>ROUND((SUM(SmtRes!BT20:'SmtRes'!BT20)),2)</f>
        <v>700.56</v>
      </c>
      <c r="AG38">
        <f>ROUND((AP38),2)</f>
        <v>0</v>
      </c>
      <c r="AH38">
        <f>(SUM(SmtRes!BU20:'SmtRes'!BU20))</f>
        <v>0.98</v>
      </c>
      <c r="AI38">
        <f>(0)</f>
        <v>0</v>
      </c>
      <c r="AJ38">
        <f>(AS38)</f>
        <v>0</v>
      </c>
      <c r="AK38">
        <v>700.56280000000004</v>
      </c>
      <c r="AL38">
        <v>0</v>
      </c>
      <c r="AM38">
        <v>0</v>
      </c>
      <c r="AN38">
        <v>0</v>
      </c>
      <c r="AO38">
        <v>700.56280000000004</v>
      </c>
      <c r="AP38">
        <v>0</v>
      </c>
      <c r="AQ38">
        <v>0.98</v>
      </c>
      <c r="AR38">
        <v>0</v>
      </c>
      <c r="AS38">
        <v>0</v>
      </c>
      <c r="AT38">
        <v>102</v>
      </c>
      <c r="AU38">
        <v>54</v>
      </c>
      <c r="AV38">
        <v>1</v>
      </c>
      <c r="AW38">
        <v>1</v>
      </c>
      <c r="AZ38">
        <v>1</v>
      </c>
      <c r="BA38">
        <v>1</v>
      </c>
      <c r="BB38">
        <v>1</v>
      </c>
      <c r="BC38">
        <v>1</v>
      </c>
      <c r="BD38" t="s">
        <v>3</v>
      </c>
      <c r="BE38" t="s">
        <v>3</v>
      </c>
      <c r="BF38" t="s">
        <v>3</v>
      </c>
      <c r="BG38" t="s">
        <v>3</v>
      </c>
      <c r="BH38">
        <v>0</v>
      </c>
      <c r="BI38">
        <v>1</v>
      </c>
      <c r="BJ38" t="s">
        <v>48</v>
      </c>
      <c r="BM38">
        <v>68001</v>
      </c>
      <c r="BN38">
        <v>0</v>
      </c>
      <c r="BO38" t="s">
        <v>3</v>
      </c>
      <c r="BP38">
        <v>0</v>
      </c>
      <c r="BQ38">
        <v>6</v>
      </c>
      <c r="BR38">
        <v>0</v>
      </c>
      <c r="BS38">
        <v>1</v>
      </c>
      <c r="BT38">
        <v>1</v>
      </c>
      <c r="BU38">
        <v>1</v>
      </c>
      <c r="BV38">
        <v>1</v>
      </c>
      <c r="BW38">
        <v>1</v>
      </c>
      <c r="BX38">
        <v>1</v>
      </c>
      <c r="BY38" t="s">
        <v>3</v>
      </c>
      <c r="BZ38">
        <v>102</v>
      </c>
      <c r="CA38">
        <v>54</v>
      </c>
      <c r="CB38" t="s">
        <v>3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 t="s">
        <v>3</v>
      </c>
      <c r="CO38">
        <v>0</v>
      </c>
      <c r="CP38">
        <f>(P38+Q38+S38+R38)</f>
        <v>0</v>
      </c>
      <c r="CQ38">
        <f>SUMIF(SmtRes!AQ20:'SmtRes'!AQ20,"=1",SmtRes!AA20:'SmtRes'!AA20)</f>
        <v>0</v>
      </c>
      <c r="CR38">
        <f>SUMIF(SmtRes!AQ20:'SmtRes'!AQ20,"=1",SmtRes!AB20:'SmtRes'!AB20)</f>
        <v>0</v>
      </c>
      <c r="CS38">
        <f>SUMIF(SmtRes!AQ20:'SmtRes'!AQ20,"=1",SmtRes!AC20:'SmtRes'!AC20)</f>
        <v>0</v>
      </c>
      <c r="CT38">
        <f>SUMIF(SmtRes!AQ20:'SmtRes'!AQ20,"=1",SmtRes!AD20:'SmtRes'!AD20)</f>
        <v>714.86</v>
      </c>
      <c r="CU38">
        <f>AG38</f>
        <v>0</v>
      </c>
      <c r="CV38">
        <f>SUMIF(SmtRes!AQ20:'SmtRes'!AQ20,"=1",SmtRes!BU20:'SmtRes'!BU20)</f>
        <v>0.98</v>
      </c>
      <c r="CW38">
        <f>SUMIF(SmtRes!AQ20:'SmtRes'!AQ20,"=1",SmtRes!BV20:'SmtRes'!BV20)</f>
        <v>0</v>
      </c>
      <c r="CX38">
        <f>AJ38</f>
        <v>0</v>
      </c>
      <c r="CY38">
        <f>(((S38+R38)*AT38)/100)</f>
        <v>0</v>
      </c>
      <c r="CZ38">
        <f>(((S38+R38)*AU38)/100)</f>
        <v>0</v>
      </c>
      <c r="DC38" t="s">
        <v>3</v>
      </c>
      <c r="DD38" t="s">
        <v>3</v>
      </c>
      <c r="DE38" t="s">
        <v>3</v>
      </c>
      <c r="DF38" t="s">
        <v>3</v>
      </c>
      <c r="DG38" t="s">
        <v>3</v>
      </c>
      <c r="DH38" t="s">
        <v>3</v>
      </c>
      <c r="DI38" t="s">
        <v>3</v>
      </c>
      <c r="DJ38" t="s">
        <v>3</v>
      </c>
      <c r="DK38" t="s">
        <v>3</v>
      </c>
      <c r="DL38" t="s">
        <v>3</v>
      </c>
      <c r="DM38" t="s">
        <v>3</v>
      </c>
      <c r="DN38">
        <v>0</v>
      </c>
      <c r="DO38">
        <v>0</v>
      </c>
      <c r="DP38">
        <v>1</v>
      </c>
      <c r="DQ38">
        <v>1</v>
      </c>
      <c r="DU38">
        <v>1013</v>
      </c>
      <c r="DV38" t="s">
        <v>43</v>
      </c>
      <c r="DW38" t="s">
        <v>43</v>
      </c>
      <c r="DX38">
        <v>1</v>
      </c>
      <c r="DZ38" t="s">
        <v>3</v>
      </c>
      <c r="EA38" t="s">
        <v>3</v>
      </c>
      <c r="EB38" t="s">
        <v>3</v>
      </c>
      <c r="EC38" t="s">
        <v>3</v>
      </c>
      <c r="EE38">
        <v>83666950</v>
      </c>
      <c r="EF38">
        <v>6</v>
      </c>
      <c r="EG38" t="s">
        <v>49</v>
      </c>
      <c r="EH38">
        <v>102</v>
      </c>
      <c r="EI38" t="s">
        <v>50</v>
      </c>
      <c r="EJ38">
        <v>1</v>
      </c>
      <c r="EK38">
        <v>68001</v>
      </c>
      <c r="EL38" t="s">
        <v>50</v>
      </c>
      <c r="EM38" t="s">
        <v>51</v>
      </c>
      <c r="EO38" t="s">
        <v>3</v>
      </c>
      <c r="EQ38">
        <v>132096</v>
      </c>
      <c r="ER38">
        <v>0</v>
      </c>
      <c r="ES38">
        <v>0</v>
      </c>
      <c r="ET38">
        <v>0</v>
      </c>
      <c r="EU38">
        <v>0</v>
      </c>
      <c r="EV38">
        <v>0</v>
      </c>
      <c r="EW38">
        <v>0.98</v>
      </c>
      <c r="EX38">
        <v>0</v>
      </c>
      <c r="EY38">
        <v>0</v>
      </c>
      <c r="FQ38">
        <v>0</v>
      </c>
      <c r="FR38">
        <v>0</v>
      </c>
      <c r="FS38">
        <v>0</v>
      </c>
      <c r="FX38">
        <v>102</v>
      </c>
      <c r="FY38">
        <v>54</v>
      </c>
      <c r="GA38" t="s">
        <v>3</v>
      </c>
      <c r="GD38">
        <v>1</v>
      </c>
      <c r="GF38">
        <v>-420139828</v>
      </c>
      <c r="GG38">
        <v>2</v>
      </c>
      <c r="GH38">
        <v>1</v>
      </c>
      <c r="GI38">
        <v>-2</v>
      </c>
      <c r="GJ38">
        <v>0</v>
      </c>
      <c r="GK38">
        <v>0</v>
      </c>
      <c r="GL38">
        <f>ROUND(IF(AND(BH38=3,BI38=3,FS38&lt;&gt;0),P38,0),2)</f>
        <v>0</v>
      </c>
      <c r="GM38">
        <f>ROUND(O38+X38+Y38,2)+GX38</f>
        <v>0</v>
      </c>
      <c r="GN38">
        <f>IF(OR(BI38=0,BI38=1),GM38-GX38,0)</f>
        <v>0</v>
      </c>
      <c r="GO38">
        <f>IF(BI38=2,GM38-GX38,0)</f>
        <v>0</v>
      </c>
      <c r="GP38">
        <f>IF(BI38=4,GM38-GX38,0)</f>
        <v>0</v>
      </c>
      <c r="GR38">
        <v>0</v>
      </c>
      <c r="GS38">
        <v>0</v>
      </c>
      <c r="GT38">
        <v>0</v>
      </c>
      <c r="GU38" t="s">
        <v>3</v>
      </c>
      <c r="GV38">
        <f>ROUND((GT38),2)</f>
        <v>0</v>
      </c>
      <c r="GW38">
        <v>1</v>
      </c>
      <c r="GX38">
        <f>ROUND(HC38*I38,2)</f>
        <v>0</v>
      </c>
      <c r="HA38">
        <v>0</v>
      </c>
      <c r="HB38">
        <v>0</v>
      </c>
      <c r="HC38">
        <f>GV38*GW38</f>
        <v>0</v>
      </c>
      <c r="HE38" t="s">
        <v>3</v>
      </c>
      <c r="HF38" t="s">
        <v>3</v>
      </c>
      <c r="HM38" t="s">
        <v>3</v>
      </c>
      <c r="HN38" t="s">
        <v>52</v>
      </c>
      <c r="HO38" t="s">
        <v>53</v>
      </c>
      <c r="HP38" t="s">
        <v>50</v>
      </c>
      <c r="HQ38" t="s">
        <v>50</v>
      </c>
      <c r="HS38">
        <v>0</v>
      </c>
      <c r="IK38">
        <v>0</v>
      </c>
    </row>
    <row r="39" spans="1:255" x14ac:dyDescent="0.2">
      <c r="A39" s="2">
        <v>19</v>
      </c>
      <c r="B39" s="2">
        <v>1</v>
      </c>
      <c r="C39" s="2"/>
      <c r="D39" s="2"/>
      <c r="E39" s="2"/>
      <c r="F39" s="2" t="s">
        <v>3</v>
      </c>
      <c r="G39" s="2" t="s">
        <v>54</v>
      </c>
      <c r="H39" s="2" t="s">
        <v>3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>
        <v>1</v>
      </c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>
        <v>0</v>
      </c>
      <c r="IL39" s="2"/>
      <c r="IM39" s="2"/>
      <c r="IN39" s="2"/>
      <c r="IO39" s="2"/>
      <c r="IP39" s="2"/>
      <c r="IQ39" s="2"/>
      <c r="IR39" s="2"/>
      <c r="IS39" s="2"/>
      <c r="IT39" s="2"/>
      <c r="IU39" s="2"/>
    </row>
    <row r="40" spans="1:255" x14ac:dyDescent="0.2">
      <c r="A40" s="2">
        <v>17</v>
      </c>
      <c r="B40" s="2">
        <v>1</v>
      </c>
      <c r="C40" s="2">
        <f>ROW(SmtRes!A25)</f>
        <v>25</v>
      </c>
      <c r="D40" s="2">
        <f>ROW(EtalonRes!A25)</f>
        <v>25</v>
      </c>
      <c r="E40" s="2" t="s">
        <v>55</v>
      </c>
      <c r="F40" s="2" t="s">
        <v>56</v>
      </c>
      <c r="G40" s="2" t="s">
        <v>57</v>
      </c>
      <c r="H40" s="2" t="s">
        <v>43</v>
      </c>
      <c r="I40" s="2">
        <v>0</v>
      </c>
      <c r="J40" s="2">
        <v>0</v>
      </c>
      <c r="K40" s="2">
        <v>0</v>
      </c>
      <c r="L40" s="2">
        <v>10</v>
      </c>
      <c r="M40" s="2">
        <v>10</v>
      </c>
      <c r="N40" s="2">
        <f>ROUND(L40-M40,4)</f>
        <v>0</v>
      </c>
      <c r="O40" s="2">
        <f>ROUND(CP40,2)</f>
        <v>0</v>
      </c>
      <c r="P40" s="2">
        <f>SUMIF(SmtRes!AQ21:'SmtRes'!AQ25,"=1",SmtRes!DF21:'SmtRes'!DF25)</f>
        <v>0</v>
      </c>
      <c r="Q40" s="2">
        <f>SUMIF(SmtRes!AQ21:'SmtRes'!AQ25,"=1",SmtRes!DG21:'SmtRes'!DG25)</f>
        <v>0</v>
      </c>
      <c r="R40" s="2">
        <f>SUMIF(SmtRes!AQ21:'SmtRes'!AQ25,"=1",SmtRes!DH21:'SmtRes'!DH25)</f>
        <v>0</v>
      </c>
      <c r="S40" s="2">
        <f>SUMIF(SmtRes!AQ21:'SmtRes'!AQ25,"=1",SmtRes!DI21:'SmtRes'!DI25)</f>
        <v>0</v>
      </c>
      <c r="T40" s="2">
        <f>ROUND(CU40*I40,2)</f>
        <v>0</v>
      </c>
      <c r="U40" s="2">
        <f>SUMIF(SmtRes!AQ21:'SmtRes'!AQ25,"=1",SmtRes!CV21:'SmtRes'!CV25)</f>
        <v>0</v>
      </c>
      <c r="V40" s="2">
        <f>SUMIF(SmtRes!AQ21:'SmtRes'!AQ25,"=1",SmtRes!CW21:'SmtRes'!CW25)</f>
        <v>0</v>
      </c>
      <c r="W40" s="2">
        <f>ROUND(CX40*I40,2)</f>
        <v>0</v>
      </c>
      <c r="X40" s="2">
        <f>ROUND(CY40,2)</f>
        <v>0</v>
      </c>
      <c r="Y40" s="2">
        <f>ROUND(CZ40,2)</f>
        <v>0</v>
      </c>
      <c r="Z40" s="2"/>
      <c r="AA40" s="2">
        <v>85057682</v>
      </c>
      <c r="AB40" s="2">
        <f>ROUND((AC40+AD40+AF40),2)</f>
        <v>814.61</v>
      </c>
      <c r="AC40" s="2">
        <f>ROUND((0),2)</f>
        <v>0</v>
      </c>
      <c r="AD40" s="2">
        <f>ROUND((((SUM(SmtRes!BR21:'SmtRes'!BR25))-(SUM(SmtRes!BS21:'SmtRes'!BS25)))+AE40),2)</f>
        <v>510.74</v>
      </c>
      <c r="AE40" s="2">
        <f>ROUND((SUM(SmtRes!BS21:'SmtRes'!BS25)),2)</f>
        <v>456.54</v>
      </c>
      <c r="AF40" s="2">
        <f>ROUND((SUM(SmtRes!BT21:'SmtRes'!BT25)),2)</f>
        <v>303.87</v>
      </c>
      <c r="AG40" s="2">
        <f>ROUND((AP40),2)</f>
        <v>0</v>
      </c>
      <c r="AH40" s="2">
        <f>(SUM(SmtRes!BU21:'SmtRes'!BU25))</f>
        <v>0.44</v>
      </c>
      <c r="AI40" s="2">
        <f>(SUM(SmtRes!BV21:'SmtRes'!BV25))</f>
        <v>0.48</v>
      </c>
      <c r="AJ40" s="2">
        <f>(AS40)</f>
        <v>0</v>
      </c>
      <c r="AK40" s="2">
        <v>1271.1543999999999</v>
      </c>
      <c r="AL40" s="2">
        <v>0</v>
      </c>
      <c r="AM40" s="2">
        <v>510.74159999999995</v>
      </c>
      <c r="AN40" s="2">
        <v>456.53999999999996</v>
      </c>
      <c r="AO40" s="2">
        <v>303.87279999999998</v>
      </c>
      <c r="AP40" s="2">
        <v>0</v>
      </c>
      <c r="AQ40" s="2">
        <v>0.44</v>
      </c>
      <c r="AR40" s="2">
        <v>0.48</v>
      </c>
      <c r="AS40" s="2">
        <v>0</v>
      </c>
      <c r="AT40" s="2">
        <v>103</v>
      </c>
      <c r="AU40" s="2">
        <v>60</v>
      </c>
      <c r="AV40" s="2">
        <v>1</v>
      </c>
      <c r="AW40" s="2">
        <v>1</v>
      </c>
      <c r="AX40" s="2"/>
      <c r="AY40" s="2"/>
      <c r="AZ40" s="2">
        <v>1</v>
      </c>
      <c r="BA40" s="2">
        <v>1</v>
      </c>
      <c r="BB40" s="2">
        <v>1</v>
      </c>
      <c r="BC40" s="2">
        <v>1</v>
      </c>
      <c r="BD40" s="2" t="s">
        <v>3</v>
      </c>
      <c r="BE40" s="2" t="s">
        <v>3</v>
      </c>
      <c r="BF40" s="2" t="s">
        <v>3</v>
      </c>
      <c r="BG40" s="2" t="s">
        <v>3</v>
      </c>
      <c r="BH40" s="2">
        <v>0</v>
      </c>
      <c r="BI40" s="2">
        <v>1</v>
      </c>
      <c r="BJ40" s="2" t="s">
        <v>58</v>
      </c>
      <c r="BK40" s="2"/>
      <c r="BL40" s="2"/>
      <c r="BM40" s="2">
        <v>33001</v>
      </c>
      <c r="BN40" s="2">
        <v>0</v>
      </c>
      <c r="BO40" s="2" t="s">
        <v>3</v>
      </c>
      <c r="BP40" s="2">
        <v>0</v>
      </c>
      <c r="BQ40" s="2">
        <v>2</v>
      </c>
      <c r="BR40" s="2">
        <v>0</v>
      </c>
      <c r="BS40" s="2">
        <v>1</v>
      </c>
      <c r="BT40" s="2">
        <v>1</v>
      </c>
      <c r="BU40" s="2">
        <v>1</v>
      </c>
      <c r="BV40" s="2">
        <v>1</v>
      </c>
      <c r="BW40" s="2">
        <v>1</v>
      </c>
      <c r="BX40" s="2">
        <v>1</v>
      </c>
      <c r="BY40" s="2" t="s">
        <v>3</v>
      </c>
      <c r="BZ40" s="2">
        <v>103</v>
      </c>
      <c r="CA40" s="2">
        <v>60</v>
      </c>
      <c r="CB40" s="2" t="s">
        <v>3</v>
      </c>
      <c r="CC40" s="2"/>
      <c r="CD40" s="2"/>
      <c r="CE40" s="2">
        <v>0</v>
      </c>
      <c r="CF40" s="2">
        <v>0</v>
      </c>
      <c r="CG40" s="2">
        <v>0</v>
      </c>
      <c r="CH40" s="2">
        <v>1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 t="s">
        <v>3</v>
      </c>
      <c r="CO40" s="2">
        <v>0</v>
      </c>
      <c r="CP40" s="2">
        <f>(P40+Q40+S40+R40)</f>
        <v>0</v>
      </c>
      <c r="CQ40" s="2">
        <f>SUMIF(SmtRes!AQ21:'SmtRes'!AQ25,"=1",SmtRes!AA21:'SmtRes'!AA25)</f>
        <v>0</v>
      </c>
      <c r="CR40" s="2">
        <f>SUMIF(SmtRes!AQ21:'SmtRes'!AQ25,"=1",SmtRes!AB21:'SmtRes'!AB25)</f>
        <v>2274.4699999999998</v>
      </c>
      <c r="CS40" s="2">
        <f>SUMIF(SmtRes!AQ21:'SmtRes'!AQ25,"=1",SmtRes!AC21:'SmtRes'!AC25)</f>
        <v>1902.25</v>
      </c>
      <c r="CT40" s="2">
        <f>SUMIF(SmtRes!AQ21:'SmtRes'!AQ25,"=1",SmtRes!AD21:'SmtRes'!AD25)</f>
        <v>690.62</v>
      </c>
      <c r="CU40" s="2">
        <f>AG40</f>
        <v>0</v>
      </c>
      <c r="CV40" s="2">
        <f>SUMIF(SmtRes!AQ21:'SmtRes'!AQ25,"=1",SmtRes!BU21:'SmtRes'!BU25)</f>
        <v>0.44</v>
      </c>
      <c r="CW40" s="2">
        <f>SUMIF(SmtRes!AQ21:'SmtRes'!AQ25,"=1",SmtRes!BV21:'SmtRes'!BV25)</f>
        <v>0.48</v>
      </c>
      <c r="CX40" s="2">
        <f>AJ40</f>
        <v>0</v>
      </c>
      <c r="CY40" s="2">
        <f>(((S40+R40)*AT40)/100)</f>
        <v>0</v>
      </c>
      <c r="CZ40" s="2">
        <f>(((S40+R40)*AU40)/100)</f>
        <v>0</v>
      </c>
      <c r="DA40" s="2"/>
      <c r="DB40" s="2"/>
      <c r="DC40" s="2" t="s">
        <v>3</v>
      </c>
      <c r="DD40" s="2" t="s">
        <v>3</v>
      </c>
      <c r="DE40" s="2" t="s">
        <v>3</v>
      </c>
      <c r="DF40" s="2" t="s">
        <v>3</v>
      </c>
      <c r="DG40" s="2" t="s">
        <v>3</v>
      </c>
      <c r="DH40" s="2" t="s">
        <v>3</v>
      </c>
      <c r="DI40" s="2" t="s">
        <v>3</v>
      </c>
      <c r="DJ40" s="2" t="s">
        <v>3</v>
      </c>
      <c r="DK40" s="2" t="s">
        <v>3</v>
      </c>
      <c r="DL40" s="2" t="s">
        <v>3</v>
      </c>
      <c r="DM40" s="2" t="s">
        <v>3</v>
      </c>
      <c r="DN40" s="2">
        <v>0</v>
      </c>
      <c r="DO40" s="2">
        <v>0</v>
      </c>
      <c r="DP40" s="2">
        <v>1</v>
      </c>
      <c r="DQ40" s="2">
        <v>1</v>
      </c>
      <c r="DR40" s="2"/>
      <c r="DS40" s="2"/>
      <c r="DT40" s="2"/>
      <c r="DU40" s="2">
        <v>1013</v>
      </c>
      <c r="DV40" s="2" t="s">
        <v>43</v>
      </c>
      <c r="DW40" s="2" t="s">
        <v>43</v>
      </c>
      <c r="DX40" s="2">
        <v>1</v>
      </c>
      <c r="DY40" s="2"/>
      <c r="DZ40" s="2" t="s">
        <v>3</v>
      </c>
      <c r="EA40" s="2" t="s">
        <v>3</v>
      </c>
      <c r="EB40" s="2" t="s">
        <v>3</v>
      </c>
      <c r="EC40" s="2" t="s">
        <v>3</v>
      </c>
      <c r="ED40" s="2"/>
      <c r="EE40" s="2">
        <v>83666879</v>
      </c>
      <c r="EF40" s="2">
        <v>2</v>
      </c>
      <c r="EG40" s="2" t="s">
        <v>24</v>
      </c>
      <c r="EH40" s="2">
        <v>27</v>
      </c>
      <c r="EI40" s="2" t="s">
        <v>59</v>
      </c>
      <c r="EJ40" s="2">
        <v>1</v>
      </c>
      <c r="EK40" s="2">
        <v>33001</v>
      </c>
      <c r="EL40" s="2" t="s">
        <v>59</v>
      </c>
      <c r="EM40" s="2" t="s">
        <v>60</v>
      </c>
      <c r="EN40" s="2"/>
      <c r="EO40" s="2" t="s">
        <v>3</v>
      </c>
      <c r="EP40" s="2"/>
      <c r="EQ40" s="2">
        <v>131072</v>
      </c>
      <c r="ER40" s="2">
        <v>0</v>
      </c>
      <c r="ES40" s="2">
        <v>0</v>
      </c>
      <c r="ET40" s="2">
        <v>0</v>
      </c>
      <c r="EU40" s="2">
        <v>0</v>
      </c>
      <c r="EV40" s="2">
        <v>0</v>
      </c>
      <c r="EW40" s="2">
        <v>0.44</v>
      </c>
      <c r="EX40" s="2">
        <v>0.48</v>
      </c>
      <c r="EY40" s="2">
        <v>0</v>
      </c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>
        <v>0</v>
      </c>
      <c r="FR40" s="2">
        <v>0</v>
      </c>
      <c r="FS40" s="2">
        <v>0</v>
      </c>
      <c r="FT40" s="2"/>
      <c r="FU40" s="2"/>
      <c r="FV40" s="2"/>
      <c r="FW40" s="2"/>
      <c r="FX40" s="2">
        <v>103</v>
      </c>
      <c r="FY40" s="2">
        <v>60</v>
      </c>
      <c r="FZ40" s="2"/>
      <c r="GA40" s="2" t="s">
        <v>3</v>
      </c>
      <c r="GB40" s="2"/>
      <c r="GC40" s="2"/>
      <c r="GD40" s="2">
        <v>1</v>
      </c>
      <c r="GE40" s="2"/>
      <c r="GF40" s="2">
        <v>1316594094</v>
      </c>
      <c r="GG40" s="2">
        <v>2</v>
      </c>
      <c r="GH40" s="2">
        <v>1</v>
      </c>
      <c r="GI40" s="2">
        <v>-2</v>
      </c>
      <c r="GJ40" s="2">
        <v>0</v>
      </c>
      <c r="GK40" s="2">
        <v>0</v>
      </c>
      <c r="GL40" s="2">
        <f>ROUND(IF(AND(BH40=3,BI40=3,FS40&lt;&gt;0),P40,0),2)</f>
        <v>0</v>
      </c>
      <c r="GM40" s="2">
        <f>ROUND(O40+X40+Y40,2)+GX40</f>
        <v>0</v>
      </c>
      <c r="GN40" s="2">
        <f>IF(OR(BI40=0,BI40=1),GM40-GX40,0)</f>
        <v>0</v>
      </c>
      <c r="GO40" s="2">
        <f>IF(BI40=2,GM40-GX40,0)</f>
        <v>0</v>
      </c>
      <c r="GP40" s="2">
        <f>IF(BI40=4,GM40-GX40,0)</f>
        <v>0</v>
      </c>
      <c r="GQ40" s="2"/>
      <c r="GR40" s="2">
        <v>0</v>
      </c>
      <c r="GS40" s="2">
        <v>3</v>
      </c>
      <c r="GT40" s="2">
        <v>0</v>
      </c>
      <c r="GU40" s="2" t="s">
        <v>3</v>
      </c>
      <c r="GV40" s="2">
        <f>ROUND((GT40),2)</f>
        <v>0</v>
      </c>
      <c r="GW40" s="2">
        <v>1</v>
      </c>
      <c r="GX40" s="2">
        <f>ROUND(HC40*I40,2)</f>
        <v>0</v>
      </c>
      <c r="GY40" s="2"/>
      <c r="GZ40" s="2"/>
      <c r="HA40" s="2">
        <v>0</v>
      </c>
      <c r="HB40" s="2">
        <v>0</v>
      </c>
      <c r="HC40" s="2">
        <f>GV40*GW40</f>
        <v>0</v>
      </c>
      <c r="HD40" s="2"/>
      <c r="HE40" s="2" t="s">
        <v>3</v>
      </c>
      <c r="HF40" s="2" t="s">
        <v>3</v>
      </c>
      <c r="HG40" s="2"/>
      <c r="HH40" s="2"/>
      <c r="HI40" s="2"/>
      <c r="HJ40" s="2"/>
      <c r="HK40" s="2"/>
      <c r="HL40" s="2"/>
      <c r="HM40" s="2" t="s">
        <v>3</v>
      </c>
      <c r="HN40" s="2" t="s">
        <v>61</v>
      </c>
      <c r="HO40" s="2" t="s">
        <v>62</v>
      </c>
      <c r="HP40" s="2" t="s">
        <v>59</v>
      </c>
      <c r="HQ40" s="2" t="s">
        <v>59</v>
      </c>
      <c r="HR40" s="2"/>
      <c r="HS40" s="2">
        <v>0</v>
      </c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>
        <v>0</v>
      </c>
      <c r="IL40" s="2"/>
      <c r="IM40" s="2"/>
      <c r="IN40" s="2"/>
      <c r="IO40" s="2"/>
      <c r="IP40" s="2"/>
      <c r="IQ40" s="2"/>
      <c r="IR40" s="2"/>
      <c r="IS40" s="2"/>
      <c r="IT40" s="2"/>
      <c r="IU40" s="2"/>
    </row>
    <row r="41" spans="1:255" x14ac:dyDescent="0.2">
      <c r="A41">
        <v>17</v>
      </c>
      <c r="B41">
        <v>1</v>
      </c>
      <c r="C41">
        <f>ROW(SmtRes!A30)</f>
        <v>30</v>
      </c>
      <c r="D41">
        <f>ROW(EtalonRes!A30)</f>
        <v>30</v>
      </c>
      <c r="E41" t="s">
        <v>55</v>
      </c>
      <c r="F41" t="s">
        <v>56</v>
      </c>
      <c r="G41" t="s">
        <v>57</v>
      </c>
      <c r="H41" t="s">
        <v>43</v>
      </c>
      <c r="I41">
        <v>0</v>
      </c>
      <c r="J41">
        <v>0</v>
      </c>
      <c r="K41">
        <v>0</v>
      </c>
      <c r="L41">
        <v>10</v>
      </c>
      <c r="M41">
        <v>10</v>
      </c>
      <c r="N41">
        <f>ROUND(L41-M41,4)</f>
        <v>0</v>
      </c>
      <c r="O41">
        <f>ROUND(CP41,2)</f>
        <v>0</v>
      </c>
      <c r="P41">
        <f>SUMIF(SmtRes!AQ26:'SmtRes'!AQ30,"=1",SmtRes!DF26:'SmtRes'!DF30)</f>
        <v>0</v>
      </c>
      <c r="Q41">
        <f>SUMIF(SmtRes!AQ26:'SmtRes'!AQ30,"=1",SmtRes!DG26:'SmtRes'!DG30)</f>
        <v>0</v>
      </c>
      <c r="R41">
        <f>SUMIF(SmtRes!AQ26:'SmtRes'!AQ30,"=1",SmtRes!DH26:'SmtRes'!DH30)</f>
        <v>0</v>
      </c>
      <c r="S41">
        <f>SUMIF(SmtRes!AQ26:'SmtRes'!AQ30,"=1",SmtRes!DI26:'SmtRes'!DI30)</f>
        <v>0</v>
      </c>
      <c r="T41">
        <f>ROUND(CU41*I41,2)</f>
        <v>0</v>
      </c>
      <c r="U41">
        <f>SUMIF(SmtRes!AQ26:'SmtRes'!AQ30,"=1",SmtRes!CV26:'SmtRes'!CV30)</f>
        <v>0</v>
      </c>
      <c r="V41">
        <f>SUMIF(SmtRes!AQ26:'SmtRes'!AQ30,"=1",SmtRes!CW26:'SmtRes'!CW30)</f>
        <v>0</v>
      </c>
      <c r="W41">
        <f>ROUND(CX41*I41,2)</f>
        <v>0</v>
      </c>
      <c r="X41">
        <f>ROUND(CY41,2)</f>
        <v>0</v>
      </c>
      <c r="Y41">
        <f>ROUND(CZ41,2)</f>
        <v>0</v>
      </c>
      <c r="AA41">
        <v>85057623</v>
      </c>
      <c r="AB41">
        <f>ROUND((AC41+AD41+AF41),2)</f>
        <v>814.61</v>
      </c>
      <c r="AC41">
        <f>ROUND((0),2)</f>
        <v>0</v>
      </c>
      <c r="AD41">
        <f>ROUND((((SUM(SmtRes!BR26:'SmtRes'!BR30))-(SUM(SmtRes!BS26:'SmtRes'!BS30)))+AE41),2)</f>
        <v>510.74</v>
      </c>
      <c r="AE41">
        <f>ROUND((SUM(SmtRes!BS26:'SmtRes'!BS30)),2)</f>
        <v>456.54</v>
      </c>
      <c r="AF41">
        <f>ROUND((SUM(SmtRes!BT26:'SmtRes'!BT30)),2)</f>
        <v>303.87</v>
      </c>
      <c r="AG41">
        <f>ROUND((AP41),2)</f>
        <v>0</v>
      </c>
      <c r="AH41">
        <f>(SUM(SmtRes!BU26:'SmtRes'!BU30))</f>
        <v>0.44</v>
      </c>
      <c r="AI41">
        <f>(SUM(SmtRes!BV26:'SmtRes'!BV30))</f>
        <v>0.48</v>
      </c>
      <c r="AJ41">
        <f>(AS41)</f>
        <v>0</v>
      </c>
      <c r="AK41">
        <v>1271.1543999999999</v>
      </c>
      <c r="AL41">
        <v>0</v>
      </c>
      <c r="AM41">
        <v>510.74159999999995</v>
      </c>
      <c r="AN41">
        <v>456.53999999999996</v>
      </c>
      <c r="AO41">
        <v>303.87279999999998</v>
      </c>
      <c r="AP41">
        <v>0</v>
      </c>
      <c r="AQ41">
        <v>0.44</v>
      </c>
      <c r="AR41">
        <v>0.48</v>
      </c>
      <c r="AS41">
        <v>0</v>
      </c>
      <c r="AT41">
        <v>103</v>
      </c>
      <c r="AU41">
        <v>60</v>
      </c>
      <c r="AV41">
        <v>1</v>
      </c>
      <c r="AW41">
        <v>1</v>
      </c>
      <c r="AZ41">
        <v>1</v>
      </c>
      <c r="BA41">
        <v>1</v>
      </c>
      <c r="BB41">
        <v>1</v>
      </c>
      <c r="BC41">
        <v>1</v>
      </c>
      <c r="BD41" t="s">
        <v>3</v>
      </c>
      <c r="BE41" t="s">
        <v>3</v>
      </c>
      <c r="BF41" t="s">
        <v>3</v>
      </c>
      <c r="BG41" t="s">
        <v>3</v>
      </c>
      <c r="BH41">
        <v>0</v>
      </c>
      <c r="BI41">
        <v>1</v>
      </c>
      <c r="BJ41" t="s">
        <v>58</v>
      </c>
      <c r="BM41">
        <v>33001</v>
      </c>
      <c r="BN41">
        <v>0</v>
      </c>
      <c r="BO41" t="s">
        <v>3</v>
      </c>
      <c r="BP41">
        <v>0</v>
      </c>
      <c r="BQ41">
        <v>2</v>
      </c>
      <c r="BR41">
        <v>0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3</v>
      </c>
      <c r="BZ41">
        <v>103</v>
      </c>
      <c r="CA41">
        <v>60</v>
      </c>
      <c r="CB41" t="s">
        <v>3</v>
      </c>
      <c r="CE41">
        <v>0</v>
      </c>
      <c r="CF41">
        <v>0</v>
      </c>
      <c r="CG41">
        <v>0</v>
      </c>
      <c r="CH41">
        <v>1</v>
      </c>
      <c r="CI41">
        <v>0</v>
      </c>
      <c r="CJ41">
        <v>0</v>
      </c>
      <c r="CK41">
        <v>0</v>
      </c>
      <c r="CL41">
        <v>0</v>
      </c>
      <c r="CM41">
        <v>0</v>
      </c>
      <c r="CN41" t="s">
        <v>3</v>
      </c>
      <c r="CO41">
        <v>0</v>
      </c>
      <c r="CP41">
        <f>(P41+Q41+S41+R41)</f>
        <v>0</v>
      </c>
      <c r="CQ41">
        <f>SUMIF(SmtRes!AQ26:'SmtRes'!AQ30,"=1",SmtRes!AA26:'SmtRes'!AA30)</f>
        <v>0</v>
      </c>
      <c r="CR41">
        <f>SUMIF(SmtRes!AQ26:'SmtRes'!AQ30,"=1",SmtRes!AB26:'SmtRes'!AB30)</f>
        <v>2274.4699999999998</v>
      </c>
      <c r="CS41">
        <f>SUMIF(SmtRes!AQ26:'SmtRes'!AQ30,"=1",SmtRes!AC26:'SmtRes'!AC30)</f>
        <v>1902.25</v>
      </c>
      <c r="CT41">
        <f>SUMIF(SmtRes!AQ26:'SmtRes'!AQ30,"=1",SmtRes!AD26:'SmtRes'!AD30)</f>
        <v>690.62</v>
      </c>
      <c r="CU41">
        <f>AG41</f>
        <v>0</v>
      </c>
      <c r="CV41">
        <f>SUMIF(SmtRes!AQ26:'SmtRes'!AQ30,"=1",SmtRes!BU26:'SmtRes'!BU30)</f>
        <v>0.44</v>
      </c>
      <c r="CW41">
        <f>SUMIF(SmtRes!AQ26:'SmtRes'!AQ30,"=1",SmtRes!BV26:'SmtRes'!BV30)</f>
        <v>0.48</v>
      </c>
      <c r="CX41">
        <f>AJ41</f>
        <v>0</v>
      </c>
      <c r="CY41">
        <f>(((S41+R41)*AT41)/100)</f>
        <v>0</v>
      </c>
      <c r="CZ41">
        <f>(((S41+R41)*AU41)/100)</f>
        <v>0</v>
      </c>
      <c r="DC41" t="s">
        <v>3</v>
      </c>
      <c r="DD41" t="s">
        <v>3</v>
      </c>
      <c r="DE41" t="s">
        <v>3</v>
      </c>
      <c r="DF41" t="s">
        <v>3</v>
      </c>
      <c r="DG41" t="s">
        <v>3</v>
      </c>
      <c r="DH41" t="s">
        <v>3</v>
      </c>
      <c r="DI41" t="s">
        <v>3</v>
      </c>
      <c r="DJ41" t="s">
        <v>3</v>
      </c>
      <c r="DK41" t="s">
        <v>3</v>
      </c>
      <c r="DL41" t="s">
        <v>3</v>
      </c>
      <c r="DM41" t="s">
        <v>3</v>
      </c>
      <c r="DN41">
        <v>0</v>
      </c>
      <c r="DO41">
        <v>0</v>
      </c>
      <c r="DP41">
        <v>1</v>
      </c>
      <c r="DQ41">
        <v>1</v>
      </c>
      <c r="DU41">
        <v>1013</v>
      </c>
      <c r="DV41" t="s">
        <v>43</v>
      </c>
      <c r="DW41" t="s">
        <v>43</v>
      </c>
      <c r="DX41">
        <v>1</v>
      </c>
      <c r="DZ41" t="s">
        <v>3</v>
      </c>
      <c r="EA41" t="s">
        <v>3</v>
      </c>
      <c r="EB41" t="s">
        <v>3</v>
      </c>
      <c r="EC41" t="s">
        <v>3</v>
      </c>
      <c r="EE41">
        <v>83666879</v>
      </c>
      <c r="EF41">
        <v>2</v>
      </c>
      <c r="EG41" t="s">
        <v>24</v>
      </c>
      <c r="EH41">
        <v>27</v>
      </c>
      <c r="EI41" t="s">
        <v>59</v>
      </c>
      <c r="EJ41">
        <v>1</v>
      </c>
      <c r="EK41">
        <v>33001</v>
      </c>
      <c r="EL41" t="s">
        <v>59</v>
      </c>
      <c r="EM41" t="s">
        <v>60</v>
      </c>
      <c r="EO41" t="s">
        <v>3</v>
      </c>
      <c r="EQ41">
        <v>131072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0.44</v>
      </c>
      <c r="EX41">
        <v>0.48</v>
      </c>
      <c r="EY41">
        <v>0</v>
      </c>
      <c r="FQ41">
        <v>0</v>
      </c>
      <c r="FR41">
        <v>0</v>
      </c>
      <c r="FS41">
        <v>0</v>
      </c>
      <c r="FX41">
        <v>103</v>
      </c>
      <c r="FY41">
        <v>60</v>
      </c>
      <c r="GA41" t="s">
        <v>3</v>
      </c>
      <c r="GD41">
        <v>1</v>
      </c>
      <c r="GF41">
        <v>1316594094</v>
      </c>
      <c r="GG41">
        <v>2</v>
      </c>
      <c r="GH41">
        <v>1</v>
      </c>
      <c r="GI41">
        <v>-2</v>
      </c>
      <c r="GJ41">
        <v>0</v>
      </c>
      <c r="GK41">
        <v>0</v>
      </c>
      <c r="GL41">
        <f>ROUND(IF(AND(BH41=3,BI41=3,FS41&lt;&gt;0),P41,0),2)</f>
        <v>0</v>
      </c>
      <c r="GM41">
        <f>ROUND(O41+X41+Y41,2)+GX41</f>
        <v>0</v>
      </c>
      <c r="GN41">
        <f>IF(OR(BI41=0,BI41=1),GM41-GX41,0)</f>
        <v>0</v>
      </c>
      <c r="GO41">
        <f>IF(BI41=2,GM41-GX41,0)</f>
        <v>0</v>
      </c>
      <c r="GP41">
        <f>IF(BI41=4,GM41-GX41,0)</f>
        <v>0</v>
      </c>
      <c r="GR41">
        <v>0</v>
      </c>
      <c r="GS41">
        <v>3</v>
      </c>
      <c r="GT41">
        <v>0</v>
      </c>
      <c r="GU41" t="s">
        <v>3</v>
      </c>
      <c r="GV41">
        <f>ROUND((GT41),2)</f>
        <v>0</v>
      </c>
      <c r="GW41">
        <v>1</v>
      </c>
      <c r="GX41">
        <f>ROUND(HC41*I41,2)</f>
        <v>0</v>
      </c>
      <c r="HA41">
        <v>0</v>
      </c>
      <c r="HB41">
        <v>0</v>
      </c>
      <c r="HC41">
        <f>GV41*GW41</f>
        <v>0</v>
      </c>
      <c r="HE41" t="s">
        <v>3</v>
      </c>
      <c r="HF41" t="s">
        <v>3</v>
      </c>
      <c r="HM41" t="s">
        <v>3</v>
      </c>
      <c r="HN41" t="s">
        <v>61</v>
      </c>
      <c r="HO41" t="s">
        <v>62</v>
      </c>
      <c r="HP41" t="s">
        <v>59</v>
      </c>
      <c r="HQ41" t="s">
        <v>59</v>
      </c>
      <c r="HS41">
        <v>0</v>
      </c>
      <c r="IK41">
        <v>0</v>
      </c>
    </row>
    <row r="42" spans="1:255" x14ac:dyDescent="0.2">
      <c r="A42" s="2">
        <v>19</v>
      </c>
      <c r="B42" s="2">
        <v>1</v>
      </c>
      <c r="C42" s="2"/>
      <c r="D42" s="2"/>
      <c r="E42" s="2"/>
      <c r="F42" s="2" t="s">
        <v>3</v>
      </c>
      <c r="G42" s="2" t="s">
        <v>63</v>
      </c>
      <c r="H42" s="2" t="s">
        <v>3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>
        <v>1</v>
      </c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>
        <v>0</v>
      </c>
      <c r="IL42" s="2"/>
      <c r="IM42" s="2"/>
      <c r="IN42" s="2"/>
      <c r="IO42" s="2"/>
      <c r="IP42" s="2"/>
      <c r="IQ42" s="2"/>
      <c r="IR42" s="2"/>
      <c r="IS42" s="2"/>
      <c r="IT42" s="2"/>
      <c r="IU42" s="2"/>
    </row>
    <row r="43" spans="1:255" x14ac:dyDescent="0.2">
      <c r="A43" s="2">
        <v>17</v>
      </c>
      <c r="B43" s="2">
        <v>1</v>
      </c>
      <c r="C43" s="2">
        <f>ROW(SmtRes!A35)</f>
        <v>35</v>
      </c>
      <c r="D43" s="2">
        <f>ROW(EtalonRes!A35)</f>
        <v>35</v>
      </c>
      <c r="E43" s="2" t="s">
        <v>3</v>
      </c>
      <c r="F43" s="2" t="s">
        <v>64</v>
      </c>
      <c r="G43" s="2" t="s">
        <v>65</v>
      </c>
      <c r="H43" s="2" t="s">
        <v>43</v>
      </c>
      <c r="I43" s="2">
        <v>0</v>
      </c>
      <c r="J43" s="2">
        <v>0</v>
      </c>
      <c r="K43" s="2">
        <v>0</v>
      </c>
      <c r="L43" s="2">
        <v>1</v>
      </c>
      <c r="M43" s="2">
        <v>1</v>
      </c>
      <c r="N43" s="2">
        <f>ROUND(L43-M43,4)</f>
        <v>0</v>
      </c>
      <c r="O43" s="2">
        <f>ROUND(CP43,2)</f>
        <v>0</v>
      </c>
      <c r="P43" s="2">
        <f>SUMIF(SmtRes!AQ31:'SmtRes'!AQ35,"=1",SmtRes!DF31:'SmtRes'!DF35)</f>
        <v>0</v>
      </c>
      <c r="Q43" s="2">
        <f>SUMIF(SmtRes!AQ31:'SmtRes'!AQ35,"=1",SmtRes!DG31:'SmtRes'!DG35)</f>
        <v>0</v>
      </c>
      <c r="R43" s="2">
        <f>SUMIF(SmtRes!AQ31:'SmtRes'!AQ35,"=1",SmtRes!DH31:'SmtRes'!DH35)</f>
        <v>0</v>
      </c>
      <c r="S43" s="2">
        <f>SUMIF(SmtRes!AQ31:'SmtRes'!AQ35,"=1",SmtRes!DI31:'SmtRes'!DI35)</f>
        <v>0</v>
      </c>
      <c r="T43" s="2">
        <f>ROUND(CU43*I43,2)</f>
        <v>0</v>
      </c>
      <c r="U43" s="2">
        <f>SUMIF(SmtRes!AQ31:'SmtRes'!AQ35,"=1",SmtRes!CV31:'SmtRes'!CV35)</f>
        <v>0</v>
      </c>
      <c r="V43" s="2">
        <f>SUMIF(SmtRes!AQ31:'SmtRes'!AQ35,"=1",SmtRes!CW31:'SmtRes'!CW35)</f>
        <v>0</v>
      </c>
      <c r="W43" s="2">
        <f>ROUND(CX43*I43,2)</f>
        <v>0</v>
      </c>
      <c r="X43" s="2">
        <f>ROUND(CY43,2)</f>
        <v>0</v>
      </c>
      <c r="Y43" s="2">
        <f>ROUND(CZ43,2)</f>
        <v>0</v>
      </c>
      <c r="Z43" s="2"/>
      <c r="AA43" s="2">
        <v>-1</v>
      </c>
      <c r="AB43" s="2">
        <f>ROUND((AC43+AD43+AF43),2)</f>
        <v>751.33</v>
      </c>
      <c r="AC43" s="2">
        <f>ROUND((0),2)</f>
        <v>0</v>
      </c>
      <c r="AD43" s="2">
        <f>ROUND((((SUM(SmtRes!BR31:'SmtRes'!BR35))-(SUM(SmtRes!BS31:'SmtRes'!BS35)))+AE43),2)</f>
        <v>468.18</v>
      </c>
      <c r="AE43" s="2">
        <f>ROUND((SUM(SmtRes!BS31:'SmtRes'!BS35)),2)</f>
        <v>418.5</v>
      </c>
      <c r="AF43" s="2">
        <f>ROUND((SUM(SmtRes!BT31:'SmtRes'!BT35)),2)</f>
        <v>283.14999999999998</v>
      </c>
      <c r="AG43" s="2">
        <f>ROUND((AP43),2)</f>
        <v>0</v>
      </c>
      <c r="AH43" s="2">
        <f>(SUM(SmtRes!BU31:'SmtRes'!BU35))</f>
        <v>0.41</v>
      </c>
      <c r="AI43" s="2">
        <f>(SUM(SmtRes!BV31:'SmtRes'!BV35))</f>
        <v>0.44</v>
      </c>
      <c r="AJ43" s="2">
        <f>(AS43)</f>
        <v>0</v>
      </c>
      <c r="AK43" s="2">
        <v>1169.8290000000002</v>
      </c>
      <c r="AL43" s="2">
        <v>0</v>
      </c>
      <c r="AM43" s="2">
        <v>468.1798</v>
      </c>
      <c r="AN43" s="2">
        <v>418.495</v>
      </c>
      <c r="AO43" s="2">
        <v>283.1542</v>
      </c>
      <c r="AP43" s="2">
        <v>0</v>
      </c>
      <c r="AQ43" s="2">
        <v>0.41</v>
      </c>
      <c r="AR43" s="2">
        <v>0.44</v>
      </c>
      <c r="AS43" s="2">
        <v>0</v>
      </c>
      <c r="AT43" s="2">
        <v>103</v>
      </c>
      <c r="AU43" s="2">
        <v>60</v>
      </c>
      <c r="AV43" s="2">
        <v>1</v>
      </c>
      <c r="AW43" s="2">
        <v>1</v>
      </c>
      <c r="AX43" s="2"/>
      <c r="AY43" s="2"/>
      <c r="AZ43" s="2">
        <v>1</v>
      </c>
      <c r="BA43" s="2">
        <v>1</v>
      </c>
      <c r="BB43" s="2">
        <v>1</v>
      </c>
      <c r="BC43" s="2">
        <v>1</v>
      </c>
      <c r="BD43" s="2" t="s">
        <v>3</v>
      </c>
      <c r="BE43" s="2" t="s">
        <v>3</v>
      </c>
      <c r="BF43" s="2" t="s">
        <v>3</v>
      </c>
      <c r="BG43" s="2" t="s">
        <v>3</v>
      </c>
      <c r="BH43" s="2">
        <v>0</v>
      </c>
      <c r="BI43" s="2">
        <v>1</v>
      </c>
      <c r="BJ43" s="2" t="s">
        <v>66</v>
      </c>
      <c r="BK43" s="2"/>
      <c r="BL43" s="2"/>
      <c r="BM43" s="2">
        <v>33001</v>
      </c>
      <c r="BN43" s="2">
        <v>0</v>
      </c>
      <c r="BO43" s="2" t="s">
        <v>3</v>
      </c>
      <c r="BP43" s="2">
        <v>0</v>
      </c>
      <c r="BQ43" s="2">
        <v>2</v>
      </c>
      <c r="BR43" s="2">
        <v>0</v>
      </c>
      <c r="BS43" s="2">
        <v>1</v>
      </c>
      <c r="BT43" s="2">
        <v>1</v>
      </c>
      <c r="BU43" s="2">
        <v>1</v>
      </c>
      <c r="BV43" s="2">
        <v>1</v>
      </c>
      <c r="BW43" s="2">
        <v>1</v>
      </c>
      <c r="BX43" s="2">
        <v>1</v>
      </c>
      <c r="BY43" s="2" t="s">
        <v>3</v>
      </c>
      <c r="BZ43" s="2">
        <v>103</v>
      </c>
      <c r="CA43" s="2">
        <v>60</v>
      </c>
      <c r="CB43" s="2" t="s">
        <v>3</v>
      </c>
      <c r="CC43" s="2"/>
      <c r="CD43" s="2"/>
      <c r="CE43" s="2">
        <v>0</v>
      </c>
      <c r="CF43" s="2">
        <v>0</v>
      </c>
      <c r="CG43" s="2">
        <v>0</v>
      </c>
      <c r="CH43" s="2">
        <v>0</v>
      </c>
      <c r="CI43" s="2">
        <v>0</v>
      </c>
      <c r="CJ43" s="2">
        <v>0</v>
      </c>
      <c r="CK43" s="2">
        <v>0</v>
      </c>
      <c r="CL43" s="2">
        <v>0</v>
      </c>
      <c r="CM43" s="2">
        <v>0</v>
      </c>
      <c r="CN43" s="2" t="s">
        <v>3</v>
      </c>
      <c r="CO43" s="2">
        <v>0</v>
      </c>
      <c r="CP43" s="2">
        <f>(P43+Q43+S43+R43)</f>
        <v>0</v>
      </c>
      <c r="CQ43" s="2">
        <f>SUMIF(SmtRes!AQ31:'SmtRes'!AQ35,"=1",SmtRes!AA31:'SmtRes'!AA35)</f>
        <v>0</v>
      </c>
      <c r="CR43" s="2">
        <f>SUMIF(SmtRes!AQ31:'SmtRes'!AQ35,"=1",SmtRes!AB31:'SmtRes'!AB35)</f>
        <v>2274.4699999999998</v>
      </c>
      <c r="CS43" s="2">
        <f>SUMIF(SmtRes!AQ31:'SmtRes'!AQ35,"=1",SmtRes!AC31:'SmtRes'!AC35)</f>
        <v>1902.25</v>
      </c>
      <c r="CT43" s="2">
        <f>SUMIF(SmtRes!AQ31:'SmtRes'!AQ35,"=1",SmtRes!AD31:'SmtRes'!AD35)</f>
        <v>690.62</v>
      </c>
      <c r="CU43" s="2">
        <f>AG43</f>
        <v>0</v>
      </c>
      <c r="CV43" s="2">
        <f>SUMIF(SmtRes!AQ31:'SmtRes'!AQ35,"=1",SmtRes!BU31:'SmtRes'!BU35)</f>
        <v>0.41</v>
      </c>
      <c r="CW43" s="2">
        <f>SUMIF(SmtRes!AQ31:'SmtRes'!AQ35,"=1",SmtRes!BV31:'SmtRes'!BV35)</f>
        <v>0.44</v>
      </c>
      <c r="CX43" s="2">
        <f>AJ43</f>
        <v>0</v>
      </c>
      <c r="CY43" s="2">
        <f>(((S43+R43)*AT43)/100)</f>
        <v>0</v>
      </c>
      <c r="CZ43" s="2">
        <f>(((S43+R43)*AU43)/100)</f>
        <v>0</v>
      </c>
      <c r="DA43" s="2"/>
      <c r="DB43" s="2"/>
      <c r="DC43" s="2" t="s">
        <v>3</v>
      </c>
      <c r="DD43" s="2" t="s">
        <v>3</v>
      </c>
      <c r="DE43" s="2" t="s">
        <v>3</v>
      </c>
      <c r="DF43" s="2" t="s">
        <v>3</v>
      </c>
      <c r="DG43" s="2" t="s">
        <v>3</v>
      </c>
      <c r="DH43" s="2" t="s">
        <v>3</v>
      </c>
      <c r="DI43" s="2" t="s">
        <v>3</v>
      </c>
      <c r="DJ43" s="2" t="s">
        <v>3</v>
      </c>
      <c r="DK43" s="2" t="s">
        <v>3</v>
      </c>
      <c r="DL43" s="2" t="s">
        <v>3</v>
      </c>
      <c r="DM43" s="2" t="s">
        <v>3</v>
      </c>
      <c r="DN43" s="2">
        <v>0</v>
      </c>
      <c r="DO43" s="2">
        <v>0</v>
      </c>
      <c r="DP43" s="2">
        <v>1</v>
      </c>
      <c r="DQ43" s="2">
        <v>1</v>
      </c>
      <c r="DR43" s="2"/>
      <c r="DS43" s="2"/>
      <c r="DT43" s="2"/>
      <c r="DU43" s="2">
        <v>1013</v>
      </c>
      <c r="DV43" s="2" t="s">
        <v>43</v>
      </c>
      <c r="DW43" s="2" t="s">
        <v>43</v>
      </c>
      <c r="DX43" s="2">
        <v>1</v>
      </c>
      <c r="DY43" s="2"/>
      <c r="DZ43" s="2" t="s">
        <v>3</v>
      </c>
      <c r="EA43" s="2" t="s">
        <v>3</v>
      </c>
      <c r="EB43" s="2" t="s">
        <v>3</v>
      </c>
      <c r="EC43" s="2" t="s">
        <v>3</v>
      </c>
      <c r="ED43" s="2"/>
      <c r="EE43" s="2">
        <v>83666879</v>
      </c>
      <c r="EF43" s="2">
        <v>2</v>
      </c>
      <c r="EG43" s="2" t="s">
        <v>24</v>
      </c>
      <c r="EH43" s="2">
        <v>27</v>
      </c>
      <c r="EI43" s="2" t="s">
        <v>59</v>
      </c>
      <c r="EJ43" s="2">
        <v>1</v>
      </c>
      <c r="EK43" s="2">
        <v>33001</v>
      </c>
      <c r="EL43" s="2" t="s">
        <v>59</v>
      </c>
      <c r="EM43" s="2" t="s">
        <v>60</v>
      </c>
      <c r="EN43" s="2"/>
      <c r="EO43" s="2" t="s">
        <v>3</v>
      </c>
      <c r="EP43" s="2"/>
      <c r="EQ43" s="2">
        <v>132096</v>
      </c>
      <c r="ER43" s="2">
        <v>0</v>
      </c>
      <c r="ES43" s="2">
        <v>0</v>
      </c>
      <c r="ET43" s="2">
        <v>0</v>
      </c>
      <c r="EU43" s="2">
        <v>0</v>
      </c>
      <c r="EV43" s="2">
        <v>0</v>
      </c>
      <c r="EW43" s="2">
        <v>0.41</v>
      </c>
      <c r="EX43" s="2">
        <v>0.44</v>
      </c>
      <c r="EY43" s="2">
        <v>0</v>
      </c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>
        <v>0</v>
      </c>
      <c r="FR43" s="2">
        <v>0</v>
      </c>
      <c r="FS43" s="2">
        <v>0</v>
      </c>
      <c r="FT43" s="2"/>
      <c r="FU43" s="2"/>
      <c r="FV43" s="2"/>
      <c r="FW43" s="2"/>
      <c r="FX43" s="2">
        <v>103</v>
      </c>
      <c r="FY43" s="2">
        <v>60</v>
      </c>
      <c r="FZ43" s="2"/>
      <c r="GA43" s="2" t="s">
        <v>3</v>
      </c>
      <c r="GB43" s="2"/>
      <c r="GC43" s="2"/>
      <c r="GD43" s="2">
        <v>1</v>
      </c>
      <c r="GE43" s="2"/>
      <c r="GF43" s="2">
        <v>116903011</v>
      </c>
      <c r="GG43" s="2">
        <v>2</v>
      </c>
      <c r="GH43" s="2">
        <v>1</v>
      </c>
      <c r="GI43" s="2">
        <v>-2</v>
      </c>
      <c r="GJ43" s="2">
        <v>0</v>
      </c>
      <c r="GK43" s="2">
        <v>0</v>
      </c>
      <c r="GL43" s="2">
        <f>ROUND(IF(AND(BH43=3,BI43=3,FS43&lt;&gt;0),P43,0),2)</f>
        <v>0</v>
      </c>
      <c r="GM43" s="2">
        <f>ROUND(O43+X43+Y43,2)+GX43</f>
        <v>0</v>
      </c>
      <c r="GN43" s="2">
        <f>IF(OR(BI43=0,BI43=1),GM43-GX43,0)</f>
        <v>0</v>
      </c>
      <c r="GO43" s="2">
        <f>IF(BI43=2,GM43-GX43,0)</f>
        <v>0</v>
      </c>
      <c r="GP43" s="2">
        <f>IF(BI43=4,GM43-GX43,0)</f>
        <v>0</v>
      </c>
      <c r="GQ43" s="2"/>
      <c r="GR43" s="2">
        <v>0</v>
      </c>
      <c r="GS43" s="2">
        <v>0</v>
      </c>
      <c r="GT43" s="2">
        <v>0</v>
      </c>
      <c r="GU43" s="2" t="s">
        <v>3</v>
      </c>
      <c r="GV43" s="2">
        <f>ROUND((GT43),2)</f>
        <v>0</v>
      </c>
      <c r="GW43" s="2">
        <v>1</v>
      </c>
      <c r="GX43" s="2">
        <f>ROUND(HC43*I43,2)</f>
        <v>0</v>
      </c>
      <c r="GY43" s="2"/>
      <c r="GZ43" s="2"/>
      <c r="HA43" s="2">
        <v>0</v>
      </c>
      <c r="HB43" s="2">
        <v>0</v>
      </c>
      <c r="HC43" s="2">
        <f>GV43*GW43</f>
        <v>0</v>
      </c>
      <c r="HD43" s="2"/>
      <c r="HE43" s="2" t="s">
        <v>3</v>
      </c>
      <c r="HF43" s="2" t="s">
        <v>3</v>
      </c>
      <c r="HG43" s="2"/>
      <c r="HH43" s="2"/>
      <c r="HI43" s="2"/>
      <c r="HJ43" s="2"/>
      <c r="HK43" s="2"/>
      <c r="HL43" s="2"/>
      <c r="HM43" s="2" t="s">
        <v>3</v>
      </c>
      <c r="HN43" s="2" t="s">
        <v>61</v>
      </c>
      <c r="HO43" s="2" t="s">
        <v>62</v>
      </c>
      <c r="HP43" s="2" t="s">
        <v>59</v>
      </c>
      <c r="HQ43" s="2" t="s">
        <v>59</v>
      </c>
      <c r="HR43" s="2"/>
      <c r="HS43" s="2">
        <v>0</v>
      </c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>
        <v>0</v>
      </c>
      <c r="IL43" s="2"/>
      <c r="IM43" s="2"/>
      <c r="IN43" s="2"/>
      <c r="IO43" s="2"/>
      <c r="IP43" s="2"/>
      <c r="IQ43" s="2"/>
      <c r="IR43" s="2"/>
      <c r="IS43" s="2"/>
      <c r="IT43" s="2"/>
      <c r="IU43" s="2"/>
    </row>
    <row r="44" spans="1:255" x14ac:dyDescent="0.2">
      <c r="A44">
        <v>17</v>
      </c>
      <c r="B44">
        <v>1</v>
      </c>
      <c r="C44">
        <f>ROW(SmtRes!A40)</f>
        <v>40</v>
      </c>
      <c r="D44">
        <f>ROW(EtalonRes!A40)</f>
        <v>40</v>
      </c>
      <c r="E44" t="s">
        <v>3</v>
      </c>
      <c r="F44" t="s">
        <v>64</v>
      </c>
      <c r="G44" t="s">
        <v>65</v>
      </c>
      <c r="H44" t="s">
        <v>43</v>
      </c>
      <c r="I44">
        <v>0</v>
      </c>
      <c r="J44">
        <v>0</v>
      </c>
      <c r="K44">
        <v>0</v>
      </c>
      <c r="L44">
        <v>1</v>
      </c>
      <c r="M44">
        <v>1</v>
      </c>
      <c r="N44">
        <f>ROUND(L44-M44,4)</f>
        <v>0</v>
      </c>
      <c r="O44">
        <f>ROUND(CP44,2)</f>
        <v>0</v>
      </c>
      <c r="P44">
        <f>SUMIF(SmtRes!AQ36:'SmtRes'!AQ40,"=1",SmtRes!DF36:'SmtRes'!DF40)</f>
        <v>0</v>
      </c>
      <c r="Q44">
        <f>SUMIF(SmtRes!AQ36:'SmtRes'!AQ40,"=1",SmtRes!DG36:'SmtRes'!DG40)</f>
        <v>0</v>
      </c>
      <c r="R44">
        <f>SUMIF(SmtRes!AQ36:'SmtRes'!AQ40,"=1",SmtRes!DH36:'SmtRes'!DH40)</f>
        <v>0</v>
      </c>
      <c r="S44">
        <f>SUMIF(SmtRes!AQ36:'SmtRes'!AQ40,"=1",SmtRes!DI36:'SmtRes'!DI40)</f>
        <v>0</v>
      </c>
      <c r="T44">
        <f>ROUND(CU44*I44,2)</f>
        <v>0</v>
      </c>
      <c r="U44">
        <f>SUMIF(SmtRes!AQ36:'SmtRes'!AQ40,"=1",SmtRes!CV36:'SmtRes'!CV40)</f>
        <v>0</v>
      </c>
      <c r="V44">
        <f>SUMIF(SmtRes!AQ36:'SmtRes'!AQ40,"=1",SmtRes!CW36:'SmtRes'!CW40)</f>
        <v>0</v>
      </c>
      <c r="W44">
        <f>ROUND(CX44*I44,2)</f>
        <v>0</v>
      </c>
      <c r="X44">
        <f>ROUND(CY44,2)</f>
        <v>0</v>
      </c>
      <c r="Y44">
        <f>ROUND(CZ44,2)</f>
        <v>0</v>
      </c>
      <c r="AA44">
        <v>-1</v>
      </c>
      <c r="AB44">
        <f>ROUND((AC44+AD44+AF44),2)</f>
        <v>751.33</v>
      </c>
      <c r="AC44">
        <f>ROUND((0),2)</f>
        <v>0</v>
      </c>
      <c r="AD44">
        <f>ROUND((((SUM(SmtRes!BR36:'SmtRes'!BR40))-(SUM(SmtRes!BS36:'SmtRes'!BS40)))+AE44),2)</f>
        <v>468.18</v>
      </c>
      <c r="AE44">
        <f>ROUND((SUM(SmtRes!BS36:'SmtRes'!BS40)),2)</f>
        <v>418.5</v>
      </c>
      <c r="AF44">
        <f>ROUND((SUM(SmtRes!BT36:'SmtRes'!BT40)),2)</f>
        <v>283.14999999999998</v>
      </c>
      <c r="AG44">
        <f>ROUND((AP44),2)</f>
        <v>0</v>
      </c>
      <c r="AH44">
        <f>(SUM(SmtRes!BU36:'SmtRes'!BU40))</f>
        <v>0.41</v>
      </c>
      <c r="AI44">
        <f>(SUM(SmtRes!BV36:'SmtRes'!BV40))</f>
        <v>0.44</v>
      </c>
      <c r="AJ44">
        <f>(AS44)</f>
        <v>0</v>
      </c>
      <c r="AK44">
        <v>1169.8290000000002</v>
      </c>
      <c r="AL44">
        <v>0</v>
      </c>
      <c r="AM44">
        <v>468.1798</v>
      </c>
      <c r="AN44">
        <v>418.495</v>
      </c>
      <c r="AO44">
        <v>283.1542</v>
      </c>
      <c r="AP44">
        <v>0</v>
      </c>
      <c r="AQ44">
        <v>0.41</v>
      </c>
      <c r="AR44">
        <v>0.44</v>
      </c>
      <c r="AS44">
        <v>0</v>
      </c>
      <c r="AT44">
        <v>103</v>
      </c>
      <c r="AU44">
        <v>60</v>
      </c>
      <c r="AV44">
        <v>1</v>
      </c>
      <c r="AW44">
        <v>1</v>
      </c>
      <c r="AZ44">
        <v>1</v>
      </c>
      <c r="BA44">
        <v>1</v>
      </c>
      <c r="BB44">
        <v>1</v>
      </c>
      <c r="BC44">
        <v>1</v>
      </c>
      <c r="BD44" t="s">
        <v>3</v>
      </c>
      <c r="BE44" t="s">
        <v>3</v>
      </c>
      <c r="BF44" t="s">
        <v>3</v>
      </c>
      <c r="BG44" t="s">
        <v>3</v>
      </c>
      <c r="BH44">
        <v>0</v>
      </c>
      <c r="BI44">
        <v>1</v>
      </c>
      <c r="BJ44" t="s">
        <v>66</v>
      </c>
      <c r="BM44">
        <v>33001</v>
      </c>
      <c r="BN44">
        <v>0</v>
      </c>
      <c r="BO44" t="s">
        <v>3</v>
      </c>
      <c r="BP44">
        <v>0</v>
      </c>
      <c r="BQ44">
        <v>2</v>
      </c>
      <c r="BR44">
        <v>0</v>
      </c>
      <c r="BS44">
        <v>1</v>
      </c>
      <c r="BT44">
        <v>1</v>
      </c>
      <c r="BU44">
        <v>1</v>
      </c>
      <c r="BV44">
        <v>1</v>
      </c>
      <c r="BW44">
        <v>1</v>
      </c>
      <c r="BX44">
        <v>1</v>
      </c>
      <c r="BY44" t="s">
        <v>3</v>
      </c>
      <c r="BZ44">
        <v>103</v>
      </c>
      <c r="CA44">
        <v>60</v>
      </c>
      <c r="CB44" t="s">
        <v>3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 t="s">
        <v>3</v>
      </c>
      <c r="CO44">
        <v>0</v>
      </c>
      <c r="CP44">
        <f>(P44+Q44+S44+R44)</f>
        <v>0</v>
      </c>
      <c r="CQ44">
        <f>SUMIF(SmtRes!AQ36:'SmtRes'!AQ40,"=1",SmtRes!AA36:'SmtRes'!AA40)</f>
        <v>0</v>
      </c>
      <c r="CR44">
        <f>SUMIF(SmtRes!AQ36:'SmtRes'!AQ40,"=1",SmtRes!AB36:'SmtRes'!AB40)</f>
        <v>2274.4699999999998</v>
      </c>
      <c r="CS44">
        <f>SUMIF(SmtRes!AQ36:'SmtRes'!AQ40,"=1",SmtRes!AC36:'SmtRes'!AC40)</f>
        <v>1902.25</v>
      </c>
      <c r="CT44">
        <f>SUMIF(SmtRes!AQ36:'SmtRes'!AQ40,"=1",SmtRes!AD36:'SmtRes'!AD40)</f>
        <v>690.62</v>
      </c>
      <c r="CU44">
        <f>AG44</f>
        <v>0</v>
      </c>
      <c r="CV44">
        <f>SUMIF(SmtRes!AQ36:'SmtRes'!AQ40,"=1",SmtRes!BU36:'SmtRes'!BU40)</f>
        <v>0.41</v>
      </c>
      <c r="CW44">
        <f>SUMIF(SmtRes!AQ36:'SmtRes'!AQ40,"=1",SmtRes!BV36:'SmtRes'!BV40)</f>
        <v>0.44</v>
      </c>
      <c r="CX44">
        <f>AJ44</f>
        <v>0</v>
      </c>
      <c r="CY44">
        <f>(((S44+R44)*AT44)/100)</f>
        <v>0</v>
      </c>
      <c r="CZ44">
        <f>(((S44+R44)*AU44)/100)</f>
        <v>0</v>
      </c>
      <c r="DC44" t="s">
        <v>3</v>
      </c>
      <c r="DD44" t="s">
        <v>3</v>
      </c>
      <c r="DE44" t="s">
        <v>3</v>
      </c>
      <c r="DF44" t="s">
        <v>3</v>
      </c>
      <c r="DG44" t="s">
        <v>3</v>
      </c>
      <c r="DH44" t="s">
        <v>3</v>
      </c>
      <c r="DI44" t="s">
        <v>3</v>
      </c>
      <c r="DJ44" t="s">
        <v>3</v>
      </c>
      <c r="DK44" t="s">
        <v>3</v>
      </c>
      <c r="DL44" t="s">
        <v>3</v>
      </c>
      <c r="DM44" t="s">
        <v>3</v>
      </c>
      <c r="DN44">
        <v>0</v>
      </c>
      <c r="DO44">
        <v>0</v>
      </c>
      <c r="DP44">
        <v>1</v>
      </c>
      <c r="DQ44">
        <v>1</v>
      </c>
      <c r="DU44">
        <v>1013</v>
      </c>
      <c r="DV44" t="s">
        <v>43</v>
      </c>
      <c r="DW44" t="s">
        <v>43</v>
      </c>
      <c r="DX44">
        <v>1</v>
      </c>
      <c r="DZ44" t="s">
        <v>3</v>
      </c>
      <c r="EA44" t="s">
        <v>3</v>
      </c>
      <c r="EB44" t="s">
        <v>3</v>
      </c>
      <c r="EC44" t="s">
        <v>3</v>
      </c>
      <c r="EE44">
        <v>83666879</v>
      </c>
      <c r="EF44">
        <v>2</v>
      </c>
      <c r="EG44" t="s">
        <v>24</v>
      </c>
      <c r="EH44">
        <v>27</v>
      </c>
      <c r="EI44" t="s">
        <v>59</v>
      </c>
      <c r="EJ44">
        <v>1</v>
      </c>
      <c r="EK44">
        <v>33001</v>
      </c>
      <c r="EL44" t="s">
        <v>59</v>
      </c>
      <c r="EM44" t="s">
        <v>60</v>
      </c>
      <c r="EO44" t="s">
        <v>3</v>
      </c>
      <c r="EQ44">
        <v>132096</v>
      </c>
      <c r="ER44">
        <v>0</v>
      </c>
      <c r="ES44">
        <v>0</v>
      </c>
      <c r="ET44">
        <v>0</v>
      </c>
      <c r="EU44">
        <v>0</v>
      </c>
      <c r="EV44">
        <v>0</v>
      </c>
      <c r="EW44">
        <v>0.41</v>
      </c>
      <c r="EX44">
        <v>0.44</v>
      </c>
      <c r="EY44">
        <v>0</v>
      </c>
      <c r="FQ44">
        <v>0</v>
      </c>
      <c r="FR44">
        <v>0</v>
      </c>
      <c r="FS44">
        <v>0</v>
      </c>
      <c r="FX44">
        <v>103</v>
      </c>
      <c r="FY44">
        <v>60</v>
      </c>
      <c r="GA44" t="s">
        <v>3</v>
      </c>
      <c r="GD44">
        <v>1</v>
      </c>
      <c r="GF44">
        <v>116903011</v>
      </c>
      <c r="GG44">
        <v>2</v>
      </c>
      <c r="GH44">
        <v>1</v>
      </c>
      <c r="GI44">
        <v>-2</v>
      </c>
      <c r="GJ44">
        <v>0</v>
      </c>
      <c r="GK44">
        <v>0</v>
      </c>
      <c r="GL44">
        <f>ROUND(IF(AND(BH44=3,BI44=3,FS44&lt;&gt;0),P44,0),2)</f>
        <v>0</v>
      </c>
      <c r="GM44">
        <f>ROUND(O44+X44+Y44,2)+GX44</f>
        <v>0</v>
      </c>
      <c r="GN44">
        <f>IF(OR(BI44=0,BI44=1),GM44-GX44,0)</f>
        <v>0</v>
      </c>
      <c r="GO44">
        <f>IF(BI44=2,GM44-GX44,0)</f>
        <v>0</v>
      </c>
      <c r="GP44">
        <f>IF(BI44=4,GM44-GX44,0)</f>
        <v>0</v>
      </c>
      <c r="GR44">
        <v>0</v>
      </c>
      <c r="GS44">
        <v>0</v>
      </c>
      <c r="GT44">
        <v>0</v>
      </c>
      <c r="GU44" t="s">
        <v>3</v>
      </c>
      <c r="GV44">
        <f>ROUND((GT44),2)</f>
        <v>0</v>
      </c>
      <c r="GW44">
        <v>1</v>
      </c>
      <c r="GX44">
        <f>ROUND(HC44*I44,2)</f>
        <v>0</v>
      </c>
      <c r="HA44">
        <v>0</v>
      </c>
      <c r="HB44">
        <v>0</v>
      </c>
      <c r="HC44">
        <f>GV44*GW44</f>
        <v>0</v>
      </c>
      <c r="HE44" t="s">
        <v>3</v>
      </c>
      <c r="HF44" t="s">
        <v>3</v>
      </c>
      <c r="HM44" t="s">
        <v>3</v>
      </c>
      <c r="HN44" t="s">
        <v>61</v>
      </c>
      <c r="HO44" t="s">
        <v>62</v>
      </c>
      <c r="HP44" t="s">
        <v>59</v>
      </c>
      <c r="HQ44" t="s">
        <v>59</v>
      </c>
      <c r="HS44">
        <v>0</v>
      </c>
      <c r="IK44">
        <v>0</v>
      </c>
    </row>
    <row r="45" spans="1:255" x14ac:dyDescent="0.2">
      <c r="A45" s="2">
        <v>19</v>
      </c>
      <c r="B45" s="2">
        <v>1</v>
      </c>
      <c r="C45" s="2"/>
      <c r="D45" s="2"/>
      <c r="E45" s="2"/>
      <c r="F45" s="2" t="s">
        <v>3</v>
      </c>
      <c r="G45" s="2" t="s">
        <v>67</v>
      </c>
      <c r="H45" s="2" t="s">
        <v>3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>
        <v>1</v>
      </c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>
        <v>0</v>
      </c>
      <c r="IL45" s="2"/>
      <c r="IM45" s="2"/>
      <c r="IN45" s="2"/>
      <c r="IO45" s="2"/>
      <c r="IP45" s="2"/>
      <c r="IQ45" s="2"/>
      <c r="IR45" s="2"/>
      <c r="IS45" s="2"/>
      <c r="IT45" s="2"/>
      <c r="IU45" s="2"/>
    </row>
    <row r="46" spans="1:255" x14ac:dyDescent="0.2">
      <c r="A46" s="2">
        <v>17</v>
      </c>
      <c r="B46" s="2">
        <v>1</v>
      </c>
      <c r="C46" s="2">
        <f>ROW(SmtRes!A44)</f>
        <v>44</v>
      </c>
      <c r="D46" s="2">
        <f>ROW(EtalonRes!A44)</f>
        <v>44</v>
      </c>
      <c r="E46" s="2" t="s">
        <v>68</v>
      </c>
      <c r="F46" s="2" t="s">
        <v>69</v>
      </c>
      <c r="G46" s="2" t="s">
        <v>70</v>
      </c>
      <c r="H46" s="2" t="s">
        <v>43</v>
      </c>
      <c r="I46" s="2">
        <v>0</v>
      </c>
      <c r="J46" s="2">
        <v>0</v>
      </c>
      <c r="K46" s="2">
        <v>0</v>
      </c>
      <c r="L46" s="2">
        <v>6</v>
      </c>
      <c r="M46" s="2">
        <v>6</v>
      </c>
      <c r="N46" s="2">
        <f>ROUND(L46-M46,4)</f>
        <v>0</v>
      </c>
      <c r="O46" s="2">
        <f>ROUND(CP46,2)</f>
        <v>0</v>
      </c>
      <c r="P46" s="2">
        <f>SUMIF(SmtRes!AQ41:'SmtRes'!AQ44,"=1",SmtRes!DF41:'SmtRes'!DF44)</f>
        <v>0</v>
      </c>
      <c r="Q46" s="2">
        <f>SUMIF(SmtRes!AQ41:'SmtRes'!AQ44,"=1",SmtRes!DG41:'SmtRes'!DG44)</f>
        <v>0</v>
      </c>
      <c r="R46" s="2">
        <f>SUMIF(SmtRes!AQ41:'SmtRes'!AQ44,"=1",SmtRes!DH41:'SmtRes'!DH44)</f>
        <v>0</v>
      </c>
      <c r="S46" s="2">
        <f>SUMIF(SmtRes!AQ41:'SmtRes'!AQ44,"=1",SmtRes!DI41:'SmtRes'!DI44)</f>
        <v>0</v>
      </c>
      <c r="T46" s="2">
        <f>ROUND(CU46*I46,2)</f>
        <v>0</v>
      </c>
      <c r="U46" s="2">
        <f>SUMIF(SmtRes!AQ41:'SmtRes'!AQ44,"=1",SmtRes!CV41:'SmtRes'!CV44)</f>
        <v>0</v>
      </c>
      <c r="V46" s="2">
        <f>SUMIF(SmtRes!AQ41:'SmtRes'!AQ44,"=1",SmtRes!CW41:'SmtRes'!CW44)</f>
        <v>0</v>
      </c>
      <c r="W46" s="2">
        <f>ROUND(CX46*I46,2)</f>
        <v>0</v>
      </c>
      <c r="X46" s="2">
        <f>ROUND(CY46,2)</f>
        <v>0</v>
      </c>
      <c r="Y46" s="2">
        <f>ROUND(CZ46,2)</f>
        <v>0</v>
      </c>
      <c r="Z46" s="2"/>
      <c r="AA46" s="2">
        <v>85057682</v>
      </c>
      <c r="AB46" s="2">
        <f>ROUND((AC46+AD46+AF46),2)</f>
        <v>242.91</v>
      </c>
      <c r="AC46" s="2">
        <f>ROUND((0),2)</f>
        <v>0</v>
      </c>
      <c r="AD46" s="2">
        <f>ROUND((((SUM(SmtRes!BR41:'SmtRes'!BR44))-(SUM(SmtRes!BS41:'SmtRes'!BS44)))+AE46),2)</f>
        <v>70.25</v>
      </c>
      <c r="AE46" s="2">
        <f>ROUND((SUM(SmtRes!BS41:'SmtRes'!BS44)),2)</f>
        <v>113.65</v>
      </c>
      <c r="AF46" s="2">
        <f>ROUND((SUM(SmtRes!BT41:'SmtRes'!BT44)),2)</f>
        <v>172.66</v>
      </c>
      <c r="AG46" s="2">
        <f>ROUND((AP46),2)</f>
        <v>0</v>
      </c>
      <c r="AH46" s="2">
        <f>(SUM(SmtRes!BU41:'SmtRes'!BU44))</f>
        <v>0.25</v>
      </c>
      <c r="AI46" s="2">
        <f>(SUM(SmtRes!BV41:'SmtRes'!BV44))</f>
        <v>0.14000000000000001</v>
      </c>
      <c r="AJ46" s="2">
        <f>(AS46)</f>
        <v>0</v>
      </c>
      <c r="AK46" s="2">
        <v>356.55760000000004</v>
      </c>
      <c r="AL46" s="2">
        <v>0</v>
      </c>
      <c r="AM46" s="2">
        <v>70.25200000000001</v>
      </c>
      <c r="AN46" s="2">
        <v>113.65060000000001</v>
      </c>
      <c r="AO46" s="2">
        <v>172.655</v>
      </c>
      <c r="AP46" s="2">
        <v>0</v>
      </c>
      <c r="AQ46" s="2">
        <v>0.25</v>
      </c>
      <c r="AR46" s="2">
        <v>0.14000000000000001</v>
      </c>
      <c r="AS46" s="2">
        <v>0</v>
      </c>
      <c r="AT46" s="2">
        <v>103</v>
      </c>
      <c r="AU46" s="2">
        <v>60</v>
      </c>
      <c r="AV46" s="2">
        <v>1</v>
      </c>
      <c r="AW46" s="2">
        <v>1</v>
      </c>
      <c r="AX46" s="2"/>
      <c r="AY46" s="2"/>
      <c r="AZ46" s="2">
        <v>1</v>
      </c>
      <c r="BA46" s="2">
        <v>1</v>
      </c>
      <c r="BB46" s="2">
        <v>1</v>
      </c>
      <c r="BC46" s="2">
        <v>1</v>
      </c>
      <c r="BD46" s="2" t="s">
        <v>3</v>
      </c>
      <c r="BE46" s="2" t="s">
        <v>3</v>
      </c>
      <c r="BF46" s="2" t="s">
        <v>3</v>
      </c>
      <c r="BG46" s="2" t="s">
        <v>3</v>
      </c>
      <c r="BH46" s="2">
        <v>0</v>
      </c>
      <c r="BI46" s="2">
        <v>1</v>
      </c>
      <c r="BJ46" s="2" t="s">
        <v>71</v>
      </c>
      <c r="BK46" s="2"/>
      <c r="BL46" s="2"/>
      <c r="BM46" s="2">
        <v>33001</v>
      </c>
      <c r="BN46" s="2">
        <v>0</v>
      </c>
      <c r="BO46" s="2" t="s">
        <v>3</v>
      </c>
      <c r="BP46" s="2">
        <v>0</v>
      </c>
      <c r="BQ46" s="2">
        <v>2</v>
      </c>
      <c r="BR46" s="2">
        <v>0</v>
      </c>
      <c r="BS46" s="2">
        <v>1</v>
      </c>
      <c r="BT46" s="2">
        <v>1</v>
      </c>
      <c r="BU46" s="2">
        <v>1</v>
      </c>
      <c r="BV46" s="2">
        <v>1</v>
      </c>
      <c r="BW46" s="2">
        <v>1</v>
      </c>
      <c r="BX46" s="2">
        <v>1</v>
      </c>
      <c r="BY46" s="2" t="s">
        <v>3</v>
      </c>
      <c r="BZ46" s="2">
        <v>103</v>
      </c>
      <c r="CA46" s="2">
        <v>60</v>
      </c>
      <c r="CB46" s="2" t="s">
        <v>3</v>
      </c>
      <c r="CC46" s="2"/>
      <c r="CD46" s="2"/>
      <c r="CE46" s="2">
        <v>0</v>
      </c>
      <c r="CF46" s="2">
        <v>0</v>
      </c>
      <c r="CG46" s="2">
        <v>0</v>
      </c>
      <c r="CH46" s="2">
        <v>2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 t="s">
        <v>3</v>
      </c>
      <c r="CO46" s="2">
        <v>0</v>
      </c>
      <c r="CP46" s="2">
        <f>(P46+Q46+S46+R46)</f>
        <v>0</v>
      </c>
      <c r="CQ46" s="2">
        <f>SUMIF(SmtRes!AQ41:'SmtRes'!AQ44,"=1",SmtRes!AA41:'SmtRes'!AA44)</f>
        <v>0</v>
      </c>
      <c r="CR46" s="2">
        <f>SUMIF(SmtRes!AQ41:'SmtRes'!AQ44,"=1",SmtRes!AB41:'SmtRes'!AB44)</f>
        <v>648.18000000000006</v>
      </c>
      <c r="CS46" s="2">
        <f>SUMIF(SmtRes!AQ41:'SmtRes'!AQ44,"=1",SmtRes!AC41:'SmtRes'!AC44)</f>
        <v>811.79</v>
      </c>
      <c r="CT46" s="2">
        <f>SUMIF(SmtRes!AQ41:'SmtRes'!AQ44,"=1",SmtRes!AD41:'SmtRes'!AD44)</f>
        <v>690.62</v>
      </c>
      <c r="CU46" s="2">
        <f>AG46</f>
        <v>0</v>
      </c>
      <c r="CV46" s="2">
        <f>SUMIF(SmtRes!AQ41:'SmtRes'!AQ44,"=1",SmtRes!BU41:'SmtRes'!BU44)</f>
        <v>0.25</v>
      </c>
      <c r="CW46" s="2">
        <f>SUMIF(SmtRes!AQ41:'SmtRes'!AQ44,"=1",SmtRes!BV41:'SmtRes'!BV44)</f>
        <v>0.14000000000000001</v>
      </c>
      <c r="CX46" s="2">
        <f>AJ46</f>
        <v>0</v>
      </c>
      <c r="CY46" s="2">
        <f>(((S46+R46)*AT46)/100)</f>
        <v>0</v>
      </c>
      <c r="CZ46" s="2">
        <f>(((S46+R46)*AU46)/100)</f>
        <v>0</v>
      </c>
      <c r="DA46" s="2"/>
      <c r="DB46" s="2"/>
      <c r="DC46" s="2" t="s">
        <v>3</v>
      </c>
      <c r="DD46" s="2" t="s">
        <v>3</v>
      </c>
      <c r="DE46" s="2" t="s">
        <v>3</v>
      </c>
      <c r="DF46" s="2" t="s">
        <v>3</v>
      </c>
      <c r="DG46" s="2" t="s">
        <v>3</v>
      </c>
      <c r="DH46" s="2" t="s">
        <v>3</v>
      </c>
      <c r="DI46" s="2" t="s">
        <v>3</v>
      </c>
      <c r="DJ46" s="2" t="s">
        <v>3</v>
      </c>
      <c r="DK46" s="2" t="s">
        <v>3</v>
      </c>
      <c r="DL46" s="2" t="s">
        <v>3</v>
      </c>
      <c r="DM46" s="2" t="s">
        <v>3</v>
      </c>
      <c r="DN46" s="2">
        <v>0</v>
      </c>
      <c r="DO46" s="2">
        <v>0</v>
      </c>
      <c r="DP46" s="2">
        <v>1</v>
      </c>
      <c r="DQ46" s="2">
        <v>1</v>
      </c>
      <c r="DR46" s="2"/>
      <c r="DS46" s="2"/>
      <c r="DT46" s="2"/>
      <c r="DU46" s="2">
        <v>1013</v>
      </c>
      <c r="DV46" s="2" t="s">
        <v>43</v>
      </c>
      <c r="DW46" s="2" t="s">
        <v>43</v>
      </c>
      <c r="DX46" s="2">
        <v>1</v>
      </c>
      <c r="DY46" s="2"/>
      <c r="DZ46" s="2" t="s">
        <v>3</v>
      </c>
      <c r="EA46" s="2" t="s">
        <v>3</v>
      </c>
      <c r="EB46" s="2" t="s">
        <v>3</v>
      </c>
      <c r="EC46" s="2" t="s">
        <v>3</v>
      </c>
      <c r="ED46" s="2"/>
      <c r="EE46" s="2">
        <v>83666879</v>
      </c>
      <c r="EF46" s="2">
        <v>2</v>
      </c>
      <c r="EG46" s="2" t="s">
        <v>24</v>
      </c>
      <c r="EH46" s="2">
        <v>27</v>
      </c>
      <c r="EI46" s="2" t="s">
        <v>59</v>
      </c>
      <c r="EJ46" s="2">
        <v>1</v>
      </c>
      <c r="EK46" s="2">
        <v>33001</v>
      </c>
      <c r="EL46" s="2" t="s">
        <v>59</v>
      </c>
      <c r="EM46" s="2" t="s">
        <v>60</v>
      </c>
      <c r="EN46" s="2"/>
      <c r="EO46" s="2" t="s">
        <v>3</v>
      </c>
      <c r="EP46" s="2"/>
      <c r="EQ46" s="2">
        <v>131072</v>
      </c>
      <c r="ER46" s="2">
        <v>0</v>
      </c>
      <c r="ES46" s="2">
        <v>0</v>
      </c>
      <c r="ET46" s="2">
        <v>0</v>
      </c>
      <c r="EU46" s="2">
        <v>0</v>
      </c>
      <c r="EV46" s="2">
        <v>0</v>
      </c>
      <c r="EW46" s="2">
        <v>0.25</v>
      </c>
      <c r="EX46" s="2">
        <v>0.14000000000000001</v>
      </c>
      <c r="EY46" s="2">
        <v>0</v>
      </c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>
        <v>0</v>
      </c>
      <c r="FR46" s="2">
        <v>0</v>
      </c>
      <c r="FS46" s="2">
        <v>0</v>
      </c>
      <c r="FT46" s="2"/>
      <c r="FU46" s="2"/>
      <c r="FV46" s="2"/>
      <c r="FW46" s="2"/>
      <c r="FX46" s="2">
        <v>103</v>
      </c>
      <c r="FY46" s="2">
        <v>60</v>
      </c>
      <c r="FZ46" s="2"/>
      <c r="GA46" s="2" t="s">
        <v>3</v>
      </c>
      <c r="GB46" s="2"/>
      <c r="GC46" s="2"/>
      <c r="GD46" s="2">
        <v>1</v>
      </c>
      <c r="GE46" s="2"/>
      <c r="GF46" s="2">
        <v>-718096970</v>
      </c>
      <c r="GG46" s="2">
        <v>2</v>
      </c>
      <c r="GH46" s="2">
        <v>1</v>
      </c>
      <c r="GI46" s="2">
        <v>-2</v>
      </c>
      <c r="GJ46" s="2">
        <v>0</v>
      </c>
      <c r="GK46" s="2">
        <v>0</v>
      </c>
      <c r="GL46" s="2">
        <f>ROUND(IF(AND(BH46=3,BI46=3,FS46&lt;&gt;0),P46,0),2)</f>
        <v>0</v>
      </c>
      <c r="GM46" s="2">
        <f>ROUND(O46+X46+Y46,2)+GX46</f>
        <v>0</v>
      </c>
      <c r="GN46" s="2">
        <f>IF(OR(BI46=0,BI46=1),GM46-GX46,0)</f>
        <v>0</v>
      </c>
      <c r="GO46" s="2">
        <f>IF(BI46=2,GM46-GX46,0)</f>
        <v>0</v>
      </c>
      <c r="GP46" s="2">
        <f>IF(BI46=4,GM46-GX46,0)</f>
        <v>0</v>
      </c>
      <c r="GQ46" s="2"/>
      <c r="GR46" s="2">
        <v>0</v>
      </c>
      <c r="GS46" s="2">
        <v>3</v>
      </c>
      <c r="GT46" s="2">
        <v>0</v>
      </c>
      <c r="GU46" s="2" t="s">
        <v>3</v>
      </c>
      <c r="GV46" s="2">
        <f>ROUND((GT46),2)</f>
        <v>0</v>
      </c>
      <c r="GW46" s="2">
        <v>1</v>
      </c>
      <c r="GX46" s="2">
        <f>ROUND(HC46*I46,2)</f>
        <v>0</v>
      </c>
      <c r="GY46" s="2"/>
      <c r="GZ46" s="2"/>
      <c r="HA46" s="2">
        <v>0</v>
      </c>
      <c r="HB46" s="2">
        <v>0</v>
      </c>
      <c r="HC46" s="2">
        <f>GV46*GW46</f>
        <v>0</v>
      </c>
      <c r="HD46" s="2"/>
      <c r="HE46" s="2" t="s">
        <v>3</v>
      </c>
      <c r="HF46" s="2" t="s">
        <v>3</v>
      </c>
      <c r="HG46" s="2"/>
      <c r="HH46" s="2"/>
      <c r="HI46" s="2"/>
      <c r="HJ46" s="2"/>
      <c r="HK46" s="2"/>
      <c r="HL46" s="2"/>
      <c r="HM46" s="2" t="s">
        <v>3</v>
      </c>
      <c r="HN46" s="2" t="s">
        <v>61</v>
      </c>
      <c r="HO46" s="2" t="s">
        <v>62</v>
      </c>
      <c r="HP46" s="2" t="s">
        <v>59</v>
      </c>
      <c r="HQ46" s="2" t="s">
        <v>59</v>
      </c>
      <c r="HR46" s="2"/>
      <c r="HS46" s="2">
        <v>0</v>
      </c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>
        <v>0</v>
      </c>
      <c r="IL46" s="2"/>
      <c r="IM46" s="2"/>
      <c r="IN46" s="2"/>
      <c r="IO46" s="2"/>
      <c r="IP46" s="2"/>
      <c r="IQ46" s="2"/>
      <c r="IR46" s="2"/>
      <c r="IS46" s="2"/>
      <c r="IT46" s="2"/>
      <c r="IU46" s="2"/>
    </row>
    <row r="47" spans="1:255" x14ac:dyDescent="0.2">
      <c r="A47">
        <v>17</v>
      </c>
      <c r="B47">
        <v>1</v>
      </c>
      <c r="C47">
        <f>ROW(SmtRes!A48)</f>
        <v>48</v>
      </c>
      <c r="D47">
        <f>ROW(EtalonRes!A48)</f>
        <v>48</v>
      </c>
      <c r="E47" t="s">
        <v>68</v>
      </c>
      <c r="F47" t="s">
        <v>69</v>
      </c>
      <c r="G47" t="s">
        <v>70</v>
      </c>
      <c r="H47" t="s">
        <v>43</v>
      </c>
      <c r="I47">
        <v>0</v>
      </c>
      <c r="J47">
        <v>0</v>
      </c>
      <c r="K47">
        <v>0</v>
      </c>
      <c r="L47">
        <v>6</v>
      </c>
      <c r="M47">
        <v>6</v>
      </c>
      <c r="N47">
        <f>ROUND(L47-M47,4)</f>
        <v>0</v>
      </c>
      <c r="O47">
        <f>ROUND(CP47,2)</f>
        <v>0</v>
      </c>
      <c r="P47">
        <f>SUMIF(SmtRes!AQ45:'SmtRes'!AQ48,"=1",SmtRes!DF45:'SmtRes'!DF48)</f>
        <v>0</v>
      </c>
      <c r="Q47">
        <f>SUMIF(SmtRes!AQ45:'SmtRes'!AQ48,"=1",SmtRes!DG45:'SmtRes'!DG48)</f>
        <v>0</v>
      </c>
      <c r="R47">
        <f>SUMIF(SmtRes!AQ45:'SmtRes'!AQ48,"=1",SmtRes!DH45:'SmtRes'!DH48)</f>
        <v>0</v>
      </c>
      <c r="S47">
        <f>SUMIF(SmtRes!AQ45:'SmtRes'!AQ48,"=1",SmtRes!DI45:'SmtRes'!DI48)</f>
        <v>0</v>
      </c>
      <c r="T47">
        <f>ROUND(CU47*I47,2)</f>
        <v>0</v>
      </c>
      <c r="U47">
        <f>SUMIF(SmtRes!AQ45:'SmtRes'!AQ48,"=1",SmtRes!CV45:'SmtRes'!CV48)</f>
        <v>0</v>
      </c>
      <c r="V47">
        <f>SUMIF(SmtRes!AQ45:'SmtRes'!AQ48,"=1",SmtRes!CW45:'SmtRes'!CW48)</f>
        <v>0</v>
      </c>
      <c r="W47">
        <f>ROUND(CX47*I47,2)</f>
        <v>0</v>
      </c>
      <c r="X47">
        <f>ROUND(CY47,2)</f>
        <v>0</v>
      </c>
      <c r="Y47">
        <f>ROUND(CZ47,2)</f>
        <v>0</v>
      </c>
      <c r="AA47">
        <v>85057623</v>
      </c>
      <c r="AB47">
        <f>ROUND((AC47+AD47+AF47),2)</f>
        <v>242.91</v>
      </c>
      <c r="AC47">
        <f>ROUND((0),2)</f>
        <v>0</v>
      </c>
      <c r="AD47">
        <f>ROUND((((SUM(SmtRes!BR45:'SmtRes'!BR48))-(SUM(SmtRes!BS45:'SmtRes'!BS48)))+AE47),2)</f>
        <v>70.25</v>
      </c>
      <c r="AE47">
        <f>ROUND((SUM(SmtRes!BS45:'SmtRes'!BS48)),2)</f>
        <v>113.65</v>
      </c>
      <c r="AF47">
        <f>ROUND((SUM(SmtRes!BT45:'SmtRes'!BT48)),2)</f>
        <v>172.66</v>
      </c>
      <c r="AG47">
        <f>ROUND((AP47),2)</f>
        <v>0</v>
      </c>
      <c r="AH47">
        <f>(SUM(SmtRes!BU45:'SmtRes'!BU48))</f>
        <v>0.25</v>
      </c>
      <c r="AI47">
        <f>(SUM(SmtRes!BV45:'SmtRes'!BV48))</f>
        <v>0.14000000000000001</v>
      </c>
      <c r="AJ47">
        <f>(AS47)</f>
        <v>0</v>
      </c>
      <c r="AK47">
        <v>356.55760000000004</v>
      </c>
      <c r="AL47">
        <v>0</v>
      </c>
      <c r="AM47">
        <v>70.25200000000001</v>
      </c>
      <c r="AN47">
        <v>113.65060000000001</v>
      </c>
      <c r="AO47">
        <v>172.655</v>
      </c>
      <c r="AP47">
        <v>0</v>
      </c>
      <c r="AQ47">
        <v>0.25</v>
      </c>
      <c r="AR47">
        <v>0.14000000000000001</v>
      </c>
      <c r="AS47">
        <v>0</v>
      </c>
      <c r="AT47">
        <v>103</v>
      </c>
      <c r="AU47">
        <v>60</v>
      </c>
      <c r="AV47">
        <v>1</v>
      </c>
      <c r="AW47">
        <v>1</v>
      </c>
      <c r="AZ47">
        <v>1</v>
      </c>
      <c r="BA47">
        <v>1</v>
      </c>
      <c r="BB47">
        <v>1</v>
      </c>
      <c r="BC47">
        <v>1</v>
      </c>
      <c r="BD47" t="s">
        <v>3</v>
      </c>
      <c r="BE47" t="s">
        <v>3</v>
      </c>
      <c r="BF47" t="s">
        <v>3</v>
      </c>
      <c r="BG47" t="s">
        <v>3</v>
      </c>
      <c r="BH47">
        <v>0</v>
      </c>
      <c r="BI47">
        <v>1</v>
      </c>
      <c r="BJ47" t="s">
        <v>71</v>
      </c>
      <c r="BM47">
        <v>33001</v>
      </c>
      <c r="BN47">
        <v>0</v>
      </c>
      <c r="BO47" t="s">
        <v>3</v>
      </c>
      <c r="BP47">
        <v>0</v>
      </c>
      <c r="BQ47">
        <v>2</v>
      </c>
      <c r="BR47">
        <v>0</v>
      </c>
      <c r="BS47">
        <v>1</v>
      </c>
      <c r="BT47">
        <v>1</v>
      </c>
      <c r="BU47">
        <v>1</v>
      </c>
      <c r="BV47">
        <v>1</v>
      </c>
      <c r="BW47">
        <v>1</v>
      </c>
      <c r="BX47">
        <v>1</v>
      </c>
      <c r="BY47" t="s">
        <v>3</v>
      </c>
      <c r="BZ47">
        <v>103</v>
      </c>
      <c r="CA47">
        <v>60</v>
      </c>
      <c r="CB47" t="s">
        <v>3</v>
      </c>
      <c r="CE47">
        <v>0</v>
      </c>
      <c r="CF47">
        <v>0</v>
      </c>
      <c r="CG47">
        <v>0</v>
      </c>
      <c r="CH47">
        <v>2</v>
      </c>
      <c r="CI47">
        <v>0</v>
      </c>
      <c r="CJ47">
        <v>0</v>
      </c>
      <c r="CK47">
        <v>0</v>
      </c>
      <c r="CL47">
        <v>0</v>
      </c>
      <c r="CM47">
        <v>0</v>
      </c>
      <c r="CN47" t="s">
        <v>3</v>
      </c>
      <c r="CO47">
        <v>0</v>
      </c>
      <c r="CP47">
        <f>(P47+Q47+S47+R47)</f>
        <v>0</v>
      </c>
      <c r="CQ47">
        <f>SUMIF(SmtRes!AQ45:'SmtRes'!AQ48,"=1",SmtRes!AA45:'SmtRes'!AA48)</f>
        <v>0</v>
      </c>
      <c r="CR47">
        <f>SUMIF(SmtRes!AQ45:'SmtRes'!AQ48,"=1",SmtRes!AB45:'SmtRes'!AB48)</f>
        <v>648.18000000000006</v>
      </c>
      <c r="CS47">
        <f>SUMIF(SmtRes!AQ45:'SmtRes'!AQ48,"=1",SmtRes!AC45:'SmtRes'!AC48)</f>
        <v>811.79</v>
      </c>
      <c r="CT47">
        <f>SUMIF(SmtRes!AQ45:'SmtRes'!AQ48,"=1",SmtRes!AD45:'SmtRes'!AD48)</f>
        <v>690.62</v>
      </c>
      <c r="CU47">
        <f>AG47</f>
        <v>0</v>
      </c>
      <c r="CV47">
        <f>SUMIF(SmtRes!AQ45:'SmtRes'!AQ48,"=1",SmtRes!BU45:'SmtRes'!BU48)</f>
        <v>0.25</v>
      </c>
      <c r="CW47">
        <f>SUMIF(SmtRes!AQ45:'SmtRes'!AQ48,"=1",SmtRes!BV45:'SmtRes'!BV48)</f>
        <v>0.14000000000000001</v>
      </c>
      <c r="CX47">
        <f>AJ47</f>
        <v>0</v>
      </c>
      <c r="CY47">
        <f>(((S47+R47)*AT47)/100)</f>
        <v>0</v>
      </c>
      <c r="CZ47">
        <f>(((S47+R47)*AU47)/100)</f>
        <v>0</v>
      </c>
      <c r="DC47" t="s">
        <v>3</v>
      </c>
      <c r="DD47" t="s">
        <v>3</v>
      </c>
      <c r="DE47" t="s">
        <v>3</v>
      </c>
      <c r="DF47" t="s">
        <v>3</v>
      </c>
      <c r="DG47" t="s">
        <v>3</v>
      </c>
      <c r="DH47" t="s">
        <v>3</v>
      </c>
      <c r="DI47" t="s">
        <v>3</v>
      </c>
      <c r="DJ47" t="s">
        <v>3</v>
      </c>
      <c r="DK47" t="s">
        <v>3</v>
      </c>
      <c r="DL47" t="s">
        <v>3</v>
      </c>
      <c r="DM47" t="s">
        <v>3</v>
      </c>
      <c r="DN47">
        <v>0</v>
      </c>
      <c r="DO47">
        <v>0</v>
      </c>
      <c r="DP47">
        <v>1</v>
      </c>
      <c r="DQ47">
        <v>1</v>
      </c>
      <c r="DU47">
        <v>1013</v>
      </c>
      <c r="DV47" t="s">
        <v>43</v>
      </c>
      <c r="DW47" t="s">
        <v>43</v>
      </c>
      <c r="DX47">
        <v>1</v>
      </c>
      <c r="DZ47" t="s">
        <v>3</v>
      </c>
      <c r="EA47" t="s">
        <v>3</v>
      </c>
      <c r="EB47" t="s">
        <v>3</v>
      </c>
      <c r="EC47" t="s">
        <v>3</v>
      </c>
      <c r="EE47">
        <v>83666879</v>
      </c>
      <c r="EF47">
        <v>2</v>
      </c>
      <c r="EG47" t="s">
        <v>24</v>
      </c>
      <c r="EH47">
        <v>27</v>
      </c>
      <c r="EI47" t="s">
        <v>59</v>
      </c>
      <c r="EJ47">
        <v>1</v>
      </c>
      <c r="EK47">
        <v>33001</v>
      </c>
      <c r="EL47" t="s">
        <v>59</v>
      </c>
      <c r="EM47" t="s">
        <v>60</v>
      </c>
      <c r="EO47" t="s">
        <v>3</v>
      </c>
      <c r="EQ47">
        <v>131072</v>
      </c>
      <c r="ER47">
        <v>0</v>
      </c>
      <c r="ES47">
        <v>0</v>
      </c>
      <c r="ET47">
        <v>0</v>
      </c>
      <c r="EU47">
        <v>0</v>
      </c>
      <c r="EV47">
        <v>0</v>
      </c>
      <c r="EW47">
        <v>0.25</v>
      </c>
      <c r="EX47">
        <v>0.14000000000000001</v>
      </c>
      <c r="EY47">
        <v>0</v>
      </c>
      <c r="FQ47">
        <v>0</v>
      </c>
      <c r="FR47">
        <v>0</v>
      </c>
      <c r="FS47">
        <v>0</v>
      </c>
      <c r="FX47">
        <v>103</v>
      </c>
      <c r="FY47">
        <v>60</v>
      </c>
      <c r="GA47" t="s">
        <v>3</v>
      </c>
      <c r="GD47">
        <v>1</v>
      </c>
      <c r="GF47">
        <v>-718096970</v>
      </c>
      <c r="GG47">
        <v>2</v>
      </c>
      <c r="GH47">
        <v>1</v>
      </c>
      <c r="GI47">
        <v>-2</v>
      </c>
      <c r="GJ47">
        <v>0</v>
      </c>
      <c r="GK47">
        <v>0</v>
      </c>
      <c r="GL47">
        <f>ROUND(IF(AND(BH47=3,BI47=3,FS47&lt;&gt;0),P47,0),2)</f>
        <v>0</v>
      </c>
      <c r="GM47">
        <f>ROUND(O47+X47+Y47,2)+GX47</f>
        <v>0</v>
      </c>
      <c r="GN47">
        <f>IF(OR(BI47=0,BI47=1),GM47-GX47,0)</f>
        <v>0</v>
      </c>
      <c r="GO47">
        <f>IF(BI47=2,GM47-GX47,0)</f>
        <v>0</v>
      </c>
      <c r="GP47">
        <f>IF(BI47=4,GM47-GX47,0)</f>
        <v>0</v>
      </c>
      <c r="GR47">
        <v>0</v>
      </c>
      <c r="GS47">
        <v>3</v>
      </c>
      <c r="GT47">
        <v>0</v>
      </c>
      <c r="GU47" t="s">
        <v>3</v>
      </c>
      <c r="GV47">
        <f>ROUND((GT47),2)</f>
        <v>0</v>
      </c>
      <c r="GW47">
        <v>1</v>
      </c>
      <c r="GX47">
        <f>ROUND(HC47*I47,2)</f>
        <v>0</v>
      </c>
      <c r="HA47">
        <v>0</v>
      </c>
      <c r="HB47">
        <v>0</v>
      </c>
      <c r="HC47">
        <f>GV47*GW47</f>
        <v>0</v>
      </c>
      <c r="HE47" t="s">
        <v>3</v>
      </c>
      <c r="HF47" t="s">
        <v>3</v>
      </c>
      <c r="HM47" t="s">
        <v>3</v>
      </c>
      <c r="HN47" t="s">
        <v>61</v>
      </c>
      <c r="HO47" t="s">
        <v>62</v>
      </c>
      <c r="HP47" t="s">
        <v>59</v>
      </c>
      <c r="HQ47" t="s">
        <v>59</v>
      </c>
      <c r="HS47">
        <v>0</v>
      </c>
      <c r="IK47">
        <v>0</v>
      </c>
    </row>
    <row r="48" spans="1:255" x14ac:dyDescent="0.2">
      <c r="A48" s="2">
        <v>19</v>
      </c>
      <c r="B48" s="2">
        <v>1</v>
      </c>
      <c r="C48" s="2"/>
      <c r="D48" s="2"/>
      <c r="E48" s="2"/>
      <c r="F48" s="2" t="s">
        <v>3</v>
      </c>
      <c r="G48" s="2" t="s">
        <v>72</v>
      </c>
      <c r="H48" s="2" t="s">
        <v>3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>
        <v>1</v>
      </c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>
        <v>0</v>
      </c>
      <c r="IL48" s="2"/>
      <c r="IM48" s="2"/>
      <c r="IN48" s="2"/>
      <c r="IO48" s="2"/>
      <c r="IP48" s="2"/>
      <c r="IQ48" s="2"/>
      <c r="IR48" s="2"/>
      <c r="IS48" s="2"/>
      <c r="IT48" s="2"/>
      <c r="IU48" s="2"/>
    </row>
    <row r="49" spans="1:255" x14ac:dyDescent="0.2">
      <c r="A49" s="2">
        <v>17</v>
      </c>
      <c r="B49" s="2">
        <v>1</v>
      </c>
      <c r="C49" s="2">
        <f>ROW(SmtRes!A52)</f>
        <v>52</v>
      </c>
      <c r="D49" s="2">
        <f>ROW(EtalonRes!A52)</f>
        <v>52</v>
      </c>
      <c r="E49" s="2" t="s">
        <v>73</v>
      </c>
      <c r="F49" s="2" t="s">
        <v>74</v>
      </c>
      <c r="G49" s="2" t="s">
        <v>75</v>
      </c>
      <c r="H49" s="2" t="s">
        <v>43</v>
      </c>
      <c r="I49" s="2">
        <v>0</v>
      </c>
      <c r="J49" s="2">
        <v>0</v>
      </c>
      <c r="K49" s="2">
        <v>0</v>
      </c>
      <c r="L49" s="2">
        <v>2</v>
      </c>
      <c r="M49" s="2">
        <v>2</v>
      </c>
      <c r="N49" s="2">
        <f>ROUND(L49-M49,4)</f>
        <v>0</v>
      </c>
      <c r="O49" s="2">
        <f>ROUND(CP49,2)</f>
        <v>0</v>
      </c>
      <c r="P49" s="2">
        <f>SUMIF(SmtRes!AQ49:'SmtRes'!AQ52,"=1",SmtRes!DF49:'SmtRes'!DF52)</f>
        <v>0</v>
      </c>
      <c r="Q49" s="2">
        <f>SUMIF(SmtRes!AQ49:'SmtRes'!AQ52,"=1",SmtRes!DG49:'SmtRes'!DG52)</f>
        <v>0</v>
      </c>
      <c r="R49" s="2">
        <f>SUMIF(SmtRes!AQ49:'SmtRes'!AQ52,"=1",SmtRes!DH49:'SmtRes'!DH52)</f>
        <v>0</v>
      </c>
      <c r="S49" s="2">
        <f>SUMIF(SmtRes!AQ49:'SmtRes'!AQ52,"=1",SmtRes!DI49:'SmtRes'!DI52)</f>
        <v>0</v>
      </c>
      <c r="T49" s="2">
        <f>ROUND(CU49*I49,2)</f>
        <v>0</v>
      </c>
      <c r="U49" s="2">
        <f>SUMIF(SmtRes!AQ49:'SmtRes'!AQ52,"=1",SmtRes!CV49:'SmtRes'!CV52)</f>
        <v>0</v>
      </c>
      <c r="V49" s="2">
        <f>SUMIF(SmtRes!AQ49:'SmtRes'!AQ52,"=1",SmtRes!CW49:'SmtRes'!CW52)</f>
        <v>0</v>
      </c>
      <c r="W49" s="2">
        <f>ROUND(CX49*I49,2)</f>
        <v>0</v>
      </c>
      <c r="X49" s="2">
        <f>ROUND(CY49,2)</f>
        <v>0</v>
      </c>
      <c r="Y49" s="2">
        <f>ROUND(CZ49,2)</f>
        <v>0</v>
      </c>
      <c r="Z49" s="2"/>
      <c r="AA49" s="2">
        <v>85057682</v>
      </c>
      <c r="AB49" s="2">
        <f>ROUND((AC49+AD49+AF49),2)</f>
        <v>287.48</v>
      </c>
      <c r="AC49" s="2">
        <f>ROUND((0),2)</f>
        <v>0</v>
      </c>
      <c r="AD49" s="2">
        <f>ROUND((((SUM(SmtRes!BR49:'SmtRes'!BR52))-(SUM(SmtRes!BS49:'SmtRes'!BS52)))+AE49),2)</f>
        <v>80.290000000000006</v>
      </c>
      <c r="AE49" s="2">
        <f>ROUND((SUM(SmtRes!BS49:'SmtRes'!BS52)),2)</f>
        <v>129.88999999999999</v>
      </c>
      <c r="AF49" s="2">
        <f>ROUND((SUM(SmtRes!BT49:'SmtRes'!BT52)),2)</f>
        <v>207.19</v>
      </c>
      <c r="AG49" s="2">
        <f>ROUND((AP49),2)</f>
        <v>0</v>
      </c>
      <c r="AH49" s="2">
        <f>(SUM(SmtRes!BU49:'SmtRes'!BU52))</f>
        <v>0.3</v>
      </c>
      <c r="AI49" s="2">
        <f>(SUM(SmtRes!BV49:'SmtRes'!BV52))</f>
        <v>0.16</v>
      </c>
      <c r="AJ49" s="2">
        <f>(AS49)</f>
        <v>0</v>
      </c>
      <c r="AK49" s="2">
        <v>417.36040000000003</v>
      </c>
      <c r="AL49" s="2">
        <v>0</v>
      </c>
      <c r="AM49" s="2">
        <v>80.288000000000011</v>
      </c>
      <c r="AN49" s="2">
        <v>129.88640000000001</v>
      </c>
      <c r="AO49" s="2">
        <v>207.18600000000001</v>
      </c>
      <c r="AP49" s="2">
        <v>0</v>
      </c>
      <c r="AQ49" s="2">
        <v>0.3</v>
      </c>
      <c r="AR49" s="2">
        <v>0.16</v>
      </c>
      <c r="AS49" s="2">
        <v>0</v>
      </c>
      <c r="AT49" s="2">
        <v>103</v>
      </c>
      <c r="AU49" s="2">
        <v>60</v>
      </c>
      <c r="AV49" s="2">
        <v>1</v>
      </c>
      <c r="AW49" s="2">
        <v>1</v>
      </c>
      <c r="AX49" s="2"/>
      <c r="AY49" s="2"/>
      <c r="AZ49" s="2">
        <v>1</v>
      </c>
      <c r="BA49" s="2">
        <v>1</v>
      </c>
      <c r="BB49" s="2">
        <v>1</v>
      </c>
      <c r="BC49" s="2">
        <v>1</v>
      </c>
      <c r="BD49" s="2" t="s">
        <v>3</v>
      </c>
      <c r="BE49" s="2" t="s">
        <v>3</v>
      </c>
      <c r="BF49" s="2" t="s">
        <v>3</v>
      </c>
      <c r="BG49" s="2" t="s">
        <v>3</v>
      </c>
      <c r="BH49" s="2">
        <v>0</v>
      </c>
      <c r="BI49" s="2">
        <v>1</v>
      </c>
      <c r="BJ49" s="2" t="s">
        <v>76</v>
      </c>
      <c r="BK49" s="2"/>
      <c r="BL49" s="2"/>
      <c r="BM49" s="2">
        <v>33001</v>
      </c>
      <c r="BN49" s="2">
        <v>0</v>
      </c>
      <c r="BO49" s="2" t="s">
        <v>3</v>
      </c>
      <c r="BP49" s="2">
        <v>0</v>
      </c>
      <c r="BQ49" s="2">
        <v>2</v>
      </c>
      <c r="BR49" s="2">
        <v>0</v>
      </c>
      <c r="BS49" s="2">
        <v>1</v>
      </c>
      <c r="BT49" s="2">
        <v>1</v>
      </c>
      <c r="BU49" s="2">
        <v>1</v>
      </c>
      <c r="BV49" s="2">
        <v>1</v>
      </c>
      <c r="BW49" s="2">
        <v>1</v>
      </c>
      <c r="BX49" s="2">
        <v>1</v>
      </c>
      <c r="BY49" s="2" t="s">
        <v>3</v>
      </c>
      <c r="BZ49" s="2">
        <v>103</v>
      </c>
      <c r="CA49" s="2">
        <v>60</v>
      </c>
      <c r="CB49" s="2" t="s">
        <v>3</v>
      </c>
      <c r="CC49" s="2"/>
      <c r="CD49" s="2"/>
      <c r="CE49" s="2">
        <v>0</v>
      </c>
      <c r="CF49" s="2">
        <v>0</v>
      </c>
      <c r="CG49" s="2">
        <v>0</v>
      </c>
      <c r="CH49" s="2">
        <v>3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 t="s">
        <v>3</v>
      </c>
      <c r="CO49" s="2">
        <v>0</v>
      </c>
      <c r="CP49" s="2">
        <f>(P49+Q49+S49+R49)</f>
        <v>0</v>
      </c>
      <c r="CQ49" s="2">
        <f>SUMIF(SmtRes!AQ49:'SmtRes'!AQ52,"=1",SmtRes!AA49:'SmtRes'!AA52)</f>
        <v>0</v>
      </c>
      <c r="CR49" s="2">
        <f>SUMIF(SmtRes!AQ49:'SmtRes'!AQ52,"=1",SmtRes!AB49:'SmtRes'!AB52)</f>
        <v>648.18000000000006</v>
      </c>
      <c r="CS49" s="2">
        <f>SUMIF(SmtRes!AQ49:'SmtRes'!AQ52,"=1",SmtRes!AC49:'SmtRes'!AC52)</f>
        <v>811.79</v>
      </c>
      <c r="CT49" s="2">
        <f>SUMIF(SmtRes!AQ49:'SmtRes'!AQ52,"=1",SmtRes!AD49:'SmtRes'!AD52)</f>
        <v>690.62</v>
      </c>
      <c r="CU49" s="2">
        <f>AG49</f>
        <v>0</v>
      </c>
      <c r="CV49" s="2">
        <f>SUMIF(SmtRes!AQ49:'SmtRes'!AQ52,"=1",SmtRes!BU49:'SmtRes'!BU52)</f>
        <v>0.3</v>
      </c>
      <c r="CW49" s="2">
        <f>SUMIF(SmtRes!AQ49:'SmtRes'!AQ52,"=1",SmtRes!BV49:'SmtRes'!BV52)</f>
        <v>0.16</v>
      </c>
      <c r="CX49" s="2">
        <f>AJ49</f>
        <v>0</v>
      </c>
      <c r="CY49" s="2">
        <f>(((S49+R49)*AT49)/100)</f>
        <v>0</v>
      </c>
      <c r="CZ49" s="2">
        <f>(((S49+R49)*AU49)/100)</f>
        <v>0</v>
      </c>
      <c r="DA49" s="2"/>
      <c r="DB49" s="2"/>
      <c r="DC49" s="2" t="s">
        <v>3</v>
      </c>
      <c r="DD49" s="2" t="s">
        <v>3</v>
      </c>
      <c r="DE49" s="2" t="s">
        <v>3</v>
      </c>
      <c r="DF49" s="2" t="s">
        <v>3</v>
      </c>
      <c r="DG49" s="2" t="s">
        <v>3</v>
      </c>
      <c r="DH49" s="2" t="s">
        <v>3</v>
      </c>
      <c r="DI49" s="2" t="s">
        <v>3</v>
      </c>
      <c r="DJ49" s="2" t="s">
        <v>3</v>
      </c>
      <c r="DK49" s="2" t="s">
        <v>3</v>
      </c>
      <c r="DL49" s="2" t="s">
        <v>3</v>
      </c>
      <c r="DM49" s="2" t="s">
        <v>3</v>
      </c>
      <c r="DN49" s="2">
        <v>0</v>
      </c>
      <c r="DO49" s="2">
        <v>0</v>
      </c>
      <c r="DP49" s="2">
        <v>1</v>
      </c>
      <c r="DQ49" s="2">
        <v>1</v>
      </c>
      <c r="DR49" s="2"/>
      <c r="DS49" s="2"/>
      <c r="DT49" s="2"/>
      <c r="DU49" s="2">
        <v>1013</v>
      </c>
      <c r="DV49" s="2" t="s">
        <v>43</v>
      </c>
      <c r="DW49" s="2" t="s">
        <v>43</v>
      </c>
      <c r="DX49" s="2">
        <v>1</v>
      </c>
      <c r="DY49" s="2"/>
      <c r="DZ49" s="2" t="s">
        <v>3</v>
      </c>
      <c r="EA49" s="2" t="s">
        <v>3</v>
      </c>
      <c r="EB49" s="2" t="s">
        <v>3</v>
      </c>
      <c r="EC49" s="2" t="s">
        <v>3</v>
      </c>
      <c r="ED49" s="2"/>
      <c r="EE49" s="2">
        <v>83666879</v>
      </c>
      <c r="EF49" s="2">
        <v>2</v>
      </c>
      <c r="EG49" s="2" t="s">
        <v>24</v>
      </c>
      <c r="EH49" s="2">
        <v>27</v>
      </c>
      <c r="EI49" s="2" t="s">
        <v>59</v>
      </c>
      <c r="EJ49" s="2">
        <v>1</v>
      </c>
      <c r="EK49" s="2">
        <v>33001</v>
      </c>
      <c r="EL49" s="2" t="s">
        <v>59</v>
      </c>
      <c r="EM49" s="2" t="s">
        <v>60</v>
      </c>
      <c r="EN49" s="2"/>
      <c r="EO49" s="2" t="s">
        <v>3</v>
      </c>
      <c r="EP49" s="2"/>
      <c r="EQ49" s="2">
        <v>131072</v>
      </c>
      <c r="ER49" s="2">
        <v>0</v>
      </c>
      <c r="ES49" s="2">
        <v>0</v>
      </c>
      <c r="ET49" s="2">
        <v>0</v>
      </c>
      <c r="EU49" s="2">
        <v>0</v>
      </c>
      <c r="EV49" s="2">
        <v>0</v>
      </c>
      <c r="EW49" s="2">
        <v>0.3</v>
      </c>
      <c r="EX49" s="2">
        <v>0.16</v>
      </c>
      <c r="EY49" s="2">
        <v>0</v>
      </c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>
        <v>0</v>
      </c>
      <c r="FR49" s="2">
        <v>0</v>
      </c>
      <c r="FS49" s="2">
        <v>0</v>
      </c>
      <c r="FT49" s="2"/>
      <c r="FU49" s="2"/>
      <c r="FV49" s="2"/>
      <c r="FW49" s="2"/>
      <c r="FX49" s="2">
        <v>103</v>
      </c>
      <c r="FY49" s="2">
        <v>60</v>
      </c>
      <c r="FZ49" s="2"/>
      <c r="GA49" s="2" t="s">
        <v>3</v>
      </c>
      <c r="GB49" s="2"/>
      <c r="GC49" s="2"/>
      <c r="GD49" s="2">
        <v>1</v>
      </c>
      <c r="GE49" s="2"/>
      <c r="GF49" s="2">
        <v>-859650132</v>
      </c>
      <c r="GG49" s="2">
        <v>2</v>
      </c>
      <c r="GH49" s="2">
        <v>1</v>
      </c>
      <c r="GI49" s="2">
        <v>-2</v>
      </c>
      <c r="GJ49" s="2">
        <v>0</v>
      </c>
      <c r="GK49" s="2">
        <v>0</v>
      </c>
      <c r="GL49" s="2">
        <f>ROUND(IF(AND(BH49=3,BI49=3,FS49&lt;&gt;0),P49,0),2)</f>
        <v>0</v>
      </c>
      <c r="GM49" s="2">
        <f>ROUND(O49+X49+Y49,2)+GX49</f>
        <v>0</v>
      </c>
      <c r="GN49" s="2">
        <f>IF(OR(BI49=0,BI49=1),GM49-GX49,0)</f>
        <v>0</v>
      </c>
      <c r="GO49" s="2">
        <f>IF(BI49=2,GM49-GX49,0)</f>
        <v>0</v>
      </c>
      <c r="GP49" s="2">
        <f>IF(BI49=4,GM49-GX49,0)</f>
        <v>0</v>
      </c>
      <c r="GQ49" s="2"/>
      <c r="GR49" s="2">
        <v>0</v>
      </c>
      <c r="GS49" s="2">
        <v>3</v>
      </c>
      <c r="GT49" s="2">
        <v>0</v>
      </c>
      <c r="GU49" s="2" t="s">
        <v>3</v>
      </c>
      <c r="GV49" s="2">
        <f>ROUND((GT49),2)</f>
        <v>0</v>
      </c>
      <c r="GW49" s="2">
        <v>1</v>
      </c>
      <c r="GX49" s="2">
        <f>ROUND(HC49*I49,2)</f>
        <v>0</v>
      </c>
      <c r="GY49" s="2"/>
      <c r="GZ49" s="2"/>
      <c r="HA49" s="2">
        <v>0</v>
      </c>
      <c r="HB49" s="2">
        <v>0</v>
      </c>
      <c r="HC49" s="2">
        <f>GV49*GW49</f>
        <v>0</v>
      </c>
      <c r="HD49" s="2"/>
      <c r="HE49" s="2" t="s">
        <v>3</v>
      </c>
      <c r="HF49" s="2" t="s">
        <v>3</v>
      </c>
      <c r="HG49" s="2"/>
      <c r="HH49" s="2"/>
      <c r="HI49" s="2"/>
      <c r="HJ49" s="2"/>
      <c r="HK49" s="2"/>
      <c r="HL49" s="2"/>
      <c r="HM49" s="2" t="s">
        <v>3</v>
      </c>
      <c r="HN49" s="2" t="s">
        <v>61</v>
      </c>
      <c r="HO49" s="2" t="s">
        <v>62</v>
      </c>
      <c r="HP49" s="2" t="s">
        <v>59</v>
      </c>
      <c r="HQ49" s="2" t="s">
        <v>59</v>
      </c>
      <c r="HR49" s="2"/>
      <c r="HS49" s="2">
        <v>0</v>
      </c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>
        <v>0</v>
      </c>
      <c r="IL49" s="2"/>
      <c r="IM49" s="2"/>
      <c r="IN49" s="2"/>
      <c r="IO49" s="2"/>
      <c r="IP49" s="2"/>
      <c r="IQ49" s="2"/>
      <c r="IR49" s="2"/>
      <c r="IS49" s="2"/>
      <c r="IT49" s="2"/>
      <c r="IU49" s="2"/>
    </row>
    <row r="50" spans="1:255" x14ac:dyDescent="0.2">
      <c r="A50">
        <v>17</v>
      </c>
      <c r="B50">
        <v>1</v>
      </c>
      <c r="C50">
        <f>ROW(SmtRes!A56)</f>
        <v>56</v>
      </c>
      <c r="D50">
        <f>ROW(EtalonRes!A56)</f>
        <v>56</v>
      </c>
      <c r="E50" t="s">
        <v>73</v>
      </c>
      <c r="F50" t="s">
        <v>74</v>
      </c>
      <c r="G50" t="s">
        <v>75</v>
      </c>
      <c r="H50" t="s">
        <v>43</v>
      </c>
      <c r="I50">
        <v>0</v>
      </c>
      <c r="J50">
        <v>0</v>
      </c>
      <c r="K50">
        <v>0</v>
      </c>
      <c r="L50">
        <v>2</v>
      </c>
      <c r="M50">
        <v>2</v>
      </c>
      <c r="N50">
        <f>ROUND(L50-M50,4)</f>
        <v>0</v>
      </c>
      <c r="O50">
        <f>ROUND(CP50,2)</f>
        <v>0</v>
      </c>
      <c r="P50">
        <f>SUMIF(SmtRes!AQ53:'SmtRes'!AQ56,"=1",SmtRes!DF53:'SmtRes'!DF56)</f>
        <v>0</v>
      </c>
      <c r="Q50">
        <f>SUMIF(SmtRes!AQ53:'SmtRes'!AQ56,"=1",SmtRes!DG53:'SmtRes'!DG56)</f>
        <v>0</v>
      </c>
      <c r="R50">
        <f>SUMIF(SmtRes!AQ53:'SmtRes'!AQ56,"=1",SmtRes!DH53:'SmtRes'!DH56)</f>
        <v>0</v>
      </c>
      <c r="S50">
        <f>SUMIF(SmtRes!AQ53:'SmtRes'!AQ56,"=1",SmtRes!DI53:'SmtRes'!DI56)</f>
        <v>0</v>
      </c>
      <c r="T50">
        <f>ROUND(CU50*I50,2)</f>
        <v>0</v>
      </c>
      <c r="U50">
        <f>SUMIF(SmtRes!AQ53:'SmtRes'!AQ56,"=1",SmtRes!CV53:'SmtRes'!CV56)</f>
        <v>0</v>
      </c>
      <c r="V50">
        <f>SUMIF(SmtRes!AQ53:'SmtRes'!AQ56,"=1",SmtRes!CW53:'SmtRes'!CW56)</f>
        <v>0</v>
      </c>
      <c r="W50">
        <f>ROUND(CX50*I50,2)</f>
        <v>0</v>
      </c>
      <c r="X50">
        <f>ROUND(CY50,2)</f>
        <v>0</v>
      </c>
      <c r="Y50">
        <f>ROUND(CZ50,2)</f>
        <v>0</v>
      </c>
      <c r="AA50">
        <v>85057623</v>
      </c>
      <c r="AB50">
        <f>ROUND((AC50+AD50+AF50),2)</f>
        <v>287.48</v>
      </c>
      <c r="AC50">
        <f>ROUND((0),2)</f>
        <v>0</v>
      </c>
      <c r="AD50">
        <f>ROUND((((SUM(SmtRes!BR53:'SmtRes'!BR56))-(SUM(SmtRes!BS53:'SmtRes'!BS56)))+AE50),2)</f>
        <v>80.290000000000006</v>
      </c>
      <c r="AE50">
        <f>ROUND((SUM(SmtRes!BS53:'SmtRes'!BS56)),2)</f>
        <v>129.88999999999999</v>
      </c>
      <c r="AF50">
        <f>ROUND((SUM(SmtRes!BT53:'SmtRes'!BT56)),2)</f>
        <v>207.19</v>
      </c>
      <c r="AG50">
        <f>ROUND((AP50),2)</f>
        <v>0</v>
      </c>
      <c r="AH50">
        <f>(SUM(SmtRes!BU53:'SmtRes'!BU56))</f>
        <v>0.3</v>
      </c>
      <c r="AI50">
        <f>(SUM(SmtRes!BV53:'SmtRes'!BV56))</f>
        <v>0.16</v>
      </c>
      <c r="AJ50">
        <f>(AS50)</f>
        <v>0</v>
      </c>
      <c r="AK50">
        <v>417.36040000000003</v>
      </c>
      <c r="AL50">
        <v>0</v>
      </c>
      <c r="AM50">
        <v>80.288000000000011</v>
      </c>
      <c r="AN50">
        <v>129.88640000000001</v>
      </c>
      <c r="AO50">
        <v>207.18600000000001</v>
      </c>
      <c r="AP50">
        <v>0</v>
      </c>
      <c r="AQ50">
        <v>0.3</v>
      </c>
      <c r="AR50">
        <v>0.16</v>
      </c>
      <c r="AS50">
        <v>0</v>
      </c>
      <c r="AT50">
        <v>103</v>
      </c>
      <c r="AU50">
        <v>60</v>
      </c>
      <c r="AV50">
        <v>1</v>
      </c>
      <c r="AW50">
        <v>1</v>
      </c>
      <c r="AZ50">
        <v>1</v>
      </c>
      <c r="BA50">
        <v>1</v>
      </c>
      <c r="BB50">
        <v>1</v>
      </c>
      <c r="BC50">
        <v>1</v>
      </c>
      <c r="BD50" t="s">
        <v>3</v>
      </c>
      <c r="BE50" t="s">
        <v>3</v>
      </c>
      <c r="BF50" t="s">
        <v>3</v>
      </c>
      <c r="BG50" t="s">
        <v>3</v>
      </c>
      <c r="BH50">
        <v>0</v>
      </c>
      <c r="BI50">
        <v>1</v>
      </c>
      <c r="BJ50" t="s">
        <v>76</v>
      </c>
      <c r="BM50">
        <v>33001</v>
      </c>
      <c r="BN50">
        <v>0</v>
      </c>
      <c r="BO50" t="s">
        <v>3</v>
      </c>
      <c r="BP50">
        <v>0</v>
      </c>
      <c r="BQ50">
        <v>2</v>
      </c>
      <c r="BR50">
        <v>0</v>
      </c>
      <c r="BS50">
        <v>1</v>
      </c>
      <c r="BT50">
        <v>1</v>
      </c>
      <c r="BU50">
        <v>1</v>
      </c>
      <c r="BV50">
        <v>1</v>
      </c>
      <c r="BW50">
        <v>1</v>
      </c>
      <c r="BX50">
        <v>1</v>
      </c>
      <c r="BY50" t="s">
        <v>3</v>
      </c>
      <c r="BZ50">
        <v>103</v>
      </c>
      <c r="CA50">
        <v>60</v>
      </c>
      <c r="CB50" t="s">
        <v>3</v>
      </c>
      <c r="CE50">
        <v>0</v>
      </c>
      <c r="CF50">
        <v>0</v>
      </c>
      <c r="CG50">
        <v>0</v>
      </c>
      <c r="CH50">
        <v>3</v>
      </c>
      <c r="CI50">
        <v>0</v>
      </c>
      <c r="CJ50">
        <v>0</v>
      </c>
      <c r="CK50">
        <v>0</v>
      </c>
      <c r="CL50">
        <v>0</v>
      </c>
      <c r="CM50">
        <v>0</v>
      </c>
      <c r="CN50" t="s">
        <v>3</v>
      </c>
      <c r="CO50">
        <v>0</v>
      </c>
      <c r="CP50">
        <f>(P50+Q50+S50+R50)</f>
        <v>0</v>
      </c>
      <c r="CQ50">
        <f>SUMIF(SmtRes!AQ53:'SmtRes'!AQ56,"=1",SmtRes!AA53:'SmtRes'!AA56)</f>
        <v>0</v>
      </c>
      <c r="CR50">
        <f>SUMIF(SmtRes!AQ53:'SmtRes'!AQ56,"=1",SmtRes!AB53:'SmtRes'!AB56)</f>
        <v>648.18000000000006</v>
      </c>
      <c r="CS50">
        <f>SUMIF(SmtRes!AQ53:'SmtRes'!AQ56,"=1",SmtRes!AC53:'SmtRes'!AC56)</f>
        <v>811.79</v>
      </c>
      <c r="CT50">
        <f>SUMIF(SmtRes!AQ53:'SmtRes'!AQ56,"=1",SmtRes!AD53:'SmtRes'!AD56)</f>
        <v>690.62</v>
      </c>
      <c r="CU50">
        <f>AG50</f>
        <v>0</v>
      </c>
      <c r="CV50">
        <f>SUMIF(SmtRes!AQ53:'SmtRes'!AQ56,"=1",SmtRes!BU53:'SmtRes'!BU56)</f>
        <v>0.3</v>
      </c>
      <c r="CW50">
        <f>SUMIF(SmtRes!AQ53:'SmtRes'!AQ56,"=1",SmtRes!BV53:'SmtRes'!BV56)</f>
        <v>0.16</v>
      </c>
      <c r="CX50">
        <f>AJ50</f>
        <v>0</v>
      </c>
      <c r="CY50">
        <f>(((S50+R50)*AT50)/100)</f>
        <v>0</v>
      </c>
      <c r="CZ50">
        <f>(((S50+R50)*AU50)/100)</f>
        <v>0</v>
      </c>
      <c r="DC50" t="s">
        <v>3</v>
      </c>
      <c r="DD50" t="s">
        <v>3</v>
      </c>
      <c r="DE50" t="s">
        <v>3</v>
      </c>
      <c r="DF50" t="s">
        <v>3</v>
      </c>
      <c r="DG50" t="s">
        <v>3</v>
      </c>
      <c r="DH50" t="s">
        <v>3</v>
      </c>
      <c r="DI50" t="s">
        <v>3</v>
      </c>
      <c r="DJ50" t="s">
        <v>3</v>
      </c>
      <c r="DK50" t="s">
        <v>3</v>
      </c>
      <c r="DL50" t="s">
        <v>3</v>
      </c>
      <c r="DM50" t="s">
        <v>3</v>
      </c>
      <c r="DN50">
        <v>0</v>
      </c>
      <c r="DO50">
        <v>0</v>
      </c>
      <c r="DP50">
        <v>1</v>
      </c>
      <c r="DQ50">
        <v>1</v>
      </c>
      <c r="DU50">
        <v>1013</v>
      </c>
      <c r="DV50" t="s">
        <v>43</v>
      </c>
      <c r="DW50" t="s">
        <v>43</v>
      </c>
      <c r="DX50">
        <v>1</v>
      </c>
      <c r="DZ50" t="s">
        <v>3</v>
      </c>
      <c r="EA50" t="s">
        <v>3</v>
      </c>
      <c r="EB50" t="s">
        <v>3</v>
      </c>
      <c r="EC50" t="s">
        <v>3</v>
      </c>
      <c r="EE50">
        <v>83666879</v>
      </c>
      <c r="EF50">
        <v>2</v>
      </c>
      <c r="EG50" t="s">
        <v>24</v>
      </c>
      <c r="EH50">
        <v>27</v>
      </c>
      <c r="EI50" t="s">
        <v>59</v>
      </c>
      <c r="EJ50">
        <v>1</v>
      </c>
      <c r="EK50">
        <v>33001</v>
      </c>
      <c r="EL50" t="s">
        <v>59</v>
      </c>
      <c r="EM50" t="s">
        <v>60</v>
      </c>
      <c r="EO50" t="s">
        <v>3</v>
      </c>
      <c r="EQ50">
        <v>131072</v>
      </c>
      <c r="ER50">
        <v>0</v>
      </c>
      <c r="ES50">
        <v>0</v>
      </c>
      <c r="ET50">
        <v>0</v>
      </c>
      <c r="EU50">
        <v>0</v>
      </c>
      <c r="EV50">
        <v>0</v>
      </c>
      <c r="EW50">
        <v>0.3</v>
      </c>
      <c r="EX50">
        <v>0.16</v>
      </c>
      <c r="EY50">
        <v>0</v>
      </c>
      <c r="FQ50">
        <v>0</v>
      </c>
      <c r="FR50">
        <v>0</v>
      </c>
      <c r="FS50">
        <v>0</v>
      </c>
      <c r="FX50">
        <v>103</v>
      </c>
      <c r="FY50">
        <v>60</v>
      </c>
      <c r="GA50" t="s">
        <v>3</v>
      </c>
      <c r="GD50">
        <v>1</v>
      </c>
      <c r="GF50">
        <v>-859650132</v>
      </c>
      <c r="GG50">
        <v>2</v>
      </c>
      <c r="GH50">
        <v>1</v>
      </c>
      <c r="GI50">
        <v>-2</v>
      </c>
      <c r="GJ50">
        <v>0</v>
      </c>
      <c r="GK50">
        <v>0</v>
      </c>
      <c r="GL50">
        <f>ROUND(IF(AND(BH50=3,BI50=3,FS50&lt;&gt;0),P50,0),2)</f>
        <v>0</v>
      </c>
      <c r="GM50">
        <f>ROUND(O50+X50+Y50,2)+GX50</f>
        <v>0</v>
      </c>
      <c r="GN50">
        <f>IF(OR(BI50=0,BI50=1),GM50-GX50,0)</f>
        <v>0</v>
      </c>
      <c r="GO50">
        <f>IF(BI50=2,GM50-GX50,0)</f>
        <v>0</v>
      </c>
      <c r="GP50">
        <f>IF(BI50=4,GM50-GX50,0)</f>
        <v>0</v>
      </c>
      <c r="GR50">
        <v>0</v>
      </c>
      <c r="GS50">
        <v>3</v>
      </c>
      <c r="GT50">
        <v>0</v>
      </c>
      <c r="GU50" t="s">
        <v>3</v>
      </c>
      <c r="GV50">
        <f>ROUND((GT50),2)</f>
        <v>0</v>
      </c>
      <c r="GW50">
        <v>1</v>
      </c>
      <c r="GX50">
        <f>ROUND(HC50*I50,2)</f>
        <v>0</v>
      </c>
      <c r="HA50">
        <v>0</v>
      </c>
      <c r="HB50">
        <v>0</v>
      </c>
      <c r="HC50">
        <f>GV50*GW50</f>
        <v>0</v>
      </c>
      <c r="HE50" t="s">
        <v>3</v>
      </c>
      <c r="HF50" t="s">
        <v>3</v>
      </c>
      <c r="HM50" t="s">
        <v>3</v>
      </c>
      <c r="HN50" t="s">
        <v>61</v>
      </c>
      <c r="HO50" t="s">
        <v>62</v>
      </c>
      <c r="HP50" t="s">
        <v>59</v>
      </c>
      <c r="HQ50" t="s">
        <v>59</v>
      </c>
      <c r="HS50">
        <v>0</v>
      </c>
      <c r="IK50">
        <v>0</v>
      </c>
    </row>
    <row r="51" spans="1:255" x14ac:dyDescent="0.2">
      <c r="A51" s="2">
        <v>19</v>
      </c>
      <c r="B51" s="2">
        <v>1</v>
      </c>
      <c r="C51" s="2"/>
      <c r="D51" s="2"/>
      <c r="E51" s="2"/>
      <c r="F51" s="2" t="s">
        <v>3</v>
      </c>
      <c r="G51" s="2" t="s">
        <v>77</v>
      </c>
      <c r="H51" s="2" t="s">
        <v>3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>
        <v>1</v>
      </c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>
        <v>0</v>
      </c>
      <c r="IL51" s="2"/>
      <c r="IM51" s="2"/>
      <c r="IN51" s="2"/>
      <c r="IO51" s="2"/>
      <c r="IP51" s="2"/>
      <c r="IQ51" s="2"/>
      <c r="IR51" s="2"/>
      <c r="IS51" s="2"/>
      <c r="IT51" s="2"/>
      <c r="IU51" s="2"/>
    </row>
    <row r="52" spans="1:255" x14ac:dyDescent="0.2">
      <c r="A52" s="2">
        <v>17</v>
      </c>
      <c r="B52" s="2">
        <v>1</v>
      </c>
      <c r="C52" s="2">
        <f>ROW(SmtRes!A74)</f>
        <v>74</v>
      </c>
      <c r="D52" s="2">
        <f>ROW(EtalonRes!A74)</f>
        <v>74</v>
      </c>
      <c r="E52" s="2" t="s">
        <v>78</v>
      </c>
      <c r="F52" s="2" t="s">
        <v>79</v>
      </c>
      <c r="G52" s="2" t="s">
        <v>80</v>
      </c>
      <c r="H52" s="2" t="s">
        <v>43</v>
      </c>
      <c r="I52" s="2">
        <v>0</v>
      </c>
      <c r="J52" s="2">
        <v>0</v>
      </c>
      <c r="K52" s="2">
        <v>0</v>
      </c>
      <c r="L52" s="2">
        <v>6</v>
      </c>
      <c r="M52" s="2">
        <v>6</v>
      </c>
      <c r="N52" s="2">
        <f>ROUND(L52-M52,4)</f>
        <v>0</v>
      </c>
      <c r="O52" s="2">
        <f>ROUND(CP52,2)</f>
        <v>0</v>
      </c>
      <c r="P52" s="2">
        <f>SUMIF(SmtRes!AQ57:'SmtRes'!AQ74,"=1",SmtRes!DF57:'SmtRes'!DF74)</f>
        <v>0</v>
      </c>
      <c r="Q52" s="2">
        <f>SUMIF(SmtRes!AQ57:'SmtRes'!AQ74,"=1",SmtRes!DG57:'SmtRes'!DG74)</f>
        <v>0</v>
      </c>
      <c r="R52" s="2">
        <f>SUMIF(SmtRes!AQ57:'SmtRes'!AQ74,"=1",SmtRes!DH57:'SmtRes'!DH74)</f>
        <v>0</v>
      </c>
      <c r="S52" s="2">
        <f>SUMIF(SmtRes!AQ57:'SmtRes'!AQ74,"=1",SmtRes!DI57:'SmtRes'!DI74)</f>
        <v>0</v>
      </c>
      <c r="T52" s="2">
        <f>ROUND(CU52*I52,2)</f>
        <v>0</v>
      </c>
      <c r="U52" s="2">
        <f>SUMIF(SmtRes!AQ57:'SmtRes'!AQ74,"=1",SmtRes!CV57:'SmtRes'!CV74)</f>
        <v>0</v>
      </c>
      <c r="V52" s="2">
        <f>SUMIF(SmtRes!AQ57:'SmtRes'!AQ74,"=1",SmtRes!CW57:'SmtRes'!CW74)</f>
        <v>0</v>
      </c>
      <c r="W52" s="2">
        <f>ROUND(CX52*I52,2)</f>
        <v>0</v>
      </c>
      <c r="X52" s="2">
        <f>ROUND(CY52,2)</f>
        <v>0</v>
      </c>
      <c r="Y52" s="2">
        <f>ROUND(CZ52,2)</f>
        <v>0</v>
      </c>
      <c r="Z52" s="2"/>
      <c r="AA52" s="2">
        <v>85057682</v>
      </c>
      <c r="AB52" s="2">
        <f>ROUND((AC52+AD52+AF52),2)</f>
        <v>3861.14</v>
      </c>
      <c r="AC52" s="2">
        <f>ROUND((SUM(SmtRes!BQ57:'SmtRes'!BQ74)),2)</f>
        <v>29.42</v>
      </c>
      <c r="AD52" s="2">
        <f>ROUND((((SUM(SmtRes!BR57:'SmtRes'!BR74))-(SUM(SmtRes!BS57:'SmtRes'!BS74)))+AE52),2)</f>
        <v>1542.29</v>
      </c>
      <c r="AE52" s="2">
        <f>ROUND((SUM(SmtRes!BS57:'SmtRes'!BS74)),2)</f>
        <v>788.65</v>
      </c>
      <c r="AF52" s="2">
        <f>ROUND((SUM(SmtRes!BT57:'SmtRes'!BT74)),2)</f>
        <v>2289.4299999999998</v>
      </c>
      <c r="AG52" s="2">
        <f>ROUND((AP52),2)</f>
        <v>0</v>
      </c>
      <c r="AH52" s="2">
        <f>(SUM(SmtRes!BU57:'SmtRes'!BU74))</f>
        <v>3.06</v>
      </c>
      <c r="AI52" s="2">
        <f>(SUM(SmtRes!BV57:'SmtRes'!BV74))</f>
        <v>0.87000000000000011</v>
      </c>
      <c r="AJ52" s="2">
        <f>(AS52)</f>
        <v>0</v>
      </c>
      <c r="AK52" s="2">
        <v>4649.7866979999999</v>
      </c>
      <c r="AL52" s="2">
        <v>29.423198000000003</v>
      </c>
      <c r="AM52" s="2">
        <v>1542.2866000000001</v>
      </c>
      <c r="AN52" s="2">
        <v>788.64610000000005</v>
      </c>
      <c r="AO52" s="2">
        <v>2289.4308000000001</v>
      </c>
      <c r="AP52" s="2">
        <v>0</v>
      </c>
      <c r="AQ52" s="2">
        <v>3.06</v>
      </c>
      <c r="AR52" s="2">
        <v>0.87000000000000011</v>
      </c>
      <c r="AS52" s="2">
        <v>0</v>
      </c>
      <c r="AT52" s="2">
        <v>103</v>
      </c>
      <c r="AU52" s="2">
        <v>60</v>
      </c>
      <c r="AV52" s="2">
        <v>1</v>
      </c>
      <c r="AW52" s="2">
        <v>1</v>
      </c>
      <c r="AX52" s="2"/>
      <c r="AY52" s="2"/>
      <c r="AZ52" s="2">
        <v>1</v>
      </c>
      <c r="BA52" s="2">
        <v>1</v>
      </c>
      <c r="BB52" s="2">
        <v>1</v>
      </c>
      <c r="BC52" s="2">
        <v>1</v>
      </c>
      <c r="BD52" s="2" t="s">
        <v>3</v>
      </c>
      <c r="BE52" s="2" t="s">
        <v>3</v>
      </c>
      <c r="BF52" s="2" t="s">
        <v>3</v>
      </c>
      <c r="BG52" s="2" t="s">
        <v>3</v>
      </c>
      <c r="BH52" s="2">
        <v>0</v>
      </c>
      <c r="BI52" s="2">
        <v>1</v>
      </c>
      <c r="BJ52" s="2" t="s">
        <v>81</v>
      </c>
      <c r="BK52" s="2"/>
      <c r="BL52" s="2"/>
      <c r="BM52" s="2">
        <v>33001</v>
      </c>
      <c r="BN52" s="2">
        <v>0</v>
      </c>
      <c r="BO52" s="2" t="s">
        <v>3</v>
      </c>
      <c r="BP52" s="2">
        <v>0</v>
      </c>
      <c r="BQ52" s="2">
        <v>2</v>
      </c>
      <c r="BR52" s="2">
        <v>0</v>
      </c>
      <c r="BS52" s="2">
        <v>1</v>
      </c>
      <c r="BT52" s="2">
        <v>1</v>
      </c>
      <c r="BU52" s="2">
        <v>1</v>
      </c>
      <c r="BV52" s="2">
        <v>1</v>
      </c>
      <c r="BW52" s="2">
        <v>1</v>
      </c>
      <c r="BX52" s="2">
        <v>1</v>
      </c>
      <c r="BY52" s="2" t="s">
        <v>3</v>
      </c>
      <c r="BZ52" s="2">
        <v>103</v>
      </c>
      <c r="CA52" s="2">
        <v>60</v>
      </c>
      <c r="CB52" s="2" t="s">
        <v>3</v>
      </c>
      <c r="CC52" s="2"/>
      <c r="CD52" s="2"/>
      <c r="CE52" s="2">
        <v>0</v>
      </c>
      <c r="CF52" s="2">
        <v>0</v>
      </c>
      <c r="CG52" s="2">
        <v>0</v>
      </c>
      <c r="CH52" s="2">
        <v>4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 t="s">
        <v>3</v>
      </c>
      <c r="CO52" s="2">
        <v>0</v>
      </c>
      <c r="CP52" s="2">
        <f>(P52+Q52+S52+R52)</f>
        <v>0</v>
      </c>
      <c r="CQ52" s="2">
        <f>SUMIF(SmtRes!AQ57:'SmtRes'!AQ74,"=1",SmtRes!AA57:'SmtRes'!AA74)</f>
        <v>105143.62000000001</v>
      </c>
      <c r="CR52" s="2">
        <f>SUMIF(SmtRes!AQ57:'SmtRes'!AQ74,"=1",SmtRes!AB57:'SmtRes'!AB74)</f>
        <v>3377.99</v>
      </c>
      <c r="CS52" s="2">
        <f>SUMIF(SmtRes!AQ57:'SmtRes'!AQ74,"=1",SmtRes!AC57:'SmtRes'!AC74)</f>
        <v>1744.74</v>
      </c>
      <c r="CT52" s="2">
        <f>SUMIF(SmtRes!AQ57:'SmtRes'!AQ74,"=1",SmtRes!AD57:'SmtRes'!AD74)</f>
        <v>748.18</v>
      </c>
      <c r="CU52" s="2">
        <f>AG52</f>
        <v>0</v>
      </c>
      <c r="CV52" s="2">
        <f>SUMIF(SmtRes!AQ57:'SmtRes'!AQ74,"=1",SmtRes!BU57:'SmtRes'!BU74)</f>
        <v>3.06</v>
      </c>
      <c r="CW52" s="2">
        <f>SUMIF(SmtRes!AQ57:'SmtRes'!AQ74,"=1",SmtRes!BV57:'SmtRes'!BV74)</f>
        <v>0.87000000000000011</v>
      </c>
      <c r="CX52" s="2">
        <f>AJ52</f>
        <v>0</v>
      </c>
      <c r="CY52" s="2">
        <f>(((S52+R52)*AT52)/100)</f>
        <v>0</v>
      </c>
      <c r="CZ52" s="2">
        <f>(((S52+R52)*AU52)/100)</f>
        <v>0</v>
      </c>
      <c r="DA52" s="2"/>
      <c r="DB52" s="2"/>
      <c r="DC52" s="2" t="s">
        <v>3</v>
      </c>
      <c r="DD52" s="2" t="s">
        <v>3</v>
      </c>
      <c r="DE52" s="2" t="s">
        <v>3</v>
      </c>
      <c r="DF52" s="2" t="s">
        <v>3</v>
      </c>
      <c r="DG52" s="2" t="s">
        <v>3</v>
      </c>
      <c r="DH52" s="2" t="s">
        <v>3</v>
      </c>
      <c r="DI52" s="2" t="s">
        <v>3</v>
      </c>
      <c r="DJ52" s="2" t="s">
        <v>3</v>
      </c>
      <c r="DK52" s="2" t="s">
        <v>3</v>
      </c>
      <c r="DL52" s="2" t="s">
        <v>3</v>
      </c>
      <c r="DM52" s="2" t="s">
        <v>3</v>
      </c>
      <c r="DN52" s="2">
        <v>0</v>
      </c>
      <c r="DO52" s="2">
        <v>0</v>
      </c>
      <c r="DP52" s="2">
        <v>1</v>
      </c>
      <c r="DQ52" s="2">
        <v>1</v>
      </c>
      <c r="DR52" s="2"/>
      <c r="DS52" s="2"/>
      <c r="DT52" s="2"/>
      <c r="DU52" s="2">
        <v>1013</v>
      </c>
      <c r="DV52" s="2" t="s">
        <v>43</v>
      </c>
      <c r="DW52" s="2" t="s">
        <v>43</v>
      </c>
      <c r="DX52" s="2">
        <v>1</v>
      </c>
      <c r="DY52" s="2"/>
      <c r="DZ52" s="2" t="s">
        <v>3</v>
      </c>
      <c r="EA52" s="2" t="s">
        <v>3</v>
      </c>
      <c r="EB52" s="2" t="s">
        <v>3</v>
      </c>
      <c r="EC52" s="2" t="s">
        <v>3</v>
      </c>
      <c r="ED52" s="2"/>
      <c r="EE52" s="2">
        <v>83666879</v>
      </c>
      <c r="EF52" s="2">
        <v>2</v>
      </c>
      <c r="EG52" s="2" t="s">
        <v>24</v>
      </c>
      <c r="EH52" s="2">
        <v>27</v>
      </c>
      <c r="EI52" s="2" t="s">
        <v>59</v>
      </c>
      <c r="EJ52" s="2">
        <v>1</v>
      </c>
      <c r="EK52" s="2">
        <v>33001</v>
      </c>
      <c r="EL52" s="2" t="s">
        <v>59</v>
      </c>
      <c r="EM52" s="2" t="s">
        <v>60</v>
      </c>
      <c r="EN52" s="2"/>
      <c r="EO52" s="2" t="s">
        <v>3</v>
      </c>
      <c r="EP52" s="2"/>
      <c r="EQ52" s="2">
        <v>131072</v>
      </c>
      <c r="ER52" s="2">
        <v>0</v>
      </c>
      <c r="ES52" s="2">
        <v>0</v>
      </c>
      <c r="ET52" s="2">
        <v>0</v>
      </c>
      <c r="EU52" s="2">
        <v>0</v>
      </c>
      <c r="EV52" s="2">
        <v>0</v>
      </c>
      <c r="EW52" s="2">
        <v>3.06</v>
      </c>
      <c r="EX52" s="2">
        <v>0.87</v>
      </c>
      <c r="EY52" s="2">
        <v>0</v>
      </c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>
        <v>0</v>
      </c>
      <c r="FR52" s="2">
        <v>0</v>
      </c>
      <c r="FS52" s="2">
        <v>0</v>
      </c>
      <c r="FT52" s="2"/>
      <c r="FU52" s="2"/>
      <c r="FV52" s="2"/>
      <c r="FW52" s="2"/>
      <c r="FX52" s="2">
        <v>103</v>
      </c>
      <c r="FY52" s="2">
        <v>60</v>
      </c>
      <c r="FZ52" s="2"/>
      <c r="GA52" s="2" t="s">
        <v>3</v>
      </c>
      <c r="GB52" s="2"/>
      <c r="GC52" s="2"/>
      <c r="GD52" s="2">
        <v>1</v>
      </c>
      <c r="GE52" s="2"/>
      <c r="GF52" s="2">
        <v>-343713442</v>
      </c>
      <c r="GG52" s="2">
        <v>2</v>
      </c>
      <c r="GH52" s="2">
        <v>1</v>
      </c>
      <c r="GI52" s="2">
        <v>-2</v>
      </c>
      <c r="GJ52" s="2">
        <v>0</v>
      </c>
      <c r="GK52" s="2">
        <v>0</v>
      </c>
      <c r="GL52" s="2">
        <f>ROUND(IF(AND(BH52=3,BI52=3,FS52&lt;&gt;0),P52,0),2)</f>
        <v>0</v>
      </c>
      <c r="GM52" s="2">
        <f>ROUND(O52+X52+Y52,2)+GX52</f>
        <v>0</v>
      </c>
      <c r="GN52" s="2">
        <f>IF(OR(BI52=0,BI52=1),GM52-GX52,0)</f>
        <v>0</v>
      </c>
      <c r="GO52" s="2">
        <f>IF(BI52=2,GM52-GX52,0)</f>
        <v>0</v>
      </c>
      <c r="GP52" s="2">
        <f>IF(BI52=4,GM52-GX52,0)</f>
        <v>0</v>
      </c>
      <c r="GQ52" s="2"/>
      <c r="GR52" s="2">
        <v>0</v>
      </c>
      <c r="GS52" s="2">
        <v>3</v>
      </c>
      <c r="GT52" s="2">
        <v>0</v>
      </c>
      <c r="GU52" s="2" t="s">
        <v>3</v>
      </c>
      <c r="GV52" s="2">
        <f>ROUND((GT52),2)</f>
        <v>0</v>
      </c>
      <c r="GW52" s="2">
        <v>1</v>
      </c>
      <c r="GX52" s="2">
        <f>ROUND(HC52*I52,2)</f>
        <v>0</v>
      </c>
      <c r="GY52" s="2"/>
      <c r="GZ52" s="2"/>
      <c r="HA52" s="2">
        <v>0</v>
      </c>
      <c r="HB52" s="2">
        <v>0</v>
      </c>
      <c r="HC52" s="2">
        <f>GV52*GW52</f>
        <v>0</v>
      </c>
      <c r="HD52" s="2"/>
      <c r="HE52" s="2" t="s">
        <v>3</v>
      </c>
      <c r="HF52" s="2" t="s">
        <v>3</v>
      </c>
      <c r="HG52" s="2"/>
      <c r="HH52" s="2"/>
      <c r="HI52" s="2"/>
      <c r="HJ52" s="2"/>
      <c r="HK52" s="2"/>
      <c r="HL52" s="2"/>
      <c r="HM52" s="2" t="s">
        <v>3</v>
      </c>
      <c r="HN52" s="2" t="s">
        <v>61</v>
      </c>
      <c r="HO52" s="2" t="s">
        <v>62</v>
      </c>
      <c r="HP52" s="2" t="s">
        <v>59</v>
      </c>
      <c r="HQ52" s="2" t="s">
        <v>59</v>
      </c>
      <c r="HR52" s="2"/>
      <c r="HS52" s="2">
        <v>0</v>
      </c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>
        <v>0</v>
      </c>
      <c r="IL52" s="2"/>
      <c r="IM52" s="2"/>
      <c r="IN52" s="2"/>
      <c r="IO52" s="2"/>
      <c r="IP52" s="2"/>
      <c r="IQ52" s="2"/>
      <c r="IR52" s="2"/>
      <c r="IS52" s="2"/>
      <c r="IT52" s="2"/>
      <c r="IU52" s="2"/>
    </row>
    <row r="53" spans="1:255" x14ac:dyDescent="0.2">
      <c r="A53">
        <v>17</v>
      </c>
      <c r="B53">
        <v>1</v>
      </c>
      <c r="C53">
        <f>ROW(SmtRes!A92)</f>
        <v>92</v>
      </c>
      <c r="D53">
        <f>ROW(EtalonRes!A92)</f>
        <v>92</v>
      </c>
      <c r="E53" t="s">
        <v>78</v>
      </c>
      <c r="F53" t="s">
        <v>79</v>
      </c>
      <c r="G53" t="s">
        <v>80</v>
      </c>
      <c r="H53" t="s">
        <v>43</v>
      </c>
      <c r="I53">
        <v>0</v>
      </c>
      <c r="J53">
        <v>0</v>
      </c>
      <c r="K53">
        <v>0</v>
      </c>
      <c r="L53">
        <v>6</v>
      </c>
      <c r="M53">
        <v>6</v>
      </c>
      <c r="N53">
        <f>ROUND(L53-M53,4)</f>
        <v>0</v>
      </c>
      <c r="O53">
        <f>ROUND(CP53,2)</f>
        <v>0</v>
      </c>
      <c r="P53">
        <f>SUMIF(SmtRes!AQ75:'SmtRes'!AQ92,"=1",SmtRes!DF75:'SmtRes'!DF92)</f>
        <v>0</v>
      </c>
      <c r="Q53">
        <f>SUMIF(SmtRes!AQ75:'SmtRes'!AQ92,"=1",SmtRes!DG75:'SmtRes'!DG92)</f>
        <v>0</v>
      </c>
      <c r="R53">
        <f>SUMIF(SmtRes!AQ75:'SmtRes'!AQ92,"=1",SmtRes!DH75:'SmtRes'!DH92)</f>
        <v>0</v>
      </c>
      <c r="S53">
        <f>SUMIF(SmtRes!AQ75:'SmtRes'!AQ92,"=1",SmtRes!DI75:'SmtRes'!DI92)</f>
        <v>0</v>
      </c>
      <c r="T53">
        <f>ROUND(CU53*I53,2)</f>
        <v>0</v>
      </c>
      <c r="U53">
        <f>SUMIF(SmtRes!AQ75:'SmtRes'!AQ92,"=1",SmtRes!CV75:'SmtRes'!CV92)</f>
        <v>0</v>
      </c>
      <c r="V53">
        <f>SUMIF(SmtRes!AQ75:'SmtRes'!AQ92,"=1",SmtRes!CW75:'SmtRes'!CW92)</f>
        <v>0</v>
      </c>
      <c r="W53">
        <f>ROUND(CX53*I53,2)</f>
        <v>0</v>
      </c>
      <c r="X53">
        <f>ROUND(CY53,2)</f>
        <v>0</v>
      </c>
      <c r="Y53">
        <f>ROUND(CZ53,2)</f>
        <v>0</v>
      </c>
      <c r="AA53">
        <v>85057623</v>
      </c>
      <c r="AB53">
        <f>ROUND((AC53+AD53+AF53),2)</f>
        <v>3861.14</v>
      </c>
      <c r="AC53">
        <f>ROUND((SUM(SmtRes!BQ75:'SmtRes'!BQ92)),2)</f>
        <v>29.42</v>
      </c>
      <c r="AD53">
        <f>ROUND((((SUM(SmtRes!BR75:'SmtRes'!BR92))-(SUM(SmtRes!BS75:'SmtRes'!BS92)))+AE53),2)</f>
        <v>1542.29</v>
      </c>
      <c r="AE53">
        <f>ROUND((SUM(SmtRes!BS75:'SmtRes'!BS92)),2)</f>
        <v>788.65</v>
      </c>
      <c r="AF53">
        <f>ROUND((SUM(SmtRes!BT75:'SmtRes'!BT92)),2)</f>
        <v>2289.4299999999998</v>
      </c>
      <c r="AG53">
        <f>ROUND((AP53),2)</f>
        <v>0</v>
      </c>
      <c r="AH53">
        <f>(SUM(SmtRes!BU75:'SmtRes'!BU92))</f>
        <v>3.06</v>
      </c>
      <c r="AI53">
        <f>(SUM(SmtRes!BV75:'SmtRes'!BV92))</f>
        <v>0.87000000000000011</v>
      </c>
      <c r="AJ53">
        <f>(AS53)</f>
        <v>0</v>
      </c>
      <c r="AK53">
        <v>4649.7866979999999</v>
      </c>
      <c r="AL53">
        <v>29.423198000000003</v>
      </c>
      <c r="AM53">
        <v>1542.2866000000001</v>
      </c>
      <c r="AN53">
        <v>788.64610000000005</v>
      </c>
      <c r="AO53">
        <v>2289.4308000000001</v>
      </c>
      <c r="AP53">
        <v>0</v>
      </c>
      <c r="AQ53">
        <v>3.06</v>
      </c>
      <c r="AR53">
        <v>0.87000000000000011</v>
      </c>
      <c r="AS53">
        <v>0</v>
      </c>
      <c r="AT53">
        <v>103</v>
      </c>
      <c r="AU53">
        <v>60</v>
      </c>
      <c r="AV53">
        <v>1</v>
      </c>
      <c r="AW53">
        <v>1</v>
      </c>
      <c r="AZ53">
        <v>1</v>
      </c>
      <c r="BA53">
        <v>1</v>
      </c>
      <c r="BB53">
        <v>1</v>
      </c>
      <c r="BC53">
        <v>1</v>
      </c>
      <c r="BD53" t="s">
        <v>3</v>
      </c>
      <c r="BE53" t="s">
        <v>3</v>
      </c>
      <c r="BF53" t="s">
        <v>3</v>
      </c>
      <c r="BG53" t="s">
        <v>3</v>
      </c>
      <c r="BH53">
        <v>0</v>
      </c>
      <c r="BI53">
        <v>1</v>
      </c>
      <c r="BJ53" t="s">
        <v>81</v>
      </c>
      <c r="BM53">
        <v>33001</v>
      </c>
      <c r="BN53">
        <v>0</v>
      </c>
      <c r="BO53" t="s">
        <v>3</v>
      </c>
      <c r="BP53">
        <v>0</v>
      </c>
      <c r="BQ53">
        <v>2</v>
      </c>
      <c r="BR53">
        <v>0</v>
      </c>
      <c r="BS53">
        <v>1</v>
      </c>
      <c r="BT53">
        <v>1</v>
      </c>
      <c r="BU53">
        <v>1</v>
      </c>
      <c r="BV53">
        <v>1</v>
      </c>
      <c r="BW53">
        <v>1</v>
      </c>
      <c r="BX53">
        <v>1</v>
      </c>
      <c r="BY53" t="s">
        <v>3</v>
      </c>
      <c r="BZ53">
        <v>103</v>
      </c>
      <c r="CA53">
        <v>60</v>
      </c>
      <c r="CB53" t="s">
        <v>3</v>
      </c>
      <c r="CE53">
        <v>0</v>
      </c>
      <c r="CF53">
        <v>0</v>
      </c>
      <c r="CG53">
        <v>0</v>
      </c>
      <c r="CH53">
        <v>4</v>
      </c>
      <c r="CI53">
        <v>0</v>
      </c>
      <c r="CJ53">
        <v>0</v>
      </c>
      <c r="CK53">
        <v>0</v>
      </c>
      <c r="CL53">
        <v>0</v>
      </c>
      <c r="CM53">
        <v>0</v>
      </c>
      <c r="CN53" t="s">
        <v>3</v>
      </c>
      <c r="CO53">
        <v>0</v>
      </c>
      <c r="CP53">
        <f>(P53+Q53+S53+R53)</f>
        <v>0</v>
      </c>
      <c r="CQ53">
        <f>SUMIF(SmtRes!AQ75:'SmtRes'!AQ92,"=1",SmtRes!AA75:'SmtRes'!AA92)</f>
        <v>105143.62000000001</v>
      </c>
      <c r="CR53">
        <f>SUMIF(SmtRes!AQ75:'SmtRes'!AQ92,"=1",SmtRes!AB75:'SmtRes'!AB92)</f>
        <v>3377.99</v>
      </c>
      <c r="CS53">
        <f>SUMIF(SmtRes!AQ75:'SmtRes'!AQ92,"=1",SmtRes!AC75:'SmtRes'!AC92)</f>
        <v>1744.74</v>
      </c>
      <c r="CT53">
        <f>SUMIF(SmtRes!AQ75:'SmtRes'!AQ92,"=1",SmtRes!AD75:'SmtRes'!AD92)</f>
        <v>748.18</v>
      </c>
      <c r="CU53">
        <f>AG53</f>
        <v>0</v>
      </c>
      <c r="CV53">
        <f>SUMIF(SmtRes!AQ75:'SmtRes'!AQ92,"=1",SmtRes!BU75:'SmtRes'!BU92)</f>
        <v>3.06</v>
      </c>
      <c r="CW53">
        <f>SUMIF(SmtRes!AQ75:'SmtRes'!AQ92,"=1",SmtRes!BV75:'SmtRes'!BV92)</f>
        <v>0.87000000000000011</v>
      </c>
      <c r="CX53">
        <f>AJ53</f>
        <v>0</v>
      </c>
      <c r="CY53">
        <f>(((S53+R53)*AT53)/100)</f>
        <v>0</v>
      </c>
      <c r="CZ53">
        <f>(((S53+R53)*AU53)/100)</f>
        <v>0</v>
      </c>
      <c r="DC53" t="s">
        <v>3</v>
      </c>
      <c r="DD53" t="s">
        <v>3</v>
      </c>
      <c r="DE53" t="s">
        <v>3</v>
      </c>
      <c r="DF53" t="s">
        <v>3</v>
      </c>
      <c r="DG53" t="s">
        <v>3</v>
      </c>
      <c r="DH53" t="s">
        <v>3</v>
      </c>
      <c r="DI53" t="s">
        <v>3</v>
      </c>
      <c r="DJ53" t="s">
        <v>3</v>
      </c>
      <c r="DK53" t="s">
        <v>3</v>
      </c>
      <c r="DL53" t="s">
        <v>3</v>
      </c>
      <c r="DM53" t="s">
        <v>3</v>
      </c>
      <c r="DN53">
        <v>0</v>
      </c>
      <c r="DO53">
        <v>0</v>
      </c>
      <c r="DP53">
        <v>1</v>
      </c>
      <c r="DQ53">
        <v>1</v>
      </c>
      <c r="DU53">
        <v>1013</v>
      </c>
      <c r="DV53" t="s">
        <v>43</v>
      </c>
      <c r="DW53" t="s">
        <v>43</v>
      </c>
      <c r="DX53">
        <v>1</v>
      </c>
      <c r="DZ53" t="s">
        <v>3</v>
      </c>
      <c r="EA53" t="s">
        <v>3</v>
      </c>
      <c r="EB53" t="s">
        <v>3</v>
      </c>
      <c r="EC53" t="s">
        <v>3</v>
      </c>
      <c r="EE53">
        <v>83666879</v>
      </c>
      <c r="EF53">
        <v>2</v>
      </c>
      <c r="EG53" t="s">
        <v>24</v>
      </c>
      <c r="EH53">
        <v>27</v>
      </c>
      <c r="EI53" t="s">
        <v>59</v>
      </c>
      <c r="EJ53">
        <v>1</v>
      </c>
      <c r="EK53">
        <v>33001</v>
      </c>
      <c r="EL53" t="s">
        <v>59</v>
      </c>
      <c r="EM53" t="s">
        <v>60</v>
      </c>
      <c r="EO53" t="s">
        <v>3</v>
      </c>
      <c r="EQ53">
        <v>131072</v>
      </c>
      <c r="ER53">
        <v>0</v>
      </c>
      <c r="ES53">
        <v>0</v>
      </c>
      <c r="ET53">
        <v>0</v>
      </c>
      <c r="EU53">
        <v>0</v>
      </c>
      <c r="EV53">
        <v>0</v>
      </c>
      <c r="EW53">
        <v>3.06</v>
      </c>
      <c r="EX53">
        <v>0.87</v>
      </c>
      <c r="EY53">
        <v>0</v>
      </c>
      <c r="FQ53">
        <v>0</v>
      </c>
      <c r="FR53">
        <v>0</v>
      </c>
      <c r="FS53">
        <v>0</v>
      </c>
      <c r="FX53">
        <v>103</v>
      </c>
      <c r="FY53">
        <v>60</v>
      </c>
      <c r="GA53" t="s">
        <v>3</v>
      </c>
      <c r="GD53">
        <v>1</v>
      </c>
      <c r="GF53">
        <v>-343713442</v>
      </c>
      <c r="GG53">
        <v>2</v>
      </c>
      <c r="GH53">
        <v>1</v>
      </c>
      <c r="GI53">
        <v>-2</v>
      </c>
      <c r="GJ53">
        <v>0</v>
      </c>
      <c r="GK53">
        <v>0</v>
      </c>
      <c r="GL53">
        <f>ROUND(IF(AND(BH53=3,BI53=3,FS53&lt;&gt;0),P53,0),2)</f>
        <v>0</v>
      </c>
      <c r="GM53">
        <f>ROUND(O53+X53+Y53,2)+GX53</f>
        <v>0</v>
      </c>
      <c r="GN53">
        <f>IF(OR(BI53=0,BI53=1),GM53-GX53,0)</f>
        <v>0</v>
      </c>
      <c r="GO53">
        <f>IF(BI53=2,GM53-GX53,0)</f>
        <v>0</v>
      </c>
      <c r="GP53">
        <f>IF(BI53=4,GM53-GX53,0)</f>
        <v>0</v>
      </c>
      <c r="GR53">
        <v>0</v>
      </c>
      <c r="GS53">
        <v>3</v>
      </c>
      <c r="GT53">
        <v>0</v>
      </c>
      <c r="GU53" t="s">
        <v>3</v>
      </c>
      <c r="GV53">
        <f>ROUND((GT53),2)</f>
        <v>0</v>
      </c>
      <c r="GW53">
        <v>1</v>
      </c>
      <c r="GX53">
        <f>ROUND(HC53*I53,2)</f>
        <v>0</v>
      </c>
      <c r="HA53">
        <v>0</v>
      </c>
      <c r="HB53">
        <v>0</v>
      </c>
      <c r="HC53">
        <f>GV53*GW53</f>
        <v>0</v>
      </c>
      <c r="HE53" t="s">
        <v>3</v>
      </c>
      <c r="HF53" t="s">
        <v>3</v>
      </c>
      <c r="HM53" t="s">
        <v>3</v>
      </c>
      <c r="HN53" t="s">
        <v>61</v>
      </c>
      <c r="HO53" t="s">
        <v>62</v>
      </c>
      <c r="HP53" t="s">
        <v>59</v>
      </c>
      <c r="HQ53" t="s">
        <v>59</v>
      </c>
      <c r="HS53">
        <v>0</v>
      </c>
      <c r="IK53">
        <v>0</v>
      </c>
    </row>
    <row r="54" spans="1:255" x14ac:dyDescent="0.2">
      <c r="A54" s="2">
        <v>19</v>
      </c>
      <c r="B54" s="2">
        <v>1</v>
      </c>
      <c r="C54" s="2"/>
      <c r="D54" s="2"/>
      <c r="E54" s="2"/>
      <c r="F54" s="2" t="s">
        <v>3</v>
      </c>
      <c r="G54" s="2" t="s">
        <v>82</v>
      </c>
      <c r="H54" s="2" t="s">
        <v>3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>
        <v>1</v>
      </c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>
        <v>0</v>
      </c>
      <c r="IL54" s="2"/>
      <c r="IM54" s="2"/>
      <c r="IN54" s="2"/>
      <c r="IO54" s="2"/>
      <c r="IP54" s="2"/>
      <c r="IQ54" s="2"/>
      <c r="IR54" s="2"/>
      <c r="IS54" s="2"/>
      <c r="IT54" s="2"/>
      <c r="IU54" s="2"/>
    </row>
    <row r="55" spans="1:255" x14ac:dyDescent="0.2">
      <c r="A55" s="2">
        <v>18</v>
      </c>
      <c r="B55" s="2">
        <v>1</v>
      </c>
      <c r="C55" s="2">
        <v>63</v>
      </c>
      <c r="D55" s="2"/>
      <c r="E55" s="2" t="s">
        <v>83</v>
      </c>
      <c r="F55" s="2" t="s">
        <v>84</v>
      </c>
      <c r="G55" s="2" t="s">
        <v>85</v>
      </c>
      <c r="H55" s="2" t="s">
        <v>86</v>
      </c>
      <c r="I55" s="2">
        <f>I52*J55</f>
        <v>0</v>
      </c>
      <c r="J55" s="2">
        <v>0</v>
      </c>
      <c r="K55" s="2">
        <v>0</v>
      </c>
      <c r="L55" s="2">
        <v>0</v>
      </c>
      <c r="M55" s="2">
        <v>0</v>
      </c>
      <c r="N55" s="2">
        <f t="shared" ref="N55:N72" si="21">ROUND(L55-M55,4)</f>
        <v>0</v>
      </c>
      <c r="O55" s="2">
        <f t="shared" ref="O55:O72" si="22">ROUND(CP55,2)</f>
        <v>0</v>
      </c>
      <c r="P55" s="2">
        <f t="shared" ref="P55:P70" si="23">ROUND(CQ55*I55,2)</f>
        <v>0</v>
      </c>
      <c r="Q55" s="2">
        <f t="shared" ref="Q55:Q70" si="24">ROUND(CR55*I55,2)</f>
        <v>0</v>
      </c>
      <c r="R55" s="2">
        <f t="shared" ref="R55:R70" si="25">ROUND(CS55*I55,2)</f>
        <v>0</v>
      </c>
      <c r="S55" s="2">
        <f t="shared" ref="S55:S70" si="26">ROUND(CT55*I55,2)</f>
        <v>0</v>
      </c>
      <c r="T55" s="2">
        <f t="shared" ref="T55:T72" si="27">ROUND(CU55*I55,2)</f>
        <v>0</v>
      </c>
      <c r="U55" s="2">
        <f t="shared" ref="U55:U70" si="28">ROUND(CV55*I55,7)</f>
        <v>0</v>
      </c>
      <c r="V55" s="2">
        <f t="shared" ref="V55:V70" si="29">ROUND(CW55*I55,7)</f>
        <v>0</v>
      </c>
      <c r="W55" s="2">
        <f t="shared" ref="W55:W72" si="30">ROUND(CX55*I55,2)</f>
        <v>0</v>
      </c>
      <c r="X55" s="2">
        <f t="shared" ref="X55:X72" si="31">ROUND(CY55,2)</f>
        <v>0</v>
      </c>
      <c r="Y55" s="2">
        <f t="shared" ref="Y55:Y72" si="32">ROUND(CZ55,2)</f>
        <v>0</v>
      </c>
      <c r="Z55" s="2"/>
      <c r="AA55" s="2">
        <v>85057682</v>
      </c>
      <c r="AB55" s="2">
        <f t="shared" ref="AB55:AB72" si="33">ROUND((AC55+AD55+AF55),2)</f>
        <v>174.93</v>
      </c>
      <c r="AC55" s="2">
        <f t="shared" ref="AC55:AC70" si="34">ROUND((ES55),2)</f>
        <v>174.93</v>
      </c>
      <c r="AD55" s="2">
        <f t="shared" ref="AD55:AD70" si="35">ROUND((((ET55)-(EU55))+AE55),2)</f>
        <v>0</v>
      </c>
      <c r="AE55" s="2">
        <f t="shared" ref="AE55:AE70" si="36">ROUND((EU55),2)</f>
        <v>0</v>
      </c>
      <c r="AF55" s="2">
        <f t="shared" ref="AF55:AF70" si="37">ROUND((EV55),2)</f>
        <v>0</v>
      </c>
      <c r="AG55" s="2">
        <f t="shared" ref="AG55:AG72" si="38">ROUND((AP55),2)</f>
        <v>0</v>
      </c>
      <c r="AH55" s="2">
        <f t="shared" ref="AH55:AH70" si="39">(EW55)</f>
        <v>0</v>
      </c>
      <c r="AI55" s="2">
        <f t="shared" ref="AI55:AI70" si="40">(EX55)</f>
        <v>0</v>
      </c>
      <c r="AJ55" s="2">
        <f t="shared" ref="AJ55:AJ72" si="41">(AS55)</f>
        <v>0</v>
      </c>
      <c r="AK55" s="2">
        <v>174.93</v>
      </c>
      <c r="AL55" s="2">
        <v>174.93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103</v>
      </c>
      <c r="AU55" s="2">
        <v>60</v>
      </c>
      <c r="AV55" s="2">
        <v>1</v>
      </c>
      <c r="AW55" s="2">
        <v>1</v>
      </c>
      <c r="AX55" s="2"/>
      <c r="AY55" s="2"/>
      <c r="AZ55" s="2">
        <v>1</v>
      </c>
      <c r="BA55" s="2">
        <v>1</v>
      </c>
      <c r="BB55" s="2">
        <v>1</v>
      </c>
      <c r="BC55" s="2">
        <v>1.08</v>
      </c>
      <c r="BD55" s="2" t="s">
        <v>3</v>
      </c>
      <c r="BE55" s="2" t="s">
        <v>3</v>
      </c>
      <c r="BF55" s="2" t="s">
        <v>3</v>
      </c>
      <c r="BG55" s="2" t="s">
        <v>3</v>
      </c>
      <c r="BH55" s="2">
        <v>3</v>
      </c>
      <c r="BI55" s="2">
        <v>1</v>
      </c>
      <c r="BJ55" s="2" t="s">
        <v>87</v>
      </c>
      <c r="BK55" s="2"/>
      <c r="BL55" s="2"/>
      <c r="BM55" s="2">
        <v>33001</v>
      </c>
      <c r="BN55" s="2">
        <v>0</v>
      </c>
      <c r="BO55" s="2" t="s">
        <v>84</v>
      </c>
      <c r="BP55" s="2">
        <v>1</v>
      </c>
      <c r="BQ55" s="2">
        <v>2</v>
      </c>
      <c r="BR55" s="2">
        <v>0</v>
      </c>
      <c r="BS55" s="2">
        <v>1</v>
      </c>
      <c r="BT55" s="2">
        <v>1</v>
      </c>
      <c r="BU55" s="2">
        <v>1</v>
      </c>
      <c r="BV55" s="2">
        <v>1</v>
      </c>
      <c r="BW55" s="2">
        <v>1</v>
      </c>
      <c r="BX55" s="2">
        <v>1</v>
      </c>
      <c r="BY55" s="2" t="s">
        <v>3</v>
      </c>
      <c r="BZ55" s="2">
        <v>103</v>
      </c>
      <c r="CA55" s="2">
        <v>60</v>
      </c>
      <c r="CB55" s="2" t="s">
        <v>3</v>
      </c>
      <c r="CC55" s="2"/>
      <c r="CD55" s="2"/>
      <c r="CE55" s="2">
        <v>0</v>
      </c>
      <c r="CF55" s="2">
        <v>0</v>
      </c>
      <c r="CG55" s="2">
        <v>0</v>
      </c>
      <c r="CH55" s="2">
        <v>4</v>
      </c>
      <c r="CI55" s="2">
        <v>1</v>
      </c>
      <c r="CJ55" s="2">
        <v>0</v>
      </c>
      <c r="CK55" s="2">
        <v>0</v>
      </c>
      <c r="CL55" s="2">
        <v>0</v>
      </c>
      <c r="CM55" s="2">
        <v>0</v>
      </c>
      <c r="CN55" s="2" t="s">
        <v>3</v>
      </c>
      <c r="CO55" s="2">
        <v>0</v>
      </c>
      <c r="CP55" s="2">
        <f t="shared" ref="CP55:CP72" si="42">(P55+Q55+S55+R55)</f>
        <v>0</v>
      </c>
      <c r="CQ55" s="2">
        <f t="shared" ref="CQ55:CQ70" si="43">ROUND(AL55*BC55,2)</f>
        <v>188.92</v>
      </c>
      <c r="CR55" s="2">
        <f t="shared" ref="CR55:CR70" si="44">ROUND(AM55*BB55,2)</f>
        <v>0</v>
      </c>
      <c r="CS55" s="2">
        <f t="shared" ref="CS55:CS70" si="45">ROUND(AN55*BS55,2)</f>
        <v>0</v>
      </c>
      <c r="CT55" s="2">
        <f t="shared" ref="CT55:CT70" si="46">ROUND(AO55*BA55,2)</f>
        <v>0</v>
      </c>
      <c r="CU55" s="2">
        <f t="shared" ref="CU55:CU70" si="47">AG55</f>
        <v>0</v>
      </c>
      <c r="CV55" s="2">
        <f t="shared" ref="CV55:CV70" si="48">AH55</f>
        <v>0</v>
      </c>
      <c r="CW55" s="2">
        <f t="shared" ref="CW55:CW70" si="49">AI55</f>
        <v>0</v>
      </c>
      <c r="CX55" s="2">
        <f t="shared" ref="CX55:CX70" si="50">AJ55</f>
        <v>0</v>
      </c>
      <c r="CY55" s="2">
        <f t="shared" ref="CY55:CY72" si="51">(((S55+R55)*AT55)/100)</f>
        <v>0</v>
      </c>
      <c r="CZ55" s="2">
        <f t="shared" ref="CZ55:CZ72" si="52">(((S55+R55)*AU55)/100)</f>
        <v>0</v>
      </c>
      <c r="DA55" s="2"/>
      <c r="DB55" s="2"/>
      <c r="DC55" s="2" t="s">
        <v>3</v>
      </c>
      <c r="DD55" s="2" t="s">
        <v>3</v>
      </c>
      <c r="DE55" s="2" t="s">
        <v>3</v>
      </c>
      <c r="DF55" s="2" t="s">
        <v>3</v>
      </c>
      <c r="DG55" s="2" t="s">
        <v>3</v>
      </c>
      <c r="DH55" s="2" t="s">
        <v>3</v>
      </c>
      <c r="DI55" s="2" t="s">
        <v>3</v>
      </c>
      <c r="DJ55" s="2" t="s">
        <v>3</v>
      </c>
      <c r="DK55" s="2" t="s">
        <v>3</v>
      </c>
      <c r="DL55" s="2" t="s">
        <v>3</v>
      </c>
      <c r="DM55" s="2" t="s">
        <v>3</v>
      </c>
      <c r="DN55" s="2">
        <v>0</v>
      </c>
      <c r="DO55" s="2">
        <v>0</v>
      </c>
      <c r="DP55" s="2">
        <v>1</v>
      </c>
      <c r="DQ55" s="2">
        <v>1</v>
      </c>
      <c r="DR55" s="2"/>
      <c r="DS55" s="2"/>
      <c r="DT55" s="2"/>
      <c r="DU55" s="2">
        <v>1009</v>
      </c>
      <c r="DV55" s="2" t="s">
        <v>86</v>
      </c>
      <c r="DW55" s="2" t="s">
        <v>86</v>
      </c>
      <c r="DX55" s="2">
        <v>1</v>
      </c>
      <c r="DY55" s="2"/>
      <c r="DZ55" s="2" t="s">
        <v>3</v>
      </c>
      <c r="EA55" s="2" t="s">
        <v>3</v>
      </c>
      <c r="EB55" s="2" t="s">
        <v>3</v>
      </c>
      <c r="EC55" s="2" t="s">
        <v>3</v>
      </c>
      <c r="ED55" s="2"/>
      <c r="EE55" s="2">
        <v>83666879</v>
      </c>
      <c r="EF55" s="2">
        <v>2</v>
      </c>
      <c r="EG55" s="2" t="s">
        <v>24</v>
      </c>
      <c r="EH55" s="2">
        <v>27</v>
      </c>
      <c r="EI55" s="2" t="s">
        <v>59</v>
      </c>
      <c r="EJ55" s="2">
        <v>1</v>
      </c>
      <c r="EK55" s="2">
        <v>33001</v>
      </c>
      <c r="EL55" s="2" t="s">
        <v>59</v>
      </c>
      <c r="EM55" s="2" t="s">
        <v>60</v>
      </c>
      <c r="EN55" s="2"/>
      <c r="EO55" s="2" t="s">
        <v>3</v>
      </c>
      <c r="EP55" s="2"/>
      <c r="EQ55" s="2">
        <v>0</v>
      </c>
      <c r="ER55" s="2">
        <v>174.93</v>
      </c>
      <c r="ES55" s="2">
        <v>174.93</v>
      </c>
      <c r="ET55" s="2">
        <v>0</v>
      </c>
      <c r="EU55" s="2">
        <v>0</v>
      </c>
      <c r="EV55" s="2">
        <v>0</v>
      </c>
      <c r="EW55" s="2">
        <v>0</v>
      </c>
      <c r="EX55" s="2">
        <v>0</v>
      </c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>
        <v>0</v>
      </c>
      <c r="FR55" s="2">
        <v>0</v>
      </c>
      <c r="FS55" s="2">
        <v>0</v>
      </c>
      <c r="FT55" s="2"/>
      <c r="FU55" s="2"/>
      <c r="FV55" s="2"/>
      <c r="FW55" s="2"/>
      <c r="FX55" s="2">
        <v>103</v>
      </c>
      <c r="FY55" s="2">
        <v>60</v>
      </c>
      <c r="FZ55" s="2"/>
      <c r="GA55" s="2" t="s">
        <v>3</v>
      </c>
      <c r="GB55" s="2"/>
      <c r="GC55" s="2"/>
      <c r="GD55" s="2">
        <v>1</v>
      </c>
      <c r="GE55" s="2"/>
      <c r="GF55" s="2">
        <v>-1131385474</v>
      </c>
      <c r="GG55" s="2">
        <v>2</v>
      </c>
      <c r="GH55" s="2">
        <v>1</v>
      </c>
      <c r="GI55" s="2">
        <v>2</v>
      </c>
      <c r="GJ55" s="2">
        <v>0</v>
      </c>
      <c r="GK55" s="2">
        <v>0</v>
      </c>
      <c r="GL55" s="2">
        <f t="shared" ref="GL55:GL72" si="53">ROUND(IF(AND(BH55=3,BI55=3,FS55&lt;&gt;0),P55,0),2)</f>
        <v>0</v>
      </c>
      <c r="GM55" s="2">
        <f t="shared" ref="GM55:GM72" si="54">ROUND(O55+X55+Y55,2)+GX55</f>
        <v>0</v>
      </c>
      <c r="GN55" s="2">
        <f t="shared" ref="GN55:GN72" si="55">IF(OR(BI55=0,BI55=1),GM55-GX55,0)</f>
        <v>0</v>
      </c>
      <c r="GO55" s="2">
        <f t="shared" ref="GO55:GO72" si="56">IF(BI55=2,GM55-GX55,0)</f>
        <v>0</v>
      </c>
      <c r="GP55" s="2">
        <f t="shared" ref="GP55:GP72" si="57">IF(BI55=4,GM55-GX55,0)</f>
        <v>0</v>
      </c>
      <c r="GQ55" s="2"/>
      <c r="GR55" s="2">
        <v>0</v>
      </c>
      <c r="GS55" s="2">
        <v>3</v>
      </c>
      <c r="GT55" s="2">
        <v>0</v>
      </c>
      <c r="GU55" s="2" t="s">
        <v>3</v>
      </c>
      <c r="GV55" s="2">
        <f t="shared" ref="GV55:GV72" si="58">ROUND((GT55),2)</f>
        <v>0</v>
      </c>
      <c r="GW55" s="2">
        <v>1</v>
      </c>
      <c r="GX55" s="2">
        <f t="shared" ref="GX55:GX72" si="59">ROUND(HC55*I55,2)</f>
        <v>0</v>
      </c>
      <c r="GY55" s="2"/>
      <c r="GZ55" s="2"/>
      <c r="HA55" s="2">
        <v>0</v>
      </c>
      <c r="HB55" s="2">
        <v>0</v>
      </c>
      <c r="HC55" s="2">
        <f t="shared" ref="HC55:HC72" si="60">GV55*GW55</f>
        <v>0</v>
      </c>
      <c r="HD55" s="2"/>
      <c r="HE55" s="2" t="s">
        <v>3</v>
      </c>
      <c r="HF55" s="2" t="s">
        <v>3</v>
      </c>
      <c r="HG55" s="2"/>
      <c r="HH55" s="2"/>
      <c r="HI55" s="2"/>
      <c r="HJ55" s="2"/>
      <c r="HK55" s="2"/>
      <c r="HL55" s="2"/>
      <c r="HM55" s="2" t="s">
        <v>3</v>
      </c>
      <c r="HN55" s="2" t="s">
        <v>61</v>
      </c>
      <c r="HO55" s="2" t="s">
        <v>62</v>
      </c>
      <c r="HP55" s="2" t="s">
        <v>59</v>
      </c>
      <c r="HQ55" s="2" t="s">
        <v>59</v>
      </c>
      <c r="HR55" s="2"/>
      <c r="HS55" s="2">
        <v>0</v>
      </c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>
        <v>0</v>
      </c>
      <c r="IL55" s="2"/>
      <c r="IM55" s="2"/>
      <c r="IN55" s="2"/>
      <c r="IO55" s="2"/>
      <c r="IP55" s="2"/>
      <c r="IQ55" s="2"/>
      <c r="IR55" s="2"/>
      <c r="IS55" s="2"/>
      <c r="IT55" s="2"/>
      <c r="IU55" s="2"/>
    </row>
    <row r="56" spans="1:255" x14ac:dyDescent="0.2">
      <c r="A56">
        <v>18</v>
      </c>
      <c r="B56">
        <v>1</v>
      </c>
      <c r="C56">
        <v>81</v>
      </c>
      <c r="E56" t="s">
        <v>83</v>
      </c>
      <c r="F56" t="s">
        <v>84</v>
      </c>
      <c r="G56" t="s">
        <v>85</v>
      </c>
      <c r="H56" t="s">
        <v>86</v>
      </c>
      <c r="I56">
        <f>I53*J56</f>
        <v>0</v>
      </c>
      <c r="J56">
        <v>0</v>
      </c>
      <c r="K56">
        <v>0</v>
      </c>
      <c r="L56">
        <v>0</v>
      </c>
      <c r="M56">
        <v>0</v>
      </c>
      <c r="N56">
        <f t="shared" si="21"/>
        <v>0</v>
      </c>
      <c r="O56">
        <f t="shared" si="22"/>
        <v>0</v>
      </c>
      <c r="P56">
        <f t="shared" si="23"/>
        <v>0</v>
      </c>
      <c r="Q56">
        <f t="shared" si="24"/>
        <v>0</v>
      </c>
      <c r="R56">
        <f t="shared" si="25"/>
        <v>0</v>
      </c>
      <c r="S56">
        <f t="shared" si="26"/>
        <v>0</v>
      </c>
      <c r="T56">
        <f t="shared" si="27"/>
        <v>0</v>
      </c>
      <c r="U56">
        <f t="shared" si="28"/>
        <v>0</v>
      </c>
      <c r="V56">
        <f t="shared" si="29"/>
        <v>0</v>
      </c>
      <c r="W56">
        <f t="shared" si="30"/>
        <v>0</v>
      </c>
      <c r="X56">
        <f t="shared" si="31"/>
        <v>0</v>
      </c>
      <c r="Y56">
        <f t="shared" si="32"/>
        <v>0</v>
      </c>
      <c r="AA56">
        <v>85057623</v>
      </c>
      <c r="AB56">
        <f t="shared" si="33"/>
        <v>174.93</v>
      </c>
      <c r="AC56">
        <f t="shared" si="34"/>
        <v>174.93</v>
      </c>
      <c r="AD56">
        <f t="shared" si="35"/>
        <v>0</v>
      </c>
      <c r="AE56">
        <f t="shared" si="36"/>
        <v>0</v>
      </c>
      <c r="AF56">
        <f t="shared" si="37"/>
        <v>0</v>
      </c>
      <c r="AG56">
        <f t="shared" si="38"/>
        <v>0</v>
      </c>
      <c r="AH56">
        <f t="shared" si="39"/>
        <v>0</v>
      </c>
      <c r="AI56">
        <f t="shared" si="40"/>
        <v>0</v>
      </c>
      <c r="AJ56">
        <f t="shared" si="41"/>
        <v>0</v>
      </c>
      <c r="AK56">
        <v>174.93</v>
      </c>
      <c r="AL56">
        <v>174.93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103</v>
      </c>
      <c r="AU56">
        <v>60</v>
      </c>
      <c r="AV56">
        <v>1</v>
      </c>
      <c r="AW56">
        <v>1</v>
      </c>
      <c r="AZ56">
        <v>1</v>
      </c>
      <c r="BA56">
        <v>1</v>
      </c>
      <c r="BB56">
        <v>1</v>
      </c>
      <c r="BC56">
        <v>1.08</v>
      </c>
      <c r="BD56" t="s">
        <v>3</v>
      </c>
      <c r="BE56" t="s">
        <v>3</v>
      </c>
      <c r="BF56" t="s">
        <v>3</v>
      </c>
      <c r="BG56" t="s">
        <v>3</v>
      </c>
      <c r="BH56">
        <v>3</v>
      </c>
      <c r="BI56">
        <v>1</v>
      </c>
      <c r="BJ56" t="s">
        <v>87</v>
      </c>
      <c r="BM56">
        <v>33001</v>
      </c>
      <c r="BN56">
        <v>0</v>
      </c>
      <c r="BO56" t="s">
        <v>84</v>
      </c>
      <c r="BP56">
        <v>1</v>
      </c>
      <c r="BQ56">
        <v>2</v>
      </c>
      <c r="BR56">
        <v>0</v>
      </c>
      <c r="BS56">
        <v>1</v>
      </c>
      <c r="BT56">
        <v>1</v>
      </c>
      <c r="BU56">
        <v>1</v>
      </c>
      <c r="BV56">
        <v>1</v>
      </c>
      <c r="BW56">
        <v>1</v>
      </c>
      <c r="BX56">
        <v>1</v>
      </c>
      <c r="BY56" t="s">
        <v>3</v>
      </c>
      <c r="BZ56">
        <v>103</v>
      </c>
      <c r="CA56">
        <v>60</v>
      </c>
      <c r="CB56" t="s">
        <v>3</v>
      </c>
      <c r="CE56">
        <v>0</v>
      </c>
      <c r="CF56">
        <v>0</v>
      </c>
      <c r="CG56">
        <v>0</v>
      </c>
      <c r="CH56">
        <v>4</v>
      </c>
      <c r="CI56">
        <v>1</v>
      </c>
      <c r="CJ56">
        <v>0</v>
      </c>
      <c r="CK56">
        <v>0</v>
      </c>
      <c r="CL56">
        <v>0</v>
      </c>
      <c r="CM56">
        <v>0</v>
      </c>
      <c r="CN56" t="s">
        <v>3</v>
      </c>
      <c r="CO56">
        <v>0</v>
      </c>
      <c r="CP56">
        <f t="shared" si="42"/>
        <v>0</v>
      </c>
      <c r="CQ56">
        <f t="shared" si="43"/>
        <v>188.92</v>
      </c>
      <c r="CR56">
        <f t="shared" si="44"/>
        <v>0</v>
      </c>
      <c r="CS56">
        <f t="shared" si="45"/>
        <v>0</v>
      </c>
      <c r="CT56">
        <f t="shared" si="46"/>
        <v>0</v>
      </c>
      <c r="CU56">
        <f t="shared" si="47"/>
        <v>0</v>
      </c>
      <c r="CV56">
        <f t="shared" si="48"/>
        <v>0</v>
      </c>
      <c r="CW56">
        <f t="shared" si="49"/>
        <v>0</v>
      </c>
      <c r="CX56">
        <f t="shared" si="50"/>
        <v>0</v>
      </c>
      <c r="CY56">
        <f t="shared" si="51"/>
        <v>0</v>
      </c>
      <c r="CZ56">
        <f t="shared" si="52"/>
        <v>0</v>
      </c>
      <c r="DC56" t="s">
        <v>3</v>
      </c>
      <c r="DD56" t="s">
        <v>3</v>
      </c>
      <c r="DE56" t="s">
        <v>3</v>
      </c>
      <c r="DF56" t="s">
        <v>3</v>
      </c>
      <c r="DG56" t="s">
        <v>3</v>
      </c>
      <c r="DH56" t="s">
        <v>3</v>
      </c>
      <c r="DI56" t="s">
        <v>3</v>
      </c>
      <c r="DJ56" t="s">
        <v>3</v>
      </c>
      <c r="DK56" t="s">
        <v>3</v>
      </c>
      <c r="DL56" t="s">
        <v>3</v>
      </c>
      <c r="DM56" t="s">
        <v>3</v>
      </c>
      <c r="DN56">
        <v>0</v>
      </c>
      <c r="DO56">
        <v>0</v>
      </c>
      <c r="DP56">
        <v>1</v>
      </c>
      <c r="DQ56">
        <v>1</v>
      </c>
      <c r="DU56">
        <v>1009</v>
      </c>
      <c r="DV56" t="s">
        <v>86</v>
      </c>
      <c r="DW56" t="s">
        <v>86</v>
      </c>
      <c r="DX56">
        <v>1</v>
      </c>
      <c r="DZ56" t="s">
        <v>3</v>
      </c>
      <c r="EA56" t="s">
        <v>3</v>
      </c>
      <c r="EB56" t="s">
        <v>3</v>
      </c>
      <c r="EC56" t="s">
        <v>3</v>
      </c>
      <c r="EE56">
        <v>83666879</v>
      </c>
      <c r="EF56">
        <v>2</v>
      </c>
      <c r="EG56" t="s">
        <v>24</v>
      </c>
      <c r="EH56">
        <v>27</v>
      </c>
      <c r="EI56" t="s">
        <v>59</v>
      </c>
      <c r="EJ56">
        <v>1</v>
      </c>
      <c r="EK56">
        <v>33001</v>
      </c>
      <c r="EL56" t="s">
        <v>59</v>
      </c>
      <c r="EM56" t="s">
        <v>60</v>
      </c>
      <c r="EO56" t="s">
        <v>3</v>
      </c>
      <c r="EQ56">
        <v>0</v>
      </c>
      <c r="ER56">
        <v>174.93</v>
      </c>
      <c r="ES56">
        <v>174.93</v>
      </c>
      <c r="ET56">
        <v>0</v>
      </c>
      <c r="EU56">
        <v>0</v>
      </c>
      <c r="EV56">
        <v>0</v>
      </c>
      <c r="EW56">
        <v>0</v>
      </c>
      <c r="EX56">
        <v>0</v>
      </c>
      <c r="FQ56">
        <v>0</v>
      </c>
      <c r="FR56">
        <v>0</v>
      </c>
      <c r="FS56">
        <v>0</v>
      </c>
      <c r="FX56">
        <v>103</v>
      </c>
      <c r="FY56">
        <v>60</v>
      </c>
      <c r="GA56" t="s">
        <v>3</v>
      </c>
      <c r="GD56">
        <v>1</v>
      </c>
      <c r="GF56">
        <v>-1131385474</v>
      </c>
      <c r="GG56">
        <v>2</v>
      </c>
      <c r="GH56">
        <v>1</v>
      </c>
      <c r="GI56">
        <v>2</v>
      </c>
      <c r="GJ56">
        <v>0</v>
      </c>
      <c r="GK56">
        <v>0</v>
      </c>
      <c r="GL56">
        <f t="shared" si="53"/>
        <v>0</v>
      </c>
      <c r="GM56">
        <f t="shared" si="54"/>
        <v>0</v>
      </c>
      <c r="GN56">
        <f t="shared" si="55"/>
        <v>0</v>
      </c>
      <c r="GO56">
        <f t="shared" si="56"/>
        <v>0</v>
      </c>
      <c r="GP56">
        <f t="shared" si="57"/>
        <v>0</v>
      </c>
      <c r="GR56">
        <v>0</v>
      </c>
      <c r="GS56">
        <v>3</v>
      </c>
      <c r="GT56">
        <v>0</v>
      </c>
      <c r="GU56" t="s">
        <v>3</v>
      </c>
      <c r="GV56">
        <f t="shared" si="58"/>
        <v>0</v>
      </c>
      <c r="GW56">
        <v>1</v>
      </c>
      <c r="GX56">
        <f t="shared" si="59"/>
        <v>0</v>
      </c>
      <c r="HA56">
        <v>0</v>
      </c>
      <c r="HB56">
        <v>0</v>
      </c>
      <c r="HC56">
        <f t="shared" si="60"/>
        <v>0</v>
      </c>
      <c r="HE56" t="s">
        <v>3</v>
      </c>
      <c r="HF56" t="s">
        <v>3</v>
      </c>
      <c r="HM56" t="s">
        <v>3</v>
      </c>
      <c r="HN56" t="s">
        <v>61</v>
      </c>
      <c r="HO56" t="s">
        <v>62</v>
      </c>
      <c r="HP56" t="s">
        <v>59</v>
      </c>
      <c r="HQ56" t="s">
        <v>59</v>
      </c>
      <c r="HS56">
        <v>0</v>
      </c>
      <c r="IK56">
        <v>0</v>
      </c>
    </row>
    <row r="57" spans="1:255" x14ac:dyDescent="0.2">
      <c r="A57" s="2">
        <v>18</v>
      </c>
      <c r="B57" s="2">
        <v>1</v>
      </c>
      <c r="C57" s="2">
        <v>65</v>
      </c>
      <c r="D57" s="2"/>
      <c r="E57" s="2" t="s">
        <v>88</v>
      </c>
      <c r="F57" s="2" t="s">
        <v>89</v>
      </c>
      <c r="G57" s="2" t="s">
        <v>90</v>
      </c>
      <c r="H57" s="2" t="s">
        <v>43</v>
      </c>
      <c r="I57" s="2">
        <f>I52*J57</f>
        <v>0</v>
      </c>
      <c r="J57" s="2">
        <v>0</v>
      </c>
      <c r="K57" s="2">
        <v>0</v>
      </c>
      <c r="L57" s="2">
        <v>0</v>
      </c>
      <c r="M57" s="2">
        <v>0</v>
      </c>
      <c r="N57" s="2">
        <f t="shared" si="21"/>
        <v>0</v>
      </c>
      <c r="O57" s="2">
        <f t="shared" si="22"/>
        <v>0</v>
      </c>
      <c r="P57" s="2">
        <f t="shared" si="23"/>
        <v>0</v>
      </c>
      <c r="Q57" s="2">
        <f t="shared" si="24"/>
        <v>0</v>
      </c>
      <c r="R57" s="2">
        <f t="shared" si="25"/>
        <v>0</v>
      </c>
      <c r="S57" s="2">
        <f t="shared" si="26"/>
        <v>0</v>
      </c>
      <c r="T57" s="2">
        <f t="shared" si="27"/>
        <v>0</v>
      </c>
      <c r="U57" s="2">
        <f t="shared" si="28"/>
        <v>0</v>
      </c>
      <c r="V57" s="2">
        <f t="shared" si="29"/>
        <v>0</v>
      </c>
      <c r="W57" s="2">
        <f t="shared" si="30"/>
        <v>0</v>
      </c>
      <c r="X57" s="2">
        <f t="shared" si="31"/>
        <v>0</v>
      </c>
      <c r="Y57" s="2">
        <f t="shared" si="32"/>
        <v>0</v>
      </c>
      <c r="Z57" s="2"/>
      <c r="AA57" s="2">
        <v>85057682</v>
      </c>
      <c r="AB57" s="2">
        <f t="shared" si="33"/>
        <v>0</v>
      </c>
      <c r="AC57" s="2">
        <f t="shared" si="34"/>
        <v>0</v>
      </c>
      <c r="AD57" s="2">
        <f t="shared" si="35"/>
        <v>0</v>
      </c>
      <c r="AE57" s="2">
        <f t="shared" si="36"/>
        <v>0</v>
      </c>
      <c r="AF57" s="2">
        <f t="shared" si="37"/>
        <v>0</v>
      </c>
      <c r="AG57" s="2">
        <f t="shared" si="38"/>
        <v>0</v>
      </c>
      <c r="AH57" s="2">
        <f t="shared" si="39"/>
        <v>0</v>
      </c>
      <c r="AI57" s="2">
        <f t="shared" si="40"/>
        <v>0</v>
      </c>
      <c r="AJ57" s="2">
        <f t="shared" si="41"/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103</v>
      </c>
      <c r="AU57" s="2">
        <v>60</v>
      </c>
      <c r="AV57" s="2">
        <v>1</v>
      </c>
      <c r="AW57" s="2">
        <v>1</v>
      </c>
      <c r="AX57" s="2"/>
      <c r="AY57" s="2"/>
      <c r="AZ57" s="2">
        <v>1</v>
      </c>
      <c r="BA57" s="2">
        <v>1</v>
      </c>
      <c r="BB57" s="2">
        <v>1</v>
      </c>
      <c r="BC57" s="2">
        <v>1</v>
      </c>
      <c r="BD57" s="2" t="s">
        <v>3</v>
      </c>
      <c r="BE57" s="2" t="s">
        <v>3</v>
      </c>
      <c r="BF57" s="2" t="s">
        <v>3</v>
      </c>
      <c r="BG57" s="2" t="s">
        <v>3</v>
      </c>
      <c r="BH57" s="2">
        <v>3</v>
      </c>
      <c r="BI57" s="2">
        <v>1</v>
      </c>
      <c r="BJ57" s="2" t="s">
        <v>3</v>
      </c>
      <c r="BK57" s="2"/>
      <c r="BL57" s="2"/>
      <c r="BM57" s="2">
        <v>33001</v>
      </c>
      <c r="BN57" s="2">
        <v>0</v>
      </c>
      <c r="BO57" s="2" t="s">
        <v>3</v>
      </c>
      <c r="BP57" s="2">
        <v>0</v>
      </c>
      <c r="BQ57" s="2">
        <v>2</v>
      </c>
      <c r="BR57" s="2">
        <v>0</v>
      </c>
      <c r="BS57" s="2">
        <v>1</v>
      </c>
      <c r="BT57" s="2">
        <v>1</v>
      </c>
      <c r="BU57" s="2">
        <v>1</v>
      </c>
      <c r="BV57" s="2">
        <v>1</v>
      </c>
      <c r="BW57" s="2">
        <v>1</v>
      </c>
      <c r="BX57" s="2">
        <v>1</v>
      </c>
      <c r="BY57" s="2" t="s">
        <v>3</v>
      </c>
      <c r="BZ57" s="2">
        <v>103</v>
      </c>
      <c r="CA57" s="2">
        <v>60</v>
      </c>
      <c r="CB57" s="2" t="s">
        <v>3</v>
      </c>
      <c r="CC57" s="2"/>
      <c r="CD57" s="2"/>
      <c r="CE57" s="2">
        <v>0</v>
      </c>
      <c r="CF57" s="2">
        <v>0</v>
      </c>
      <c r="CG57" s="2">
        <v>0</v>
      </c>
      <c r="CH57" s="2">
        <v>4</v>
      </c>
      <c r="CI57" s="2">
        <v>2</v>
      </c>
      <c r="CJ57" s="2">
        <v>0</v>
      </c>
      <c r="CK57" s="2">
        <v>0</v>
      </c>
      <c r="CL57" s="2">
        <v>0</v>
      </c>
      <c r="CM57" s="2">
        <v>0</v>
      </c>
      <c r="CN57" s="2" t="s">
        <v>3</v>
      </c>
      <c r="CO57" s="2">
        <v>0</v>
      </c>
      <c r="CP57" s="2">
        <f t="shared" si="42"/>
        <v>0</v>
      </c>
      <c r="CQ57" s="2">
        <f t="shared" si="43"/>
        <v>0</v>
      </c>
      <c r="CR57" s="2">
        <f t="shared" si="44"/>
        <v>0</v>
      </c>
      <c r="CS57" s="2">
        <f t="shared" si="45"/>
        <v>0</v>
      </c>
      <c r="CT57" s="2">
        <f t="shared" si="46"/>
        <v>0</v>
      </c>
      <c r="CU57" s="2">
        <f t="shared" si="47"/>
        <v>0</v>
      </c>
      <c r="CV57" s="2">
        <f t="shared" si="48"/>
        <v>0</v>
      </c>
      <c r="CW57" s="2">
        <f t="shared" si="49"/>
        <v>0</v>
      </c>
      <c r="CX57" s="2">
        <f t="shared" si="50"/>
        <v>0</v>
      </c>
      <c r="CY57" s="2">
        <f t="shared" si="51"/>
        <v>0</v>
      </c>
      <c r="CZ57" s="2">
        <f t="shared" si="52"/>
        <v>0</v>
      </c>
      <c r="DA57" s="2"/>
      <c r="DB57" s="2"/>
      <c r="DC57" s="2" t="s">
        <v>3</v>
      </c>
      <c r="DD57" s="2" t="s">
        <v>3</v>
      </c>
      <c r="DE57" s="2" t="s">
        <v>3</v>
      </c>
      <c r="DF57" s="2" t="s">
        <v>3</v>
      </c>
      <c r="DG57" s="2" t="s">
        <v>3</v>
      </c>
      <c r="DH57" s="2" t="s">
        <v>3</v>
      </c>
      <c r="DI57" s="2" t="s">
        <v>3</v>
      </c>
      <c r="DJ57" s="2" t="s">
        <v>3</v>
      </c>
      <c r="DK57" s="2" t="s">
        <v>3</v>
      </c>
      <c r="DL57" s="2" t="s">
        <v>3</v>
      </c>
      <c r="DM57" s="2" t="s">
        <v>3</v>
      </c>
      <c r="DN57" s="2">
        <v>0</v>
      </c>
      <c r="DO57" s="2">
        <v>0</v>
      </c>
      <c r="DP57" s="2">
        <v>1</v>
      </c>
      <c r="DQ57" s="2">
        <v>1</v>
      </c>
      <c r="DR57" s="2"/>
      <c r="DS57" s="2"/>
      <c r="DT57" s="2"/>
      <c r="DU57" s="2">
        <v>1013</v>
      </c>
      <c r="DV57" s="2" t="s">
        <v>43</v>
      </c>
      <c r="DW57" s="2" t="s">
        <v>43</v>
      </c>
      <c r="DX57" s="2">
        <v>1</v>
      </c>
      <c r="DY57" s="2"/>
      <c r="DZ57" s="2" t="s">
        <v>3</v>
      </c>
      <c r="EA57" s="2" t="s">
        <v>3</v>
      </c>
      <c r="EB57" s="2" t="s">
        <v>3</v>
      </c>
      <c r="EC57" s="2" t="s">
        <v>3</v>
      </c>
      <c r="ED57" s="2"/>
      <c r="EE57" s="2">
        <v>83666879</v>
      </c>
      <c r="EF57" s="2">
        <v>2</v>
      </c>
      <c r="EG57" s="2" t="s">
        <v>24</v>
      </c>
      <c r="EH57" s="2">
        <v>27</v>
      </c>
      <c r="EI57" s="2" t="s">
        <v>59</v>
      </c>
      <c r="EJ57" s="2">
        <v>1</v>
      </c>
      <c r="EK57" s="2">
        <v>33001</v>
      </c>
      <c r="EL57" s="2" t="s">
        <v>59</v>
      </c>
      <c r="EM57" s="2" t="s">
        <v>60</v>
      </c>
      <c r="EN57" s="2"/>
      <c r="EO57" s="2" t="s">
        <v>3</v>
      </c>
      <c r="EP57" s="2"/>
      <c r="EQ57" s="2">
        <v>0</v>
      </c>
      <c r="ER57" s="2">
        <v>0</v>
      </c>
      <c r="ES57" s="2">
        <v>0</v>
      </c>
      <c r="ET57" s="2">
        <v>0</v>
      </c>
      <c r="EU57" s="2">
        <v>0</v>
      </c>
      <c r="EV57" s="2">
        <v>0</v>
      </c>
      <c r="EW57" s="2">
        <v>0</v>
      </c>
      <c r="EX57" s="2">
        <v>0</v>
      </c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>
        <v>0</v>
      </c>
      <c r="FR57" s="2">
        <v>0</v>
      </c>
      <c r="FS57" s="2">
        <v>0</v>
      </c>
      <c r="FT57" s="2"/>
      <c r="FU57" s="2"/>
      <c r="FV57" s="2"/>
      <c r="FW57" s="2"/>
      <c r="FX57" s="2">
        <v>103</v>
      </c>
      <c r="FY57" s="2">
        <v>60</v>
      </c>
      <c r="FZ57" s="2"/>
      <c r="GA57" s="2" t="s">
        <v>3</v>
      </c>
      <c r="GB57" s="2"/>
      <c r="GC57" s="2"/>
      <c r="GD57" s="2">
        <v>1</v>
      </c>
      <c r="GE57" s="2"/>
      <c r="GF57" s="2">
        <v>457934895</v>
      </c>
      <c r="GG57" s="2">
        <v>2</v>
      </c>
      <c r="GH57" s="2">
        <v>1</v>
      </c>
      <c r="GI57" s="2">
        <v>-2</v>
      </c>
      <c r="GJ57" s="2">
        <v>0</v>
      </c>
      <c r="GK57" s="2">
        <v>0</v>
      </c>
      <c r="GL57" s="2">
        <f t="shared" si="53"/>
        <v>0</v>
      </c>
      <c r="GM57" s="2">
        <f t="shared" si="54"/>
        <v>0</v>
      </c>
      <c r="GN57" s="2">
        <f t="shared" si="55"/>
        <v>0</v>
      </c>
      <c r="GO57" s="2">
        <f t="shared" si="56"/>
        <v>0</v>
      </c>
      <c r="GP57" s="2">
        <f t="shared" si="57"/>
        <v>0</v>
      </c>
      <c r="GQ57" s="2"/>
      <c r="GR57" s="2">
        <v>0</v>
      </c>
      <c r="GS57" s="2">
        <v>3</v>
      </c>
      <c r="GT57" s="2">
        <v>0</v>
      </c>
      <c r="GU57" s="2" t="s">
        <v>3</v>
      </c>
      <c r="GV57" s="2">
        <f t="shared" si="58"/>
        <v>0</v>
      </c>
      <c r="GW57" s="2">
        <v>1</v>
      </c>
      <c r="GX57" s="2">
        <f t="shared" si="59"/>
        <v>0</v>
      </c>
      <c r="GY57" s="2"/>
      <c r="GZ57" s="2"/>
      <c r="HA57" s="2">
        <v>0</v>
      </c>
      <c r="HB57" s="2">
        <v>0</v>
      </c>
      <c r="HC57" s="2">
        <f t="shared" si="60"/>
        <v>0</v>
      </c>
      <c r="HD57" s="2"/>
      <c r="HE57" s="2" t="s">
        <v>3</v>
      </c>
      <c r="HF57" s="2" t="s">
        <v>3</v>
      </c>
      <c r="HG57" s="2"/>
      <c r="HH57" s="2"/>
      <c r="HI57" s="2"/>
      <c r="HJ57" s="2"/>
      <c r="HK57" s="2"/>
      <c r="HL57" s="2"/>
      <c r="HM57" s="2" t="s">
        <v>3</v>
      </c>
      <c r="HN57" s="2" t="s">
        <v>61</v>
      </c>
      <c r="HO57" s="2" t="s">
        <v>62</v>
      </c>
      <c r="HP57" s="2" t="s">
        <v>59</v>
      </c>
      <c r="HQ57" s="2" t="s">
        <v>59</v>
      </c>
      <c r="HR57" s="2"/>
      <c r="HS57" s="2">
        <v>0</v>
      </c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>
        <v>0</v>
      </c>
      <c r="IL57" s="2"/>
      <c r="IM57" s="2"/>
      <c r="IN57" s="2"/>
      <c r="IO57" s="2"/>
      <c r="IP57" s="2"/>
      <c r="IQ57" s="2"/>
      <c r="IR57" s="2"/>
      <c r="IS57" s="2"/>
      <c r="IT57" s="2"/>
      <c r="IU57" s="2"/>
    </row>
    <row r="58" spans="1:255" x14ac:dyDescent="0.2">
      <c r="A58">
        <v>18</v>
      </c>
      <c r="B58">
        <v>1</v>
      </c>
      <c r="C58">
        <v>83</v>
      </c>
      <c r="E58" t="s">
        <v>88</v>
      </c>
      <c r="F58" t="s">
        <v>89</v>
      </c>
      <c r="G58" t="s">
        <v>90</v>
      </c>
      <c r="H58" t="s">
        <v>43</v>
      </c>
      <c r="I58">
        <f>I53*J58</f>
        <v>0</v>
      </c>
      <c r="J58">
        <v>0</v>
      </c>
      <c r="K58">
        <v>0</v>
      </c>
      <c r="L58">
        <v>0</v>
      </c>
      <c r="M58">
        <v>0</v>
      </c>
      <c r="N58">
        <f t="shared" si="21"/>
        <v>0</v>
      </c>
      <c r="O58">
        <f t="shared" si="22"/>
        <v>0</v>
      </c>
      <c r="P58">
        <f t="shared" si="23"/>
        <v>0</v>
      </c>
      <c r="Q58">
        <f t="shared" si="24"/>
        <v>0</v>
      </c>
      <c r="R58">
        <f t="shared" si="25"/>
        <v>0</v>
      </c>
      <c r="S58">
        <f t="shared" si="26"/>
        <v>0</v>
      </c>
      <c r="T58">
        <f t="shared" si="27"/>
        <v>0</v>
      </c>
      <c r="U58">
        <f t="shared" si="28"/>
        <v>0</v>
      </c>
      <c r="V58">
        <f t="shared" si="29"/>
        <v>0</v>
      </c>
      <c r="W58">
        <f t="shared" si="30"/>
        <v>0</v>
      </c>
      <c r="X58">
        <f t="shared" si="31"/>
        <v>0</v>
      </c>
      <c r="Y58">
        <f t="shared" si="32"/>
        <v>0</v>
      </c>
      <c r="AA58">
        <v>85057623</v>
      </c>
      <c r="AB58">
        <f t="shared" si="33"/>
        <v>0</v>
      </c>
      <c r="AC58">
        <f t="shared" si="34"/>
        <v>0</v>
      </c>
      <c r="AD58">
        <f t="shared" si="35"/>
        <v>0</v>
      </c>
      <c r="AE58">
        <f t="shared" si="36"/>
        <v>0</v>
      </c>
      <c r="AF58">
        <f t="shared" si="37"/>
        <v>0</v>
      </c>
      <c r="AG58">
        <f t="shared" si="38"/>
        <v>0</v>
      </c>
      <c r="AH58">
        <f t="shared" si="39"/>
        <v>0</v>
      </c>
      <c r="AI58">
        <f t="shared" si="40"/>
        <v>0</v>
      </c>
      <c r="AJ58">
        <f t="shared" si="41"/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103</v>
      </c>
      <c r="AU58">
        <v>60</v>
      </c>
      <c r="AV58">
        <v>1</v>
      </c>
      <c r="AW58">
        <v>1</v>
      </c>
      <c r="AZ58">
        <v>1</v>
      </c>
      <c r="BA58">
        <v>1</v>
      </c>
      <c r="BB58">
        <v>1</v>
      </c>
      <c r="BC58">
        <v>1</v>
      </c>
      <c r="BD58" t="s">
        <v>3</v>
      </c>
      <c r="BE58" t="s">
        <v>3</v>
      </c>
      <c r="BF58" t="s">
        <v>3</v>
      </c>
      <c r="BG58" t="s">
        <v>3</v>
      </c>
      <c r="BH58">
        <v>3</v>
      </c>
      <c r="BI58">
        <v>1</v>
      </c>
      <c r="BJ58" t="s">
        <v>3</v>
      </c>
      <c r="BM58">
        <v>33001</v>
      </c>
      <c r="BN58">
        <v>0</v>
      </c>
      <c r="BO58" t="s">
        <v>3</v>
      </c>
      <c r="BP58">
        <v>0</v>
      </c>
      <c r="BQ58">
        <v>2</v>
      </c>
      <c r="BR58">
        <v>0</v>
      </c>
      <c r="BS58">
        <v>1</v>
      </c>
      <c r="BT58">
        <v>1</v>
      </c>
      <c r="BU58">
        <v>1</v>
      </c>
      <c r="BV58">
        <v>1</v>
      </c>
      <c r="BW58">
        <v>1</v>
      </c>
      <c r="BX58">
        <v>1</v>
      </c>
      <c r="BY58" t="s">
        <v>3</v>
      </c>
      <c r="BZ58">
        <v>103</v>
      </c>
      <c r="CA58">
        <v>60</v>
      </c>
      <c r="CB58" t="s">
        <v>3</v>
      </c>
      <c r="CE58">
        <v>0</v>
      </c>
      <c r="CF58">
        <v>0</v>
      </c>
      <c r="CG58">
        <v>0</v>
      </c>
      <c r="CH58">
        <v>4</v>
      </c>
      <c r="CI58">
        <v>2</v>
      </c>
      <c r="CJ58">
        <v>0</v>
      </c>
      <c r="CK58">
        <v>0</v>
      </c>
      <c r="CL58">
        <v>0</v>
      </c>
      <c r="CM58">
        <v>0</v>
      </c>
      <c r="CN58" t="s">
        <v>3</v>
      </c>
      <c r="CO58">
        <v>0</v>
      </c>
      <c r="CP58">
        <f t="shared" si="42"/>
        <v>0</v>
      </c>
      <c r="CQ58">
        <f t="shared" si="43"/>
        <v>0</v>
      </c>
      <c r="CR58">
        <f t="shared" si="44"/>
        <v>0</v>
      </c>
      <c r="CS58">
        <f t="shared" si="45"/>
        <v>0</v>
      </c>
      <c r="CT58">
        <f t="shared" si="46"/>
        <v>0</v>
      </c>
      <c r="CU58">
        <f t="shared" si="47"/>
        <v>0</v>
      </c>
      <c r="CV58">
        <f t="shared" si="48"/>
        <v>0</v>
      </c>
      <c r="CW58">
        <f t="shared" si="49"/>
        <v>0</v>
      </c>
      <c r="CX58">
        <f t="shared" si="50"/>
        <v>0</v>
      </c>
      <c r="CY58">
        <f t="shared" si="51"/>
        <v>0</v>
      </c>
      <c r="CZ58">
        <f t="shared" si="52"/>
        <v>0</v>
      </c>
      <c r="DC58" t="s">
        <v>3</v>
      </c>
      <c r="DD58" t="s">
        <v>3</v>
      </c>
      <c r="DE58" t="s">
        <v>3</v>
      </c>
      <c r="DF58" t="s">
        <v>3</v>
      </c>
      <c r="DG58" t="s">
        <v>3</v>
      </c>
      <c r="DH58" t="s">
        <v>3</v>
      </c>
      <c r="DI58" t="s">
        <v>3</v>
      </c>
      <c r="DJ58" t="s">
        <v>3</v>
      </c>
      <c r="DK58" t="s">
        <v>3</v>
      </c>
      <c r="DL58" t="s">
        <v>3</v>
      </c>
      <c r="DM58" t="s">
        <v>3</v>
      </c>
      <c r="DN58">
        <v>0</v>
      </c>
      <c r="DO58">
        <v>0</v>
      </c>
      <c r="DP58">
        <v>1</v>
      </c>
      <c r="DQ58">
        <v>1</v>
      </c>
      <c r="DU58">
        <v>1013</v>
      </c>
      <c r="DV58" t="s">
        <v>43</v>
      </c>
      <c r="DW58" t="s">
        <v>43</v>
      </c>
      <c r="DX58">
        <v>1</v>
      </c>
      <c r="DZ58" t="s">
        <v>3</v>
      </c>
      <c r="EA58" t="s">
        <v>3</v>
      </c>
      <c r="EB58" t="s">
        <v>3</v>
      </c>
      <c r="EC58" t="s">
        <v>3</v>
      </c>
      <c r="EE58">
        <v>83666879</v>
      </c>
      <c r="EF58">
        <v>2</v>
      </c>
      <c r="EG58" t="s">
        <v>24</v>
      </c>
      <c r="EH58">
        <v>27</v>
      </c>
      <c r="EI58" t="s">
        <v>59</v>
      </c>
      <c r="EJ58">
        <v>1</v>
      </c>
      <c r="EK58">
        <v>33001</v>
      </c>
      <c r="EL58" t="s">
        <v>59</v>
      </c>
      <c r="EM58" t="s">
        <v>60</v>
      </c>
      <c r="EO58" t="s">
        <v>3</v>
      </c>
      <c r="EQ58">
        <v>0</v>
      </c>
      <c r="ER58">
        <v>0</v>
      </c>
      <c r="ES58">
        <v>0</v>
      </c>
      <c r="ET58">
        <v>0</v>
      </c>
      <c r="EU58">
        <v>0</v>
      </c>
      <c r="EV58">
        <v>0</v>
      </c>
      <c r="EW58">
        <v>0</v>
      </c>
      <c r="EX58">
        <v>0</v>
      </c>
      <c r="FQ58">
        <v>0</v>
      </c>
      <c r="FR58">
        <v>0</v>
      </c>
      <c r="FS58">
        <v>0</v>
      </c>
      <c r="FX58">
        <v>103</v>
      </c>
      <c r="FY58">
        <v>60</v>
      </c>
      <c r="GA58" t="s">
        <v>3</v>
      </c>
      <c r="GD58">
        <v>1</v>
      </c>
      <c r="GF58">
        <v>457934895</v>
      </c>
      <c r="GG58">
        <v>2</v>
      </c>
      <c r="GH58">
        <v>1</v>
      </c>
      <c r="GI58">
        <v>-2</v>
      </c>
      <c r="GJ58">
        <v>0</v>
      </c>
      <c r="GK58">
        <v>0</v>
      </c>
      <c r="GL58">
        <f t="shared" si="53"/>
        <v>0</v>
      </c>
      <c r="GM58">
        <f t="shared" si="54"/>
        <v>0</v>
      </c>
      <c r="GN58">
        <f t="shared" si="55"/>
        <v>0</v>
      </c>
      <c r="GO58">
        <f t="shared" si="56"/>
        <v>0</v>
      </c>
      <c r="GP58">
        <f t="shared" si="57"/>
        <v>0</v>
      </c>
      <c r="GR58">
        <v>0</v>
      </c>
      <c r="GS58">
        <v>3</v>
      </c>
      <c r="GT58">
        <v>0</v>
      </c>
      <c r="GU58" t="s">
        <v>3</v>
      </c>
      <c r="GV58">
        <f t="shared" si="58"/>
        <v>0</v>
      </c>
      <c r="GW58">
        <v>1</v>
      </c>
      <c r="GX58">
        <f t="shared" si="59"/>
        <v>0</v>
      </c>
      <c r="HA58">
        <v>0</v>
      </c>
      <c r="HB58">
        <v>0</v>
      </c>
      <c r="HC58">
        <f t="shared" si="60"/>
        <v>0</v>
      </c>
      <c r="HE58" t="s">
        <v>3</v>
      </c>
      <c r="HF58" t="s">
        <v>3</v>
      </c>
      <c r="HM58" t="s">
        <v>3</v>
      </c>
      <c r="HN58" t="s">
        <v>61</v>
      </c>
      <c r="HO58" t="s">
        <v>62</v>
      </c>
      <c r="HP58" t="s">
        <v>59</v>
      </c>
      <c r="HQ58" t="s">
        <v>59</v>
      </c>
      <c r="HS58">
        <v>0</v>
      </c>
      <c r="IK58">
        <v>0</v>
      </c>
    </row>
    <row r="59" spans="1:255" x14ac:dyDescent="0.2">
      <c r="A59" s="2">
        <v>18</v>
      </c>
      <c r="B59" s="2">
        <v>1</v>
      </c>
      <c r="C59" s="2">
        <v>66</v>
      </c>
      <c r="D59" s="2"/>
      <c r="E59" s="2" t="s">
        <v>91</v>
      </c>
      <c r="F59" s="2" t="s">
        <v>92</v>
      </c>
      <c r="G59" s="2" t="s">
        <v>93</v>
      </c>
      <c r="H59" s="2" t="s">
        <v>94</v>
      </c>
      <c r="I59" s="2">
        <f>I52*J59</f>
        <v>0</v>
      </c>
      <c r="J59" s="2">
        <v>0</v>
      </c>
      <c r="K59" s="2">
        <v>0</v>
      </c>
      <c r="L59" s="2">
        <v>0</v>
      </c>
      <c r="M59" s="2">
        <v>0</v>
      </c>
      <c r="N59" s="2">
        <f t="shared" si="21"/>
        <v>0</v>
      </c>
      <c r="O59" s="2">
        <f t="shared" si="22"/>
        <v>0</v>
      </c>
      <c r="P59" s="2">
        <f t="shared" si="23"/>
        <v>0</v>
      </c>
      <c r="Q59" s="2">
        <f t="shared" si="24"/>
        <v>0</v>
      </c>
      <c r="R59" s="2">
        <f t="shared" si="25"/>
        <v>0</v>
      </c>
      <c r="S59" s="2">
        <f t="shared" si="26"/>
        <v>0</v>
      </c>
      <c r="T59" s="2">
        <f t="shared" si="27"/>
        <v>0</v>
      </c>
      <c r="U59" s="2">
        <f t="shared" si="28"/>
        <v>0</v>
      </c>
      <c r="V59" s="2">
        <f t="shared" si="29"/>
        <v>0</v>
      </c>
      <c r="W59" s="2">
        <f t="shared" si="30"/>
        <v>0</v>
      </c>
      <c r="X59" s="2">
        <f t="shared" si="31"/>
        <v>0</v>
      </c>
      <c r="Y59" s="2">
        <f t="shared" si="32"/>
        <v>0</v>
      </c>
      <c r="Z59" s="2"/>
      <c r="AA59" s="2">
        <v>85057682</v>
      </c>
      <c r="AB59" s="2">
        <f t="shared" si="33"/>
        <v>0</v>
      </c>
      <c r="AC59" s="2">
        <f t="shared" si="34"/>
        <v>0</v>
      </c>
      <c r="AD59" s="2">
        <f t="shared" si="35"/>
        <v>0</v>
      </c>
      <c r="AE59" s="2">
        <f t="shared" si="36"/>
        <v>0</v>
      </c>
      <c r="AF59" s="2">
        <f t="shared" si="37"/>
        <v>0</v>
      </c>
      <c r="AG59" s="2">
        <f t="shared" si="38"/>
        <v>0</v>
      </c>
      <c r="AH59" s="2">
        <f t="shared" si="39"/>
        <v>0</v>
      </c>
      <c r="AI59" s="2">
        <f t="shared" si="40"/>
        <v>0</v>
      </c>
      <c r="AJ59" s="2">
        <f t="shared" si="41"/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103</v>
      </c>
      <c r="AU59" s="2">
        <v>60</v>
      </c>
      <c r="AV59" s="2">
        <v>1</v>
      </c>
      <c r="AW59" s="2">
        <v>1</v>
      </c>
      <c r="AX59" s="2"/>
      <c r="AY59" s="2"/>
      <c r="AZ59" s="2">
        <v>1</v>
      </c>
      <c r="BA59" s="2">
        <v>1</v>
      </c>
      <c r="BB59" s="2">
        <v>1</v>
      </c>
      <c r="BC59" s="2">
        <v>1</v>
      </c>
      <c r="BD59" s="2" t="s">
        <v>3</v>
      </c>
      <c r="BE59" s="2" t="s">
        <v>3</v>
      </c>
      <c r="BF59" s="2" t="s">
        <v>3</v>
      </c>
      <c r="BG59" s="2" t="s">
        <v>3</v>
      </c>
      <c r="BH59" s="2">
        <v>3</v>
      </c>
      <c r="BI59" s="2">
        <v>1</v>
      </c>
      <c r="BJ59" s="2" t="s">
        <v>3</v>
      </c>
      <c r="BK59" s="2"/>
      <c r="BL59" s="2"/>
      <c r="BM59" s="2">
        <v>33001</v>
      </c>
      <c r="BN59" s="2">
        <v>0</v>
      </c>
      <c r="BO59" s="2" t="s">
        <v>3</v>
      </c>
      <c r="BP59" s="2">
        <v>0</v>
      </c>
      <c r="BQ59" s="2">
        <v>2</v>
      </c>
      <c r="BR59" s="2">
        <v>0</v>
      </c>
      <c r="BS59" s="2">
        <v>1</v>
      </c>
      <c r="BT59" s="2">
        <v>1</v>
      </c>
      <c r="BU59" s="2">
        <v>1</v>
      </c>
      <c r="BV59" s="2">
        <v>1</v>
      </c>
      <c r="BW59" s="2">
        <v>1</v>
      </c>
      <c r="BX59" s="2">
        <v>1</v>
      </c>
      <c r="BY59" s="2" t="s">
        <v>3</v>
      </c>
      <c r="BZ59" s="2">
        <v>103</v>
      </c>
      <c r="CA59" s="2">
        <v>60</v>
      </c>
      <c r="CB59" s="2" t="s">
        <v>3</v>
      </c>
      <c r="CC59" s="2"/>
      <c r="CD59" s="2"/>
      <c r="CE59" s="2">
        <v>0</v>
      </c>
      <c r="CF59" s="2">
        <v>0</v>
      </c>
      <c r="CG59" s="2">
        <v>0</v>
      </c>
      <c r="CH59" s="2">
        <v>4</v>
      </c>
      <c r="CI59" s="2">
        <v>3</v>
      </c>
      <c r="CJ59" s="2">
        <v>0</v>
      </c>
      <c r="CK59" s="2">
        <v>0</v>
      </c>
      <c r="CL59" s="2">
        <v>0</v>
      </c>
      <c r="CM59" s="2">
        <v>0</v>
      </c>
      <c r="CN59" s="2" t="s">
        <v>3</v>
      </c>
      <c r="CO59" s="2">
        <v>0</v>
      </c>
      <c r="CP59" s="2">
        <f t="shared" si="42"/>
        <v>0</v>
      </c>
      <c r="CQ59" s="2">
        <f t="shared" si="43"/>
        <v>0</v>
      </c>
      <c r="CR59" s="2">
        <f t="shared" si="44"/>
        <v>0</v>
      </c>
      <c r="CS59" s="2">
        <f t="shared" si="45"/>
        <v>0</v>
      </c>
      <c r="CT59" s="2">
        <f t="shared" si="46"/>
        <v>0</v>
      </c>
      <c r="CU59" s="2">
        <f t="shared" si="47"/>
        <v>0</v>
      </c>
      <c r="CV59" s="2">
        <f t="shared" si="48"/>
        <v>0</v>
      </c>
      <c r="CW59" s="2">
        <f t="shared" si="49"/>
        <v>0</v>
      </c>
      <c r="CX59" s="2">
        <f t="shared" si="50"/>
        <v>0</v>
      </c>
      <c r="CY59" s="2">
        <f t="shared" si="51"/>
        <v>0</v>
      </c>
      <c r="CZ59" s="2">
        <f t="shared" si="52"/>
        <v>0</v>
      </c>
      <c r="DA59" s="2"/>
      <c r="DB59" s="2"/>
      <c r="DC59" s="2" t="s">
        <v>3</v>
      </c>
      <c r="DD59" s="2" t="s">
        <v>3</v>
      </c>
      <c r="DE59" s="2" t="s">
        <v>3</v>
      </c>
      <c r="DF59" s="2" t="s">
        <v>3</v>
      </c>
      <c r="DG59" s="2" t="s">
        <v>3</v>
      </c>
      <c r="DH59" s="2" t="s">
        <v>3</v>
      </c>
      <c r="DI59" s="2" t="s">
        <v>3</v>
      </c>
      <c r="DJ59" s="2" t="s">
        <v>3</v>
      </c>
      <c r="DK59" s="2" t="s">
        <v>3</v>
      </c>
      <c r="DL59" s="2" t="s">
        <v>3</v>
      </c>
      <c r="DM59" s="2" t="s">
        <v>3</v>
      </c>
      <c r="DN59" s="2">
        <v>0</v>
      </c>
      <c r="DO59" s="2">
        <v>0</v>
      </c>
      <c r="DP59" s="2">
        <v>1</v>
      </c>
      <c r="DQ59" s="2">
        <v>1</v>
      </c>
      <c r="DR59" s="2"/>
      <c r="DS59" s="2"/>
      <c r="DT59" s="2"/>
      <c r="DU59" s="2">
        <v>1009</v>
      </c>
      <c r="DV59" s="2" t="s">
        <v>94</v>
      </c>
      <c r="DW59" s="2" t="s">
        <v>94</v>
      </c>
      <c r="DX59" s="2">
        <v>1000</v>
      </c>
      <c r="DY59" s="2"/>
      <c r="DZ59" s="2" t="s">
        <v>3</v>
      </c>
      <c r="EA59" s="2" t="s">
        <v>3</v>
      </c>
      <c r="EB59" s="2" t="s">
        <v>3</v>
      </c>
      <c r="EC59" s="2" t="s">
        <v>3</v>
      </c>
      <c r="ED59" s="2"/>
      <c r="EE59" s="2">
        <v>83666879</v>
      </c>
      <c r="EF59" s="2">
        <v>2</v>
      </c>
      <c r="EG59" s="2" t="s">
        <v>24</v>
      </c>
      <c r="EH59" s="2">
        <v>27</v>
      </c>
      <c r="EI59" s="2" t="s">
        <v>59</v>
      </c>
      <c r="EJ59" s="2">
        <v>1</v>
      </c>
      <c r="EK59" s="2">
        <v>33001</v>
      </c>
      <c r="EL59" s="2" t="s">
        <v>59</v>
      </c>
      <c r="EM59" s="2" t="s">
        <v>60</v>
      </c>
      <c r="EN59" s="2"/>
      <c r="EO59" s="2" t="s">
        <v>3</v>
      </c>
      <c r="EP59" s="2"/>
      <c r="EQ59" s="2">
        <v>0</v>
      </c>
      <c r="ER59" s="2">
        <v>0</v>
      </c>
      <c r="ES59" s="2">
        <v>0</v>
      </c>
      <c r="ET59" s="2">
        <v>0</v>
      </c>
      <c r="EU59" s="2">
        <v>0</v>
      </c>
      <c r="EV59" s="2">
        <v>0</v>
      </c>
      <c r="EW59" s="2">
        <v>0</v>
      </c>
      <c r="EX59" s="2">
        <v>0</v>
      </c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>
        <v>0</v>
      </c>
      <c r="FR59" s="2">
        <v>0</v>
      </c>
      <c r="FS59" s="2">
        <v>0</v>
      </c>
      <c r="FT59" s="2"/>
      <c r="FU59" s="2"/>
      <c r="FV59" s="2"/>
      <c r="FW59" s="2"/>
      <c r="FX59" s="2">
        <v>103</v>
      </c>
      <c r="FY59" s="2">
        <v>60</v>
      </c>
      <c r="FZ59" s="2"/>
      <c r="GA59" s="2" t="s">
        <v>3</v>
      </c>
      <c r="GB59" s="2"/>
      <c r="GC59" s="2"/>
      <c r="GD59" s="2">
        <v>1</v>
      </c>
      <c r="GE59" s="2"/>
      <c r="GF59" s="2">
        <v>1602794472</v>
      </c>
      <c r="GG59" s="2">
        <v>2</v>
      </c>
      <c r="GH59" s="2">
        <v>1</v>
      </c>
      <c r="GI59" s="2">
        <v>-2</v>
      </c>
      <c r="GJ59" s="2">
        <v>0</v>
      </c>
      <c r="GK59" s="2">
        <v>0</v>
      </c>
      <c r="GL59" s="2">
        <f t="shared" si="53"/>
        <v>0</v>
      </c>
      <c r="GM59" s="2">
        <f t="shared" si="54"/>
        <v>0</v>
      </c>
      <c r="GN59" s="2">
        <f t="shared" si="55"/>
        <v>0</v>
      </c>
      <c r="GO59" s="2">
        <f t="shared" si="56"/>
        <v>0</v>
      </c>
      <c r="GP59" s="2">
        <f t="shared" si="57"/>
        <v>0</v>
      </c>
      <c r="GQ59" s="2"/>
      <c r="GR59" s="2">
        <v>0</v>
      </c>
      <c r="GS59" s="2">
        <v>3</v>
      </c>
      <c r="GT59" s="2">
        <v>0</v>
      </c>
      <c r="GU59" s="2" t="s">
        <v>3</v>
      </c>
      <c r="GV59" s="2">
        <f t="shared" si="58"/>
        <v>0</v>
      </c>
      <c r="GW59" s="2">
        <v>1</v>
      </c>
      <c r="GX59" s="2">
        <f t="shared" si="59"/>
        <v>0</v>
      </c>
      <c r="GY59" s="2"/>
      <c r="GZ59" s="2"/>
      <c r="HA59" s="2">
        <v>0</v>
      </c>
      <c r="HB59" s="2">
        <v>0</v>
      </c>
      <c r="HC59" s="2">
        <f t="shared" si="60"/>
        <v>0</v>
      </c>
      <c r="HD59" s="2"/>
      <c r="HE59" s="2" t="s">
        <v>3</v>
      </c>
      <c r="HF59" s="2" t="s">
        <v>3</v>
      </c>
      <c r="HG59" s="2"/>
      <c r="HH59" s="2"/>
      <c r="HI59" s="2"/>
      <c r="HJ59" s="2"/>
      <c r="HK59" s="2"/>
      <c r="HL59" s="2"/>
      <c r="HM59" s="2" t="s">
        <v>3</v>
      </c>
      <c r="HN59" s="2" t="s">
        <v>61</v>
      </c>
      <c r="HO59" s="2" t="s">
        <v>62</v>
      </c>
      <c r="HP59" s="2" t="s">
        <v>59</v>
      </c>
      <c r="HQ59" s="2" t="s">
        <v>59</v>
      </c>
      <c r="HR59" s="2"/>
      <c r="HS59" s="2">
        <v>0</v>
      </c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>
        <v>0</v>
      </c>
      <c r="IL59" s="2"/>
      <c r="IM59" s="2"/>
      <c r="IN59" s="2"/>
      <c r="IO59" s="2"/>
      <c r="IP59" s="2"/>
      <c r="IQ59" s="2"/>
      <c r="IR59" s="2"/>
      <c r="IS59" s="2"/>
      <c r="IT59" s="2"/>
      <c r="IU59" s="2"/>
    </row>
    <row r="60" spans="1:255" x14ac:dyDescent="0.2">
      <c r="A60">
        <v>18</v>
      </c>
      <c r="B60">
        <v>1</v>
      </c>
      <c r="C60">
        <v>84</v>
      </c>
      <c r="E60" t="s">
        <v>91</v>
      </c>
      <c r="F60" t="s">
        <v>92</v>
      </c>
      <c r="G60" t="s">
        <v>93</v>
      </c>
      <c r="H60" t="s">
        <v>94</v>
      </c>
      <c r="I60">
        <f>I53*J60</f>
        <v>0</v>
      </c>
      <c r="J60">
        <v>0</v>
      </c>
      <c r="K60">
        <v>0</v>
      </c>
      <c r="L60">
        <v>0</v>
      </c>
      <c r="M60">
        <v>0</v>
      </c>
      <c r="N60">
        <f t="shared" si="21"/>
        <v>0</v>
      </c>
      <c r="O60">
        <f t="shared" si="22"/>
        <v>0</v>
      </c>
      <c r="P60">
        <f t="shared" si="23"/>
        <v>0</v>
      </c>
      <c r="Q60">
        <f t="shared" si="24"/>
        <v>0</v>
      </c>
      <c r="R60">
        <f t="shared" si="25"/>
        <v>0</v>
      </c>
      <c r="S60">
        <f t="shared" si="26"/>
        <v>0</v>
      </c>
      <c r="T60">
        <f t="shared" si="27"/>
        <v>0</v>
      </c>
      <c r="U60">
        <f t="shared" si="28"/>
        <v>0</v>
      </c>
      <c r="V60">
        <f t="shared" si="29"/>
        <v>0</v>
      </c>
      <c r="W60">
        <f t="shared" si="30"/>
        <v>0</v>
      </c>
      <c r="X60">
        <f t="shared" si="31"/>
        <v>0</v>
      </c>
      <c r="Y60">
        <f t="shared" si="32"/>
        <v>0</v>
      </c>
      <c r="AA60">
        <v>85057623</v>
      </c>
      <c r="AB60">
        <f t="shared" si="33"/>
        <v>0</v>
      </c>
      <c r="AC60">
        <f t="shared" si="34"/>
        <v>0</v>
      </c>
      <c r="AD60">
        <f t="shared" si="35"/>
        <v>0</v>
      </c>
      <c r="AE60">
        <f t="shared" si="36"/>
        <v>0</v>
      </c>
      <c r="AF60">
        <f t="shared" si="37"/>
        <v>0</v>
      </c>
      <c r="AG60">
        <f t="shared" si="38"/>
        <v>0</v>
      </c>
      <c r="AH60">
        <f t="shared" si="39"/>
        <v>0</v>
      </c>
      <c r="AI60">
        <f t="shared" si="40"/>
        <v>0</v>
      </c>
      <c r="AJ60">
        <f t="shared" si="41"/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103</v>
      </c>
      <c r="AU60">
        <v>60</v>
      </c>
      <c r="AV60">
        <v>1</v>
      </c>
      <c r="AW60">
        <v>1</v>
      </c>
      <c r="AZ60">
        <v>1</v>
      </c>
      <c r="BA60">
        <v>1</v>
      </c>
      <c r="BB60">
        <v>1</v>
      </c>
      <c r="BC60">
        <v>1</v>
      </c>
      <c r="BD60" t="s">
        <v>3</v>
      </c>
      <c r="BE60" t="s">
        <v>3</v>
      </c>
      <c r="BF60" t="s">
        <v>3</v>
      </c>
      <c r="BG60" t="s">
        <v>3</v>
      </c>
      <c r="BH60">
        <v>3</v>
      </c>
      <c r="BI60">
        <v>1</v>
      </c>
      <c r="BJ60" t="s">
        <v>3</v>
      </c>
      <c r="BM60">
        <v>33001</v>
      </c>
      <c r="BN60">
        <v>0</v>
      </c>
      <c r="BO60" t="s">
        <v>3</v>
      </c>
      <c r="BP60">
        <v>0</v>
      </c>
      <c r="BQ60">
        <v>2</v>
      </c>
      <c r="BR60">
        <v>0</v>
      </c>
      <c r="BS60">
        <v>1</v>
      </c>
      <c r="BT60">
        <v>1</v>
      </c>
      <c r="BU60">
        <v>1</v>
      </c>
      <c r="BV60">
        <v>1</v>
      </c>
      <c r="BW60">
        <v>1</v>
      </c>
      <c r="BX60">
        <v>1</v>
      </c>
      <c r="BY60" t="s">
        <v>3</v>
      </c>
      <c r="BZ60">
        <v>103</v>
      </c>
      <c r="CA60">
        <v>60</v>
      </c>
      <c r="CB60" t="s">
        <v>3</v>
      </c>
      <c r="CE60">
        <v>0</v>
      </c>
      <c r="CF60">
        <v>0</v>
      </c>
      <c r="CG60">
        <v>0</v>
      </c>
      <c r="CH60">
        <v>4</v>
      </c>
      <c r="CI60">
        <v>3</v>
      </c>
      <c r="CJ60">
        <v>0</v>
      </c>
      <c r="CK60">
        <v>0</v>
      </c>
      <c r="CL60">
        <v>0</v>
      </c>
      <c r="CM60">
        <v>0</v>
      </c>
      <c r="CN60" t="s">
        <v>3</v>
      </c>
      <c r="CO60">
        <v>0</v>
      </c>
      <c r="CP60">
        <f t="shared" si="42"/>
        <v>0</v>
      </c>
      <c r="CQ60">
        <f t="shared" si="43"/>
        <v>0</v>
      </c>
      <c r="CR60">
        <f t="shared" si="44"/>
        <v>0</v>
      </c>
      <c r="CS60">
        <f t="shared" si="45"/>
        <v>0</v>
      </c>
      <c r="CT60">
        <f t="shared" si="46"/>
        <v>0</v>
      </c>
      <c r="CU60">
        <f t="shared" si="47"/>
        <v>0</v>
      </c>
      <c r="CV60">
        <f t="shared" si="48"/>
        <v>0</v>
      </c>
      <c r="CW60">
        <f t="shared" si="49"/>
        <v>0</v>
      </c>
      <c r="CX60">
        <f t="shared" si="50"/>
        <v>0</v>
      </c>
      <c r="CY60">
        <f t="shared" si="51"/>
        <v>0</v>
      </c>
      <c r="CZ60">
        <f t="shared" si="52"/>
        <v>0</v>
      </c>
      <c r="DC60" t="s">
        <v>3</v>
      </c>
      <c r="DD60" t="s">
        <v>3</v>
      </c>
      <c r="DE60" t="s">
        <v>3</v>
      </c>
      <c r="DF60" t="s">
        <v>3</v>
      </c>
      <c r="DG60" t="s">
        <v>3</v>
      </c>
      <c r="DH60" t="s">
        <v>3</v>
      </c>
      <c r="DI60" t="s">
        <v>3</v>
      </c>
      <c r="DJ60" t="s">
        <v>3</v>
      </c>
      <c r="DK60" t="s">
        <v>3</v>
      </c>
      <c r="DL60" t="s">
        <v>3</v>
      </c>
      <c r="DM60" t="s">
        <v>3</v>
      </c>
      <c r="DN60">
        <v>0</v>
      </c>
      <c r="DO60">
        <v>0</v>
      </c>
      <c r="DP60">
        <v>1</v>
      </c>
      <c r="DQ60">
        <v>1</v>
      </c>
      <c r="DU60">
        <v>1009</v>
      </c>
      <c r="DV60" t="s">
        <v>94</v>
      </c>
      <c r="DW60" t="s">
        <v>94</v>
      </c>
      <c r="DX60">
        <v>1000</v>
      </c>
      <c r="DZ60" t="s">
        <v>3</v>
      </c>
      <c r="EA60" t="s">
        <v>3</v>
      </c>
      <c r="EB60" t="s">
        <v>3</v>
      </c>
      <c r="EC60" t="s">
        <v>3</v>
      </c>
      <c r="EE60">
        <v>83666879</v>
      </c>
      <c r="EF60">
        <v>2</v>
      </c>
      <c r="EG60" t="s">
        <v>24</v>
      </c>
      <c r="EH60">
        <v>27</v>
      </c>
      <c r="EI60" t="s">
        <v>59</v>
      </c>
      <c r="EJ60">
        <v>1</v>
      </c>
      <c r="EK60">
        <v>33001</v>
      </c>
      <c r="EL60" t="s">
        <v>59</v>
      </c>
      <c r="EM60" t="s">
        <v>60</v>
      </c>
      <c r="EO60" t="s">
        <v>3</v>
      </c>
      <c r="EQ60">
        <v>0</v>
      </c>
      <c r="ER60">
        <v>0</v>
      </c>
      <c r="ES60">
        <v>0</v>
      </c>
      <c r="ET60">
        <v>0</v>
      </c>
      <c r="EU60">
        <v>0</v>
      </c>
      <c r="EV60">
        <v>0</v>
      </c>
      <c r="EW60">
        <v>0</v>
      </c>
      <c r="EX60">
        <v>0</v>
      </c>
      <c r="FQ60">
        <v>0</v>
      </c>
      <c r="FR60">
        <v>0</v>
      </c>
      <c r="FS60">
        <v>0</v>
      </c>
      <c r="FX60">
        <v>103</v>
      </c>
      <c r="FY60">
        <v>60</v>
      </c>
      <c r="GA60" t="s">
        <v>3</v>
      </c>
      <c r="GD60">
        <v>1</v>
      </c>
      <c r="GF60">
        <v>1602794472</v>
      </c>
      <c r="GG60">
        <v>2</v>
      </c>
      <c r="GH60">
        <v>1</v>
      </c>
      <c r="GI60">
        <v>-2</v>
      </c>
      <c r="GJ60">
        <v>0</v>
      </c>
      <c r="GK60">
        <v>0</v>
      </c>
      <c r="GL60">
        <f t="shared" si="53"/>
        <v>0</v>
      </c>
      <c r="GM60">
        <f t="shared" si="54"/>
        <v>0</v>
      </c>
      <c r="GN60">
        <f t="shared" si="55"/>
        <v>0</v>
      </c>
      <c r="GO60">
        <f t="shared" si="56"/>
        <v>0</v>
      </c>
      <c r="GP60">
        <f t="shared" si="57"/>
        <v>0</v>
      </c>
      <c r="GR60">
        <v>0</v>
      </c>
      <c r="GS60">
        <v>3</v>
      </c>
      <c r="GT60">
        <v>0</v>
      </c>
      <c r="GU60" t="s">
        <v>3</v>
      </c>
      <c r="GV60">
        <f t="shared" si="58"/>
        <v>0</v>
      </c>
      <c r="GW60">
        <v>1</v>
      </c>
      <c r="GX60">
        <f t="shared" si="59"/>
        <v>0</v>
      </c>
      <c r="HA60">
        <v>0</v>
      </c>
      <c r="HB60">
        <v>0</v>
      </c>
      <c r="HC60">
        <f t="shared" si="60"/>
        <v>0</v>
      </c>
      <c r="HE60" t="s">
        <v>3</v>
      </c>
      <c r="HF60" t="s">
        <v>3</v>
      </c>
      <c r="HM60" t="s">
        <v>3</v>
      </c>
      <c r="HN60" t="s">
        <v>61</v>
      </c>
      <c r="HO60" t="s">
        <v>62</v>
      </c>
      <c r="HP60" t="s">
        <v>59</v>
      </c>
      <c r="HQ60" t="s">
        <v>59</v>
      </c>
      <c r="HS60">
        <v>0</v>
      </c>
      <c r="IK60">
        <v>0</v>
      </c>
    </row>
    <row r="61" spans="1:255" x14ac:dyDescent="0.2">
      <c r="A61" s="2">
        <v>18</v>
      </c>
      <c r="B61" s="2">
        <v>1</v>
      </c>
      <c r="C61" s="2">
        <v>67</v>
      </c>
      <c r="D61" s="2"/>
      <c r="E61" s="2" t="s">
        <v>95</v>
      </c>
      <c r="F61" s="2" t="s">
        <v>96</v>
      </c>
      <c r="G61" s="2" t="s">
        <v>97</v>
      </c>
      <c r="H61" s="2" t="s">
        <v>86</v>
      </c>
      <c r="I61" s="2">
        <f>I52*J61</f>
        <v>0</v>
      </c>
      <c r="J61" s="2">
        <v>0</v>
      </c>
      <c r="K61" s="2">
        <v>0</v>
      </c>
      <c r="L61" s="2">
        <v>0</v>
      </c>
      <c r="M61" s="2">
        <v>0</v>
      </c>
      <c r="N61" s="2">
        <f t="shared" si="21"/>
        <v>0</v>
      </c>
      <c r="O61" s="2">
        <f t="shared" si="22"/>
        <v>0</v>
      </c>
      <c r="P61" s="2">
        <f t="shared" si="23"/>
        <v>0</v>
      </c>
      <c r="Q61" s="2">
        <f t="shared" si="24"/>
        <v>0</v>
      </c>
      <c r="R61" s="2">
        <f t="shared" si="25"/>
        <v>0</v>
      </c>
      <c r="S61" s="2">
        <f t="shared" si="26"/>
        <v>0</v>
      </c>
      <c r="T61" s="2">
        <f t="shared" si="27"/>
        <v>0</v>
      </c>
      <c r="U61" s="2">
        <f t="shared" si="28"/>
        <v>0</v>
      </c>
      <c r="V61" s="2">
        <f t="shared" si="29"/>
        <v>0</v>
      </c>
      <c r="W61" s="2">
        <f t="shared" si="30"/>
        <v>0</v>
      </c>
      <c r="X61" s="2">
        <f t="shared" si="31"/>
        <v>0</v>
      </c>
      <c r="Y61" s="2">
        <f t="shared" si="32"/>
        <v>0</v>
      </c>
      <c r="Z61" s="2"/>
      <c r="AA61" s="2">
        <v>85057682</v>
      </c>
      <c r="AB61" s="2">
        <f t="shared" si="33"/>
        <v>0</v>
      </c>
      <c r="AC61" s="2">
        <f t="shared" si="34"/>
        <v>0</v>
      </c>
      <c r="AD61" s="2">
        <f t="shared" si="35"/>
        <v>0</v>
      </c>
      <c r="AE61" s="2">
        <f t="shared" si="36"/>
        <v>0</v>
      </c>
      <c r="AF61" s="2">
        <f t="shared" si="37"/>
        <v>0</v>
      </c>
      <c r="AG61" s="2">
        <f t="shared" si="38"/>
        <v>0</v>
      </c>
      <c r="AH61" s="2">
        <f t="shared" si="39"/>
        <v>0</v>
      </c>
      <c r="AI61" s="2">
        <f t="shared" si="40"/>
        <v>0</v>
      </c>
      <c r="AJ61" s="2">
        <f t="shared" si="41"/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103</v>
      </c>
      <c r="AU61" s="2">
        <v>60</v>
      </c>
      <c r="AV61" s="2">
        <v>1</v>
      </c>
      <c r="AW61" s="2">
        <v>1</v>
      </c>
      <c r="AX61" s="2"/>
      <c r="AY61" s="2"/>
      <c r="AZ61" s="2">
        <v>1</v>
      </c>
      <c r="BA61" s="2">
        <v>1</v>
      </c>
      <c r="BB61" s="2">
        <v>1</v>
      </c>
      <c r="BC61" s="2">
        <v>1</v>
      </c>
      <c r="BD61" s="2" t="s">
        <v>3</v>
      </c>
      <c r="BE61" s="2" t="s">
        <v>3</v>
      </c>
      <c r="BF61" s="2" t="s">
        <v>3</v>
      </c>
      <c r="BG61" s="2" t="s">
        <v>3</v>
      </c>
      <c r="BH61" s="2">
        <v>3</v>
      </c>
      <c r="BI61" s="2">
        <v>1</v>
      </c>
      <c r="BJ61" s="2" t="s">
        <v>3</v>
      </c>
      <c r="BK61" s="2"/>
      <c r="BL61" s="2"/>
      <c r="BM61" s="2">
        <v>33001</v>
      </c>
      <c r="BN61" s="2">
        <v>0</v>
      </c>
      <c r="BO61" s="2" t="s">
        <v>3</v>
      </c>
      <c r="BP61" s="2">
        <v>0</v>
      </c>
      <c r="BQ61" s="2">
        <v>2</v>
      </c>
      <c r="BR61" s="2">
        <v>0</v>
      </c>
      <c r="BS61" s="2">
        <v>1</v>
      </c>
      <c r="BT61" s="2">
        <v>1</v>
      </c>
      <c r="BU61" s="2">
        <v>1</v>
      </c>
      <c r="BV61" s="2">
        <v>1</v>
      </c>
      <c r="BW61" s="2">
        <v>1</v>
      </c>
      <c r="BX61" s="2">
        <v>1</v>
      </c>
      <c r="BY61" s="2" t="s">
        <v>3</v>
      </c>
      <c r="BZ61" s="2">
        <v>103</v>
      </c>
      <c r="CA61" s="2">
        <v>60</v>
      </c>
      <c r="CB61" s="2" t="s">
        <v>3</v>
      </c>
      <c r="CC61" s="2"/>
      <c r="CD61" s="2"/>
      <c r="CE61" s="2">
        <v>0</v>
      </c>
      <c r="CF61" s="2">
        <v>0</v>
      </c>
      <c r="CG61" s="2">
        <v>0</v>
      </c>
      <c r="CH61" s="2">
        <v>4</v>
      </c>
      <c r="CI61" s="2">
        <v>4</v>
      </c>
      <c r="CJ61" s="2">
        <v>0</v>
      </c>
      <c r="CK61" s="2">
        <v>0</v>
      </c>
      <c r="CL61" s="2">
        <v>0</v>
      </c>
      <c r="CM61" s="2">
        <v>0</v>
      </c>
      <c r="CN61" s="2" t="s">
        <v>3</v>
      </c>
      <c r="CO61" s="2">
        <v>0</v>
      </c>
      <c r="CP61" s="2">
        <f t="shared" si="42"/>
        <v>0</v>
      </c>
      <c r="CQ61" s="2">
        <f t="shared" si="43"/>
        <v>0</v>
      </c>
      <c r="CR61" s="2">
        <f t="shared" si="44"/>
        <v>0</v>
      </c>
      <c r="CS61" s="2">
        <f t="shared" si="45"/>
        <v>0</v>
      </c>
      <c r="CT61" s="2">
        <f t="shared" si="46"/>
        <v>0</v>
      </c>
      <c r="CU61" s="2">
        <f t="shared" si="47"/>
        <v>0</v>
      </c>
      <c r="CV61" s="2">
        <f t="shared" si="48"/>
        <v>0</v>
      </c>
      <c r="CW61" s="2">
        <f t="shared" si="49"/>
        <v>0</v>
      </c>
      <c r="CX61" s="2">
        <f t="shared" si="50"/>
        <v>0</v>
      </c>
      <c r="CY61" s="2">
        <f t="shared" si="51"/>
        <v>0</v>
      </c>
      <c r="CZ61" s="2">
        <f t="shared" si="52"/>
        <v>0</v>
      </c>
      <c r="DA61" s="2"/>
      <c r="DB61" s="2"/>
      <c r="DC61" s="2" t="s">
        <v>3</v>
      </c>
      <c r="DD61" s="2" t="s">
        <v>3</v>
      </c>
      <c r="DE61" s="2" t="s">
        <v>3</v>
      </c>
      <c r="DF61" s="2" t="s">
        <v>3</v>
      </c>
      <c r="DG61" s="2" t="s">
        <v>3</v>
      </c>
      <c r="DH61" s="2" t="s">
        <v>3</v>
      </c>
      <c r="DI61" s="2" t="s">
        <v>3</v>
      </c>
      <c r="DJ61" s="2" t="s">
        <v>3</v>
      </c>
      <c r="DK61" s="2" t="s">
        <v>3</v>
      </c>
      <c r="DL61" s="2" t="s">
        <v>3</v>
      </c>
      <c r="DM61" s="2" t="s">
        <v>3</v>
      </c>
      <c r="DN61" s="2">
        <v>0</v>
      </c>
      <c r="DO61" s="2">
        <v>0</v>
      </c>
      <c r="DP61" s="2">
        <v>1</v>
      </c>
      <c r="DQ61" s="2">
        <v>1</v>
      </c>
      <c r="DR61" s="2"/>
      <c r="DS61" s="2"/>
      <c r="DT61" s="2"/>
      <c r="DU61" s="2">
        <v>1009</v>
      </c>
      <c r="DV61" s="2" t="s">
        <v>86</v>
      </c>
      <c r="DW61" s="2" t="s">
        <v>86</v>
      </c>
      <c r="DX61" s="2">
        <v>1</v>
      </c>
      <c r="DY61" s="2"/>
      <c r="DZ61" s="2" t="s">
        <v>3</v>
      </c>
      <c r="EA61" s="2" t="s">
        <v>3</v>
      </c>
      <c r="EB61" s="2" t="s">
        <v>3</v>
      </c>
      <c r="EC61" s="2" t="s">
        <v>3</v>
      </c>
      <c r="ED61" s="2"/>
      <c r="EE61" s="2">
        <v>83666879</v>
      </c>
      <c r="EF61" s="2">
        <v>2</v>
      </c>
      <c r="EG61" s="2" t="s">
        <v>24</v>
      </c>
      <c r="EH61" s="2">
        <v>27</v>
      </c>
      <c r="EI61" s="2" t="s">
        <v>59</v>
      </c>
      <c r="EJ61" s="2">
        <v>1</v>
      </c>
      <c r="EK61" s="2">
        <v>33001</v>
      </c>
      <c r="EL61" s="2" t="s">
        <v>59</v>
      </c>
      <c r="EM61" s="2" t="s">
        <v>60</v>
      </c>
      <c r="EN61" s="2"/>
      <c r="EO61" s="2" t="s">
        <v>3</v>
      </c>
      <c r="EP61" s="2"/>
      <c r="EQ61" s="2">
        <v>0</v>
      </c>
      <c r="ER61" s="2">
        <v>0</v>
      </c>
      <c r="ES61" s="2">
        <v>0</v>
      </c>
      <c r="ET61" s="2">
        <v>0</v>
      </c>
      <c r="EU61" s="2">
        <v>0</v>
      </c>
      <c r="EV61" s="2">
        <v>0</v>
      </c>
      <c r="EW61" s="2">
        <v>0</v>
      </c>
      <c r="EX61" s="2">
        <v>0</v>
      </c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>
        <v>0</v>
      </c>
      <c r="FR61" s="2">
        <v>0</v>
      </c>
      <c r="FS61" s="2">
        <v>0</v>
      </c>
      <c r="FT61" s="2"/>
      <c r="FU61" s="2"/>
      <c r="FV61" s="2"/>
      <c r="FW61" s="2"/>
      <c r="FX61" s="2">
        <v>103</v>
      </c>
      <c r="FY61" s="2">
        <v>60</v>
      </c>
      <c r="FZ61" s="2"/>
      <c r="GA61" s="2" t="s">
        <v>3</v>
      </c>
      <c r="GB61" s="2"/>
      <c r="GC61" s="2"/>
      <c r="GD61" s="2">
        <v>1</v>
      </c>
      <c r="GE61" s="2"/>
      <c r="GF61" s="2">
        <v>-1111733769</v>
      </c>
      <c r="GG61" s="2">
        <v>2</v>
      </c>
      <c r="GH61" s="2">
        <v>1</v>
      </c>
      <c r="GI61" s="2">
        <v>-2</v>
      </c>
      <c r="GJ61" s="2">
        <v>0</v>
      </c>
      <c r="GK61" s="2">
        <v>0</v>
      </c>
      <c r="GL61" s="2">
        <f t="shared" si="53"/>
        <v>0</v>
      </c>
      <c r="GM61" s="2">
        <f t="shared" si="54"/>
        <v>0</v>
      </c>
      <c r="GN61" s="2">
        <f t="shared" si="55"/>
        <v>0</v>
      </c>
      <c r="GO61" s="2">
        <f t="shared" si="56"/>
        <v>0</v>
      </c>
      <c r="GP61" s="2">
        <f t="shared" si="57"/>
        <v>0</v>
      </c>
      <c r="GQ61" s="2"/>
      <c r="GR61" s="2">
        <v>0</v>
      </c>
      <c r="GS61" s="2">
        <v>3</v>
      </c>
      <c r="GT61" s="2">
        <v>0</v>
      </c>
      <c r="GU61" s="2" t="s">
        <v>3</v>
      </c>
      <c r="GV61" s="2">
        <f t="shared" si="58"/>
        <v>0</v>
      </c>
      <c r="GW61" s="2">
        <v>1</v>
      </c>
      <c r="GX61" s="2">
        <f t="shared" si="59"/>
        <v>0</v>
      </c>
      <c r="GY61" s="2"/>
      <c r="GZ61" s="2"/>
      <c r="HA61" s="2">
        <v>0</v>
      </c>
      <c r="HB61" s="2">
        <v>0</v>
      </c>
      <c r="HC61" s="2">
        <f t="shared" si="60"/>
        <v>0</v>
      </c>
      <c r="HD61" s="2"/>
      <c r="HE61" s="2" t="s">
        <v>3</v>
      </c>
      <c r="HF61" s="2" t="s">
        <v>3</v>
      </c>
      <c r="HG61" s="2"/>
      <c r="HH61" s="2"/>
      <c r="HI61" s="2"/>
      <c r="HJ61" s="2"/>
      <c r="HK61" s="2"/>
      <c r="HL61" s="2"/>
      <c r="HM61" s="2" t="s">
        <v>3</v>
      </c>
      <c r="HN61" s="2" t="s">
        <v>61</v>
      </c>
      <c r="HO61" s="2" t="s">
        <v>62</v>
      </c>
      <c r="HP61" s="2" t="s">
        <v>59</v>
      </c>
      <c r="HQ61" s="2" t="s">
        <v>59</v>
      </c>
      <c r="HR61" s="2"/>
      <c r="HS61" s="2">
        <v>0</v>
      </c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>
        <v>0</v>
      </c>
      <c r="IL61" s="2"/>
      <c r="IM61" s="2"/>
      <c r="IN61" s="2"/>
      <c r="IO61" s="2"/>
      <c r="IP61" s="2"/>
      <c r="IQ61" s="2"/>
      <c r="IR61" s="2"/>
      <c r="IS61" s="2"/>
      <c r="IT61" s="2"/>
      <c r="IU61" s="2"/>
    </row>
    <row r="62" spans="1:255" x14ac:dyDescent="0.2">
      <c r="A62">
        <v>18</v>
      </c>
      <c r="B62">
        <v>1</v>
      </c>
      <c r="C62">
        <v>85</v>
      </c>
      <c r="E62" t="s">
        <v>95</v>
      </c>
      <c r="F62" t="s">
        <v>96</v>
      </c>
      <c r="G62" t="s">
        <v>97</v>
      </c>
      <c r="H62" t="s">
        <v>86</v>
      </c>
      <c r="I62">
        <f>I53*J62</f>
        <v>0</v>
      </c>
      <c r="J62">
        <v>0</v>
      </c>
      <c r="K62">
        <v>0</v>
      </c>
      <c r="L62">
        <v>0</v>
      </c>
      <c r="M62">
        <v>0</v>
      </c>
      <c r="N62">
        <f t="shared" si="21"/>
        <v>0</v>
      </c>
      <c r="O62">
        <f t="shared" si="22"/>
        <v>0</v>
      </c>
      <c r="P62">
        <f t="shared" si="23"/>
        <v>0</v>
      </c>
      <c r="Q62">
        <f t="shared" si="24"/>
        <v>0</v>
      </c>
      <c r="R62">
        <f t="shared" si="25"/>
        <v>0</v>
      </c>
      <c r="S62">
        <f t="shared" si="26"/>
        <v>0</v>
      </c>
      <c r="T62">
        <f t="shared" si="27"/>
        <v>0</v>
      </c>
      <c r="U62">
        <f t="shared" si="28"/>
        <v>0</v>
      </c>
      <c r="V62">
        <f t="shared" si="29"/>
        <v>0</v>
      </c>
      <c r="W62">
        <f t="shared" si="30"/>
        <v>0</v>
      </c>
      <c r="X62">
        <f t="shared" si="31"/>
        <v>0</v>
      </c>
      <c r="Y62">
        <f t="shared" si="32"/>
        <v>0</v>
      </c>
      <c r="AA62">
        <v>85057623</v>
      </c>
      <c r="AB62">
        <f t="shared" si="33"/>
        <v>0</v>
      </c>
      <c r="AC62">
        <f t="shared" si="34"/>
        <v>0</v>
      </c>
      <c r="AD62">
        <f t="shared" si="35"/>
        <v>0</v>
      </c>
      <c r="AE62">
        <f t="shared" si="36"/>
        <v>0</v>
      </c>
      <c r="AF62">
        <f t="shared" si="37"/>
        <v>0</v>
      </c>
      <c r="AG62">
        <f t="shared" si="38"/>
        <v>0</v>
      </c>
      <c r="AH62">
        <f t="shared" si="39"/>
        <v>0</v>
      </c>
      <c r="AI62">
        <f t="shared" si="40"/>
        <v>0</v>
      </c>
      <c r="AJ62">
        <f t="shared" si="41"/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103</v>
      </c>
      <c r="AU62">
        <v>60</v>
      </c>
      <c r="AV62">
        <v>1</v>
      </c>
      <c r="AW62">
        <v>1</v>
      </c>
      <c r="AZ62">
        <v>1</v>
      </c>
      <c r="BA62">
        <v>1</v>
      </c>
      <c r="BB62">
        <v>1</v>
      </c>
      <c r="BC62">
        <v>1</v>
      </c>
      <c r="BD62" t="s">
        <v>3</v>
      </c>
      <c r="BE62" t="s">
        <v>3</v>
      </c>
      <c r="BF62" t="s">
        <v>3</v>
      </c>
      <c r="BG62" t="s">
        <v>3</v>
      </c>
      <c r="BH62">
        <v>3</v>
      </c>
      <c r="BI62">
        <v>1</v>
      </c>
      <c r="BJ62" t="s">
        <v>3</v>
      </c>
      <c r="BM62">
        <v>33001</v>
      </c>
      <c r="BN62">
        <v>0</v>
      </c>
      <c r="BO62" t="s">
        <v>3</v>
      </c>
      <c r="BP62">
        <v>0</v>
      </c>
      <c r="BQ62">
        <v>2</v>
      </c>
      <c r="BR62">
        <v>0</v>
      </c>
      <c r="BS62">
        <v>1</v>
      </c>
      <c r="BT62">
        <v>1</v>
      </c>
      <c r="BU62">
        <v>1</v>
      </c>
      <c r="BV62">
        <v>1</v>
      </c>
      <c r="BW62">
        <v>1</v>
      </c>
      <c r="BX62">
        <v>1</v>
      </c>
      <c r="BY62" t="s">
        <v>3</v>
      </c>
      <c r="BZ62">
        <v>103</v>
      </c>
      <c r="CA62">
        <v>60</v>
      </c>
      <c r="CB62" t="s">
        <v>3</v>
      </c>
      <c r="CE62">
        <v>0</v>
      </c>
      <c r="CF62">
        <v>0</v>
      </c>
      <c r="CG62">
        <v>0</v>
      </c>
      <c r="CH62">
        <v>4</v>
      </c>
      <c r="CI62">
        <v>4</v>
      </c>
      <c r="CJ62">
        <v>0</v>
      </c>
      <c r="CK62">
        <v>0</v>
      </c>
      <c r="CL62">
        <v>0</v>
      </c>
      <c r="CM62">
        <v>0</v>
      </c>
      <c r="CN62" t="s">
        <v>3</v>
      </c>
      <c r="CO62">
        <v>0</v>
      </c>
      <c r="CP62">
        <f t="shared" si="42"/>
        <v>0</v>
      </c>
      <c r="CQ62">
        <f t="shared" si="43"/>
        <v>0</v>
      </c>
      <c r="CR62">
        <f t="shared" si="44"/>
        <v>0</v>
      </c>
      <c r="CS62">
        <f t="shared" si="45"/>
        <v>0</v>
      </c>
      <c r="CT62">
        <f t="shared" si="46"/>
        <v>0</v>
      </c>
      <c r="CU62">
        <f t="shared" si="47"/>
        <v>0</v>
      </c>
      <c r="CV62">
        <f t="shared" si="48"/>
        <v>0</v>
      </c>
      <c r="CW62">
        <f t="shared" si="49"/>
        <v>0</v>
      </c>
      <c r="CX62">
        <f t="shared" si="50"/>
        <v>0</v>
      </c>
      <c r="CY62">
        <f t="shared" si="51"/>
        <v>0</v>
      </c>
      <c r="CZ62">
        <f t="shared" si="52"/>
        <v>0</v>
      </c>
      <c r="DC62" t="s">
        <v>3</v>
      </c>
      <c r="DD62" t="s">
        <v>3</v>
      </c>
      <c r="DE62" t="s">
        <v>3</v>
      </c>
      <c r="DF62" t="s">
        <v>3</v>
      </c>
      <c r="DG62" t="s">
        <v>3</v>
      </c>
      <c r="DH62" t="s">
        <v>3</v>
      </c>
      <c r="DI62" t="s">
        <v>3</v>
      </c>
      <c r="DJ62" t="s">
        <v>3</v>
      </c>
      <c r="DK62" t="s">
        <v>3</v>
      </c>
      <c r="DL62" t="s">
        <v>3</v>
      </c>
      <c r="DM62" t="s">
        <v>3</v>
      </c>
      <c r="DN62">
        <v>0</v>
      </c>
      <c r="DO62">
        <v>0</v>
      </c>
      <c r="DP62">
        <v>1</v>
      </c>
      <c r="DQ62">
        <v>1</v>
      </c>
      <c r="DU62">
        <v>1009</v>
      </c>
      <c r="DV62" t="s">
        <v>86</v>
      </c>
      <c r="DW62" t="s">
        <v>86</v>
      </c>
      <c r="DX62">
        <v>1</v>
      </c>
      <c r="DZ62" t="s">
        <v>3</v>
      </c>
      <c r="EA62" t="s">
        <v>3</v>
      </c>
      <c r="EB62" t="s">
        <v>3</v>
      </c>
      <c r="EC62" t="s">
        <v>3</v>
      </c>
      <c r="EE62">
        <v>83666879</v>
      </c>
      <c r="EF62">
        <v>2</v>
      </c>
      <c r="EG62" t="s">
        <v>24</v>
      </c>
      <c r="EH62">
        <v>27</v>
      </c>
      <c r="EI62" t="s">
        <v>59</v>
      </c>
      <c r="EJ62">
        <v>1</v>
      </c>
      <c r="EK62">
        <v>33001</v>
      </c>
      <c r="EL62" t="s">
        <v>59</v>
      </c>
      <c r="EM62" t="s">
        <v>60</v>
      </c>
      <c r="EO62" t="s">
        <v>3</v>
      </c>
      <c r="EQ62">
        <v>0</v>
      </c>
      <c r="ER62">
        <v>0</v>
      </c>
      <c r="ES62">
        <v>0</v>
      </c>
      <c r="ET62">
        <v>0</v>
      </c>
      <c r="EU62">
        <v>0</v>
      </c>
      <c r="EV62">
        <v>0</v>
      </c>
      <c r="EW62">
        <v>0</v>
      </c>
      <c r="EX62">
        <v>0</v>
      </c>
      <c r="FQ62">
        <v>0</v>
      </c>
      <c r="FR62">
        <v>0</v>
      </c>
      <c r="FS62">
        <v>0</v>
      </c>
      <c r="FX62">
        <v>103</v>
      </c>
      <c r="FY62">
        <v>60</v>
      </c>
      <c r="GA62" t="s">
        <v>3</v>
      </c>
      <c r="GD62">
        <v>1</v>
      </c>
      <c r="GF62">
        <v>-1111733769</v>
      </c>
      <c r="GG62">
        <v>2</v>
      </c>
      <c r="GH62">
        <v>1</v>
      </c>
      <c r="GI62">
        <v>-2</v>
      </c>
      <c r="GJ62">
        <v>0</v>
      </c>
      <c r="GK62">
        <v>0</v>
      </c>
      <c r="GL62">
        <f t="shared" si="53"/>
        <v>0</v>
      </c>
      <c r="GM62">
        <f t="shared" si="54"/>
        <v>0</v>
      </c>
      <c r="GN62">
        <f t="shared" si="55"/>
        <v>0</v>
      </c>
      <c r="GO62">
        <f t="shared" si="56"/>
        <v>0</v>
      </c>
      <c r="GP62">
        <f t="shared" si="57"/>
        <v>0</v>
      </c>
      <c r="GR62">
        <v>0</v>
      </c>
      <c r="GS62">
        <v>3</v>
      </c>
      <c r="GT62">
        <v>0</v>
      </c>
      <c r="GU62" t="s">
        <v>3</v>
      </c>
      <c r="GV62">
        <f t="shared" si="58"/>
        <v>0</v>
      </c>
      <c r="GW62">
        <v>1</v>
      </c>
      <c r="GX62">
        <f t="shared" si="59"/>
        <v>0</v>
      </c>
      <c r="HA62">
        <v>0</v>
      </c>
      <c r="HB62">
        <v>0</v>
      </c>
      <c r="HC62">
        <f t="shared" si="60"/>
        <v>0</v>
      </c>
      <c r="HE62" t="s">
        <v>3</v>
      </c>
      <c r="HF62" t="s">
        <v>3</v>
      </c>
      <c r="HM62" t="s">
        <v>3</v>
      </c>
      <c r="HN62" t="s">
        <v>61</v>
      </c>
      <c r="HO62" t="s">
        <v>62</v>
      </c>
      <c r="HP62" t="s">
        <v>59</v>
      </c>
      <c r="HQ62" t="s">
        <v>59</v>
      </c>
      <c r="HS62">
        <v>0</v>
      </c>
      <c r="IK62">
        <v>0</v>
      </c>
    </row>
    <row r="63" spans="1:255" x14ac:dyDescent="0.2">
      <c r="A63" s="2">
        <v>18</v>
      </c>
      <c r="B63" s="2">
        <v>1</v>
      </c>
      <c r="C63" s="2">
        <v>68</v>
      </c>
      <c r="D63" s="2"/>
      <c r="E63" s="2" t="s">
        <v>98</v>
      </c>
      <c r="F63" s="2" t="s">
        <v>99</v>
      </c>
      <c r="G63" s="2" t="s">
        <v>100</v>
      </c>
      <c r="H63" s="2" t="s">
        <v>94</v>
      </c>
      <c r="I63" s="2">
        <f>I52*J63</f>
        <v>0</v>
      </c>
      <c r="J63" s="2">
        <v>0</v>
      </c>
      <c r="K63" s="2">
        <v>0</v>
      </c>
      <c r="L63" s="2">
        <v>0</v>
      </c>
      <c r="M63" s="2">
        <v>0</v>
      </c>
      <c r="N63" s="2">
        <f t="shared" si="21"/>
        <v>0</v>
      </c>
      <c r="O63" s="2">
        <f t="shared" si="22"/>
        <v>0</v>
      </c>
      <c r="P63" s="2">
        <f t="shared" si="23"/>
        <v>0</v>
      </c>
      <c r="Q63" s="2">
        <f t="shared" si="24"/>
        <v>0</v>
      </c>
      <c r="R63" s="2">
        <f t="shared" si="25"/>
        <v>0</v>
      </c>
      <c r="S63" s="2">
        <f t="shared" si="26"/>
        <v>0</v>
      </c>
      <c r="T63" s="2">
        <f t="shared" si="27"/>
        <v>0</v>
      </c>
      <c r="U63" s="2">
        <f t="shared" si="28"/>
        <v>0</v>
      </c>
      <c r="V63" s="2">
        <f t="shared" si="29"/>
        <v>0</v>
      </c>
      <c r="W63" s="2">
        <f t="shared" si="30"/>
        <v>0</v>
      </c>
      <c r="X63" s="2">
        <f t="shared" si="31"/>
        <v>0</v>
      </c>
      <c r="Y63" s="2">
        <f t="shared" si="32"/>
        <v>0</v>
      </c>
      <c r="Z63" s="2"/>
      <c r="AA63" s="2">
        <v>85057682</v>
      </c>
      <c r="AB63" s="2">
        <f t="shared" si="33"/>
        <v>0</v>
      </c>
      <c r="AC63" s="2">
        <f t="shared" si="34"/>
        <v>0</v>
      </c>
      <c r="AD63" s="2">
        <f t="shared" si="35"/>
        <v>0</v>
      </c>
      <c r="AE63" s="2">
        <f t="shared" si="36"/>
        <v>0</v>
      </c>
      <c r="AF63" s="2">
        <f t="shared" si="37"/>
        <v>0</v>
      </c>
      <c r="AG63" s="2">
        <f t="shared" si="38"/>
        <v>0</v>
      </c>
      <c r="AH63" s="2">
        <f t="shared" si="39"/>
        <v>0</v>
      </c>
      <c r="AI63" s="2">
        <f t="shared" si="40"/>
        <v>0</v>
      </c>
      <c r="AJ63" s="2">
        <f t="shared" si="41"/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103</v>
      </c>
      <c r="AU63" s="2">
        <v>60</v>
      </c>
      <c r="AV63" s="2">
        <v>1</v>
      </c>
      <c r="AW63" s="2">
        <v>1</v>
      </c>
      <c r="AX63" s="2"/>
      <c r="AY63" s="2"/>
      <c r="AZ63" s="2">
        <v>1</v>
      </c>
      <c r="BA63" s="2">
        <v>1</v>
      </c>
      <c r="BB63" s="2">
        <v>1</v>
      </c>
      <c r="BC63" s="2">
        <v>1</v>
      </c>
      <c r="BD63" s="2" t="s">
        <v>3</v>
      </c>
      <c r="BE63" s="2" t="s">
        <v>3</v>
      </c>
      <c r="BF63" s="2" t="s">
        <v>3</v>
      </c>
      <c r="BG63" s="2" t="s">
        <v>3</v>
      </c>
      <c r="BH63" s="2">
        <v>3</v>
      </c>
      <c r="BI63" s="2">
        <v>1</v>
      </c>
      <c r="BJ63" s="2" t="s">
        <v>3</v>
      </c>
      <c r="BK63" s="2"/>
      <c r="BL63" s="2"/>
      <c r="BM63" s="2">
        <v>33001</v>
      </c>
      <c r="BN63" s="2">
        <v>0</v>
      </c>
      <c r="BO63" s="2" t="s">
        <v>3</v>
      </c>
      <c r="BP63" s="2">
        <v>0</v>
      </c>
      <c r="BQ63" s="2">
        <v>2</v>
      </c>
      <c r="BR63" s="2">
        <v>0</v>
      </c>
      <c r="BS63" s="2">
        <v>1</v>
      </c>
      <c r="BT63" s="2">
        <v>1</v>
      </c>
      <c r="BU63" s="2">
        <v>1</v>
      </c>
      <c r="BV63" s="2">
        <v>1</v>
      </c>
      <c r="BW63" s="2">
        <v>1</v>
      </c>
      <c r="BX63" s="2">
        <v>1</v>
      </c>
      <c r="BY63" s="2" t="s">
        <v>3</v>
      </c>
      <c r="BZ63" s="2">
        <v>103</v>
      </c>
      <c r="CA63" s="2">
        <v>60</v>
      </c>
      <c r="CB63" s="2" t="s">
        <v>3</v>
      </c>
      <c r="CC63" s="2"/>
      <c r="CD63" s="2"/>
      <c r="CE63" s="2">
        <v>0</v>
      </c>
      <c r="CF63" s="2">
        <v>0</v>
      </c>
      <c r="CG63" s="2">
        <v>0</v>
      </c>
      <c r="CH63" s="2">
        <v>4</v>
      </c>
      <c r="CI63" s="2">
        <v>5</v>
      </c>
      <c r="CJ63" s="2">
        <v>0</v>
      </c>
      <c r="CK63" s="2">
        <v>0</v>
      </c>
      <c r="CL63" s="2">
        <v>0</v>
      </c>
      <c r="CM63" s="2">
        <v>0</v>
      </c>
      <c r="CN63" s="2" t="s">
        <v>3</v>
      </c>
      <c r="CO63" s="2">
        <v>0</v>
      </c>
      <c r="CP63" s="2">
        <f t="shared" si="42"/>
        <v>0</v>
      </c>
      <c r="CQ63" s="2">
        <f t="shared" si="43"/>
        <v>0</v>
      </c>
      <c r="CR63" s="2">
        <f t="shared" si="44"/>
        <v>0</v>
      </c>
      <c r="CS63" s="2">
        <f t="shared" si="45"/>
        <v>0</v>
      </c>
      <c r="CT63" s="2">
        <f t="shared" si="46"/>
        <v>0</v>
      </c>
      <c r="CU63" s="2">
        <f t="shared" si="47"/>
        <v>0</v>
      </c>
      <c r="CV63" s="2">
        <f t="shared" si="48"/>
        <v>0</v>
      </c>
      <c r="CW63" s="2">
        <f t="shared" si="49"/>
        <v>0</v>
      </c>
      <c r="CX63" s="2">
        <f t="shared" si="50"/>
        <v>0</v>
      </c>
      <c r="CY63" s="2">
        <f t="shared" si="51"/>
        <v>0</v>
      </c>
      <c r="CZ63" s="2">
        <f t="shared" si="52"/>
        <v>0</v>
      </c>
      <c r="DA63" s="2"/>
      <c r="DB63" s="2"/>
      <c r="DC63" s="2" t="s">
        <v>3</v>
      </c>
      <c r="DD63" s="2" t="s">
        <v>3</v>
      </c>
      <c r="DE63" s="2" t="s">
        <v>3</v>
      </c>
      <c r="DF63" s="2" t="s">
        <v>3</v>
      </c>
      <c r="DG63" s="2" t="s">
        <v>3</v>
      </c>
      <c r="DH63" s="2" t="s">
        <v>3</v>
      </c>
      <c r="DI63" s="2" t="s">
        <v>3</v>
      </c>
      <c r="DJ63" s="2" t="s">
        <v>3</v>
      </c>
      <c r="DK63" s="2" t="s">
        <v>3</v>
      </c>
      <c r="DL63" s="2" t="s">
        <v>3</v>
      </c>
      <c r="DM63" s="2" t="s">
        <v>3</v>
      </c>
      <c r="DN63" s="2">
        <v>0</v>
      </c>
      <c r="DO63" s="2">
        <v>0</v>
      </c>
      <c r="DP63" s="2">
        <v>1</v>
      </c>
      <c r="DQ63" s="2">
        <v>1</v>
      </c>
      <c r="DR63" s="2"/>
      <c r="DS63" s="2"/>
      <c r="DT63" s="2"/>
      <c r="DU63" s="2">
        <v>1009</v>
      </c>
      <c r="DV63" s="2" t="s">
        <v>94</v>
      </c>
      <c r="DW63" s="2" t="s">
        <v>94</v>
      </c>
      <c r="DX63" s="2">
        <v>1000</v>
      </c>
      <c r="DY63" s="2"/>
      <c r="DZ63" s="2" t="s">
        <v>3</v>
      </c>
      <c r="EA63" s="2" t="s">
        <v>3</v>
      </c>
      <c r="EB63" s="2" t="s">
        <v>3</v>
      </c>
      <c r="EC63" s="2" t="s">
        <v>3</v>
      </c>
      <c r="ED63" s="2"/>
      <c r="EE63" s="2">
        <v>83666879</v>
      </c>
      <c r="EF63" s="2">
        <v>2</v>
      </c>
      <c r="EG63" s="2" t="s">
        <v>24</v>
      </c>
      <c r="EH63" s="2">
        <v>27</v>
      </c>
      <c r="EI63" s="2" t="s">
        <v>59</v>
      </c>
      <c r="EJ63" s="2">
        <v>1</v>
      </c>
      <c r="EK63" s="2">
        <v>33001</v>
      </c>
      <c r="EL63" s="2" t="s">
        <v>59</v>
      </c>
      <c r="EM63" s="2" t="s">
        <v>60</v>
      </c>
      <c r="EN63" s="2"/>
      <c r="EO63" s="2" t="s">
        <v>3</v>
      </c>
      <c r="EP63" s="2"/>
      <c r="EQ63" s="2">
        <v>0</v>
      </c>
      <c r="ER63" s="2">
        <v>0</v>
      </c>
      <c r="ES63" s="2">
        <v>0</v>
      </c>
      <c r="ET63" s="2">
        <v>0</v>
      </c>
      <c r="EU63" s="2">
        <v>0</v>
      </c>
      <c r="EV63" s="2">
        <v>0</v>
      </c>
      <c r="EW63" s="2">
        <v>0</v>
      </c>
      <c r="EX63" s="2">
        <v>0</v>
      </c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>
        <v>0</v>
      </c>
      <c r="FR63" s="2">
        <v>0</v>
      </c>
      <c r="FS63" s="2">
        <v>0</v>
      </c>
      <c r="FT63" s="2"/>
      <c r="FU63" s="2"/>
      <c r="FV63" s="2"/>
      <c r="FW63" s="2"/>
      <c r="FX63" s="2">
        <v>103</v>
      </c>
      <c r="FY63" s="2">
        <v>60</v>
      </c>
      <c r="FZ63" s="2"/>
      <c r="GA63" s="2" t="s">
        <v>3</v>
      </c>
      <c r="GB63" s="2"/>
      <c r="GC63" s="2"/>
      <c r="GD63" s="2">
        <v>1</v>
      </c>
      <c r="GE63" s="2"/>
      <c r="GF63" s="2">
        <v>1613753229</v>
      </c>
      <c r="GG63" s="2">
        <v>2</v>
      </c>
      <c r="GH63" s="2">
        <v>1</v>
      </c>
      <c r="GI63" s="2">
        <v>-2</v>
      </c>
      <c r="GJ63" s="2">
        <v>0</v>
      </c>
      <c r="GK63" s="2">
        <v>0</v>
      </c>
      <c r="GL63" s="2">
        <f t="shared" si="53"/>
        <v>0</v>
      </c>
      <c r="GM63" s="2">
        <f t="shared" si="54"/>
        <v>0</v>
      </c>
      <c r="GN63" s="2">
        <f t="shared" si="55"/>
        <v>0</v>
      </c>
      <c r="GO63" s="2">
        <f t="shared" si="56"/>
        <v>0</v>
      </c>
      <c r="GP63" s="2">
        <f t="shared" si="57"/>
        <v>0</v>
      </c>
      <c r="GQ63" s="2"/>
      <c r="GR63" s="2">
        <v>0</v>
      </c>
      <c r="GS63" s="2">
        <v>3</v>
      </c>
      <c r="GT63" s="2">
        <v>0</v>
      </c>
      <c r="GU63" s="2" t="s">
        <v>3</v>
      </c>
      <c r="GV63" s="2">
        <f t="shared" si="58"/>
        <v>0</v>
      </c>
      <c r="GW63" s="2">
        <v>1</v>
      </c>
      <c r="GX63" s="2">
        <f t="shared" si="59"/>
        <v>0</v>
      </c>
      <c r="GY63" s="2"/>
      <c r="GZ63" s="2"/>
      <c r="HA63" s="2">
        <v>0</v>
      </c>
      <c r="HB63" s="2">
        <v>0</v>
      </c>
      <c r="HC63" s="2">
        <f t="shared" si="60"/>
        <v>0</v>
      </c>
      <c r="HD63" s="2"/>
      <c r="HE63" s="2" t="s">
        <v>3</v>
      </c>
      <c r="HF63" s="2" t="s">
        <v>3</v>
      </c>
      <c r="HG63" s="2"/>
      <c r="HH63" s="2"/>
      <c r="HI63" s="2"/>
      <c r="HJ63" s="2"/>
      <c r="HK63" s="2"/>
      <c r="HL63" s="2"/>
      <c r="HM63" s="2" t="s">
        <v>3</v>
      </c>
      <c r="HN63" s="2" t="s">
        <v>61</v>
      </c>
      <c r="HO63" s="2" t="s">
        <v>62</v>
      </c>
      <c r="HP63" s="2" t="s">
        <v>59</v>
      </c>
      <c r="HQ63" s="2" t="s">
        <v>59</v>
      </c>
      <c r="HR63" s="2"/>
      <c r="HS63" s="2">
        <v>0</v>
      </c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>
        <v>0</v>
      </c>
      <c r="IL63" s="2"/>
      <c r="IM63" s="2"/>
      <c r="IN63" s="2"/>
      <c r="IO63" s="2"/>
      <c r="IP63" s="2"/>
      <c r="IQ63" s="2"/>
      <c r="IR63" s="2"/>
      <c r="IS63" s="2"/>
      <c r="IT63" s="2"/>
      <c r="IU63" s="2"/>
    </row>
    <row r="64" spans="1:255" x14ac:dyDescent="0.2">
      <c r="A64">
        <v>18</v>
      </c>
      <c r="B64">
        <v>1</v>
      </c>
      <c r="C64">
        <v>86</v>
      </c>
      <c r="E64" t="s">
        <v>98</v>
      </c>
      <c r="F64" t="s">
        <v>99</v>
      </c>
      <c r="G64" t="s">
        <v>100</v>
      </c>
      <c r="H64" t="s">
        <v>94</v>
      </c>
      <c r="I64">
        <f>I53*J64</f>
        <v>0</v>
      </c>
      <c r="J64">
        <v>0</v>
      </c>
      <c r="K64">
        <v>0</v>
      </c>
      <c r="L64">
        <v>0</v>
      </c>
      <c r="M64">
        <v>0</v>
      </c>
      <c r="N64">
        <f t="shared" si="21"/>
        <v>0</v>
      </c>
      <c r="O64">
        <f t="shared" si="22"/>
        <v>0</v>
      </c>
      <c r="P64">
        <f t="shared" si="23"/>
        <v>0</v>
      </c>
      <c r="Q64">
        <f t="shared" si="24"/>
        <v>0</v>
      </c>
      <c r="R64">
        <f t="shared" si="25"/>
        <v>0</v>
      </c>
      <c r="S64">
        <f t="shared" si="26"/>
        <v>0</v>
      </c>
      <c r="T64">
        <f t="shared" si="27"/>
        <v>0</v>
      </c>
      <c r="U64">
        <f t="shared" si="28"/>
        <v>0</v>
      </c>
      <c r="V64">
        <f t="shared" si="29"/>
        <v>0</v>
      </c>
      <c r="W64">
        <f t="shared" si="30"/>
        <v>0</v>
      </c>
      <c r="X64">
        <f t="shared" si="31"/>
        <v>0</v>
      </c>
      <c r="Y64">
        <f t="shared" si="32"/>
        <v>0</v>
      </c>
      <c r="AA64">
        <v>85057623</v>
      </c>
      <c r="AB64">
        <f t="shared" si="33"/>
        <v>0</v>
      </c>
      <c r="AC64">
        <f t="shared" si="34"/>
        <v>0</v>
      </c>
      <c r="AD64">
        <f t="shared" si="35"/>
        <v>0</v>
      </c>
      <c r="AE64">
        <f t="shared" si="36"/>
        <v>0</v>
      </c>
      <c r="AF64">
        <f t="shared" si="37"/>
        <v>0</v>
      </c>
      <c r="AG64">
        <f t="shared" si="38"/>
        <v>0</v>
      </c>
      <c r="AH64">
        <f t="shared" si="39"/>
        <v>0</v>
      </c>
      <c r="AI64">
        <f t="shared" si="40"/>
        <v>0</v>
      </c>
      <c r="AJ64">
        <f t="shared" si="41"/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103</v>
      </c>
      <c r="AU64">
        <v>60</v>
      </c>
      <c r="AV64">
        <v>1</v>
      </c>
      <c r="AW64">
        <v>1</v>
      </c>
      <c r="AZ64">
        <v>1</v>
      </c>
      <c r="BA64">
        <v>1</v>
      </c>
      <c r="BB64">
        <v>1</v>
      </c>
      <c r="BC64">
        <v>1</v>
      </c>
      <c r="BD64" t="s">
        <v>3</v>
      </c>
      <c r="BE64" t="s">
        <v>3</v>
      </c>
      <c r="BF64" t="s">
        <v>3</v>
      </c>
      <c r="BG64" t="s">
        <v>3</v>
      </c>
      <c r="BH64">
        <v>3</v>
      </c>
      <c r="BI64">
        <v>1</v>
      </c>
      <c r="BJ64" t="s">
        <v>3</v>
      </c>
      <c r="BM64">
        <v>33001</v>
      </c>
      <c r="BN64">
        <v>0</v>
      </c>
      <c r="BO64" t="s">
        <v>3</v>
      </c>
      <c r="BP64">
        <v>0</v>
      </c>
      <c r="BQ64">
        <v>2</v>
      </c>
      <c r="BR64">
        <v>0</v>
      </c>
      <c r="BS64">
        <v>1</v>
      </c>
      <c r="BT64">
        <v>1</v>
      </c>
      <c r="BU64">
        <v>1</v>
      </c>
      <c r="BV64">
        <v>1</v>
      </c>
      <c r="BW64">
        <v>1</v>
      </c>
      <c r="BX64">
        <v>1</v>
      </c>
      <c r="BY64" t="s">
        <v>3</v>
      </c>
      <c r="BZ64">
        <v>103</v>
      </c>
      <c r="CA64">
        <v>60</v>
      </c>
      <c r="CB64" t="s">
        <v>3</v>
      </c>
      <c r="CE64">
        <v>0</v>
      </c>
      <c r="CF64">
        <v>0</v>
      </c>
      <c r="CG64">
        <v>0</v>
      </c>
      <c r="CH64">
        <v>4</v>
      </c>
      <c r="CI64">
        <v>5</v>
      </c>
      <c r="CJ64">
        <v>0</v>
      </c>
      <c r="CK64">
        <v>0</v>
      </c>
      <c r="CL64">
        <v>0</v>
      </c>
      <c r="CM64">
        <v>0</v>
      </c>
      <c r="CN64" t="s">
        <v>3</v>
      </c>
      <c r="CO64">
        <v>0</v>
      </c>
      <c r="CP64">
        <f t="shared" si="42"/>
        <v>0</v>
      </c>
      <c r="CQ64">
        <f t="shared" si="43"/>
        <v>0</v>
      </c>
      <c r="CR64">
        <f t="shared" si="44"/>
        <v>0</v>
      </c>
      <c r="CS64">
        <f t="shared" si="45"/>
        <v>0</v>
      </c>
      <c r="CT64">
        <f t="shared" si="46"/>
        <v>0</v>
      </c>
      <c r="CU64">
        <f t="shared" si="47"/>
        <v>0</v>
      </c>
      <c r="CV64">
        <f t="shared" si="48"/>
        <v>0</v>
      </c>
      <c r="CW64">
        <f t="shared" si="49"/>
        <v>0</v>
      </c>
      <c r="CX64">
        <f t="shared" si="50"/>
        <v>0</v>
      </c>
      <c r="CY64">
        <f t="shared" si="51"/>
        <v>0</v>
      </c>
      <c r="CZ64">
        <f t="shared" si="52"/>
        <v>0</v>
      </c>
      <c r="DC64" t="s">
        <v>3</v>
      </c>
      <c r="DD64" t="s">
        <v>3</v>
      </c>
      <c r="DE64" t="s">
        <v>3</v>
      </c>
      <c r="DF64" t="s">
        <v>3</v>
      </c>
      <c r="DG64" t="s">
        <v>3</v>
      </c>
      <c r="DH64" t="s">
        <v>3</v>
      </c>
      <c r="DI64" t="s">
        <v>3</v>
      </c>
      <c r="DJ64" t="s">
        <v>3</v>
      </c>
      <c r="DK64" t="s">
        <v>3</v>
      </c>
      <c r="DL64" t="s">
        <v>3</v>
      </c>
      <c r="DM64" t="s">
        <v>3</v>
      </c>
      <c r="DN64">
        <v>0</v>
      </c>
      <c r="DO64">
        <v>0</v>
      </c>
      <c r="DP64">
        <v>1</v>
      </c>
      <c r="DQ64">
        <v>1</v>
      </c>
      <c r="DU64">
        <v>1009</v>
      </c>
      <c r="DV64" t="s">
        <v>94</v>
      </c>
      <c r="DW64" t="s">
        <v>94</v>
      </c>
      <c r="DX64">
        <v>1000</v>
      </c>
      <c r="DZ64" t="s">
        <v>3</v>
      </c>
      <c r="EA64" t="s">
        <v>3</v>
      </c>
      <c r="EB64" t="s">
        <v>3</v>
      </c>
      <c r="EC64" t="s">
        <v>3</v>
      </c>
      <c r="EE64">
        <v>83666879</v>
      </c>
      <c r="EF64">
        <v>2</v>
      </c>
      <c r="EG64" t="s">
        <v>24</v>
      </c>
      <c r="EH64">
        <v>27</v>
      </c>
      <c r="EI64" t="s">
        <v>59</v>
      </c>
      <c r="EJ64">
        <v>1</v>
      </c>
      <c r="EK64">
        <v>33001</v>
      </c>
      <c r="EL64" t="s">
        <v>59</v>
      </c>
      <c r="EM64" t="s">
        <v>60</v>
      </c>
      <c r="EO64" t="s">
        <v>3</v>
      </c>
      <c r="EQ64">
        <v>0</v>
      </c>
      <c r="ER64">
        <v>0</v>
      </c>
      <c r="ES64">
        <v>0</v>
      </c>
      <c r="ET64">
        <v>0</v>
      </c>
      <c r="EU64">
        <v>0</v>
      </c>
      <c r="EV64">
        <v>0</v>
      </c>
      <c r="EW64">
        <v>0</v>
      </c>
      <c r="EX64">
        <v>0</v>
      </c>
      <c r="FQ64">
        <v>0</v>
      </c>
      <c r="FR64">
        <v>0</v>
      </c>
      <c r="FS64">
        <v>0</v>
      </c>
      <c r="FX64">
        <v>103</v>
      </c>
      <c r="FY64">
        <v>60</v>
      </c>
      <c r="GA64" t="s">
        <v>3</v>
      </c>
      <c r="GD64">
        <v>1</v>
      </c>
      <c r="GF64">
        <v>1613753229</v>
      </c>
      <c r="GG64">
        <v>2</v>
      </c>
      <c r="GH64">
        <v>1</v>
      </c>
      <c r="GI64">
        <v>-2</v>
      </c>
      <c r="GJ64">
        <v>0</v>
      </c>
      <c r="GK64">
        <v>0</v>
      </c>
      <c r="GL64">
        <f t="shared" si="53"/>
        <v>0</v>
      </c>
      <c r="GM64">
        <f t="shared" si="54"/>
        <v>0</v>
      </c>
      <c r="GN64">
        <f t="shared" si="55"/>
        <v>0</v>
      </c>
      <c r="GO64">
        <f t="shared" si="56"/>
        <v>0</v>
      </c>
      <c r="GP64">
        <f t="shared" si="57"/>
        <v>0</v>
      </c>
      <c r="GR64">
        <v>0</v>
      </c>
      <c r="GS64">
        <v>3</v>
      </c>
      <c r="GT64">
        <v>0</v>
      </c>
      <c r="GU64" t="s">
        <v>3</v>
      </c>
      <c r="GV64">
        <f t="shared" si="58"/>
        <v>0</v>
      </c>
      <c r="GW64">
        <v>1</v>
      </c>
      <c r="GX64">
        <f t="shared" si="59"/>
        <v>0</v>
      </c>
      <c r="HA64">
        <v>0</v>
      </c>
      <c r="HB64">
        <v>0</v>
      </c>
      <c r="HC64">
        <f t="shared" si="60"/>
        <v>0</v>
      </c>
      <c r="HE64" t="s">
        <v>3</v>
      </c>
      <c r="HF64" t="s">
        <v>3</v>
      </c>
      <c r="HM64" t="s">
        <v>3</v>
      </c>
      <c r="HN64" t="s">
        <v>61</v>
      </c>
      <c r="HO64" t="s">
        <v>62</v>
      </c>
      <c r="HP64" t="s">
        <v>59</v>
      </c>
      <c r="HQ64" t="s">
        <v>59</v>
      </c>
      <c r="HS64">
        <v>0</v>
      </c>
      <c r="IK64">
        <v>0</v>
      </c>
    </row>
    <row r="65" spans="1:255" x14ac:dyDescent="0.2">
      <c r="A65" s="2">
        <v>18</v>
      </c>
      <c r="B65" s="2">
        <v>1</v>
      </c>
      <c r="C65" s="2">
        <v>72</v>
      </c>
      <c r="D65" s="2"/>
      <c r="E65" s="2" t="s">
        <v>101</v>
      </c>
      <c r="F65" s="2" t="s">
        <v>102</v>
      </c>
      <c r="G65" s="2" t="s">
        <v>103</v>
      </c>
      <c r="H65" s="2" t="s">
        <v>43</v>
      </c>
      <c r="I65" s="2">
        <f>I52*J65</f>
        <v>0</v>
      </c>
      <c r="J65" s="2">
        <v>0</v>
      </c>
      <c r="K65" s="2">
        <v>0</v>
      </c>
      <c r="L65" s="2">
        <v>0</v>
      </c>
      <c r="M65" s="2">
        <v>0</v>
      </c>
      <c r="N65" s="2">
        <f t="shared" si="21"/>
        <v>0</v>
      </c>
      <c r="O65" s="2">
        <f t="shared" si="22"/>
        <v>0</v>
      </c>
      <c r="P65" s="2">
        <f t="shared" si="23"/>
        <v>0</v>
      </c>
      <c r="Q65" s="2">
        <f t="shared" si="24"/>
        <v>0</v>
      </c>
      <c r="R65" s="2">
        <f t="shared" si="25"/>
        <v>0</v>
      </c>
      <c r="S65" s="2">
        <f t="shared" si="26"/>
        <v>0</v>
      </c>
      <c r="T65" s="2">
        <f t="shared" si="27"/>
        <v>0</v>
      </c>
      <c r="U65" s="2">
        <f t="shared" si="28"/>
        <v>0</v>
      </c>
      <c r="V65" s="2">
        <f t="shared" si="29"/>
        <v>0</v>
      </c>
      <c r="W65" s="2">
        <f t="shared" si="30"/>
        <v>0</v>
      </c>
      <c r="X65" s="2">
        <f t="shared" si="31"/>
        <v>0</v>
      </c>
      <c r="Y65" s="2">
        <f t="shared" si="32"/>
        <v>0</v>
      </c>
      <c r="Z65" s="2"/>
      <c r="AA65" s="2">
        <v>85057682</v>
      </c>
      <c r="AB65" s="2">
        <f t="shared" si="33"/>
        <v>0</v>
      </c>
      <c r="AC65" s="2">
        <f t="shared" si="34"/>
        <v>0</v>
      </c>
      <c r="AD65" s="2">
        <f t="shared" si="35"/>
        <v>0</v>
      </c>
      <c r="AE65" s="2">
        <f t="shared" si="36"/>
        <v>0</v>
      </c>
      <c r="AF65" s="2">
        <f t="shared" si="37"/>
        <v>0</v>
      </c>
      <c r="AG65" s="2">
        <f t="shared" si="38"/>
        <v>0</v>
      </c>
      <c r="AH65" s="2">
        <f t="shared" si="39"/>
        <v>0</v>
      </c>
      <c r="AI65" s="2">
        <f t="shared" si="40"/>
        <v>0</v>
      </c>
      <c r="AJ65" s="2">
        <f t="shared" si="41"/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103</v>
      </c>
      <c r="AU65" s="2">
        <v>60</v>
      </c>
      <c r="AV65" s="2">
        <v>1</v>
      </c>
      <c r="AW65" s="2">
        <v>1</v>
      </c>
      <c r="AX65" s="2"/>
      <c r="AY65" s="2"/>
      <c r="AZ65" s="2">
        <v>1</v>
      </c>
      <c r="BA65" s="2">
        <v>1</v>
      </c>
      <c r="BB65" s="2">
        <v>1</v>
      </c>
      <c r="BC65" s="2">
        <v>1</v>
      </c>
      <c r="BD65" s="2" t="s">
        <v>3</v>
      </c>
      <c r="BE65" s="2" t="s">
        <v>3</v>
      </c>
      <c r="BF65" s="2" t="s">
        <v>3</v>
      </c>
      <c r="BG65" s="2" t="s">
        <v>3</v>
      </c>
      <c r="BH65" s="2">
        <v>3</v>
      </c>
      <c r="BI65" s="2">
        <v>1</v>
      </c>
      <c r="BJ65" s="2" t="s">
        <v>3</v>
      </c>
      <c r="BK65" s="2"/>
      <c r="BL65" s="2"/>
      <c r="BM65" s="2">
        <v>33001</v>
      </c>
      <c r="BN65" s="2">
        <v>0</v>
      </c>
      <c r="BO65" s="2" t="s">
        <v>3</v>
      </c>
      <c r="BP65" s="2">
        <v>0</v>
      </c>
      <c r="BQ65" s="2">
        <v>2</v>
      </c>
      <c r="BR65" s="2">
        <v>0</v>
      </c>
      <c r="BS65" s="2">
        <v>1</v>
      </c>
      <c r="BT65" s="2">
        <v>1</v>
      </c>
      <c r="BU65" s="2">
        <v>1</v>
      </c>
      <c r="BV65" s="2">
        <v>1</v>
      </c>
      <c r="BW65" s="2">
        <v>1</v>
      </c>
      <c r="BX65" s="2">
        <v>1</v>
      </c>
      <c r="BY65" s="2" t="s">
        <v>3</v>
      </c>
      <c r="BZ65" s="2">
        <v>103</v>
      </c>
      <c r="CA65" s="2">
        <v>60</v>
      </c>
      <c r="CB65" s="2" t="s">
        <v>3</v>
      </c>
      <c r="CC65" s="2"/>
      <c r="CD65" s="2"/>
      <c r="CE65" s="2">
        <v>0</v>
      </c>
      <c r="CF65" s="2">
        <v>0</v>
      </c>
      <c r="CG65" s="2">
        <v>0</v>
      </c>
      <c r="CH65" s="2">
        <v>4</v>
      </c>
      <c r="CI65" s="2">
        <v>6</v>
      </c>
      <c r="CJ65" s="2">
        <v>0</v>
      </c>
      <c r="CK65" s="2">
        <v>0</v>
      </c>
      <c r="CL65" s="2">
        <v>0</v>
      </c>
      <c r="CM65" s="2">
        <v>0</v>
      </c>
      <c r="CN65" s="2" t="s">
        <v>3</v>
      </c>
      <c r="CO65" s="2">
        <v>0</v>
      </c>
      <c r="CP65" s="2">
        <f t="shared" si="42"/>
        <v>0</v>
      </c>
      <c r="CQ65" s="2">
        <f t="shared" si="43"/>
        <v>0</v>
      </c>
      <c r="CR65" s="2">
        <f t="shared" si="44"/>
        <v>0</v>
      </c>
      <c r="CS65" s="2">
        <f t="shared" si="45"/>
        <v>0</v>
      </c>
      <c r="CT65" s="2">
        <f t="shared" si="46"/>
        <v>0</v>
      </c>
      <c r="CU65" s="2">
        <f t="shared" si="47"/>
        <v>0</v>
      </c>
      <c r="CV65" s="2">
        <f t="shared" si="48"/>
        <v>0</v>
      </c>
      <c r="CW65" s="2">
        <f t="shared" si="49"/>
        <v>0</v>
      </c>
      <c r="CX65" s="2">
        <f t="shared" si="50"/>
        <v>0</v>
      </c>
      <c r="CY65" s="2">
        <f t="shared" si="51"/>
        <v>0</v>
      </c>
      <c r="CZ65" s="2">
        <f t="shared" si="52"/>
        <v>0</v>
      </c>
      <c r="DA65" s="2"/>
      <c r="DB65" s="2"/>
      <c r="DC65" s="2" t="s">
        <v>3</v>
      </c>
      <c r="DD65" s="2" t="s">
        <v>3</v>
      </c>
      <c r="DE65" s="2" t="s">
        <v>3</v>
      </c>
      <c r="DF65" s="2" t="s">
        <v>3</v>
      </c>
      <c r="DG65" s="2" t="s">
        <v>3</v>
      </c>
      <c r="DH65" s="2" t="s">
        <v>3</v>
      </c>
      <c r="DI65" s="2" t="s">
        <v>3</v>
      </c>
      <c r="DJ65" s="2" t="s">
        <v>3</v>
      </c>
      <c r="DK65" s="2" t="s">
        <v>3</v>
      </c>
      <c r="DL65" s="2" t="s">
        <v>3</v>
      </c>
      <c r="DM65" s="2" t="s">
        <v>3</v>
      </c>
      <c r="DN65" s="2">
        <v>0</v>
      </c>
      <c r="DO65" s="2">
        <v>0</v>
      </c>
      <c r="DP65" s="2">
        <v>1</v>
      </c>
      <c r="DQ65" s="2">
        <v>1</v>
      </c>
      <c r="DR65" s="2"/>
      <c r="DS65" s="2"/>
      <c r="DT65" s="2"/>
      <c r="DU65" s="2">
        <v>1013</v>
      </c>
      <c r="DV65" s="2" t="s">
        <v>43</v>
      </c>
      <c r="DW65" s="2" t="s">
        <v>43</v>
      </c>
      <c r="DX65" s="2">
        <v>1</v>
      </c>
      <c r="DY65" s="2"/>
      <c r="DZ65" s="2" t="s">
        <v>3</v>
      </c>
      <c r="EA65" s="2" t="s">
        <v>3</v>
      </c>
      <c r="EB65" s="2" t="s">
        <v>3</v>
      </c>
      <c r="EC65" s="2" t="s">
        <v>3</v>
      </c>
      <c r="ED65" s="2"/>
      <c r="EE65" s="2">
        <v>83666879</v>
      </c>
      <c r="EF65" s="2">
        <v>2</v>
      </c>
      <c r="EG65" s="2" t="s">
        <v>24</v>
      </c>
      <c r="EH65" s="2">
        <v>27</v>
      </c>
      <c r="EI65" s="2" t="s">
        <v>59</v>
      </c>
      <c r="EJ65" s="2">
        <v>1</v>
      </c>
      <c r="EK65" s="2">
        <v>33001</v>
      </c>
      <c r="EL65" s="2" t="s">
        <v>59</v>
      </c>
      <c r="EM65" s="2" t="s">
        <v>60</v>
      </c>
      <c r="EN65" s="2"/>
      <c r="EO65" s="2" t="s">
        <v>3</v>
      </c>
      <c r="EP65" s="2"/>
      <c r="EQ65" s="2">
        <v>0</v>
      </c>
      <c r="ER65" s="2">
        <v>0</v>
      </c>
      <c r="ES65" s="2">
        <v>0</v>
      </c>
      <c r="ET65" s="2">
        <v>0</v>
      </c>
      <c r="EU65" s="2">
        <v>0</v>
      </c>
      <c r="EV65" s="2">
        <v>0</v>
      </c>
      <c r="EW65" s="2">
        <v>0</v>
      </c>
      <c r="EX65" s="2">
        <v>0</v>
      </c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>
        <v>0</v>
      </c>
      <c r="FR65" s="2">
        <v>0</v>
      </c>
      <c r="FS65" s="2">
        <v>0</v>
      </c>
      <c r="FT65" s="2"/>
      <c r="FU65" s="2"/>
      <c r="FV65" s="2"/>
      <c r="FW65" s="2"/>
      <c r="FX65" s="2">
        <v>103</v>
      </c>
      <c r="FY65" s="2">
        <v>60</v>
      </c>
      <c r="FZ65" s="2"/>
      <c r="GA65" s="2" t="s">
        <v>3</v>
      </c>
      <c r="GB65" s="2"/>
      <c r="GC65" s="2"/>
      <c r="GD65" s="2">
        <v>1</v>
      </c>
      <c r="GE65" s="2"/>
      <c r="GF65" s="2">
        <v>-950997571</v>
      </c>
      <c r="GG65" s="2">
        <v>2</v>
      </c>
      <c r="GH65" s="2">
        <v>1</v>
      </c>
      <c r="GI65" s="2">
        <v>-2</v>
      </c>
      <c r="GJ65" s="2">
        <v>0</v>
      </c>
      <c r="GK65" s="2">
        <v>0</v>
      </c>
      <c r="GL65" s="2">
        <f t="shared" si="53"/>
        <v>0</v>
      </c>
      <c r="GM65" s="2">
        <f t="shared" si="54"/>
        <v>0</v>
      </c>
      <c r="GN65" s="2">
        <f t="shared" si="55"/>
        <v>0</v>
      </c>
      <c r="GO65" s="2">
        <f t="shared" si="56"/>
        <v>0</v>
      </c>
      <c r="GP65" s="2">
        <f t="shared" si="57"/>
        <v>0</v>
      </c>
      <c r="GQ65" s="2"/>
      <c r="GR65" s="2">
        <v>0</v>
      </c>
      <c r="GS65" s="2">
        <v>3</v>
      </c>
      <c r="GT65" s="2">
        <v>0</v>
      </c>
      <c r="GU65" s="2" t="s">
        <v>3</v>
      </c>
      <c r="GV65" s="2">
        <f t="shared" si="58"/>
        <v>0</v>
      </c>
      <c r="GW65" s="2">
        <v>1</v>
      </c>
      <c r="GX65" s="2">
        <f t="shared" si="59"/>
        <v>0</v>
      </c>
      <c r="GY65" s="2"/>
      <c r="GZ65" s="2"/>
      <c r="HA65" s="2">
        <v>0</v>
      </c>
      <c r="HB65" s="2">
        <v>0</v>
      </c>
      <c r="HC65" s="2">
        <f t="shared" si="60"/>
        <v>0</v>
      </c>
      <c r="HD65" s="2"/>
      <c r="HE65" s="2" t="s">
        <v>3</v>
      </c>
      <c r="HF65" s="2" t="s">
        <v>3</v>
      </c>
      <c r="HG65" s="2"/>
      <c r="HH65" s="2"/>
      <c r="HI65" s="2"/>
      <c r="HJ65" s="2"/>
      <c r="HK65" s="2"/>
      <c r="HL65" s="2"/>
      <c r="HM65" s="2" t="s">
        <v>3</v>
      </c>
      <c r="HN65" s="2" t="s">
        <v>61</v>
      </c>
      <c r="HO65" s="2" t="s">
        <v>62</v>
      </c>
      <c r="HP65" s="2" t="s">
        <v>59</v>
      </c>
      <c r="HQ65" s="2" t="s">
        <v>59</v>
      </c>
      <c r="HR65" s="2"/>
      <c r="HS65" s="2">
        <v>0</v>
      </c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>
        <v>0</v>
      </c>
      <c r="IL65" s="2"/>
      <c r="IM65" s="2"/>
      <c r="IN65" s="2"/>
      <c r="IO65" s="2"/>
      <c r="IP65" s="2"/>
      <c r="IQ65" s="2"/>
      <c r="IR65" s="2"/>
      <c r="IS65" s="2"/>
      <c r="IT65" s="2"/>
      <c r="IU65" s="2"/>
    </row>
    <row r="66" spans="1:255" x14ac:dyDescent="0.2">
      <c r="A66">
        <v>18</v>
      </c>
      <c r="B66">
        <v>1</v>
      </c>
      <c r="C66">
        <v>90</v>
      </c>
      <c r="E66" t="s">
        <v>101</v>
      </c>
      <c r="F66" t="s">
        <v>102</v>
      </c>
      <c r="G66" t="s">
        <v>103</v>
      </c>
      <c r="H66" t="s">
        <v>43</v>
      </c>
      <c r="I66">
        <f>I53*J66</f>
        <v>0</v>
      </c>
      <c r="J66">
        <v>0</v>
      </c>
      <c r="K66">
        <v>0</v>
      </c>
      <c r="L66">
        <v>0</v>
      </c>
      <c r="M66">
        <v>0</v>
      </c>
      <c r="N66">
        <f t="shared" si="21"/>
        <v>0</v>
      </c>
      <c r="O66">
        <f t="shared" si="22"/>
        <v>0</v>
      </c>
      <c r="P66">
        <f t="shared" si="23"/>
        <v>0</v>
      </c>
      <c r="Q66">
        <f t="shared" si="24"/>
        <v>0</v>
      </c>
      <c r="R66">
        <f t="shared" si="25"/>
        <v>0</v>
      </c>
      <c r="S66">
        <f t="shared" si="26"/>
        <v>0</v>
      </c>
      <c r="T66">
        <f t="shared" si="27"/>
        <v>0</v>
      </c>
      <c r="U66">
        <f t="shared" si="28"/>
        <v>0</v>
      </c>
      <c r="V66">
        <f t="shared" si="29"/>
        <v>0</v>
      </c>
      <c r="W66">
        <f t="shared" si="30"/>
        <v>0</v>
      </c>
      <c r="X66">
        <f t="shared" si="31"/>
        <v>0</v>
      </c>
      <c r="Y66">
        <f t="shared" si="32"/>
        <v>0</v>
      </c>
      <c r="AA66">
        <v>85057623</v>
      </c>
      <c r="AB66">
        <f t="shared" si="33"/>
        <v>0</v>
      </c>
      <c r="AC66">
        <f t="shared" si="34"/>
        <v>0</v>
      </c>
      <c r="AD66">
        <f t="shared" si="35"/>
        <v>0</v>
      </c>
      <c r="AE66">
        <f t="shared" si="36"/>
        <v>0</v>
      </c>
      <c r="AF66">
        <f t="shared" si="37"/>
        <v>0</v>
      </c>
      <c r="AG66">
        <f t="shared" si="38"/>
        <v>0</v>
      </c>
      <c r="AH66">
        <f t="shared" si="39"/>
        <v>0</v>
      </c>
      <c r="AI66">
        <f t="shared" si="40"/>
        <v>0</v>
      </c>
      <c r="AJ66">
        <f t="shared" si="41"/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103</v>
      </c>
      <c r="AU66">
        <v>60</v>
      </c>
      <c r="AV66">
        <v>1</v>
      </c>
      <c r="AW66">
        <v>1</v>
      </c>
      <c r="AZ66">
        <v>1</v>
      </c>
      <c r="BA66">
        <v>1</v>
      </c>
      <c r="BB66">
        <v>1</v>
      </c>
      <c r="BC66">
        <v>1</v>
      </c>
      <c r="BD66" t="s">
        <v>3</v>
      </c>
      <c r="BE66" t="s">
        <v>3</v>
      </c>
      <c r="BF66" t="s">
        <v>3</v>
      </c>
      <c r="BG66" t="s">
        <v>3</v>
      </c>
      <c r="BH66">
        <v>3</v>
      </c>
      <c r="BI66">
        <v>1</v>
      </c>
      <c r="BJ66" t="s">
        <v>3</v>
      </c>
      <c r="BM66">
        <v>33001</v>
      </c>
      <c r="BN66">
        <v>0</v>
      </c>
      <c r="BO66" t="s">
        <v>3</v>
      </c>
      <c r="BP66">
        <v>0</v>
      </c>
      <c r="BQ66">
        <v>2</v>
      </c>
      <c r="BR66">
        <v>0</v>
      </c>
      <c r="BS66">
        <v>1</v>
      </c>
      <c r="BT66">
        <v>1</v>
      </c>
      <c r="BU66">
        <v>1</v>
      </c>
      <c r="BV66">
        <v>1</v>
      </c>
      <c r="BW66">
        <v>1</v>
      </c>
      <c r="BX66">
        <v>1</v>
      </c>
      <c r="BY66" t="s">
        <v>3</v>
      </c>
      <c r="BZ66">
        <v>103</v>
      </c>
      <c r="CA66">
        <v>60</v>
      </c>
      <c r="CB66" t="s">
        <v>3</v>
      </c>
      <c r="CE66">
        <v>0</v>
      </c>
      <c r="CF66">
        <v>0</v>
      </c>
      <c r="CG66">
        <v>0</v>
      </c>
      <c r="CH66">
        <v>4</v>
      </c>
      <c r="CI66">
        <v>6</v>
      </c>
      <c r="CJ66">
        <v>0</v>
      </c>
      <c r="CK66">
        <v>0</v>
      </c>
      <c r="CL66">
        <v>0</v>
      </c>
      <c r="CM66">
        <v>0</v>
      </c>
      <c r="CN66" t="s">
        <v>3</v>
      </c>
      <c r="CO66">
        <v>0</v>
      </c>
      <c r="CP66">
        <f t="shared" si="42"/>
        <v>0</v>
      </c>
      <c r="CQ66">
        <f t="shared" si="43"/>
        <v>0</v>
      </c>
      <c r="CR66">
        <f t="shared" si="44"/>
        <v>0</v>
      </c>
      <c r="CS66">
        <f t="shared" si="45"/>
        <v>0</v>
      </c>
      <c r="CT66">
        <f t="shared" si="46"/>
        <v>0</v>
      </c>
      <c r="CU66">
        <f t="shared" si="47"/>
        <v>0</v>
      </c>
      <c r="CV66">
        <f t="shared" si="48"/>
        <v>0</v>
      </c>
      <c r="CW66">
        <f t="shared" si="49"/>
        <v>0</v>
      </c>
      <c r="CX66">
        <f t="shared" si="50"/>
        <v>0</v>
      </c>
      <c r="CY66">
        <f t="shared" si="51"/>
        <v>0</v>
      </c>
      <c r="CZ66">
        <f t="shared" si="52"/>
        <v>0</v>
      </c>
      <c r="DC66" t="s">
        <v>3</v>
      </c>
      <c r="DD66" t="s">
        <v>3</v>
      </c>
      <c r="DE66" t="s">
        <v>3</v>
      </c>
      <c r="DF66" t="s">
        <v>3</v>
      </c>
      <c r="DG66" t="s">
        <v>3</v>
      </c>
      <c r="DH66" t="s">
        <v>3</v>
      </c>
      <c r="DI66" t="s">
        <v>3</v>
      </c>
      <c r="DJ66" t="s">
        <v>3</v>
      </c>
      <c r="DK66" t="s">
        <v>3</v>
      </c>
      <c r="DL66" t="s">
        <v>3</v>
      </c>
      <c r="DM66" t="s">
        <v>3</v>
      </c>
      <c r="DN66">
        <v>0</v>
      </c>
      <c r="DO66">
        <v>0</v>
      </c>
      <c r="DP66">
        <v>1</v>
      </c>
      <c r="DQ66">
        <v>1</v>
      </c>
      <c r="DU66">
        <v>1013</v>
      </c>
      <c r="DV66" t="s">
        <v>43</v>
      </c>
      <c r="DW66" t="s">
        <v>43</v>
      </c>
      <c r="DX66">
        <v>1</v>
      </c>
      <c r="DZ66" t="s">
        <v>3</v>
      </c>
      <c r="EA66" t="s">
        <v>3</v>
      </c>
      <c r="EB66" t="s">
        <v>3</v>
      </c>
      <c r="EC66" t="s">
        <v>3</v>
      </c>
      <c r="EE66">
        <v>83666879</v>
      </c>
      <c r="EF66">
        <v>2</v>
      </c>
      <c r="EG66" t="s">
        <v>24</v>
      </c>
      <c r="EH66">
        <v>27</v>
      </c>
      <c r="EI66" t="s">
        <v>59</v>
      </c>
      <c r="EJ66">
        <v>1</v>
      </c>
      <c r="EK66">
        <v>33001</v>
      </c>
      <c r="EL66" t="s">
        <v>59</v>
      </c>
      <c r="EM66" t="s">
        <v>60</v>
      </c>
      <c r="EO66" t="s">
        <v>3</v>
      </c>
      <c r="EQ66">
        <v>0</v>
      </c>
      <c r="ER66">
        <v>0</v>
      </c>
      <c r="ES66">
        <v>0</v>
      </c>
      <c r="ET66">
        <v>0</v>
      </c>
      <c r="EU66">
        <v>0</v>
      </c>
      <c r="EV66">
        <v>0</v>
      </c>
      <c r="EW66">
        <v>0</v>
      </c>
      <c r="EX66">
        <v>0</v>
      </c>
      <c r="FQ66">
        <v>0</v>
      </c>
      <c r="FR66">
        <v>0</v>
      </c>
      <c r="FS66">
        <v>0</v>
      </c>
      <c r="FX66">
        <v>103</v>
      </c>
      <c r="FY66">
        <v>60</v>
      </c>
      <c r="GA66" t="s">
        <v>3</v>
      </c>
      <c r="GD66">
        <v>1</v>
      </c>
      <c r="GF66">
        <v>-950997571</v>
      </c>
      <c r="GG66">
        <v>2</v>
      </c>
      <c r="GH66">
        <v>1</v>
      </c>
      <c r="GI66">
        <v>-2</v>
      </c>
      <c r="GJ66">
        <v>0</v>
      </c>
      <c r="GK66">
        <v>0</v>
      </c>
      <c r="GL66">
        <f t="shared" si="53"/>
        <v>0</v>
      </c>
      <c r="GM66">
        <f t="shared" si="54"/>
        <v>0</v>
      </c>
      <c r="GN66">
        <f t="shared" si="55"/>
        <v>0</v>
      </c>
      <c r="GO66">
        <f t="shared" si="56"/>
        <v>0</v>
      </c>
      <c r="GP66">
        <f t="shared" si="57"/>
        <v>0</v>
      </c>
      <c r="GR66">
        <v>0</v>
      </c>
      <c r="GS66">
        <v>3</v>
      </c>
      <c r="GT66">
        <v>0</v>
      </c>
      <c r="GU66" t="s">
        <v>3</v>
      </c>
      <c r="GV66">
        <f t="shared" si="58"/>
        <v>0</v>
      </c>
      <c r="GW66">
        <v>1</v>
      </c>
      <c r="GX66">
        <f t="shared" si="59"/>
        <v>0</v>
      </c>
      <c r="HA66">
        <v>0</v>
      </c>
      <c r="HB66">
        <v>0</v>
      </c>
      <c r="HC66">
        <f t="shared" si="60"/>
        <v>0</v>
      </c>
      <c r="HE66" t="s">
        <v>3</v>
      </c>
      <c r="HF66" t="s">
        <v>3</v>
      </c>
      <c r="HM66" t="s">
        <v>3</v>
      </c>
      <c r="HN66" t="s">
        <v>61</v>
      </c>
      <c r="HO66" t="s">
        <v>62</v>
      </c>
      <c r="HP66" t="s">
        <v>59</v>
      </c>
      <c r="HQ66" t="s">
        <v>59</v>
      </c>
      <c r="HS66">
        <v>0</v>
      </c>
      <c r="IK66">
        <v>0</v>
      </c>
    </row>
    <row r="67" spans="1:255" x14ac:dyDescent="0.2">
      <c r="A67" s="2">
        <v>18</v>
      </c>
      <c r="B67" s="2">
        <v>1</v>
      </c>
      <c r="C67" s="2">
        <v>73</v>
      </c>
      <c r="D67" s="2"/>
      <c r="E67" s="2" t="s">
        <v>104</v>
      </c>
      <c r="F67" s="2" t="s">
        <v>105</v>
      </c>
      <c r="G67" s="2" t="s">
        <v>106</v>
      </c>
      <c r="H67" s="2" t="s">
        <v>43</v>
      </c>
      <c r="I67" s="2">
        <f>I52*J67</f>
        <v>0</v>
      </c>
      <c r="J67" s="2">
        <v>0</v>
      </c>
      <c r="K67" s="2">
        <v>0</v>
      </c>
      <c r="L67" s="2">
        <v>0</v>
      </c>
      <c r="M67" s="2">
        <v>0</v>
      </c>
      <c r="N67" s="2">
        <f t="shared" si="21"/>
        <v>0</v>
      </c>
      <c r="O67" s="2">
        <f t="shared" si="22"/>
        <v>0</v>
      </c>
      <c r="P67" s="2">
        <f t="shared" si="23"/>
        <v>0</v>
      </c>
      <c r="Q67" s="2">
        <f t="shared" si="24"/>
        <v>0</v>
      </c>
      <c r="R67" s="2">
        <f t="shared" si="25"/>
        <v>0</v>
      </c>
      <c r="S67" s="2">
        <f t="shared" si="26"/>
        <v>0</v>
      </c>
      <c r="T67" s="2">
        <f t="shared" si="27"/>
        <v>0</v>
      </c>
      <c r="U67" s="2">
        <f t="shared" si="28"/>
        <v>0</v>
      </c>
      <c r="V67" s="2">
        <f t="shared" si="29"/>
        <v>0</v>
      </c>
      <c r="W67" s="2">
        <f t="shared" si="30"/>
        <v>0</v>
      </c>
      <c r="X67" s="2">
        <f t="shared" si="31"/>
        <v>0</v>
      </c>
      <c r="Y67" s="2">
        <f t="shared" si="32"/>
        <v>0</v>
      </c>
      <c r="Z67" s="2"/>
      <c r="AA67" s="2">
        <v>85057682</v>
      </c>
      <c r="AB67" s="2">
        <f t="shared" si="33"/>
        <v>0</v>
      </c>
      <c r="AC67" s="2">
        <f t="shared" si="34"/>
        <v>0</v>
      </c>
      <c r="AD67" s="2">
        <f t="shared" si="35"/>
        <v>0</v>
      </c>
      <c r="AE67" s="2">
        <f t="shared" si="36"/>
        <v>0</v>
      </c>
      <c r="AF67" s="2">
        <f t="shared" si="37"/>
        <v>0</v>
      </c>
      <c r="AG67" s="2">
        <f t="shared" si="38"/>
        <v>0</v>
      </c>
      <c r="AH67" s="2">
        <f t="shared" si="39"/>
        <v>0</v>
      </c>
      <c r="AI67" s="2">
        <f t="shared" si="40"/>
        <v>0</v>
      </c>
      <c r="AJ67" s="2">
        <f t="shared" si="41"/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103</v>
      </c>
      <c r="AU67" s="2">
        <v>60</v>
      </c>
      <c r="AV67" s="2">
        <v>1</v>
      </c>
      <c r="AW67" s="2">
        <v>1</v>
      </c>
      <c r="AX67" s="2"/>
      <c r="AY67" s="2"/>
      <c r="AZ67" s="2">
        <v>1</v>
      </c>
      <c r="BA67" s="2">
        <v>1</v>
      </c>
      <c r="BB67" s="2">
        <v>1</v>
      </c>
      <c r="BC67" s="2">
        <v>1</v>
      </c>
      <c r="BD67" s="2" t="s">
        <v>3</v>
      </c>
      <c r="BE67" s="2" t="s">
        <v>3</v>
      </c>
      <c r="BF67" s="2" t="s">
        <v>3</v>
      </c>
      <c r="BG67" s="2" t="s">
        <v>3</v>
      </c>
      <c r="BH67" s="2">
        <v>3</v>
      </c>
      <c r="BI67" s="2">
        <v>1</v>
      </c>
      <c r="BJ67" s="2" t="s">
        <v>3</v>
      </c>
      <c r="BK67" s="2"/>
      <c r="BL67" s="2"/>
      <c r="BM67" s="2">
        <v>33001</v>
      </c>
      <c r="BN67" s="2">
        <v>0</v>
      </c>
      <c r="BO67" s="2" t="s">
        <v>3</v>
      </c>
      <c r="BP67" s="2">
        <v>0</v>
      </c>
      <c r="BQ67" s="2">
        <v>2</v>
      </c>
      <c r="BR67" s="2">
        <v>0</v>
      </c>
      <c r="BS67" s="2">
        <v>1</v>
      </c>
      <c r="BT67" s="2">
        <v>1</v>
      </c>
      <c r="BU67" s="2">
        <v>1</v>
      </c>
      <c r="BV67" s="2">
        <v>1</v>
      </c>
      <c r="BW67" s="2">
        <v>1</v>
      </c>
      <c r="BX67" s="2">
        <v>1</v>
      </c>
      <c r="BY67" s="2" t="s">
        <v>3</v>
      </c>
      <c r="BZ67" s="2">
        <v>103</v>
      </c>
      <c r="CA67" s="2">
        <v>60</v>
      </c>
      <c r="CB67" s="2" t="s">
        <v>3</v>
      </c>
      <c r="CC67" s="2"/>
      <c r="CD67" s="2"/>
      <c r="CE67" s="2">
        <v>0</v>
      </c>
      <c r="CF67" s="2">
        <v>0</v>
      </c>
      <c r="CG67" s="2">
        <v>0</v>
      </c>
      <c r="CH67" s="2">
        <v>4</v>
      </c>
      <c r="CI67" s="2">
        <v>7</v>
      </c>
      <c r="CJ67" s="2">
        <v>0</v>
      </c>
      <c r="CK67" s="2">
        <v>0</v>
      </c>
      <c r="CL67" s="2">
        <v>0</v>
      </c>
      <c r="CM67" s="2">
        <v>0</v>
      </c>
      <c r="CN67" s="2" t="s">
        <v>3</v>
      </c>
      <c r="CO67" s="2">
        <v>0</v>
      </c>
      <c r="CP67" s="2">
        <f t="shared" si="42"/>
        <v>0</v>
      </c>
      <c r="CQ67" s="2">
        <f t="shared" si="43"/>
        <v>0</v>
      </c>
      <c r="CR67" s="2">
        <f t="shared" si="44"/>
        <v>0</v>
      </c>
      <c r="CS67" s="2">
        <f t="shared" si="45"/>
        <v>0</v>
      </c>
      <c r="CT67" s="2">
        <f t="shared" si="46"/>
        <v>0</v>
      </c>
      <c r="CU67" s="2">
        <f t="shared" si="47"/>
        <v>0</v>
      </c>
      <c r="CV67" s="2">
        <f t="shared" si="48"/>
        <v>0</v>
      </c>
      <c r="CW67" s="2">
        <f t="shared" si="49"/>
        <v>0</v>
      </c>
      <c r="CX67" s="2">
        <f t="shared" si="50"/>
        <v>0</v>
      </c>
      <c r="CY67" s="2">
        <f t="shared" si="51"/>
        <v>0</v>
      </c>
      <c r="CZ67" s="2">
        <f t="shared" si="52"/>
        <v>0</v>
      </c>
      <c r="DA67" s="2"/>
      <c r="DB67" s="2"/>
      <c r="DC67" s="2" t="s">
        <v>3</v>
      </c>
      <c r="DD67" s="2" t="s">
        <v>3</v>
      </c>
      <c r="DE67" s="2" t="s">
        <v>3</v>
      </c>
      <c r="DF67" s="2" t="s">
        <v>3</v>
      </c>
      <c r="DG67" s="2" t="s">
        <v>3</v>
      </c>
      <c r="DH67" s="2" t="s">
        <v>3</v>
      </c>
      <c r="DI67" s="2" t="s">
        <v>3</v>
      </c>
      <c r="DJ67" s="2" t="s">
        <v>3</v>
      </c>
      <c r="DK67" s="2" t="s">
        <v>3</v>
      </c>
      <c r="DL67" s="2" t="s">
        <v>3</v>
      </c>
      <c r="DM67" s="2" t="s">
        <v>3</v>
      </c>
      <c r="DN67" s="2">
        <v>0</v>
      </c>
      <c r="DO67" s="2">
        <v>0</v>
      </c>
      <c r="DP67" s="2">
        <v>1</v>
      </c>
      <c r="DQ67" s="2">
        <v>1</v>
      </c>
      <c r="DR67" s="2"/>
      <c r="DS67" s="2"/>
      <c r="DT67" s="2"/>
      <c r="DU67" s="2">
        <v>1013</v>
      </c>
      <c r="DV67" s="2" t="s">
        <v>43</v>
      </c>
      <c r="DW67" s="2" t="s">
        <v>43</v>
      </c>
      <c r="DX67" s="2">
        <v>1</v>
      </c>
      <c r="DY67" s="2"/>
      <c r="DZ67" s="2" t="s">
        <v>3</v>
      </c>
      <c r="EA67" s="2" t="s">
        <v>3</v>
      </c>
      <c r="EB67" s="2" t="s">
        <v>3</v>
      </c>
      <c r="EC67" s="2" t="s">
        <v>3</v>
      </c>
      <c r="ED67" s="2"/>
      <c r="EE67" s="2">
        <v>83666879</v>
      </c>
      <c r="EF67" s="2">
        <v>2</v>
      </c>
      <c r="EG67" s="2" t="s">
        <v>24</v>
      </c>
      <c r="EH67" s="2">
        <v>27</v>
      </c>
      <c r="EI67" s="2" t="s">
        <v>59</v>
      </c>
      <c r="EJ67" s="2">
        <v>1</v>
      </c>
      <c r="EK67" s="2">
        <v>33001</v>
      </c>
      <c r="EL67" s="2" t="s">
        <v>59</v>
      </c>
      <c r="EM67" s="2" t="s">
        <v>60</v>
      </c>
      <c r="EN67" s="2"/>
      <c r="EO67" s="2" t="s">
        <v>3</v>
      </c>
      <c r="EP67" s="2"/>
      <c r="EQ67" s="2">
        <v>0</v>
      </c>
      <c r="ER67" s="2">
        <v>0</v>
      </c>
      <c r="ES67" s="2">
        <v>0</v>
      </c>
      <c r="ET67" s="2">
        <v>0</v>
      </c>
      <c r="EU67" s="2">
        <v>0</v>
      </c>
      <c r="EV67" s="2">
        <v>0</v>
      </c>
      <c r="EW67" s="2">
        <v>0</v>
      </c>
      <c r="EX67" s="2">
        <v>0</v>
      </c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>
        <v>0</v>
      </c>
      <c r="FR67" s="2">
        <v>0</v>
      </c>
      <c r="FS67" s="2">
        <v>0</v>
      </c>
      <c r="FT67" s="2"/>
      <c r="FU67" s="2"/>
      <c r="FV67" s="2"/>
      <c r="FW67" s="2"/>
      <c r="FX67" s="2">
        <v>103</v>
      </c>
      <c r="FY67" s="2">
        <v>60</v>
      </c>
      <c r="FZ67" s="2"/>
      <c r="GA67" s="2" t="s">
        <v>3</v>
      </c>
      <c r="GB67" s="2"/>
      <c r="GC67" s="2"/>
      <c r="GD67" s="2">
        <v>1</v>
      </c>
      <c r="GE67" s="2"/>
      <c r="GF67" s="2">
        <v>-320198552</v>
      </c>
      <c r="GG67" s="2">
        <v>2</v>
      </c>
      <c r="GH67" s="2">
        <v>1</v>
      </c>
      <c r="GI67" s="2">
        <v>-2</v>
      </c>
      <c r="GJ67" s="2">
        <v>0</v>
      </c>
      <c r="GK67" s="2">
        <v>0</v>
      </c>
      <c r="GL67" s="2">
        <f t="shared" si="53"/>
        <v>0</v>
      </c>
      <c r="GM67" s="2">
        <f t="shared" si="54"/>
        <v>0</v>
      </c>
      <c r="GN67" s="2">
        <f t="shared" si="55"/>
        <v>0</v>
      </c>
      <c r="GO67" s="2">
        <f t="shared" si="56"/>
        <v>0</v>
      </c>
      <c r="GP67" s="2">
        <f t="shared" si="57"/>
        <v>0</v>
      </c>
      <c r="GQ67" s="2"/>
      <c r="GR67" s="2">
        <v>0</v>
      </c>
      <c r="GS67" s="2">
        <v>3</v>
      </c>
      <c r="GT67" s="2">
        <v>0</v>
      </c>
      <c r="GU67" s="2" t="s">
        <v>3</v>
      </c>
      <c r="GV67" s="2">
        <f t="shared" si="58"/>
        <v>0</v>
      </c>
      <c r="GW67" s="2">
        <v>1</v>
      </c>
      <c r="GX67" s="2">
        <f t="shared" si="59"/>
        <v>0</v>
      </c>
      <c r="GY67" s="2"/>
      <c r="GZ67" s="2"/>
      <c r="HA67" s="2">
        <v>0</v>
      </c>
      <c r="HB67" s="2">
        <v>0</v>
      </c>
      <c r="HC67" s="2">
        <f t="shared" si="60"/>
        <v>0</v>
      </c>
      <c r="HD67" s="2"/>
      <c r="HE67" s="2" t="s">
        <v>3</v>
      </c>
      <c r="HF67" s="2" t="s">
        <v>3</v>
      </c>
      <c r="HG67" s="2"/>
      <c r="HH67" s="2"/>
      <c r="HI67" s="2"/>
      <c r="HJ67" s="2"/>
      <c r="HK67" s="2"/>
      <c r="HL67" s="2"/>
      <c r="HM67" s="2" t="s">
        <v>3</v>
      </c>
      <c r="HN67" s="2" t="s">
        <v>61</v>
      </c>
      <c r="HO67" s="2" t="s">
        <v>62</v>
      </c>
      <c r="HP67" s="2" t="s">
        <v>59</v>
      </c>
      <c r="HQ67" s="2" t="s">
        <v>59</v>
      </c>
      <c r="HR67" s="2"/>
      <c r="HS67" s="2">
        <v>0</v>
      </c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>
        <v>0</v>
      </c>
      <c r="IL67" s="2"/>
      <c r="IM67" s="2"/>
      <c r="IN67" s="2"/>
      <c r="IO67" s="2"/>
      <c r="IP67" s="2"/>
      <c r="IQ67" s="2"/>
      <c r="IR67" s="2"/>
      <c r="IS67" s="2"/>
      <c r="IT67" s="2"/>
      <c r="IU67" s="2"/>
    </row>
    <row r="68" spans="1:255" x14ac:dyDescent="0.2">
      <c r="A68">
        <v>18</v>
      </c>
      <c r="B68">
        <v>1</v>
      </c>
      <c r="C68">
        <v>91</v>
      </c>
      <c r="E68" t="s">
        <v>104</v>
      </c>
      <c r="F68" t="s">
        <v>105</v>
      </c>
      <c r="G68" t="s">
        <v>106</v>
      </c>
      <c r="H68" t="s">
        <v>43</v>
      </c>
      <c r="I68">
        <f>I53*J68</f>
        <v>0</v>
      </c>
      <c r="J68">
        <v>0</v>
      </c>
      <c r="K68">
        <v>0</v>
      </c>
      <c r="L68">
        <v>0</v>
      </c>
      <c r="M68">
        <v>0</v>
      </c>
      <c r="N68">
        <f t="shared" si="21"/>
        <v>0</v>
      </c>
      <c r="O68">
        <f t="shared" si="22"/>
        <v>0</v>
      </c>
      <c r="P68">
        <f t="shared" si="23"/>
        <v>0</v>
      </c>
      <c r="Q68">
        <f t="shared" si="24"/>
        <v>0</v>
      </c>
      <c r="R68">
        <f t="shared" si="25"/>
        <v>0</v>
      </c>
      <c r="S68">
        <f t="shared" si="26"/>
        <v>0</v>
      </c>
      <c r="T68">
        <f t="shared" si="27"/>
        <v>0</v>
      </c>
      <c r="U68">
        <f t="shared" si="28"/>
        <v>0</v>
      </c>
      <c r="V68">
        <f t="shared" si="29"/>
        <v>0</v>
      </c>
      <c r="W68">
        <f t="shared" si="30"/>
        <v>0</v>
      </c>
      <c r="X68">
        <f t="shared" si="31"/>
        <v>0</v>
      </c>
      <c r="Y68">
        <f t="shared" si="32"/>
        <v>0</v>
      </c>
      <c r="AA68">
        <v>85057623</v>
      </c>
      <c r="AB68">
        <f t="shared" si="33"/>
        <v>0</v>
      </c>
      <c r="AC68">
        <f t="shared" si="34"/>
        <v>0</v>
      </c>
      <c r="AD68">
        <f t="shared" si="35"/>
        <v>0</v>
      </c>
      <c r="AE68">
        <f t="shared" si="36"/>
        <v>0</v>
      </c>
      <c r="AF68">
        <f t="shared" si="37"/>
        <v>0</v>
      </c>
      <c r="AG68">
        <f t="shared" si="38"/>
        <v>0</v>
      </c>
      <c r="AH68">
        <f t="shared" si="39"/>
        <v>0</v>
      </c>
      <c r="AI68">
        <f t="shared" si="40"/>
        <v>0</v>
      </c>
      <c r="AJ68">
        <f t="shared" si="41"/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103</v>
      </c>
      <c r="AU68">
        <v>60</v>
      </c>
      <c r="AV68">
        <v>1</v>
      </c>
      <c r="AW68">
        <v>1</v>
      </c>
      <c r="AZ68">
        <v>1</v>
      </c>
      <c r="BA68">
        <v>1</v>
      </c>
      <c r="BB68">
        <v>1</v>
      </c>
      <c r="BC68">
        <v>1</v>
      </c>
      <c r="BD68" t="s">
        <v>3</v>
      </c>
      <c r="BE68" t="s">
        <v>3</v>
      </c>
      <c r="BF68" t="s">
        <v>3</v>
      </c>
      <c r="BG68" t="s">
        <v>3</v>
      </c>
      <c r="BH68">
        <v>3</v>
      </c>
      <c r="BI68">
        <v>1</v>
      </c>
      <c r="BJ68" t="s">
        <v>3</v>
      </c>
      <c r="BM68">
        <v>33001</v>
      </c>
      <c r="BN68">
        <v>0</v>
      </c>
      <c r="BO68" t="s">
        <v>3</v>
      </c>
      <c r="BP68">
        <v>0</v>
      </c>
      <c r="BQ68">
        <v>2</v>
      </c>
      <c r="BR68">
        <v>0</v>
      </c>
      <c r="BS68">
        <v>1</v>
      </c>
      <c r="BT68">
        <v>1</v>
      </c>
      <c r="BU68">
        <v>1</v>
      </c>
      <c r="BV68">
        <v>1</v>
      </c>
      <c r="BW68">
        <v>1</v>
      </c>
      <c r="BX68">
        <v>1</v>
      </c>
      <c r="BY68" t="s">
        <v>3</v>
      </c>
      <c r="BZ68">
        <v>103</v>
      </c>
      <c r="CA68">
        <v>60</v>
      </c>
      <c r="CB68" t="s">
        <v>3</v>
      </c>
      <c r="CE68">
        <v>0</v>
      </c>
      <c r="CF68">
        <v>0</v>
      </c>
      <c r="CG68">
        <v>0</v>
      </c>
      <c r="CH68">
        <v>4</v>
      </c>
      <c r="CI68">
        <v>7</v>
      </c>
      <c r="CJ68">
        <v>0</v>
      </c>
      <c r="CK68">
        <v>0</v>
      </c>
      <c r="CL68">
        <v>0</v>
      </c>
      <c r="CM68">
        <v>0</v>
      </c>
      <c r="CN68" t="s">
        <v>3</v>
      </c>
      <c r="CO68">
        <v>0</v>
      </c>
      <c r="CP68">
        <f t="shared" si="42"/>
        <v>0</v>
      </c>
      <c r="CQ68">
        <f t="shared" si="43"/>
        <v>0</v>
      </c>
      <c r="CR68">
        <f t="shared" si="44"/>
        <v>0</v>
      </c>
      <c r="CS68">
        <f t="shared" si="45"/>
        <v>0</v>
      </c>
      <c r="CT68">
        <f t="shared" si="46"/>
        <v>0</v>
      </c>
      <c r="CU68">
        <f t="shared" si="47"/>
        <v>0</v>
      </c>
      <c r="CV68">
        <f t="shared" si="48"/>
        <v>0</v>
      </c>
      <c r="CW68">
        <f t="shared" si="49"/>
        <v>0</v>
      </c>
      <c r="CX68">
        <f t="shared" si="50"/>
        <v>0</v>
      </c>
      <c r="CY68">
        <f t="shared" si="51"/>
        <v>0</v>
      </c>
      <c r="CZ68">
        <f t="shared" si="52"/>
        <v>0</v>
      </c>
      <c r="DC68" t="s">
        <v>3</v>
      </c>
      <c r="DD68" t="s">
        <v>3</v>
      </c>
      <c r="DE68" t="s">
        <v>3</v>
      </c>
      <c r="DF68" t="s">
        <v>3</v>
      </c>
      <c r="DG68" t="s">
        <v>3</v>
      </c>
      <c r="DH68" t="s">
        <v>3</v>
      </c>
      <c r="DI68" t="s">
        <v>3</v>
      </c>
      <c r="DJ68" t="s">
        <v>3</v>
      </c>
      <c r="DK68" t="s">
        <v>3</v>
      </c>
      <c r="DL68" t="s">
        <v>3</v>
      </c>
      <c r="DM68" t="s">
        <v>3</v>
      </c>
      <c r="DN68">
        <v>0</v>
      </c>
      <c r="DO68">
        <v>0</v>
      </c>
      <c r="DP68">
        <v>1</v>
      </c>
      <c r="DQ68">
        <v>1</v>
      </c>
      <c r="DU68">
        <v>1013</v>
      </c>
      <c r="DV68" t="s">
        <v>43</v>
      </c>
      <c r="DW68" t="s">
        <v>43</v>
      </c>
      <c r="DX68">
        <v>1</v>
      </c>
      <c r="DZ68" t="s">
        <v>3</v>
      </c>
      <c r="EA68" t="s">
        <v>3</v>
      </c>
      <c r="EB68" t="s">
        <v>3</v>
      </c>
      <c r="EC68" t="s">
        <v>3</v>
      </c>
      <c r="EE68">
        <v>83666879</v>
      </c>
      <c r="EF68">
        <v>2</v>
      </c>
      <c r="EG68" t="s">
        <v>24</v>
      </c>
      <c r="EH68">
        <v>27</v>
      </c>
      <c r="EI68" t="s">
        <v>59</v>
      </c>
      <c r="EJ68">
        <v>1</v>
      </c>
      <c r="EK68">
        <v>33001</v>
      </c>
      <c r="EL68" t="s">
        <v>59</v>
      </c>
      <c r="EM68" t="s">
        <v>60</v>
      </c>
      <c r="EO68" t="s">
        <v>3</v>
      </c>
      <c r="EQ68">
        <v>0</v>
      </c>
      <c r="ER68">
        <v>0</v>
      </c>
      <c r="ES68">
        <v>0</v>
      </c>
      <c r="ET68">
        <v>0</v>
      </c>
      <c r="EU68">
        <v>0</v>
      </c>
      <c r="EV68">
        <v>0</v>
      </c>
      <c r="EW68">
        <v>0</v>
      </c>
      <c r="EX68">
        <v>0</v>
      </c>
      <c r="FQ68">
        <v>0</v>
      </c>
      <c r="FR68">
        <v>0</v>
      </c>
      <c r="FS68">
        <v>0</v>
      </c>
      <c r="FX68">
        <v>103</v>
      </c>
      <c r="FY68">
        <v>60</v>
      </c>
      <c r="GA68" t="s">
        <v>3</v>
      </c>
      <c r="GD68">
        <v>1</v>
      </c>
      <c r="GF68">
        <v>-320198552</v>
      </c>
      <c r="GG68">
        <v>2</v>
      </c>
      <c r="GH68">
        <v>1</v>
      </c>
      <c r="GI68">
        <v>-2</v>
      </c>
      <c r="GJ68">
        <v>0</v>
      </c>
      <c r="GK68">
        <v>0</v>
      </c>
      <c r="GL68">
        <f t="shared" si="53"/>
        <v>0</v>
      </c>
      <c r="GM68">
        <f t="shared" si="54"/>
        <v>0</v>
      </c>
      <c r="GN68">
        <f t="shared" si="55"/>
        <v>0</v>
      </c>
      <c r="GO68">
        <f t="shared" si="56"/>
        <v>0</v>
      </c>
      <c r="GP68">
        <f t="shared" si="57"/>
        <v>0</v>
      </c>
      <c r="GR68">
        <v>0</v>
      </c>
      <c r="GS68">
        <v>3</v>
      </c>
      <c r="GT68">
        <v>0</v>
      </c>
      <c r="GU68" t="s">
        <v>3</v>
      </c>
      <c r="GV68">
        <f t="shared" si="58"/>
        <v>0</v>
      </c>
      <c r="GW68">
        <v>1</v>
      </c>
      <c r="GX68">
        <f t="shared" si="59"/>
        <v>0</v>
      </c>
      <c r="HA68">
        <v>0</v>
      </c>
      <c r="HB68">
        <v>0</v>
      </c>
      <c r="HC68">
        <f t="shared" si="60"/>
        <v>0</v>
      </c>
      <c r="HE68" t="s">
        <v>3</v>
      </c>
      <c r="HF68" t="s">
        <v>3</v>
      </c>
      <c r="HM68" t="s">
        <v>3</v>
      </c>
      <c r="HN68" t="s">
        <v>61</v>
      </c>
      <c r="HO68" t="s">
        <v>62</v>
      </c>
      <c r="HP68" t="s">
        <v>59</v>
      </c>
      <c r="HQ68" t="s">
        <v>59</v>
      </c>
      <c r="HS68">
        <v>0</v>
      </c>
      <c r="IK68">
        <v>0</v>
      </c>
    </row>
    <row r="69" spans="1:255" x14ac:dyDescent="0.2">
      <c r="A69" s="2">
        <v>18</v>
      </c>
      <c r="B69" s="2">
        <v>1</v>
      </c>
      <c r="C69" s="2">
        <v>74</v>
      </c>
      <c r="D69" s="2"/>
      <c r="E69" s="2" t="s">
        <v>107</v>
      </c>
      <c r="F69" s="2" t="s">
        <v>108</v>
      </c>
      <c r="G69" s="2" t="s">
        <v>109</v>
      </c>
      <c r="H69" s="2" t="s">
        <v>43</v>
      </c>
      <c r="I69" s="2">
        <f>I52*J69</f>
        <v>0</v>
      </c>
      <c r="J69" s="2">
        <v>0</v>
      </c>
      <c r="K69" s="2">
        <v>0</v>
      </c>
      <c r="L69" s="2">
        <v>0</v>
      </c>
      <c r="M69" s="2">
        <v>0</v>
      </c>
      <c r="N69" s="2">
        <f t="shared" si="21"/>
        <v>0</v>
      </c>
      <c r="O69" s="2">
        <f t="shared" si="22"/>
        <v>0</v>
      </c>
      <c r="P69" s="2">
        <f t="shared" si="23"/>
        <v>0</v>
      </c>
      <c r="Q69" s="2">
        <f t="shared" si="24"/>
        <v>0</v>
      </c>
      <c r="R69" s="2">
        <f t="shared" si="25"/>
        <v>0</v>
      </c>
      <c r="S69" s="2">
        <f t="shared" si="26"/>
        <v>0</v>
      </c>
      <c r="T69" s="2">
        <f t="shared" si="27"/>
        <v>0</v>
      </c>
      <c r="U69" s="2">
        <f t="shared" si="28"/>
        <v>0</v>
      </c>
      <c r="V69" s="2">
        <f t="shared" si="29"/>
        <v>0</v>
      </c>
      <c r="W69" s="2">
        <f t="shared" si="30"/>
        <v>0</v>
      </c>
      <c r="X69" s="2">
        <f t="shared" si="31"/>
        <v>0</v>
      </c>
      <c r="Y69" s="2">
        <f t="shared" si="32"/>
        <v>0</v>
      </c>
      <c r="Z69" s="2"/>
      <c r="AA69" s="2">
        <v>85057682</v>
      </c>
      <c r="AB69" s="2">
        <f t="shared" si="33"/>
        <v>0</v>
      </c>
      <c r="AC69" s="2">
        <f t="shared" si="34"/>
        <v>0</v>
      </c>
      <c r="AD69" s="2">
        <f t="shared" si="35"/>
        <v>0</v>
      </c>
      <c r="AE69" s="2">
        <f t="shared" si="36"/>
        <v>0</v>
      </c>
      <c r="AF69" s="2">
        <f t="shared" si="37"/>
        <v>0</v>
      </c>
      <c r="AG69" s="2">
        <f t="shared" si="38"/>
        <v>0</v>
      </c>
      <c r="AH69" s="2">
        <f t="shared" si="39"/>
        <v>0</v>
      </c>
      <c r="AI69" s="2">
        <f t="shared" si="40"/>
        <v>0</v>
      </c>
      <c r="AJ69" s="2">
        <f t="shared" si="41"/>
        <v>0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103</v>
      </c>
      <c r="AU69" s="2">
        <v>60</v>
      </c>
      <c r="AV69" s="2">
        <v>1</v>
      </c>
      <c r="AW69" s="2">
        <v>1</v>
      </c>
      <c r="AX69" s="2"/>
      <c r="AY69" s="2"/>
      <c r="AZ69" s="2">
        <v>1</v>
      </c>
      <c r="BA69" s="2">
        <v>1</v>
      </c>
      <c r="BB69" s="2">
        <v>1</v>
      </c>
      <c r="BC69" s="2">
        <v>1</v>
      </c>
      <c r="BD69" s="2" t="s">
        <v>3</v>
      </c>
      <c r="BE69" s="2" t="s">
        <v>3</v>
      </c>
      <c r="BF69" s="2" t="s">
        <v>3</v>
      </c>
      <c r="BG69" s="2" t="s">
        <v>3</v>
      </c>
      <c r="BH69" s="2">
        <v>3</v>
      </c>
      <c r="BI69" s="2">
        <v>1</v>
      </c>
      <c r="BJ69" s="2" t="s">
        <v>3</v>
      </c>
      <c r="BK69" s="2"/>
      <c r="BL69" s="2"/>
      <c r="BM69" s="2">
        <v>33001</v>
      </c>
      <c r="BN69" s="2">
        <v>0</v>
      </c>
      <c r="BO69" s="2" t="s">
        <v>3</v>
      </c>
      <c r="BP69" s="2">
        <v>0</v>
      </c>
      <c r="BQ69" s="2">
        <v>2</v>
      </c>
      <c r="BR69" s="2">
        <v>0</v>
      </c>
      <c r="BS69" s="2">
        <v>1</v>
      </c>
      <c r="BT69" s="2">
        <v>1</v>
      </c>
      <c r="BU69" s="2">
        <v>1</v>
      </c>
      <c r="BV69" s="2">
        <v>1</v>
      </c>
      <c r="BW69" s="2">
        <v>1</v>
      </c>
      <c r="BX69" s="2">
        <v>1</v>
      </c>
      <c r="BY69" s="2" t="s">
        <v>3</v>
      </c>
      <c r="BZ69" s="2">
        <v>103</v>
      </c>
      <c r="CA69" s="2">
        <v>60</v>
      </c>
      <c r="CB69" s="2" t="s">
        <v>3</v>
      </c>
      <c r="CC69" s="2"/>
      <c r="CD69" s="2"/>
      <c r="CE69" s="2">
        <v>0</v>
      </c>
      <c r="CF69" s="2">
        <v>0</v>
      </c>
      <c r="CG69" s="2">
        <v>0</v>
      </c>
      <c r="CH69" s="2">
        <v>4</v>
      </c>
      <c r="CI69" s="2">
        <v>8</v>
      </c>
      <c r="CJ69" s="2">
        <v>0</v>
      </c>
      <c r="CK69" s="2">
        <v>0</v>
      </c>
      <c r="CL69" s="2">
        <v>0</v>
      </c>
      <c r="CM69" s="2">
        <v>0</v>
      </c>
      <c r="CN69" s="2" t="s">
        <v>3</v>
      </c>
      <c r="CO69" s="2">
        <v>0</v>
      </c>
      <c r="CP69" s="2">
        <f t="shared" si="42"/>
        <v>0</v>
      </c>
      <c r="CQ69" s="2">
        <f t="shared" si="43"/>
        <v>0</v>
      </c>
      <c r="CR69" s="2">
        <f t="shared" si="44"/>
        <v>0</v>
      </c>
      <c r="CS69" s="2">
        <f t="shared" si="45"/>
        <v>0</v>
      </c>
      <c r="CT69" s="2">
        <f t="shared" si="46"/>
        <v>0</v>
      </c>
      <c r="CU69" s="2">
        <f t="shared" si="47"/>
        <v>0</v>
      </c>
      <c r="CV69" s="2">
        <f t="shared" si="48"/>
        <v>0</v>
      </c>
      <c r="CW69" s="2">
        <f t="shared" si="49"/>
        <v>0</v>
      </c>
      <c r="CX69" s="2">
        <f t="shared" si="50"/>
        <v>0</v>
      </c>
      <c r="CY69" s="2">
        <f t="shared" si="51"/>
        <v>0</v>
      </c>
      <c r="CZ69" s="2">
        <f t="shared" si="52"/>
        <v>0</v>
      </c>
      <c r="DA69" s="2"/>
      <c r="DB69" s="2"/>
      <c r="DC69" s="2" t="s">
        <v>3</v>
      </c>
      <c r="DD69" s="2" t="s">
        <v>3</v>
      </c>
      <c r="DE69" s="2" t="s">
        <v>3</v>
      </c>
      <c r="DF69" s="2" t="s">
        <v>3</v>
      </c>
      <c r="DG69" s="2" t="s">
        <v>3</v>
      </c>
      <c r="DH69" s="2" t="s">
        <v>3</v>
      </c>
      <c r="DI69" s="2" t="s">
        <v>3</v>
      </c>
      <c r="DJ69" s="2" t="s">
        <v>3</v>
      </c>
      <c r="DK69" s="2" t="s">
        <v>3</v>
      </c>
      <c r="DL69" s="2" t="s">
        <v>3</v>
      </c>
      <c r="DM69" s="2" t="s">
        <v>3</v>
      </c>
      <c r="DN69" s="2">
        <v>0</v>
      </c>
      <c r="DO69" s="2">
        <v>0</v>
      </c>
      <c r="DP69" s="2">
        <v>1</v>
      </c>
      <c r="DQ69" s="2">
        <v>1</v>
      </c>
      <c r="DR69" s="2"/>
      <c r="DS69" s="2"/>
      <c r="DT69" s="2"/>
      <c r="DU69" s="2">
        <v>1013</v>
      </c>
      <c r="DV69" s="2" t="s">
        <v>43</v>
      </c>
      <c r="DW69" s="2" t="s">
        <v>43</v>
      </c>
      <c r="DX69" s="2">
        <v>1</v>
      </c>
      <c r="DY69" s="2"/>
      <c r="DZ69" s="2" t="s">
        <v>3</v>
      </c>
      <c r="EA69" s="2" t="s">
        <v>3</v>
      </c>
      <c r="EB69" s="2" t="s">
        <v>3</v>
      </c>
      <c r="EC69" s="2" t="s">
        <v>3</v>
      </c>
      <c r="ED69" s="2"/>
      <c r="EE69" s="2">
        <v>83666879</v>
      </c>
      <c r="EF69" s="2">
        <v>2</v>
      </c>
      <c r="EG69" s="2" t="s">
        <v>24</v>
      </c>
      <c r="EH69" s="2">
        <v>27</v>
      </c>
      <c r="EI69" s="2" t="s">
        <v>59</v>
      </c>
      <c r="EJ69" s="2">
        <v>1</v>
      </c>
      <c r="EK69" s="2">
        <v>33001</v>
      </c>
      <c r="EL69" s="2" t="s">
        <v>59</v>
      </c>
      <c r="EM69" s="2" t="s">
        <v>60</v>
      </c>
      <c r="EN69" s="2"/>
      <c r="EO69" s="2" t="s">
        <v>3</v>
      </c>
      <c r="EP69" s="2"/>
      <c r="EQ69" s="2">
        <v>0</v>
      </c>
      <c r="ER69" s="2">
        <v>0</v>
      </c>
      <c r="ES69" s="2">
        <v>0</v>
      </c>
      <c r="ET69" s="2">
        <v>0</v>
      </c>
      <c r="EU69" s="2">
        <v>0</v>
      </c>
      <c r="EV69" s="2">
        <v>0</v>
      </c>
      <c r="EW69" s="2">
        <v>0</v>
      </c>
      <c r="EX69" s="2">
        <v>0</v>
      </c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>
        <v>0</v>
      </c>
      <c r="FR69" s="2">
        <v>0</v>
      </c>
      <c r="FS69" s="2">
        <v>0</v>
      </c>
      <c r="FT69" s="2"/>
      <c r="FU69" s="2"/>
      <c r="FV69" s="2"/>
      <c r="FW69" s="2"/>
      <c r="FX69" s="2">
        <v>103</v>
      </c>
      <c r="FY69" s="2">
        <v>60</v>
      </c>
      <c r="FZ69" s="2"/>
      <c r="GA69" s="2" t="s">
        <v>3</v>
      </c>
      <c r="GB69" s="2"/>
      <c r="GC69" s="2"/>
      <c r="GD69" s="2">
        <v>1</v>
      </c>
      <c r="GE69" s="2"/>
      <c r="GF69" s="2">
        <v>326010188</v>
      </c>
      <c r="GG69" s="2">
        <v>2</v>
      </c>
      <c r="GH69" s="2">
        <v>1</v>
      </c>
      <c r="GI69" s="2">
        <v>-2</v>
      </c>
      <c r="GJ69" s="2">
        <v>0</v>
      </c>
      <c r="GK69" s="2">
        <v>0</v>
      </c>
      <c r="GL69" s="2">
        <f t="shared" si="53"/>
        <v>0</v>
      </c>
      <c r="GM69" s="2">
        <f t="shared" si="54"/>
        <v>0</v>
      </c>
      <c r="GN69" s="2">
        <f t="shared" si="55"/>
        <v>0</v>
      </c>
      <c r="GO69" s="2">
        <f t="shared" si="56"/>
        <v>0</v>
      </c>
      <c r="GP69" s="2">
        <f t="shared" si="57"/>
        <v>0</v>
      </c>
      <c r="GQ69" s="2"/>
      <c r="GR69" s="2">
        <v>0</v>
      </c>
      <c r="GS69" s="2">
        <v>3</v>
      </c>
      <c r="GT69" s="2">
        <v>0</v>
      </c>
      <c r="GU69" s="2" t="s">
        <v>3</v>
      </c>
      <c r="GV69" s="2">
        <f t="shared" si="58"/>
        <v>0</v>
      </c>
      <c r="GW69" s="2">
        <v>1</v>
      </c>
      <c r="GX69" s="2">
        <f t="shared" si="59"/>
        <v>0</v>
      </c>
      <c r="GY69" s="2"/>
      <c r="GZ69" s="2"/>
      <c r="HA69" s="2">
        <v>0</v>
      </c>
      <c r="HB69" s="2">
        <v>0</v>
      </c>
      <c r="HC69" s="2">
        <f t="shared" si="60"/>
        <v>0</v>
      </c>
      <c r="HD69" s="2"/>
      <c r="HE69" s="2" t="s">
        <v>3</v>
      </c>
      <c r="HF69" s="2" t="s">
        <v>3</v>
      </c>
      <c r="HG69" s="2"/>
      <c r="HH69" s="2"/>
      <c r="HI69" s="2"/>
      <c r="HJ69" s="2"/>
      <c r="HK69" s="2"/>
      <c r="HL69" s="2"/>
      <c r="HM69" s="2" t="s">
        <v>3</v>
      </c>
      <c r="HN69" s="2" t="s">
        <v>61</v>
      </c>
      <c r="HO69" s="2" t="s">
        <v>62</v>
      </c>
      <c r="HP69" s="2" t="s">
        <v>59</v>
      </c>
      <c r="HQ69" s="2" t="s">
        <v>59</v>
      </c>
      <c r="HR69" s="2"/>
      <c r="HS69" s="2">
        <v>0</v>
      </c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>
        <v>0</v>
      </c>
      <c r="IL69" s="2"/>
      <c r="IM69" s="2"/>
      <c r="IN69" s="2"/>
      <c r="IO69" s="2"/>
      <c r="IP69" s="2"/>
      <c r="IQ69" s="2"/>
      <c r="IR69" s="2"/>
      <c r="IS69" s="2"/>
      <c r="IT69" s="2"/>
      <c r="IU69" s="2"/>
    </row>
    <row r="70" spans="1:255" x14ac:dyDescent="0.2">
      <c r="A70">
        <v>18</v>
      </c>
      <c r="B70">
        <v>1</v>
      </c>
      <c r="C70">
        <v>92</v>
      </c>
      <c r="E70" t="s">
        <v>107</v>
      </c>
      <c r="F70" t="s">
        <v>108</v>
      </c>
      <c r="G70" t="s">
        <v>109</v>
      </c>
      <c r="H70" t="s">
        <v>43</v>
      </c>
      <c r="I70">
        <f>I53*J70</f>
        <v>0</v>
      </c>
      <c r="J70">
        <v>0</v>
      </c>
      <c r="K70">
        <v>0</v>
      </c>
      <c r="L70">
        <v>0</v>
      </c>
      <c r="M70">
        <v>0</v>
      </c>
      <c r="N70">
        <f t="shared" si="21"/>
        <v>0</v>
      </c>
      <c r="O70">
        <f t="shared" si="22"/>
        <v>0</v>
      </c>
      <c r="P70">
        <f t="shared" si="23"/>
        <v>0</v>
      </c>
      <c r="Q70">
        <f t="shared" si="24"/>
        <v>0</v>
      </c>
      <c r="R70">
        <f t="shared" si="25"/>
        <v>0</v>
      </c>
      <c r="S70">
        <f t="shared" si="26"/>
        <v>0</v>
      </c>
      <c r="T70">
        <f t="shared" si="27"/>
        <v>0</v>
      </c>
      <c r="U70">
        <f t="shared" si="28"/>
        <v>0</v>
      </c>
      <c r="V70">
        <f t="shared" si="29"/>
        <v>0</v>
      </c>
      <c r="W70">
        <f t="shared" si="30"/>
        <v>0</v>
      </c>
      <c r="X70">
        <f t="shared" si="31"/>
        <v>0</v>
      </c>
      <c r="Y70">
        <f t="shared" si="32"/>
        <v>0</v>
      </c>
      <c r="AA70">
        <v>85057623</v>
      </c>
      <c r="AB70">
        <f t="shared" si="33"/>
        <v>0</v>
      </c>
      <c r="AC70">
        <f t="shared" si="34"/>
        <v>0</v>
      </c>
      <c r="AD70">
        <f t="shared" si="35"/>
        <v>0</v>
      </c>
      <c r="AE70">
        <f t="shared" si="36"/>
        <v>0</v>
      </c>
      <c r="AF70">
        <f t="shared" si="37"/>
        <v>0</v>
      </c>
      <c r="AG70">
        <f t="shared" si="38"/>
        <v>0</v>
      </c>
      <c r="AH70">
        <f t="shared" si="39"/>
        <v>0</v>
      </c>
      <c r="AI70">
        <f t="shared" si="40"/>
        <v>0</v>
      </c>
      <c r="AJ70">
        <f t="shared" si="41"/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103</v>
      </c>
      <c r="AU70">
        <v>60</v>
      </c>
      <c r="AV70">
        <v>1</v>
      </c>
      <c r="AW70">
        <v>1</v>
      </c>
      <c r="AZ70">
        <v>1</v>
      </c>
      <c r="BA70">
        <v>1</v>
      </c>
      <c r="BB70">
        <v>1</v>
      </c>
      <c r="BC70">
        <v>1</v>
      </c>
      <c r="BD70" t="s">
        <v>3</v>
      </c>
      <c r="BE70" t="s">
        <v>3</v>
      </c>
      <c r="BF70" t="s">
        <v>3</v>
      </c>
      <c r="BG70" t="s">
        <v>3</v>
      </c>
      <c r="BH70">
        <v>3</v>
      </c>
      <c r="BI70">
        <v>1</v>
      </c>
      <c r="BJ70" t="s">
        <v>3</v>
      </c>
      <c r="BM70">
        <v>33001</v>
      </c>
      <c r="BN70">
        <v>0</v>
      </c>
      <c r="BO70" t="s">
        <v>3</v>
      </c>
      <c r="BP70">
        <v>0</v>
      </c>
      <c r="BQ70">
        <v>2</v>
      </c>
      <c r="BR70">
        <v>0</v>
      </c>
      <c r="BS70">
        <v>1</v>
      </c>
      <c r="BT70">
        <v>1</v>
      </c>
      <c r="BU70">
        <v>1</v>
      </c>
      <c r="BV70">
        <v>1</v>
      </c>
      <c r="BW70">
        <v>1</v>
      </c>
      <c r="BX70">
        <v>1</v>
      </c>
      <c r="BY70" t="s">
        <v>3</v>
      </c>
      <c r="BZ70">
        <v>103</v>
      </c>
      <c r="CA70">
        <v>60</v>
      </c>
      <c r="CB70" t="s">
        <v>3</v>
      </c>
      <c r="CE70">
        <v>0</v>
      </c>
      <c r="CF70">
        <v>0</v>
      </c>
      <c r="CG70">
        <v>0</v>
      </c>
      <c r="CH70">
        <v>4</v>
      </c>
      <c r="CI70">
        <v>8</v>
      </c>
      <c r="CJ70">
        <v>0</v>
      </c>
      <c r="CK70">
        <v>0</v>
      </c>
      <c r="CL70">
        <v>0</v>
      </c>
      <c r="CM70">
        <v>0</v>
      </c>
      <c r="CN70" t="s">
        <v>3</v>
      </c>
      <c r="CO70">
        <v>0</v>
      </c>
      <c r="CP70">
        <f t="shared" si="42"/>
        <v>0</v>
      </c>
      <c r="CQ70">
        <f t="shared" si="43"/>
        <v>0</v>
      </c>
      <c r="CR70">
        <f t="shared" si="44"/>
        <v>0</v>
      </c>
      <c r="CS70">
        <f t="shared" si="45"/>
        <v>0</v>
      </c>
      <c r="CT70">
        <f t="shared" si="46"/>
        <v>0</v>
      </c>
      <c r="CU70">
        <f t="shared" si="47"/>
        <v>0</v>
      </c>
      <c r="CV70">
        <f t="shared" si="48"/>
        <v>0</v>
      </c>
      <c r="CW70">
        <f t="shared" si="49"/>
        <v>0</v>
      </c>
      <c r="CX70">
        <f t="shared" si="50"/>
        <v>0</v>
      </c>
      <c r="CY70">
        <f t="shared" si="51"/>
        <v>0</v>
      </c>
      <c r="CZ70">
        <f t="shared" si="52"/>
        <v>0</v>
      </c>
      <c r="DC70" t="s">
        <v>3</v>
      </c>
      <c r="DD70" t="s">
        <v>3</v>
      </c>
      <c r="DE70" t="s">
        <v>3</v>
      </c>
      <c r="DF70" t="s">
        <v>3</v>
      </c>
      <c r="DG70" t="s">
        <v>3</v>
      </c>
      <c r="DH70" t="s">
        <v>3</v>
      </c>
      <c r="DI70" t="s">
        <v>3</v>
      </c>
      <c r="DJ70" t="s">
        <v>3</v>
      </c>
      <c r="DK70" t="s">
        <v>3</v>
      </c>
      <c r="DL70" t="s">
        <v>3</v>
      </c>
      <c r="DM70" t="s">
        <v>3</v>
      </c>
      <c r="DN70">
        <v>0</v>
      </c>
      <c r="DO70">
        <v>0</v>
      </c>
      <c r="DP70">
        <v>1</v>
      </c>
      <c r="DQ70">
        <v>1</v>
      </c>
      <c r="DU70">
        <v>1013</v>
      </c>
      <c r="DV70" t="s">
        <v>43</v>
      </c>
      <c r="DW70" t="s">
        <v>43</v>
      </c>
      <c r="DX70">
        <v>1</v>
      </c>
      <c r="DZ70" t="s">
        <v>3</v>
      </c>
      <c r="EA70" t="s">
        <v>3</v>
      </c>
      <c r="EB70" t="s">
        <v>3</v>
      </c>
      <c r="EC70" t="s">
        <v>3</v>
      </c>
      <c r="EE70">
        <v>83666879</v>
      </c>
      <c r="EF70">
        <v>2</v>
      </c>
      <c r="EG70" t="s">
        <v>24</v>
      </c>
      <c r="EH70">
        <v>27</v>
      </c>
      <c r="EI70" t="s">
        <v>59</v>
      </c>
      <c r="EJ70">
        <v>1</v>
      </c>
      <c r="EK70">
        <v>33001</v>
      </c>
      <c r="EL70" t="s">
        <v>59</v>
      </c>
      <c r="EM70" t="s">
        <v>60</v>
      </c>
      <c r="EO70" t="s">
        <v>3</v>
      </c>
      <c r="EQ70">
        <v>0</v>
      </c>
      <c r="ER70">
        <v>0</v>
      </c>
      <c r="ES70">
        <v>0</v>
      </c>
      <c r="ET70">
        <v>0</v>
      </c>
      <c r="EU70">
        <v>0</v>
      </c>
      <c r="EV70">
        <v>0</v>
      </c>
      <c r="EW70">
        <v>0</v>
      </c>
      <c r="EX70">
        <v>0</v>
      </c>
      <c r="FQ70">
        <v>0</v>
      </c>
      <c r="FR70">
        <v>0</v>
      </c>
      <c r="FS70">
        <v>0</v>
      </c>
      <c r="FX70">
        <v>103</v>
      </c>
      <c r="FY70">
        <v>60</v>
      </c>
      <c r="GA70" t="s">
        <v>3</v>
      </c>
      <c r="GD70">
        <v>1</v>
      </c>
      <c r="GF70">
        <v>326010188</v>
      </c>
      <c r="GG70">
        <v>2</v>
      </c>
      <c r="GH70">
        <v>1</v>
      </c>
      <c r="GI70">
        <v>-2</v>
      </c>
      <c r="GJ70">
        <v>0</v>
      </c>
      <c r="GK70">
        <v>0</v>
      </c>
      <c r="GL70">
        <f t="shared" si="53"/>
        <v>0</v>
      </c>
      <c r="GM70">
        <f t="shared" si="54"/>
        <v>0</v>
      </c>
      <c r="GN70">
        <f t="shared" si="55"/>
        <v>0</v>
      </c>
      <c r="GO70">
        <f t="shared" si="56"/>
        <v>0</v>
      </c>
      <c r="GP70">
        <f t="shared" si="57"/>
        <v>0</v>
      </c>
      <c r="GR70">
        <v>0</v>
      </c>
      <c r="GS70">
        <v>3</v>
      </c>
      <c r="GT70">
        <v>0</v>
      </c>
      <c r="GU70" t="s">
        <v>3</v>
      </c>
      <c r="GV70">
        <f t="shared" si="58"/>
        <v>0</v>
      </c>
      <c r="GW70">
        <v>1</v>
      </c>
      <c r="GX70">
        <f t="shared" si="59"/>
        <v>0</v>
      </c>
      <c r="HA70">
        <v>0</v>
      </c>
      <c r="HB70">
        <v>0</v>
      </c>
      <c r="HC70">
        <f t="shared" si="60"/>
        <v>0</v>
      </c>
      <c r="HE70" t="s">
        <v>3</v>
      </c>
      <c r="HF70" t="s">
        <v>3</v>
      </c>
      <c r="HM70" t="s">
        <v>3</v>
      </c>
      <c r="HN70" t="s">
        <v>61</v>
      </c>
      <c r="HO70" t="s">
        <v>62</v>
      </c>
      <c r="HP70" t="s">
        <v>59</v>
      </c>
      <c r="HQ70" t="s">
        <v>59</v>
      </c>
      <c r="HS70">
        <v>0</v>
      </c>
      <c r="IK70">
        <v>0</v>
      </c>
    </row>
    <row r="71" spans="1:255" x14ac:dyDescent="0.2">
      <c r="A71" s="2">
        <v>17</v>
      </c>
      <c r="B71" s="2">
        <v>1</v>
      </c>
      <c r="C71" s="2">
        <f>ROW(SmtRes!A111)</f>
        <v>111</v>
      </c>
      <c r="D71" s="2">
        <f>ROW(EtalonRes!A111)</f>
        <v>111</v>
      </c>
      <c r="E71" s="2" t="s">
        <v>3</v>
      </c>
      <c r="F71" s="2" t="s">
        <v>110</v>
      </c>
      <c r="G71" s="2" t="s">
        <v>111</v>
      </c>
      <c r="H71" s="2" t="s">
        <v>43</v>
      </c>
      <c r="I71" s="2">
        <v>0</v>
      </c>
      <c r="J71" s="2">
        <v>0</v>
      </c>
      <c r="K71" s="2">
        <v>0</v>
      </c>
      <c r="L71" s="2">
        <v>1</v>
      </c>
      <c r="M71" s="2">
        <v>1</v>
      </c>
      <c r="N71" s="2">
        <f t="shared" si="21"/>
        <v>0</v>
      </c>
      <c r="O71" s="2">
        <f t="shared" si="22"/>
        <v>0</v>
      </c>
      <c r="P71" s="2">
        <f>SUMIF(SmtRes!AQ93:'SmtRes'!AQ111,"=1",SmtRes!DF93:'SmtRes'!DF111)</f>
        <v>0</v>
      </c>
      <c r="Q71" s="2">
        <f>SUMIF(SmtRes!AQ93:'SmtRes'!AQ111,"=1",SmtRes!DG93:'SmtRes'!DG111)</f>
        <v>0</v>
      </c>
      <c r="R71" s="2">
        <f>SUMIF(SmtRes!AQ93:'SmtRes'!AQ111,"=1",SmtRes!DH93:'SmtRes'!DH111)</f>
        <v>0</v>
      </c>
      <c r="S71" s="2">
        <f>SUMIF(SmtRes!AQ93:'SmtRes'!AQ111,"=1",SmtRes!DI93:'SmtRes'!DI111)</f>
        <v>0</v>
      </c>
      <c r="T71" s="2">
        <f t="shared" si="27"/>
        <v>0</v>
      </c>
      <c r="U71" s="2">
        <f>SUMIF(SmtRes!AQ93:'SmtRes'!AQ111,"=1",SmtRes!CV93:'SmtRes'!CV111)</f>
        <v>0</v>
      </c>
      <c r="V71" s="2">
        <f>SUMIF(SmtRes!AQ93:'SmtRes'!AQ111,"=1",SmtRes!CW93:'SmtRes'!CW111)</f>
        <v>0</v>
      </c>
      <c r="W71" s="2">
        <f t="shared" si="30"/>
        <v>0</v>
      </c>
      <c r="X71" s="2">
        <f t="shared" si="31"/>
        <v>0</v>
      </c>
      <c r="Y71" s="2">
        <f t="shared" si="32"/>
        <v>0</v>
      </c>
      <c r="Z71" s="2"/>
      <c r="AA71" s="2">
        <v>-1</v>
      </c>
      <c r="AB71" s="2">
        <f t="shared" si="33"/>
        <v>6144.15</v>
      </c>
      <c r="AC71" s="2">
        <f>ROUND((SUM(SmtRes!BQ93:'SmtRes'!BQ111)),2)</f>
        <v>34.71</v>
      </c>
      <c r="AD71" s="2">
        <f>ROUND((((SUM(SmtRes!BR93:'SmtRes'!BR111))-(SUM(SmtRes!BS93:'SmtRes'!BS111)))+AE71),2)</f>
        <v>1815.33</v>
      </c>
      <c r="AE71" s="2">
        <f>ROUND((SUM(SmtRes!BS93:'SmtRes'!BS111)),2)</f>
        <v>963.12</v>
      </c>
      <c r="AF71" s="2">
        <f>ROUND((SUM(SmtRes!BT93:'SmtRes'!BT111)),2)</f>
        <v>4294.1099999999997</v>
      </c>
      <c r="AG71" s="2">
        <f t="shared" si="38"/>
        <v>0</v>
      </c>
      <c r="AH71" s="2">
        <f>(SUM(SmtRes!BU93:'SmtRes'!BU111))</f>
        <v>5.81</v>
      </c>
      <c r="AI71" s="2">
        <f>(SUM(SmtRes!BV93:'SmtRes'!BV111))</f>
        <v>1.07</v>
      </c>
      <c r="AJ71" s="2">
        <f t="shared" si="41"/>
        <v>0</v>
      </c>
      <c r="AK71" s="2">
        <v>7107.2757980000006</v>
      </c>
      <c r="AL71" s="2">
        <v>34.709198000000001</v>
      </c>
      <c r="AM71" s="2">
        <v>1815.3336000000002</v>
      </c>
      <c r="AN71" s="2">
        <v>963.12009999999998</v>
      </c>
      <c r="AO71" s="2">
        <v>4294.1129000000001</v>
      </c>
      <c r="AP71" s="2">
        <v>0</v>
      </c>
      <c r="AQ71" s="2">
        <v>5.81</v>
      </c>
      <c r="AR71" s="2">
        <v>1.07</v>
      </c>
      <c r="AS71" s="2">
        <v>0</v>
      </c>
      <c r="AT71" s="2">
        <v>103</v>
      </c>
      <c r="AU71" s="2">
        <v>60</v>
      </c>
      <c r="AV71" s="2">
        <v>1</v>
      </c>
      <c r="AW71" s="2">
        <v>1</v>
      </c>
      <c r="AX71" s="2"/>
      <c r="AY71" s="2"/>
      <c r="AZ71" s="2">
        <v>1</v>
      </c>
      <c r="BA71" s="2">
        <v>1</v>
      </c>
      <c r="BB71" s="2">
        <v>1</v>
      </c>
      <c r="BC71" s="2">
        <v>1</v>
      </c>
      <c r="BD71" s="2" t="s">
        <v>3</v>
      </c>
      <c r="BE71" s="2" t="s">
        <v>3</v>
      </c>
      <c r="BF71" s="2" t="s">
        <v>3</v>
      </c>
      <c r="BG71" s="2" t="s">
        <v>3</v>
      </c>
      <c r="BH71" s="2">
        <v>0</v>
      </c>
      <c r="BI71" s="2">
        <v>1</v>
      </c>
      <c r="BJ71" s="2" t="s">
        <v>112</v>
      </c>
      <c r="BK71" s="2"/>
      <c r="BL71" s="2"/>
      <c r="BM71" s="2">
        <v>33001</v>
      </c>
      <c r="BN71" s="2">
        <v>0</v>
      </c>
      <c r="BO71" s="2" t="s">
        <v>3</v>
      </c>
      <c r="BP71" s="2">
        <v>0</v>
      </c>
      <c r="BQ71" s="2">
        <v>2</v>
      </c>
      <c r="BR71" s="2">
        <v>0</v>
      </c>
      <c r="BS71" s="2">
        <v>1</v>
      </c>
      <c r="BT71" s="2">
        <v>1</v>
      </c>
      <c r="BU71" s="2">
        <v>1</v>
      </c>
      <c r="BV71" s="2">
        <v>1</v>
      </c>
      <c r="BW71" s="2">
        <v>1</v>
      </c>
      <c r="BX71" s="2">
        <v>1</v>
      </c>
      <c r="BY71" s="2" t="s">
        <v>3</v>
      </c>
      <c r="BZ71" s="2">
        <v>103</v>
      </c>
      <c r="CA71" s="2">
        <v>60</v>
      </c>
      <c r="CB71" s="2" t="s">
        <v>3</v>
      </c>
      <c r="CC71" s="2"/>
      <c r="CD71" s="2"/>
      <c r="CE71" s="2">
        <v>0</v>
      </c>
      <c r="CF71" s="2">
        <v>0</v>
      </c>
      <c r="CG71" s="2">
        <v>0</v>
      </c>
      <c r="CH71" s="2">
        <v>0</v>
      </c>
      <c r="CI71" s="2">
        <v>0</v>
      </c>
      <c r="CJ71" s="2">
        <v>0</v>
      </c>
      <c r="CK71" s="2">
        <v>0</v>
      </c>
      <c r="CL71" s="2">
        <v>0</v>
      </c>
      <c r="CM71" s="2">
        <v>0</v>
      </c>
      <c r="CN71" s="2" t="s">
        <v>3</v>
      </c>
      <c r="CO71" s="2">
        <v>0</v>
      </c>
      <c r="CP71" s="2">
        <f t="shared" si="42"/>
        <v>0</v>
      </c>
      <c r="CQ71" s="2">
        <f>SUMIF(SmtRes!AQ93:'SmtRes'!AQ111,"=1",SmtRes!AA93:'SmtRes'!AA111)</f>
        <v>193362.11000000002</v>
      </c>
      <c r="CR71" s="2">
        <f>SUMIF(SmtRes!AQ93:'SmtRes'!AQ111,"=1",SmtRes!AB93:'SmtRes'!AB111)</f>
        <v>3377.99</v>
      </c>
      <c r="CS71" s="2">
        <f>SUMIF(SmtRes!AQ93:'SmtRes'!AQ111,"=1",SmtRes!AC93:'SmtRes'!AC111)</f>
        <v>1744.74</v>
      </c>
      <c r="CT71" s="2">
        <f>SUMIF(SmtRes!AQ93:'SmtRes'!AQ111,"=1",SmtRes!AD93:'SmtRes'!AD111)</f>
        <v>739.09</v>
      </c>
      <c r="CU71" s="2">
        <f>AG71</f>
        <v>0</v>
      </c>
      <c r="CV71" s="2">
        <f>SUMIF(SmtRes!AQ93:'SmtRes'!AQ111,"=1",SmtRes!BU93:'SmtRes'!BU111)</f>
        <v>5.81</v>
      </c>
      <c r="CW71" s="2">
        <f>SUMIF(SmtRes!AQ93:'SmtRes'!AQ111,"=1",SmtRes!BV93:'SmtRes'!BV111)</f>
        <v>1.07</v>
      </c>
      <c r="CX71" s="2">
        <f>AJ71</f>
        <v>0</v>
      </c>
      <c r="CY71" s="2">
        <f t="shared" si="51"/>
        <v>0</v>
      </c>
      <c r="CZ71" s="2">
        <f t="shared" si="52"/>
        <v>0</v>
      </c>
      <c r="DA71" s="2"/>
      <c r="DB71" s="2"/>
      <c r="DC71" s="2" t="s">
        <v>3</v>
      </c>
      <c r="DD71" s="2" t="s">
        <v>3</v>
      </c>
      <c r="DE71" s="2" t="s">
        <v>3</v>
      </c>
      <c r="DF71" s="2" t="s">
        <v>3</v>
      </c>
      <c r="DG71" s="2" t="s">
        <v>3</v>
      </c>
      <c r="DH71" s="2" t="s">
        <v>3</v>
      </c>
      <c r="DI71" s="2" t="s">
        <v>3</v>
      </c>
      <c r="DJ71" s="2" t="s">
        <v>3</v>
      </c>
      <c r="DK71" s="2" t="s">
        <v>3</v>
      </c>
      <c r="DL71" s="2" t="s">
        <v>3</v>
      </c>
      <c r="DM71" s="2" t="s">
        <v>3</v>
      </c>
      <c r="DN71" s="2">
        <v>0</v>
      </c>
      <c r="DO71" s="2">
        <v>0</v>
      </c>
      <c r="DP71" s="2">
        <v>1</v>
      </c>
      <c r="DQ71" s="2">
        <v>1</v>
      </c>
      <c r="DR71" s="2"/>
      <c r="DS71" s="2"/>
      <c r="DT71" s="2"/>
      <c r="DU71" s="2">
        <v>1013</v>
      </c>
      <c r="DV71" s="2" t="s">
        <v>43</v>
      </c>
      <c r="DW71" s="2" t="s">
        <v>43</v>
      </c>
      <c r="DX71" s="2">
        <v>1</v>
      </c>
      <c r="DY71" s="2"/>
      <c r="DZ71" s="2" t="s">
        <v>3</v>
      </c>
      <c r="EA71" s="2" t="s">
        <v>3</v>
      </c>
      <c r="EB71" s="2" t="s">
        <v>3</v>
      </c>
      <c r="EC71" s="2" t="s">
        <v>3</v>
      </c>
      <c r="ED71" s="2"/>
      <c r="EE71" s="2">
        <v>83666879</v>
      </c>
      <c r="EF71" s="2">
        <v>2</v>
      </c>
      <c r="EG71" s="2" t="s">
        <v>24</v>
      </c>
      <c r="EH71" s="2">
        <v>27</v>
      </c>
      <c r="EI71" s="2" t="s">
        <v>59</v>
      </c>
      <c r="EJ71" s="2">
        <v>1</v>
      </c>
      <c r="EK71" s="2">
        <v>33001</v>
      </c>
      <c r="EL71" s="2" t="s">
        <v>59</v>
      </c>
      <c r="EM71" s="2" t="s">
        <v>60</v>
      </c>
      <c r="EN71" s="2"/>
      <c r="EO71" s="2" t="s">
        <v>3</v>
      </c>
      <c r="EP71" s="2"/>
      <c r="EQ71" s="2">
        <v>132096</v>
      </c>
      <c r="ER71" s="2">
        <v>0</v>
      </c>
      <c r="ES71" s="2">
        <v>0</v>
      </c>
      <c r="ET71" s="2">
        <v>0</v>
      </c>
      <c r="EU71" s="2">
        <v>0</v>
      </c>
      <c r="EV71" s="2">
        <v>0</v>
      </c>
      <c r="EW71" s="2">
        <v>5.81</v>
      </c>
      <c r="EX71" s="2">
        <v>1.07</v>
      </c>
      <c r="EY71" s="2">
        <v>0</v>
      </c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>
        <v>0</v>
      </c>
      <c r="FR71" s="2">
        <v>0</v>
      </c>
      <c r="FS71" s="2">
        <v>0</v>
      </c>
      <c r="FT71" s="2"/>
      <c r="FU71" s="2"/>
      <c r="FV71" s="2"/>
      <c r="FW71" s="2"/>
      <c r="FX71" s="2">
        <v>103</v>
      </c>
      <c r="FY71" s="2">
        <v>60</v>
      </c>
      <c r="FZ71" s="2"/>
      <c r="GA71" s="2" t="s">
        <v>3</v>
      </c>
      <c r="GB71" s="2"/>
      <c r="GC71" s="2"/>
      <c r="GD71" s="2">
        <v>1</v>
      </c>
      <c r="GE71" s="2"/>
      <c r="GF71" s="2">
        <v>-751358411</v>
      </c>
      <c r="GG71" s="2">
        <v>2</v>
      </c>
      <c r="GH71" s="2">
        <v>1</v>
      </c>
      <c r="GI71" s="2">
        <v>-2</v>
      </c>
      <c r="GJ71" s="2">
        <v>0</v>
      </c>
      <c r="GK71" s="2">
        <v>0</v>
      </c>
      <c r="GL71" s="2">
        <f t="shared" si="53"/>
        <v>0</v>
      </c>
      <c r="GM71" s="2">
        <f t="shared" si="54"/>
        <v>0</v>
      </c>
      <c r="GN71" s="2">
        <f t="shared" si="55"/>
        <v>0</v>
      </c>
      <c r="GO71" s="2">
        <f t="shared" si="56"/>
        <v>0</v>
      </c>
      <c r="GP71" s="2">
        <f t="shared" si="57"/>
        <v>0</v>
      </c>
      <c r="GQ71" s="2"/>
      <c r="GR71" s="2">
        <v>0</v>
      </c>
      <c r="GS71" s="2">
        <v>0</v>
      </c>
      <c r="GT71" s="2">
        <v>0</v>
      </c>
      <c r="GU71" s="2" t="s">
        <v>3</v>
      </c>
      <c r="GV71" s="2">
        <f t="shared" si="58"/>
        <v>0</v>
      </c>
      <c r="GW71" s="2">
        <v>1</v>
      </c>
      <c r="GX71" s="2">
        <f t="shared" si="59"/>
        <v>0</v>
      </c>
      <c r="GY71" s="2"/>
      <c r="GZ71" s="2"/>
      <c r="HA71" s="2">
        <v>0</v>
      </c>
      <c r="HB71" s="2">
        <v>0</v>
      </c>
      <c r="HC71" s="2">
        <f t="shared" si="60"/>
        <v>0</v>
      </c>
      <c r="HD71" s="2"/>
      <c r="HE71" s="2" t="s">
        <v>3</v>
      </c>
      <c r="HF71" s="2" t="s">
        <v>3</v>
      </c>
      <c r="HG71" s="2"/>
      <c r="HH71" s="2"/>
      <c r="HI71" s="2"/>
      <c r="HJ71" s="2"/>
      <c r="HK71" s="2"/>
      <c r="HL71" s="2"/>
      <c r="HM71" s="2" t="s">
        <v>3</v>
      </c>
      <c r="HN71" s="2" t="s">
        <v>61</v>
      </c>
      <c r="HO71" s="2" t="s">
        <v>62</v>
      </c>
      <c r="HP71" s="2" t="s">
        <v>59</v>
      </c>
      <c r="HQ71" s="2" t="s">
        <v>59</v>
      </c>
      <c r="HR71" s="2"/>
      <c r="HS71" s="2">
        <v>0</v>
      </c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>
        <v>0</v>
      </c>
      <c r="IL71" s="2"/>
      <c r="IM71" s="2"/>
      <c r="IN71" s="2"/>
      <c r="IO71" s="2"/>
      <c r="IP71" s="2"/>
      <c r="IQ71" s="2"/>
      <c r="IR71" s="2"/>
      <c r="IS71" s="2"/>
      <c r="IT71" s="2"/>
      <c r="IU71" s="2"/>
    </row>
    <row r="72" spans="1:255" x14ac:dyDescent="0.2">
      <c r="A72">
        <v>17</v>
      </c>
      <c r="B72">
        <v>1</v>
      </c>
      <c r="C72">
        <f>ROW(SmtRes!A130)</f>
        <v>130</v>
      </c>
      <c r="D72">
        <f>ROW(EtalonRes!A130)</f>
        <v>130</v>
      </c>
      <c r="E72" t="s">
        <v>3</v>
      </c>
      <c r="F72" t="s">
        <v>110</v>
      </c>
      <c r="G72" t="s">
        <v>111</v>
      </c>
      <c r="H72" t="s">
        <v>43</v>
      </c>
      <c r="I72">
        <v>0</v>
      </c>
      <c r="J72">
        <v>0</v>
      </c>
      <c r="K72">
        <v>0</v>
      </c>
      <c r="L72">
        <v>1</v>
      </c>
      <c r="M72">
        <v>1</v>
      </c>
      <c r="N72">
        <f t="shared" si="21"/>
        <v>0</v>
      </c>
      <c r="O72">
        <f t="shared" si="22"/>
        <v>0</v>
      </c>
      <c r="P72">
        <f>SUMIF(SmtRes!AQ112:'SmtRes'!AQ130,"=1",SmtRes!DF112:'SmtRes'!DF130)</f>
        <v>0</v>
      </c>
      <c r="Q72">
        <f>SUMIF(SmtRes!AQ112:'SmtRes'!AQ130,"=1",SmtRes!DG112:'SmtRes'!DG130)</f>
        <v>0</v>
      </c>
      <c r="R72">
        <f>SUMIF(SmtRes!AQ112:'SmtRes'!AQ130,"=1",SmtRes!DH112:'SmtRes'!DH130)</f>
        <v>0</v>
      </c>
      <c r="S72">
        <f>SUMIF(SmtRes!AQ112:'SmtRes'!AQ130,"=1",SmtRes!DI112:'SmtRes'!DI130)</f>
        <v>0</v>
      </c>
      <c r="T72">
        <f t="shared" si="27"/>
        <v>0</v>
      </c>
      <c r="U72">
        <f>SUMIF(SmtRes!AQ112:'SmtRes'!AQ130,"=1",SmtRes!CV112:'SmtRes'!CV130)</f>
        <v>0</v>
      </c>
      <c r="V72">
        <f>SUMIF(SmtRes!AQ112:'SmtRes'!AQ130,"=1",SmtRes!CW112:'SmtRes'!CW130)</f>
        <v>0</v>
      </c>
      <c r="W72">
        <f t="shared" si="30"/>
        <v>0</v>
      </c>
      <c r="X72">
        <f t="shared" si="31"/>
        <v>0</v>
      </c>
      <c r="Y72">
        <f t="shared" si="32"/>
        <v>0</v>
      </c>
      <c r="AA72">
        <v>-1</v>
      </c>
      <c r="AB72">
        <f t="shared" si="33"/>
        <v>6144.15</v>
      </c>
      <c r="AC72">
        <f>ROUND((SUM(SmtRes!BQ112:'SmtRes'!BQ130)),2)</f>
        <v>34.71</v>
      </c>
      <c r="AD72">
        <f>ROUND((((SUM(SmtRes!BR112:'SmtRes'!BR130))-(SUM(SmtRes!BS112:'SmtRes'!BS130)))+AE72),2)</f>
        <v>1815.33</v>
      </c>
      <c r="AE72">
        <f>ROUND((SUM(SmtRes!BS112:'SmtRes'!BS130)),2)</f>
        <v>963.12</v>
      </c>
      <c r="AF72">
        <f>ROUND((SUM(SmtRes!BT112:'SmtRes'!BT130)),2)</f>
        <v>4294.1099999999997</v>
      </c>
      <c r="AG72">
        <f t="shared" si="38"/>
        <v>0</v>
      </c>
      <c r="AH72">
        <f>(SUM(SmtRes!BU112:'SmtRes'!BU130))</f>
        <v>5.81</v>
      </c>
      <c r="AI72">
        <f>(SUM(SmtRes!BV112:'SmtRes'!BV130))</f>
        <v>1.07</v>
      </c>
      <c r="AJ72">
        <f t="shared" si="41"/>
        <v>0</v>
      </c>
      <c r="AK72">
        <v>7107.2757980000006</v>
      </c>
      <c r="AL72">
        <v>34.709198000000001</v>
      </c>
      <c r="AM72">
        <v>1815.3336000000002</v>
      </c>
      <c r="AN72">
        <v>963.12009999999998</v>
      </c>
      <c r="AO72">
        <v>4294.1129000000001</v>
      </c>
      <c r="AP72">
        <v>0</v>
      </c>
      <c r="AQ72">
        <v>5.81</v>
      </c>
      <c r="AR72">
        <v>1.07</v>
      </c>
      <c r="AS72">
        <v>0</v>
      </c>
      <c r="AT72">
        <v>103</v>
      </c>
      <c r="AU72">
        <v>60</v>
      </c>
      <c r="AV72">
        <v>1</v>
      </c>
      <c r="AW72">
        <v>1</v>
      </c>
      <c r="AZ72">
        <v>1</v>
      </c>
      <c r="BA72">
        <v>1</v>
      </c>
      <c r="BB72">
        <v>1</v>
      </c>
      <c r="BC72">
        <v>1</v>
      </c>
      <c r="BD72" t="s">
        <v>3</v>
      </c>
      <c r="BE72" t="s">
        <v>3</v>
      </c>
      <c r="BF72" t="s">
        <v>3</v>
      </c>
      <c r="BG72" t="s">
        <v>3</v>
      </c>
      <c r="BH72">
        <v>0</v>
      </c>
      <c r="BI72">
        <v>1</v>
      </c>
      <c r="BJ72" t="s">
        <v>112</v>
      </c>
      <c r="BM72">
        <v>33001</v>
      </c>
      <c r="BN72">
        <v>0</v>
      </c>
      <c r="BO72" t="s">
        <v>3</v>
      </c>
      <c r="BP72">
        <v>0</v>
      </c>
      <c r="BQ72">
        <v>2</v>
      </c>
      <c r="BR72">
        <v>0</v>
      </c>
      <c r="BS72">
        <v>1</v>
      </c>
      <c r="BT72">
        <v>1</v>
      </c>
      <c r="BU72">
        <v>1</v>
      </c>
      <c r="BV72">
        <v>1</v>
      </c>
      <c r="BW72">
        <v>1</v>
      </c>
      <c r="BX72">
        <v>1</v>
      </c>
      <c r="BY72" t="s">
        <v>3</v>
      </c>
      <c r="BZ72">
        <v>103</v>
      </c>
      <c r="CA72">
        <v>60</v>
      </c>
      <c r="CB72" t="s">
        <v>3</v>
      </c>
      <c r="CE72">
        <v>0</v>
      </c>
      <c r="CF72">
        <v>0</v>
      </c>
      <c r="CG72">
        <v>0</v>
      </c>
      <c r="CH72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 t="s">
        <v>3</v>
      </c>
      <c r="CO72">
        <v>0</v>
      </c>
      <c r="CP72">
        <f t="shared" si="42"/>
        <v>0</v>
      </c>
      <c r="CQ72">
        <f>SUMIF(SmtRes!AQ112:'SmtRes'!AQ130,"=1",SmtRes!AA112:'SmtRes'!AA130)</f>
        <v>193362.11000000002</v>
      </c>
      <c r="CR72">
        <f>SUMIF(SmtRes!AQ112:'SmtRes'!AQ130,"=1",SmtRes!AB112:'SmtRes'!AB130)</f>
        <v>3377.99</v>
      </c>
      <c r="CS72">
        <f>SUMIF(SmtRes!AQ112:'SmtRes'!AQ130,"=1",SmtRes!AC112:'SmtRes'!AC130)</f>
        <v>1744.74</v>
      </c>
      <c r="CT72">
        <f>SUMIF(SmtRes!AQ112:'SmtRes'!AQ130,"=1",SmtRes!AD112:'SmtRes'!AD130)</f>
        <v>739.09</v>
      </c>
      <c r="CU72">
        <f>AG72</f>
        <v>0</v>
      </c>
      <c r="CV72">
        <f>SUMIF(SmtRes!AQ112:'SmtRes'!AQ130,"=1",SmtRes!BU112:'SmtRes'!BU130)</f>
        <v>5.81</v>
      </c>
      <c r="CW72">
        <f>SUMIF(SmtRes!AQ112:'SmtRes'!AQ130,"=1",SmtRes!BV112:'SmtRes'!BV130)</f>
        <v>1.07</v>
      </c>
      <c r="CX72">
        <f>AJ72</f>
        <v>0</v>
      </c>
      <c r="CY72">
        <f t="shared" si="51"/>
        <v>0</v>
      </c>
      <c r="CZ72">
        <f t="shared" si="52"/>
        <v>0</v>
      </c>
      <c r="DC72" t="s">
        <v>3</v>
      </c>
      <c r="DD72" t="s">
        <v>3</v>
      </c>
      <c r="DE72" t="s">
        <v>3</v>
      </c>
      <c r="DF72" t="s">
        <v>3</v>
      </c>
      <c r="DG72" t="s">
        <v>3</v>
      </c>
      <c r="DH72" t="s">
        <v>3</v>
      </c>
      <c r="DI72" t="s">
        <v>3</v>
      </c>
      <c r="DJ72" t="s">
        <v>3</v>
      </c>
      <c r="DK72" t="s">
        <v>3</v>
      </c>
      <c r="DL72" t="s">
        <v>3</v>
      </c>
      <c r="DM72" t="s">
        <v>3</v>
      </c>
      <c r="DN72">
        <v>0</v>
      </c>
      <c r="DO72">
        <v>0</v>
      </c>
      <c r="DP72">
        <v>1</v>
      </c>
      <c r="DQ72">
        <v>1</v>
      </c>
      <c r="DU72">
        <v>1013</v>
      </c>
      <c r="DV72" t="s">
        <v>43</v>
      </c>
      <c r="DW72" t="s">
        <v>43</v>
      </c>
      <c r="DX72">
        <v>1</v>
      </c>
      <c r="DZ72" t="s">
        <v>3</v>
      </c>
      <c r="EA72" t="s">
        <v>3</v>
      </c>
      <c r="EB72" t="s">
        <v>3</v>
      </c>
      <c r="EC72" t="s">
        <v>3</v>
      </c>
      <c r="EE72">
        <v>83666879</v>
      </c>
      <c r="EF72">
        <v>2</v>
      </c>
      <c r="EG72" t="s">
        <v>24</v>
      </c>
      <c r="EH72">
        <v>27</v>
      </c>
      <c r="EI72" t="s">
        <v>59</v>
      </c>
      <c r="EJ72">
        <v>1</v>
      </c>
      <c r="EK72">
        <v>33001</v>
      </c>
      <c r="EL72" t="s">
        <v>59</v>
      </c>
      <c r="EM72" t="s">
        <v>60</v>
      </c>
      <c r="EO72" t="s">
        <v>3</v>
      </c>
      <c r="EQ72">
        <v>132096</v>
      </c>
      <c r="ER72">
        <v>0</v>
      </c>
      <c r="ES72">
        <v>0</v>
      </c>
      <c r="ET72">
        <v>0</v>
      </c>
      <c r="EU72">
        <v>0</v>
      </c>
      <c r="EV72">
        <v>0</v>
      </c>
      <c r="EW72">
        <v>5.81</v>
      </c>
      <c r="EX72">
        <v>1.07</v>
      </c>
      <c r="EY72">
        <v>0</v>
      </c>
      <c r="FQ72">
        <v>0</v>
      </c>
      <c r="FR72">
        <v>0</v>
      </c>
      <c r="FS72">
        <v>0</v>
      </c>
      <c r="FX72">
        <v>103</v>
      </c>
      <c r="FY72">
        <v>60</v>
      </c>
      <c r="GA72" t="s">
        <v>3</v>
      </c>
      <c r="GD72">
        <v>1</v>
      </c>
      <c r="GF72">
        <v>-751358411</v>
      </c>
      <c r="GG72">
        <v>2</v>
      </c>
      <c r="GH72">
        <v>1</v>
      </c>
      <c r="GI72">
        <v>-2</v>
      </c>
      <c r="GJ72">
        <v>0</v>
      </c>
      <c r="GK72">
        <v>0</v>
      </c>
      <c r="GL72">
        <f t="shared" si="53"/>
        <v>0</v>
      </c>
      <c r="GM72">
        <f t="shared" si="54"/>
        <v>0</v>
      </c>
      <c r="GN72">
        <f t="shared" si="55"/>
        <v>0</v>
      </c>
      <c r="GO72">
        <f t="shared" si="56"/>
        <v>0</v>
      </c>
      <c r="GP72">
        <f t="shared" si="57"/>
        <v>0</v>
      </c>
      <c r="GR72">
        <v>0</v>
      </c>
      <c r="GS72">
        <v>0</v>
      </c>
      <c r="GT72">
        <v>0</v>
      </c>
      <c r="GU72" t="s">
        <v>3</v>
      </c>
      <c r="GV72">
        <f t="shared" si="58"/>
        <v>0</v>
      </c>
      <c r="GW72">
        <v>1</v>
      </c>
      <c r="GX72">
        <f t="shared" si="59"/>
        <v>0</v>
      </c>
      <c r="HA72">
        <v>0</v>
      </c>
      <c r="HB72">
        <v>0</v>
      </c>
      <c r="HC72">
        <f t="shared" si="60"/>
        <v>0</v>
      </c>
      <c r="HE72" t="s">
        <v>3</v>
      </c>
      <c r="HF72" t="s">
        <v>3</v>
      </c>
      <c r="HM72" t="s">
        <v>3</v>
      </c>
      <c r="HN72" t="s">
        <v>61</v>
      </c>
      <c r="HO72" t="s">
        <v>62</v>
      </c>
      <c r="HP72" t="s">
        <v>59</v>
      </c>
      <c r="HQ72" t="s">
        <v>59</v>
      </c>
      <c r="HS72">
        <v>0</v>
      </c>
      <c r="IK72">
        <v>0</v>
      </c>
    </row>
    <row r="73" spans="1:255" x14ac:dyDescent="0.2">
      <c r="A73" s="2">
        <v>19</v>
      </c>
      <c r="B73" s="2">
        <v>1</v>
      </c>
      <c r="C73" s="2"/>
      <c r="D73" s="2"/>
      <c r="E73" s="2"/>
      <c r="F73" s="2" t="s">
        <v>3</v>
      </c>
      <c r="G73" s="2" t="s">
        <v>113</v>
      </c>
      <c r="H73" s="2" t="s">
        <v>3</v>
      </c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>
        <v>1</v>
      </c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>
        <v>0</v>
      </c>
      <c r="IL73" s="2"/>
      <c r="IM73" s="2"/>
      <c r="IN73" s="2"/>
      <c r="IO73" s="2"/>
      <c r="IP73" s="2"/>
      <c r="IQ73" s="2"/>
      <c r="IR73" s="2"/>
      <c r="IS73" s="2"/>
      <c r="IT73" s="2"/>
      <c r="IU73" s="2"/>
    </row>
    <row r="74" spans="1:255" x14ac:dyDescent="0.2">
      <c r="A74" s="2">
        <v>18</v>
      </c>
      <c r="B74" s="2">
        <v>1</v>
      </c>
      <c r="C74" s="2">
        <v>99</v>
      </c>
      <c r="D74" s="2"/>
      <c r="E74" s="2" t="s">
        <v>3</v>
      </c>
      <c r="F74" s="2" t="s">
        <v>84</v>
      </c>
      <c r="G74" s="2" t="s">
        <v>85</v>
      </c>
      <c r="H74" s="2" t="s">
        <v>86</v>
      </c>
      <c r="I74" s="2">
        <f>I71*J74</f>
        <v>0</v>
      </c>
      <c r="J74" s="2">
        <v>0</v>
      </c>
      <c r="K74" s="2">
        <v>0</v>
      </c>
      <c r="L74" s="2">
        <v>0</v>
      </c>
      <c r="M74" s="2">
        <v>0</v>
      </c>
      <c r="N74" s="2">
        <f t="shared" ref="N74:N93" si="61">ROUND(L74-M74,4)</f>
        <v>0</v>
      </c>
      <c r="O74" s="2">
        <f t="shared" ref="O74:O93" si="62">ROUND(CP74,2)</f>
        <v>0</v>
      </c>
      <c r="P74" s="2">
        <f t="shared" ref="P74:P91" si="63">ROUND(CQ74*I74,2)</f>
        <v>0</v>
      </c>
      <c r="Q74" s="2">
        <f t="shared" ref="Q74:Q91" si="64">ROUND(CR74*I74,2)</f>
        <v>0</v>
      </c>
      <c r="R74" s="2">
        <f t="shared" ref="R74:R91" si="65">ROUND(CS74*I74,2)</f>
        <v>0</v>
      </c>
      <c r="S74" s="2">
        <f t="shared" ref="S74:S91" si="66">ROUND(CT74*I74,2)</f>
        <v>0</v>
      </c>
      <c r="T74" s="2">
        <f t="shared" ref="T74:T93" si="67">ROUND(CU74*I74,2)</f>
        <v>0</v>
      </c>
      <c r="U74" s="2">
        <f t="shared" ref="U74:U91" si="68">ROUND(CV74*I74,7)</f>
        <v>0</v>
      </c>
      <c r="V74" s="2">
        <f t="shared" ref="V74:V91" si="69">ROUND(CW74*I74,7)</f>
        <v>0</v>
      </c>
      <c r="W74" s="2">
        <f t="shared" ref="W74:W93" si="70">ROUND(CX74*I74,2)</f>
        <v>0</v>
      </c>
      <c r="X74" s="2">
        <f t="shared" ref="X74:X93" si="71">ROUND(CY74,2)</f>
        <v>0</v>
      </c>
      <c r="Y74" s="2">
        <f t="shared" ref="Y74:Y93" si="72">ROUND(CZ74,2)</f>
        <v>0</v>
      </c>
      <c r="Z74" s="2"/>
      <c r="AA74" s="2">
        <v>-1</v>
      </c>
      <c r="AB74" s="2">
        <f t="shared" ref="AB74:AB93" si="73">ROUND((AC74+AD74+AF74),2)</f>
        <v>174.93</v>
      </c>
      <c r="AC74" s="2">
        <f t="shared" ref="AC74:AC91" si="74">ROUND((ES74),2)</f>
        <v>174.93</v>
      </c>
      <c r="AD74" s="2">
        <f t="shared" ref="AD74:AD91" si="75">ROUND((((ET74)-(EU74))+AE74),2)</f>
        <v>0</v>
      </c>
      <c r="AE74" s="2">
        <f t="shared" ref="AE74:AE91" si="76">ROUND((EU74),2)</f>
        <v>0</v>
      </c>
      <c r="AF74" s="2">
        <f t="shared" ref="AF74:AF91" si="77">ROUND((EV74),2)</f>
        <v>0</v>
      </c>
      <c r="AG74" s="2">
        <f t="shared" ref="AG74:AG93" si="78">ROUND((AP74),2)</f>
        <v>0</v>
      </c>
      <c r="AH74" s="2">
        <f t="shared" ref="AH74:AH91" si="79">(EW74)</f>
        <v>0</v>
      </c>
      <c r="AI74" s="2">
        <f t="shared" ref="AI74:AI91" si="80">(EX74)</f>
        <v>0</v>
      </c>
      <c r="AJ74" s="2">
        <f t="shared" ref="AJ74:AJ93" si="81">(AS74)</f>
        <v>0</v>
      </c>
      <c r="AK74" s="2">
        <v>174.93</v>
      </c>
      <c r="AL74" s="2">
        <v>174.93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103</v>
      </c>
      <c r="AU74" s="2">
        <v>60</v>
      </c>
      <c r="AV74" s="2">
        <v>1</v>
      </c>
      <c r="AW74" s="2">
        <v>1</v>
      </c>
      <c r="AX74" s="2"/>
      <c r="AY74" s="2"/>
      <c r="AZ74" s="2">
        <v>1</v>
      </c>
      <c r="BA74" s="2">
        <v>1</v>
      </c>
      <c r="BB74" s="2">
        <v>1</v>
      </c>
      <c r="BC74" s="2">
        <v>1.08</v>
      </c>
      <c r="BD74" s="2" t="s">
        <v>3</v>
      </c>
      <c r="BE74" s="2" t="s">
        <v>3</v>
      </c>
      <c r="BF74" s="2" t="s">
        <v>3</v>
      </c>
      <c r="BG74" s="2" t="s">
        <v>3</v>
      </c>
      <c r="BH74" s="2">
        <v>3</v>
      </c>
      <c r="BI74" s="2">
        <v>1</v>
      </c>
      <c r="BJ74" s="2" t="s">
        <v>87</v>
      </c>
      <c r="BK74" s="2"/>
      <c r="BL74" s="2"/>
      <c r="BM74" s="2">
        <v>33001</v>
      </c>
      <c r="BN74" s="2">
        <v>0</v>
      </c>
      <c r="BO74" s="2" t="s">
        <v>84</v>
      </c>
      <c r="BP74" s="2">
        <v>1</v>
      </c>
      <c r="BQ74" s="2">
        <v>2</v>
      </c>
      <c r="BR74" s="2">
        <v>0</v>
      </c>
      <c r="BS74" s="2">
        <v>1</v>
      </c>
      <c r="BT74" s="2">
        <v>1</v>
      </c>
      <c r="BU74" s="2">
        <v>1</v>
      </c>
      <c r="BV74" s="2">
        <v>1</v>
      </c>
      <c r="BW74" s="2">
        <v>1</v>
      </c>
      <c r="BX74" s="2">
        <v>1</v>
      </c>
      <c r="BY74" s="2" t="s">
        <v>3</v>
      </c>
      <c r="BZ74" s="2">
        <v>103</v>
      </c>
      <c r="CA74" s="2">
        <v>60</v>
      </c>
      <c r="CB74" s="2" t="s">
        <v>3</v>
      </c>
      <c r="CC74" s="2"/>
      <c r="CD74" s="2"/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2">
        <v>0</v>
      </c>
      <c r="CK74" s="2">
        <v>0</v>
      </c>
      <c r="CL74" s="2">
        <v>0</v>
      </c>
      <c r="CM74" s="2">
        <v>0</v>
      </c>
      <c r="CN74" s="2" t="s">
        <v>3</v>
      </c>
      <c r="CO74" s="2">
        <v>0</v>
      </c>
      <c r="CP74" s="2">
        <f t="shared" ref="CP74:CP93" si="82">(P74+Q74+S74+R74)</f>
        <v>0</v>
      </c>
      <c r="CQ74" s="2">
        <f t="shared" ref="CQ74:CQ91" si="83">ROUND(AL74*BC74,2)</f>
        <v>188.92</v>
      </c>
      <c r="CR74" s="2">
        <f t="shared" ref="CR74:CR91" si="84">ROUND(AM74*BB74,2)</f>
        <v>0</v>
      </c>
      <c r="CS74" s="2">
        <f t="shared" ref="CS74:CS91" si="85">ROUND(AN74*BS74,2)</f>
        <v>0</v>
      </c>
      <c r="CT74" s="2">
        <f t="shared" ref="CT74:CT91" si="86">ROUND(AO74*BA74,2)</f>
        <v>0</v>
      </c>
      <c r="CU74" s="2">
        <f t="shared" ref="CU74:CU91" si="87">AG74</f>
        <v>0</v>
      </c>
      <c r="CV74" s="2">
        <f t="shared" ref="CV74:CV91" si="88">AH74</f>
        <v>0</v>
      </c>
      <c r="CW74" s="2">
        <f t="shared" ref="CW74:CW91" si="89">AI74</f>
        <v>0</v>
      </c>
      <c r="CX74" s="2">
        <f t="shared" ref="CX74:CX91" si="90">AJ74</f>
        <v>0</v>
      </c>
      <c r="CY74" s="2">
        <f t="shared" ref="CY74:CY93" si="91">(((S74+R74)*AT74)/100)</f>
        <v>0</v>
      </c>
      <c r="CZ74" s="2">
        <f t="shared" ref="CZ74:CZ93" si="92">(((S74+R74)*AU74)/100)</f>
        <v>0</v>
      </c>
      <c r="DA74" s="2"/>
      <c r="DB74" s="2"/>
      <c r="DC74" s="2" t="s">
        <v>3</v>
      </c>
      <c r="DD74" s="2" t="s">
        <v>3</v>
      </c>
      <c r="DE74" s="2" t="s">
        <v>3</v>
      </c>
      <c r="DF74" s="2" t="s">
        <v>3</v>
      </c>
      <c r="DG74" s="2" t="s">
        <v>3</v>
      </c>
      <c r="DH74" s="2" t="s">
        <v>3</v>
      </c>
      <c r="DI74" s="2" t="s">
        <v>3</v>
      </c>
      <c r="DJ74" s="2" t="s">
        <v>3</v>
      </c>
      <c r="DK74" s="2" t="s">
        <v>3</v>
      </c>
      <c r="DL74" s="2" t="s">
        <v>3</v>
      </c>
      <c r="DM74" s="2" t="s">
        <v>3</v>
      </c>
      <c r="DN74" s="2">
        <v>0</v>
      </c>
      <c r="DO74" s="2">
        <v>0</v>
      </c>
      <c r="DP74" s="2">
        <v>1</v>
      </c>
      <c r="DQ74" s="2">
        <v>1</v>
      </c>
      <c r="DR74" s="2"/>
      <c r="DS74" s="2"/>
      <c r="DT74" s="2"/>
      <c r="DU74" s="2">
        <v>1009</v>
      </c>
      <c r="DV74" s="2" t="s">
        <v>86</v>
      </c>
      <c r="DW74" s="2" t="s">
        <v>86</v>
      </c>
      <c r="DX74" s="2">
        <v>1</v>
      </c>
      <c r="DY74" s="2"/>
      <c r="DZ74" s="2" t="s">
        <v>3</v>
      </c>
      <c r="EA74" s="2" t="s">
        <v>3</v>
      </c>
      <c r="EB74" s="2" t="s">
        <v>3</v>
      </c>
      <c r="EC74" s="2" t="s">
        <v>3</v>
      </c>
      <c r="ED74" s="2"/>
      <c r="EE74" s="2">
        <v>83666879</v>
      </c>
      <c r="EF74" s="2">
        <v>2</v>
      </c>
      <c r="EG74" s="2" t="s">
        <v>24</v>
      </c>
      <c r="EH74" s="2">
        <v>27</v>
      </c>
      <c r="EI74" s="2" t="s">
        <v>59</v>
      </c>
      <c r="EJ74" s="2">
        <v>1</v>
      </c>
      <c r="EK74" s="2">
        <v>33001</v>
      </c>
      <c r="EL74" s="2" t="s">
        <v>59</v>
      </c>
      <c r="EM74" s="2" t="s">
        <v>60</v>
      </c>
      <c r="EN74" s="2"/>
      <c r="EO74" s="2" t="s">
        <v>3</v>
      </c>
      <c r="EP74" s="2"/>
      <c r="EQ74" s="2">
        <v>1024</v>
      </c>
      <c r="ER74" s="2">
        <v>174.93</v>
      </c>
      <c r="ES74" s="2">
        <v>174.93</v>
      </c>
      <c r="ET74" s="2">
        <v>0</v>
      </c>
      <c r="EU74" s="2">
        <v>0</v>
      </c>
      <c r="EV74" s="2">
        <v>0</v>
      </c>
      <c r="EW74" s="2">
        <v>0</v>
      </c>
      <c r="EX74" s="2">
        <v>0</v>
      </c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>
        <v>0</v>
      </c>
      <c r="FR74" s="2">
        <v>0</v>
      </c>
      <c r="FS74" s="2">
        <v>0</v>
      </c>
      <c r="FT74" s="2"/>
      <c r="FU74" s="2"/>
      <c r="FV74" s="2"/>
      <c r="FW74" s="2"/>
      <c r="FX74" s="2">
        <v>103</v>
      </c>
      <c r="FY74" s="2">
        <v>60</v>
      </c>
      <c r="FZ74" s="2"/>
      <c r="GA74" s="2" t="s">
        <v>3</v>
      </c>
      <c r="GB74" s="2"/>
      <c r="GC74" s="2"/>
      <c r="GD74" s="2">
        <v>1</v>
      </c>
      <c r="GE74" s="2"/>
      <c r="GF74" s="2">
        <v>1181962216</v>
      </c>
      <c r="GG74" s="2">
        <v>2</v>
      </c>
      <c r="GH74" s="2">
        <v>1</v>
      </c>
      <c r="GI74" s="2">
        <v>2</v>
      </c>
      <c r="GJ74" s="2">
        <v>0</v>
      </c>
      <c r="GK74" s="2">
        <v>0</v>
      </c>
      <c r="GL74" s="2">
        <f t="shared" ref="GL74:GL93" si="93">ROUND(IF(AND(BH74=3,BI74=3,FS74&lt;&gt;0),P74,0),2)</f>
        <v>0</v>
      </c>
      <c r="GM74" s="2">
        <f t="shared" ref="GM74:GM93" si="94">ROUND(O74+X74+Y74,2)+GX74</f>
        <v>0</v>
      </c>
      <c r="GN74" s="2">
        <f t="shared" ref="GN74:GN93" si="95">IF(OR(BI74=0,BI74=1),GM74-GX74,0)</f>
        <v>0</v>
      </c>
      <c r="GO74" s="2">
        <f t="shared" ref="GO74:GO93" si="96">IF(BI74=2,GM74-GX74,0)</f>
        <v>0</v>
      </c>
      <c r="GP74" s="2">
        <f t="shared" ref="GP74:GP93" si="97">IF(BI74=4,GM74-GX74,0)</f>
        <v>0</v>
      </c>
      <c r="GQ74" s="2"/>
      <c r="GR74" s="2">
        <v>0</v>
      </c>
      <c r="GS74" s="2">
        <v>0</v>
      </c>
      <c r="GT74" s="2">
        <v>0</v>
      </c>
      <c r="GU74" s="2" t="s">
        <v>3</v>
      </c>
      <c r="GV74" s="2">
        <f t="shared" ref="GV74:GV93" si="98">ROUND((GT74),2)</f>
        <v>0</v>
      </c>
      <c r="GW74" s="2">
        <v>1</v>
      </c>
      <c r="GX74" s="2">
        <f t="shared" ref="GX74:GX93" si="99">ROUND(HC74*I74,2)</f>
        <v>0</v>
      </c>
      <c r="GY74" s="2"/>
      <c r="GZ74" s="2"/>
      <c r="HA74" s="2">
        <v>0</v>
      </c>
      <c r="HB74" s="2">
        <v>0</v>
      </c>
      <c r="HC74" s="2">
        <f t="shared" ref="HC74:HC93" si="100">GV74*GW74</f>
        <v>0</v>
      </c>
      <c r="HD74" s="2"/>
      <c r="HE74" s="2" t="s">
        <v>3</v>
      </c>
      <c r="HF74" s="2" t="s">
        <v>3</v>
      </c>
      <c r="HG74" s="2"/>
      <c r="HH74" s="2"/>
      <c r="HI74" s="2"/>
      <c r="HJ74" s="2"/>
      <c r="HK74" s="2"/>
      <c r="HL74" s="2"/>
      <c r="HM74" s="2" t="s">
        <v>3</v>
      </c>
      <c r="HN74" s="2" t="s">
        <v>61</v>
      </c>
      <c r="HO74" s="2" t="s">
        <v>62</v>
      </c>
      <c r="HP74" s="2" t="s">
        <v>59</v>
      </c>
      <c r="HQ74" s="2" t="s">
        <v>59</v>
      </c>
      <c r="HR74" s="2"/>
      <c r="HS74" s="2">
        <v>0</v>
      </c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>
        <v>0</v>
      </c>
      <c r="IL74" s="2"/>
      <c r="IM74" s="2"/>
      <c r="IN74" s="2"/>
      <c r="IO74" s="2"/>
      <c r="IP74" s="2"/>
      <c r="IQ74" s="2"/>
      <c r="IR74" s="2"/>
      <c r="IS74" s="2"/>
      <c r="IT74" s="2"/>
      <c r="IU74" s="2"/>
    </row>
    <row r="75" spans="1:255" x14ac:dyDescent="0.2">
      <c r="A75">
        <v>18</v>
      </c>
      <c r="B75">
        <v>1</v>
      </c>
      <c r="C75">
        <v>118</v>
      </c>
      <c r="E75" t="s">
        <v>3</v>
      </c>
      <c r="F75" t="s">
        <v>84</v>
      </c>
      <c r="G75" t="s">
        <v>85</v>
      </c>
      <c r="H75" t="s">
        <v>86</v>
      </c>
      <c r="I75">
        <f>I72*J75</f>
        <v>0</v>
      </c>
      <c r="J75">
        <v>0</v>
      </c>
      <c r="K75">
        <v>0</v>
      </c>
      <c r="L75">
        <v>0</v>
      </c>
      <c r="M75">
        <v>0</v>
      </c>
      <c r="N75">
        <f t="shared" si="61"/>
        <v>0</v>
      </c>
      <c r="O75">
        <f t="shared" si="62"/>
        <v>0</v>
      </c>
      <c r="P75">
        <f t="shared" si="63"/>
        <v>0</v>
      </c>
      <c r="Q75">
        <f t="shared" si="64"/>
        <v>0</v>
      </c>
      <c r="R75">
        <f t="shared" si="65"/>
        <v>0</v>
      </c>
      <c r="S75">
        <f t="shared" si="66"/>
        <v>0</v>
      </c>
      <c r="T75">
        <f t="shared" si="67"/>
        <v>0</v>
      </c>
      <c r="U75">
        <f t="shared" si="68"/>
        <v>0</v>
      </c>
      <c r="V75">
        <f t="shared" si="69"/>
        <v>0</v>
      </c>
      <c r="W75">
        <f t="shared" si="70"/>
        <v>0</v>
      </c>
      <c r="X75">
        <f t="shared" si="71"/>
        <v>0</v>
      </c>
      <c r="Y75">
        <f t="shared" si="72"/>
        <v>0</v>
      </c>
      <c r="AA75">
        <v>-1</v>
      </c>
      <c r="AB75">
        <f t="shared" si="73"/>
        <v>174.93</v>
      </c>
      <c r="AC75">
        <f t="shared" si="74"/>
        <v>174.93</v>
      </c>
      <c r="AD75">
        <f t="shared" si="75"/>
        <v>0</v>
      </c>
      <c r="AE75">
        <f t="shared" si="76"/>
        <v>0</v>
      </c>
      <c r="AF75">
        <f t="shared" si="77"/>
        <v>0</v>
      </c>
      <c r="AG75">
        <f t="shared" si="78"/>
        <v>0</v>
      </c>
      <c r="AH75">
        <f t="shared" si="79"/>
        <v>0</v>
      </c>
      <c r="AI75">
        <f t="shared" si="80"/>
        <v>0</v>
      </c>
      <c r="AJ75">
        <f t="shared" si="81"/>
        <v>0</v>
      </c>
      <c r="AK75">
        <v>174.93</v>
      </c>
      <c r="AL75">
        <v>174.93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103</v>
      </c>
      <c r="AU75">
        <v>60</v>
      </c>
      <c r="AV75">
        <v>1</v>
      </c>
      <c r="AW75">
        <v>1</v>
      </c>
      <c r="AZ75">
        <v>1</v>
      </c>
      <c r="BA75">
        <v>1</v>
      </c>
      <c r="BB75">
        <v>1</v>
      </c>
      <c r="BC75">
        <v>1.08</v>
      </c>
      <c r="BD75" t="s">
        <v>3</v>
      </c>
      <c r="BE75" t="s">
        <v>3</v>
      </c>
      <c r="BF75" t="s">
        <v>3</v>
      </c>
      <c r="BG75" t="s">
        <v>3</v>
      </c>
      <c r="BH75">
        <v>3</v>
      </c>
      <c r="BI75">
        <v>1</v>
      </c>
      <c r="BJ75" t="s">
        <v>87</v>
      </c>
      <c r="BM75">
        <v>33001</v>
      </c>
      <c r="BN75">
        <v>0</v>
      </c>
      <c r="BO75" t="s">
        <v>84</v>
      </c>
      <c r="BP75">
        <v>1</v>
      </c>
      <c r="BQ75">
        <v>2</v>
      </c>
      <c r="BR75">
        <v>0</v>
      </c>
      <c r="BS75">
        <v>1</v>
      </c>
      <c r="BT75">
        <v>1</v>
      </c>
      <c r="BU75">
        <v>1</v>
      </c>
      <c r="BV75">
        <v>1</v>
      </c>
      <c r="BW75">
        <v>1</v>
      </c>
      <c r="BX75">
        <v>1</v>
      </c>
      <c r="BY75" t="s">
        <v>3</v>
      </c>
      <c r="BZ75">
        <v>103</v>
      </c>
      <c r="CA75">
        <v>60</v>
      </c>
      <c r="CB75" t="s">
        <v>3</v>
      </c>
      <c r="CE75">
        <v>0</v>
      </c>
      <c r="CF75">
        <v>0</v>
      </c>
      <c r="CG75">
        <v>0</v>
      </c>
      <c r="CH75">
        <v>0</v>
      </c>
      <c r="CI75">
        <v>0</v>
      </c>
      <c r="CJ75">
        <v>0</v>
      </c>
      <c r="CK75">
        <v>0</v>
      </c>
      <c r="CL75">
        <v>0</v>
      </c>
      <c r="CM75">
        <v>0</v>
      </c>
      <c r="CN75" t="s">
        <v>3</v>
      </c>
      <c r="CO75">
        <v>0</v>
      </c>
      <c r="CP75">
        <f t="shared" si="82"/>
        <v>0</v>
      </c>
      <c r="CQ75">
        <f t="shared" si="83"/>
        <v>188.92</v>
      </c>
      <c r="CR75">
        <f t="shared" si="84"/>
        <v>0</v>
      </c>
      <c r="CS75">
        <f t="shared" si="85"/>
        <v>0</v>
      </c>
      <c r="CT75">
        <f t="shared" si="86"/>
        <v>0</v>
      </c>
      <c r="CU75">
        <f t="shared" si="87"/>
        <v>0</v>
      </c>
      <c r="CV75">
        <f t="shared" si="88"/>
        <v>0</v>
      </c>
      <c r="CW75">
        <f t="shared" si="89"/>
        <v>0</v>
      </c>
      <c r="CX75">
        <f t="shared" si="90"/>
        <v>0</v>
      </c>
      <c r="CY75">
        <f t="shared" si="91"/>
        <v>0</v>
      </c>
      <c r="CZ75">
        <f t="shared" si="92"/>
        <v>0</v>
      </c>
      <c r="DC75" t="s">
        <v>3</v>
      </c>
      <c r="DD75" t="s">
        <v>3</v>
      </c>
      <c r="DE75" t="s">
        <v>3</v>
      </c>
      <c r="DF75" t="s">
        <v>3</v>
      </c>
      <c r="DG75" t="s">
        <v>3</v>
      </c>
      <c r="DH75" t="s">
        <v>3</v>
      </c>
      <c r="DI75" t="s">
        <v>3</v>
      </c>
      <c r="DJ75" t="s">
        <v>3</v>
      </c>
      <c r="DK75" t="s">
        <v>3</v>
      </c>
      <c r="DL75" t="s">
        <v>3</v>
      </c>
      <c r="DM75" t="s">
        <v>3</v>
      </c>
      <c r="DN75">
        <v>0</v>
      </c>
      <c r="DO75">
        <v>0</v>
      </c>
      <c r="DP75">
        <v>1</v>
      </c>
      <c r="DQ75">
        <v>1</v>
      </c>
      <c r="DU75">
        <v>1009</v>
      </c>
      <c r="DV75" t="s">
        <v>86</v>
      </c>
      <c r="DW75" t="s">
        <v>86</v>
      </c>
      <c r="DX75">
        <v>1</v>
      </c>
      <c r="DZ75" t="s">
        <v>3</v>
      </c>
      <c r="EA75" t="s">
        <v>3</v>
      </c>
      <c r="EB75" t="s">
        <v>3</v>
      </c>
      <c r="EC75" t="s">
        <v>3</v>
      </c>
      <c r="EE75">
        <v>83666879</v>
      </c>
      <c r="EF75">
        <v>2</v>
      </c>
      <c r="EG75" t="s">
        <v>24</v>
      </c>
      <c r="EH75">
        <v>27</v>
      </c>
      <c r="EI75" t="s">
        <v>59</v>
      </c>
      <c r="EJ75">
        <v>1</v>
      </c>
      <c r="EK75">
        <v>33001</v>
      </c>
      <c r="EL75" t="s">
        <v>59</v>
      </c>
      <c r="EM75" t="s">
        <v>60</v>
      </c>
      <c r="EO75" t="s">
        <v>3</v>
      </c>
      <c r="EQ75">
        <v>1024</v>
      </c>
      <c r="ER75">
        <v>174.93</v>
      </c>
      <c r="ES75">
        <v>174.93</v>
      </c>
      <c r="ET75">
        <v>0</v>
      </c>
      <c r="EU75">
        <v>0</v>
      </c>
      <c r="EV75">
        <v>0</v>
      </c>
      <c r="EW75">
        <v>0</v>
      </c>
      <c r="EX75">
        <v>0</v>
      </c>
      <c r="FQ75">
        <v>0</v>
      </c>
      <c r="FR75">
        <v>0</v>
      </c>
      <c r="FS75">
        <v>0</v>
      </c>
      <c r="FX75">
        <v>103</v>
      </c>
      <c r="FY75">
        <v>60</v>
      </c>
      <c r="GA75" t="s">
        <v>3</v>
      </c>
      <c r="GD75">
        <v>1</v>
      </c>
      <c r="GF75">
        <v>1181962216</v>
      </c>
      <c r="GG75">
        <v>2</v>
      </c>
      <c r="GH75">
        <v>1</v>
      </c>
      <c r="GI75">
        <v>2</v>
      </c>
      <c r="GJ75">
        <v>0</v>
      </c>
      <c r="GK75">
        <v>0</v>
      </c>
      <c r="GL75">
        <f t="shared" si="93"/>
        <v>0</v>
      </c>
      <c r="GM75">
        <f t="shared" si="94"/>
        <v>0</v>
      </c>
      <c r="GN75">
        <f t="shared" si="95"/>
        <v>0</v>
      </c>
      <c r="GO75">
        <f t="shared" si="96"/>
        <v>0</v>
      </c>
      <c r="GP75">
        <f t="shared" si="97"/>
        <v>0</v>
      </c>
      <c r="GR75">
        <v>0</v>
      </c>
      <c r="GS75">
        <v>0</v>
      </c>
      <c r="GT75">
        <v>0</v>
      </c>
      <c r="GU75" t="s">
        <v>3</v>
      </c>
      <c r="GV75">
        <f t="shared" si="98"/>
        <v>0</v>
      </c>
      <c r="GW75">
        <v>1</v>
      </c>
      <c r="GX75">
        <f t="shared" si="99"/>
        <v>0</v>
      </c>
      <c r="HA75">
        <v>0</v>
      </c>
      <c r="HB75">
        <v>0</v>
      </c>
      <c r="HC75">
        <f t="shared" si="100"/>
        <v>0</v>
      </c>
      <c r="HE75" t="s">
        <v>3</v>
      </c>
      <c r="HF75" t="s">
        <v>3</v>
      </c>
      <c r="HM75" t="s">
        <v>3</v>
      </c>
      <c r="HN75" t="s">
        <v>61</v>
      </c>
      <c r="HO75" t="s">
        <v>62</v>
      </c>
      <c r="HP75" t="s">
        <v>59</v>
      </c>
      <c r="HQ75" t="s">
        <v>59</v>
      </c>
      <c r="HS75">
        <v>0</v>
      </c>
      <c r="IK75">
        <v>0</v>
      </c>
    </row>
    <row r="76" spans="1:255" x14ac:dyDescent="0.2">
      <c r="A76" s="2">
        <v>18</v>
      </c>
      <c r="B76" s="2">
        <v>1</v>
      </c>
      <c r="C76" s="2">
        <v>101</v>
      </c>
      <c r="D76" s="2"/>
      <c r="E76" s="2" t="s">
        <v>3</v>
      </c>
      <c r="F76" s="2" t="s">
        <v>114</v>
      </c>
      <c r="G76" s="2" t="s">
        <v>115</v>
      </c>
      <c r="H76" s="2" t="s">
        <v>43</v>
      </c>
      <c r="I76" s="2">
        <f>I71*J76</f>
        <v>0</v>
      </c>
      <c r="J76" s="2">
        <v>0</v>
      </c>
      <c r="K76" s="2">
        <v>0</v>
      </c>
      <c r="L76" s="2">
        <v>0</v>
      </c>
      <c r="M76" s="2">
        <v>0</v>
      </c>
      <c r="N76" s="2">
        <f t="shared" si="61"/>
        <v>0</v>
      </c>
      <c r="O76" s="2">
        <f t="shared" si="62"/>
        <v>0</v>
      </c>
      <c r="P76" s="2">
        <f t="shared" si="63"/>
        <v>0</v>
      </c>
      <c r="Q76" s="2">
        <f t="shared" si="64"/>
        <v>0</v>
      </c>
      <c r="R76" s="2">
        <f t="shared" si="65"/>
        <v>0</v>
      </c>
      <c r="S76" s="2">
        <f t="shared" si="66"/>
        <v>0</v>
      </c>
      <c r="T76" s="2">
        <f t="shared" si="67"/>
        <v>0</v>
      </c>
      <c r="U76" s="2">
        <f t="shared" si="68"/>
        <v>0</v>
      </c>
      <c r="V76" s="2">
        <f t="shared" si="69"/>
        <v>0</v>
      </c>
      <c r="W76" s="2">
        <f t="shared" si="70"/>
        <v>0</v>
      </c>
      <c r="X76" s="2">
        <f t="shared" si="71"/>
        <v>0</v>
      </c>
      <c r="Y76" s="2">
        <f t="shared" si="72"/>
        <v>0</v>
      </c>
      <c r="Z76" s="2"/>
      <c r="AA76" s="2">
        <v>-1</v>
      </c>
      <c r="AB76" s="2">
        <f t="shared" si="73"/>
        <v>0</v>
      </c>
      <c r="AC76" s="2">
        <f t="shared" si="74"/>
        <v>0</v>
      </c>
      <c r="AD76" s="2">
        <f t="shared" si="75"/>
        <v>0</v>
      </c>
      <c r="AE76" s="2">
        <f t="shared" si="76"/>
        <v>0</v>
      </c>
      <c r="AF76" s="2">
        <f t="shared" si="77"/>
        <v>0</v>
      </c>
      <c r="AG76" s="2">
        <f t="shared" si="78"/>
        <v>0</v>
      </c>
      <c r="AH76" s="2">
        <f t="shared" si="79"/>
        <v>0</v>
      </c>
      <c r="AI76" s="2">
        <f t="shared" si="80"/>
        <v>0</v>
      </c>
      <c r="AJ76" s="2">
        <f t="shared" si="81"/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103</v>
      </c>
      <c r="AU76" s="2">
        <v>60</v>
      </c>
      <c r="AV76" s="2">
        <v>1</v>
      </c>
      <c r="AW76" s="2">
        <v>1</v>
      </c>
      <c r="AX76" s="2"/>
      <c r="AY76" s="2"/>
      <c r="AZ76" s="2">
        <v>1</v>
      </c>
      <c r="BA76" s="2">
        <v>1</v>
      </c>
      <c r="BB76" s="2">
        <v>1</v>
      </c>
      <c r="BC76" s="2">
        <v>1</v>
      </c>
      <c r="BD76" s="2" t="s">
        <v>3</v>
      </c>
      <c r="BE76" s="2" t="s">
        <v>3</v>
      </c>
      <c r="BF76" s="2" t="s">
        <v>3</v>
      </c>
      <c r="BG76" s="2" t="s">
        <v>3</v>
      </c>
      <c r="BH76" s="2">
        <v>3</v>
      </c>
      <c r="BI76" s="2">
        <v>1</v>
      </c>
      <c r="BJ76" s="2" t="s">
        <v>3</v>
      </c>
      <c r="BK76" s="2"/>
      <c r="BL76" s="2"/>
      <c r="BM76" s="2">
        <v>33001</v>
      </c>
      <c r="BN76" s="2">
        <v>0</v>
      </c>
      <c r="BO76" s="2" t="s">
        <v>3</v>
      </c>
      <c r="BP76" s="2">
        <v>0</v>
      </c>
      <c r="BQ76" s="2">
        <v>2</v>
      </c>
      <c r="BR76" s="2">
        <v>0</v>
      </c>
      <c r="BS76" s="2">
        <v>1</v>
      </c>
      <c r="BT76" s="2">
        <v>1</v>
      </c>
      <c r="BU76" s="2">
        <v>1</v>
      </c>
      <c r="BV76" s="2">
        <v>1</v>
      </c>
      <c r="BW76" s="2">
        <v>1</v>
      </c>
      <c r="BX76" s="2">
        <v>1</v>
      </c>
      <c r="BY76" s="2" t="s">
        <v>3</v>
      </c>
      <c r="BZ76" s="2">
        <v>103</v>
      </c>
      <c r="CA76" s="2">
        <v>60</v>
      </c>
      <c r="CB76" s="2" t="s">
        <v>3</v>
      </c>
      <c r="CC76" s="2"/>
      <c r="CD76" s="2"/>
      <c r="CE76" s="2">
        <v>0</v>
      </c>
      <c r="CF76" s="2">
        <v>0</v>
      </c>
      <c r="CG76" s="2">
        <v>0</v>
      </c>
      <c r="CH76" s="2">
        <v>0</v>
      </c>
      <c r="CI76" s="2">
        <v>0</v>
      </c>
      <c r="CJ76" s="2">
        <v>0</v>
      </c>
      <c r="CK76" s="2">
        <v>0</v>
      </c>
      <c r="CL76" s="2">
        <v>0</v>
      </c>
      <c r="CM76" s="2">
        <v>0</v>
      </c>
      <c r="CN76" s="2" t="s">
        <v>3</v>
      </c>
      <c r="CO76" s="2">
        <v>0</v>
      </c>
      <c r="CP76" s="2">
        <f t="shared" si="82"/>
        <v>0</v>
      </c>
      <c r="CQ76" s="2">
        <f t="shared" si="83"/>
        <v>0</v>
      </c>
      <c r="CR76" s="2">
        <f t="shared" si="84"/>
        <v>0</v>
      </c>
      <c r="CS76" s="2">
        <f t="shared" si="85"/>
        <v>0</v>
      </c>
      <c r="CT76" s="2">
        <f t="shared" si="86"/>
        <v>0</v>
      </c>
      <c r="CU76" s="2">
        <f t="shared" si="87"/>
        <v>0</v>
      </c>
      <c r="CV76" s="2">
        <f t="shared" si="88"/>
        <v>0</v>
      </c>
      <c r="CW76" s="2">
        <f t="shared" si="89"/>
        <v>0</v>
      </c>
      <c r="CX76" s="2">
        <f t="shared" si="90"/>
        <v>0</v>
      </c>
      <c r="CY76" s="2">
        <f t="shared" si="91"/>
        <v>0</v>
      </c>
      <c r="CZ76" s="2">
        <f t="shared" si="92"/>
        <v>0</v>
      </c>
      <c r="DA76" s="2"/>
      <c r="DB76" s="2"/>
      <c r="DC76" s="2" t="s">
        <v>3</v>
      </c>
      <c r="DD76" s="2" t="s">
        <v>3</v>
      </c>
      <c r="DE76" s="2" t="s">
        <v>3</v>
      </c>
      <c r="DF76" s="2" t="s">
        <v>3</v>
      </c>
      <c r="DG76" s="2" t="s">
        <v>3</v>
      </c>
      <c r="DH76" s="2" t="s">
        <v>3</v>
      </c>
      <c r="DI76" s="2" t="s">
        <v>3</v>
      </c>
      <c r="DJ76" s="2" t="s">
        <v>3</v>
      </c>
      <c r="DK76" s="2" t="s">
        <v>3</v>
      </c>
      <c r="DL76" s="2" t="s">
        <v>3</v>
      </c>
      <c r="DM76" s="2" t="s">
        <v>3</v>
      </c>
      <c r="DN76" s="2">
        <v>0</v>
      </c>
      <c r="DO76" s="2">
        <v>0</v>
      </c>
      <c r="DP76" s="2">
        <v>1</v>
      </c>
      <c r="DQ76" s="2">
        <v>1</v>
      </c>
      <c r="DR76" s="2"/>
      <c r="DS76" s="2"/>
      <c r="DT76" s="2"/>
      <c r="DU76" s="2">
        <v>1013</v>
      </c>
      <c r="DV76" s="2" t="s">
        <v>43</v>
      </c>
      <c r="DW76" s="2" t="s">
        <v>43</v>
      </c>
      <c r="DX76" s="2">
        <v>1</v>
      </c>
      <c r="DY76" s="2"/>
      <c r="DZ76" s="2" t="s">
        <v>3</v>
      </c>
      <c r="EA76" s="2" t="s">
        <v>3</v>
      </c>
      <c r="EB76" s="2" t="s">
        <v>3</v>
      </c>
      <c r="EC76" s="2" t="s">
        <v>3</v>
      </c>
      <c r="ED76" s="2"/>
      <c r="EE76" s="2">
        <v>83666879</v>
      </c>
      <c r="EF76" s="2">
        <v>2</v>
      </c>
      <c r="EG76" s="2" t="s">
        <v>24</v>
      </c>
      <c r="EH76" s="2">
        <v>27</v>
      </c>
      <c r="EI76" s="2" t="s">
        <v>59</v>
      </c>
      <c r="EJ76" s="2">
        <v>1</v>
      </c>
      <c r="EK76" s="2">
        <v>33001</v>
      </c>
      <c r="EL76" s="2" t="s">
        <v>59</v>
      </c>
      <c r="EM76" s="2" t="s">
        <v>60</v>
      </c>
      <c r="EN76" s="2"/>
      <c r="EO76" s="2" t="s">
        <v>3</v>
      </c>
      <c r="EP76" s="2"/>
      <c r="EQ76" s="2">
        <v>1024</v>
      </c>
      <c r="ER76" s="2">
        <v>0</v>
      </c>
      <c r="ES76" s="2">
        <v>0</v>
      </c>
      <c r="ET76" s="2">
        <v>0</v>
      </c>
      <c r="EU76" s="2">
        <v>0</v>
      </c>
      <c r="EV76" s="2">
        <v>0</v>
      </c>
      <c r="EW76" s="2">
        <v>0</v>
      </c>
      <c r="EX76" s="2">
        <v>0</v>
      </c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>
        <v>0</v>
      </c>
      <c r="FR76" s="2">
        <v>0</v>
      </c>
      <c r="FS76" s="2">
        <v>0</v>
      </c>
      <c r="FT76" s="2"/>
      <c r="FU76" s="2"/>
      <c r="FV76" s="2"/>
      <c r="FW76" s="2"/>
      <c r="FX76" s="2">
        <v>103</v>
      </c>
      <c r="FY76" s="2">
        <v>60</v>
      </c>
      <c r="FZ76" s="2"/>
      <c r="GA76" s="2" t="s">
        <v>3</v>
      </c>
      <c r="GB76" s="2"/>
      <c r="GC76" s="2"/>
      <c r="GD76" s="2">
        <v>1</v>
      </c>
      <c r="GE76" s="2"/>
      <c r="GF76" s="2">
        <v>-1729700736</v>
      </c>
      <c r="GG76" s="2">
        <v>2</v>
      </c>
      <c r="GH76" s="2">
        <v>1</v>
      </c>
      <c r="GI76" s="2">
        <v>-2</v>
      </c>
      <c r="GJ76" s="2">
        <v>0</v>
      </c>
      <c r="GK76" s="2">
        <v>0</v>
      </c>
      <c r="GL76" s="2">
        <f t="shared" si="93"/>
        <v>0</v>
      </c>
      <c r="GM76" s="2">
        <f t="shared" si="94"/>
        <v>0</v>
      </c>
      <c r="GN76" s="2">
        <f t="shared" si="95"/>
        <v>0</v>
      </c>
      <c r="GO76" s="2">
        <f t="shared" si="96"/>
        <v>0</v>
      </c>
      <c r="GP76" s="2">
        <f t="shared" si="97"/>
        <v>0</v>
      </c>
      <c r="GQ76" s="2"/>
      <c r="GR76" s="2">
        <v>0</v>
      </c>
      <c r="GS76" s="2">
        <v>0</v>
      </c>
      <c r="GT76" s="2">
        <v>0</v>
      </c>
      <c r="GU76" s="2" t="s">
        <v>3</v>
      </c>
      <c r="GV76" s="2">
        <f t="shared" si="98"/>
        <v>0</v>
      </c>
      <c r="GW76" s="2">
        <v>1</v>
      </c>
      <c r="GX76" s="2">
        <f t="shared" si="99"/>
        <v>0</v>
      </c>
      <c r="GY76" s="2"/>
      <c r="GZ76" s="2"/>
      <c r="HA76" s="2">
        <v>0</v>
      </c>
      <c r="HB76" s="2">
        <v>0</v>
      </c>
      <c r="HC76" s="2">
        <f t="shared" si="100"/>
        <v>0</v>
      </c>
      <c r="HD76" s="2"/>
      <c r="HE76" s="2" t="s">
        <v>3</v>
      </c>
      <c r="HF76" s="2" t="s">
        <v>3</v>
      </c>
      <c r="HG76" s="2"/>
      <c r="HH76" s="2"/>
      <c r="HI76" s="2"/>
      <c r="HJ76" s="2"/>
      <c r="HK76" s="2"/>
      <c r="HL76" s="2"/>
      <c r="HM76" s="2" t="s">
        <v>3</v>
      </c>
      <c r="HN76" s="2" t="s">
        <v>61</v>
      </c>
      <c r="HO76" s="2" t="s">
        <v>62</v>
      </c>
      <c r="HP76" s="2" t="s">
        <v>59</v>
      </c>
      <c r="HQ76" s="2" t="s">
        <v>59</v>
      </c>
      <c r="HR76" s="2"/>
      <c r="HS76" s="2">
        <v>0</v>
      </c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>
        <v>0</v>
      </c>
      <c r="IL76" s="2"/>
      <c r="IM76" s="2"/>
      <c r="IN76" s="2"/>
      <c r="IO76" s="2"/>
      <c r="IP76" s="2"/>
      <c r="IQ76" s="2"/>
      <c r="IR76" s="2"/>
      <c r="IS76" s="2"/>
      <c r="IT76" s="2"/>
      <c r="IU76" s="2"/>
    </row>
    <row r="77" spans="1:255" x14ac:dyDescent="0.2">
      <c r="A77">
        <v>18</v>
      </c>
      <c r="B77">
        <v>1</v>
      </c>
      <c r="C77">
        <v>120</v>
      </c>
      <c r="E77" t="s">
        <v>3</v>
      </c>
      <c r="F77" t="s">
        <v>114</v>
      </c>
      <c r="G77" t="s">
        <v>115</v>
      </c>
      <c r="H77" t="s">
        <v>43</v>
      </c>
      <c r="I77">
        <f>I72*J77</f>
        <v>0</v>
      </c>
      <c r="J77">
        <v>0</v>
      </c>
      <c r="K77">
        <v>0</v>
      </c>
      <c r="L77">
        <v>0</v>
      </c>
      <c r="M77">
        <v>0</v>
      </c>
      <c r="N77">
        <f t="shared" si="61"/>
        <v>0</v>
      </c>
      <c r="O77">
        <f t="shared" si="62"/>
        <v>0</v>
      </c>
      <c r="P77">
        <f t="shared" si="63"/>
        <v>0</v>
      </c>
      <c r="Q77">
        <f t="shared" si="64"/>
        <v>0</v>
      </c>
      <c r="R77">
        <f t="shared" si="65"/>
        <v>0</v>
      </c>
      <c r="S77">
        <f t="shared" si="66"/>
        <v>0</v>
      </c>
      <c r="T77">
        <f t="shared" si="67"/>
        <v>0</v>
      </c>
      <c r="U77">
        <f t="shared" si="68"/>
        <v>0</v>
      </c>
      <c r="V77">
        <f t="shared" si="69"/>
        <v>0</v>
      </c>
      <c r="W77">
        <f t="shared" si="70"/>
        <v>0</v>
      </c>
      <c r="X77">
        <f t="shared" si="71"/>
        <v>0</v>
      </c>
      <c r="Y77">
        <f t="shared" si="72"/>
        <v>0</v>
      </c>
      <c r="AA77">
        <v>-1</v>
      </c>
      <c r="AB77">
        <f t="shared" si="73"/>
        <v>0</v>
      </c>
      <c r="AC77">
        <f t="shared" si="74"/>
        <v>0</v>
      </c>
      <c r="AD77">
        <f t="shared" si="75"/>
        <v>0</v>
      </c>
      <c r="AE77">
        <f t="shared" si="76"/>
        <v>0</v>
      </c>
      <c r="AF77">
        <f t="shared" si="77"/>
        <v>0</v>
      </c>
      <c r="AG77">
        <f t="shared" si="78"/>
        <v>0</v>
      </c>
      <c r="AH77">
        <f t="shared" si="79"/>
        <v>0</v>
      </c>
      <c r="AI77">
        <f t="shared" si="80"/>
        <v>0</v>
      </c>
      <c r="AJ77">
        <f t="shared" si="81"/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103</v>
      </c>
      <c r="AU77">
        <v>60</v>
      </c>
      <c r="AV77">
        <v>1</v>
      </c>
      <c r="AW77">
        <v>1</v>
      </c>
      <c r="AZ77">
        <v>1</v>
      </c>
      <c r="BA77">
        <v>1</v>
      </c>
      <c r="BB77">
        <v>1</v>
      </c>
      <c r="BC77">
        <v>1</v>
      </c>
      <c r="BD77" t="s">
        <v>3</v>
      </c>
      <c r="BE77" t="s">
        <v>3</v>
      </c>
      <c r="BF77" t="s">
        <v>3</v>
      </c>
      <c r="BG77" t="s">
        <v>3</v>
      </c>
      <c r="BH77">
        <v>3</v>
      </c>
      <c r="BI77">
        <v>1</v>
      </c>
      <c r="BJ77" t="s">
        <v>3</v>
      </c>
      <c r="BM77">
        <v>33001</v>
      </c>
      <c r="BN77">
        <v>0</v>
      </c>
      <c r="BO77" t="s">
        <v>3</v>
      </c>
      <c r="BP77">
        <v>0</v>
      </c>
      <c r="BQ77">
        <v>2</v>
      </c>
      <c r="BR77">
        <v>0</v>
      </c>
      <c r="BS77">
        <v>1</v>
      </c>
      <c r="BT77">
        <v>1</v>
      </c>
      <c r="BU77">
        <v>1</v>
      </c>
      <c r="BV77">
        <v>1</v>
      </c>
      <c r="BW77">
        <v>1</v>
      </c>
      <c r="BX77">
        <v>1</v>
      </c>
      <c r="BY77" t="s">
        <v>3</v>
      </c>
      <c r="BZ77">
        <v>103</v>
      </c>
      <c r="CA77">
        <v>60</v>
      </c>
      <c r="CB77" t="s">
        <v>3</v>
      </c>
      <c r="CE77">
        <v>0</v>
      </c>
      <c r="CF77">
        <v>0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 t="s">
        <v>3</v>
      </c>
      <c r="CO77">
        <v>0</v>
      </c>
      <c r="CP77">
        <f t="shared" si="82"/>
        <v>0</v>
      </c>
      <c r="CQ77">
        <f t="shared" si="83"/>
        <v>0</v>
      </c>
      <c r="CR77">
        <f t="shared" si="84"/>
        <v>0</v>
      </c>
      <c r="CS77">
        <f t="shared" si="85"/>
        <v>0</v>
      </c>
      <c r="CT77">
        <f t="shared" si="86"/>
        <v>0</v>
      </c>
      <c r="CU77">
        <f t="shared" si="87"/>
        <v>0</v>
      </c>
      <c r="CV77">
        <f t="shared" si="88"/>
        <v>0</v>
      </c>
      <c r="CW77">
        <f t="shared" si="89"/>
        <v>0</v>
      </c>
      <c r="CX77">
        <f t="shared" si="90"/>
        <v>0</v>
      </c>
      <c r="CY77">
        <f t="shared" si="91"/>
        <v>0</v>
      </c>
      <c r="CZ77">
        <f t="shared" si="92"/>
        <v>0</v>
      </c>
      <c r="DC77" t="s">
        <v>3</v>
      </c>
      <c r="DD77" t="s">
        <v>3</v>
      </c>
      <c r="DE77" t="s">
        <v>3</v>
      </c>
      <c r="DF77" t="s">
        <v>3</v>
      </c>
      <c r="DG77" t="s">
        <v>3</v>
      </c>
      <c r="DH77" t="s">
        <v>3</v>
      </c>
      <c r="DI77" t="s">
        <v>3</v>
      </c>
      <c r="DJ77" t="s">
        <v>3</v>
      </c>
      <c r="DK77" t="s">
        <v>3</v>
      </c>
      <c r="DL77" t="s">
        <v>3</v>
      </c>
      <c r="DM77" t="s">
        <v>3</v>
      </c>
      <c r="DN77">
        <v>0</v>
      </c>
      <c r="DO77">
        <v>0</v>
      </c>
      <c r="DP77">
        <v>1</v>
      </c>
      <c r="DQ77">
        <v>1</v>
      </c>
      <c r="DU77">
        <v>1013</v>
      </c>
      <c r="DV77" t="s">
        <v>43</v>
      </c>
      <c r="DW77" t="s">
        <v>43</v>
      </c>
      <c r="DX77">
        <v>1</v>
      </c>
      <c r="DZ77" t="s">
        <v>3</v>
      </c>
      <c r="EA77" t="s">
        <v>3</v>
      </c>
      <c r="EB77" t="s">
        <v>3</v>
      </c>
      <c r="EC77" t="s">
        <v>3</v>
      </c>
      <c r="EE77">
        <v>83666879</v>
      </c>
      <c r="EF77">
        <v>2</v>
      </c>
      <c r="EG77" t="s">
        <v>24</v>
      </c>
      <c r="EH77">
        <v>27</v>
      </c>
      <c r="EI77" t="s">
        <v>59</v>
      </c>
      <c r="EJ77">
        <v>1</v>
      </c>
      <c r="EK77">
        <v>33001</v>
      </c>
      <c r="EL77" t="s">
        <v>59</v>
      </c>
      <c r="EM77" t="s">
        <v>60</v>
      </c>
      <c r="EO77" t="s">
        <v>3</v>
      </c>
      <c r="EQ77">
        <v>1024</v>
      </c>
      <c r="ER77">
        <v>0</v>
      </c>
      <c r="ES77">
        <v>0</v>
      </c>
      <c r="ET77">
        <v>0</v>
      </c>
      <c r="EU77">
        <v>0</v>
      </c>
      <c r="EV77">
        <v>0</v>
      </c>
      <c r="EW77">
        <v>0</v>
      </c>
      <c r="EX77">
        <v>0</v>
      </c>
      <c r="FQ77">
        <v>0</v>
      </c>
      <c r="FR77">
        <v>0</v>
      </c>
      <c r="FS77">
        <v>0</v>
      </c>
      <c r="FX77">
        <v>103</v>
      </c>
      <c r="FY77">
        <v>60</v>
      </c>
      <c r="GA77" t="s">
        <v>3</v>
      </c>
      <c r="GD77">
        <v>1</v>
      </c>
      <c r="GF77">
        <v>-1729700736</v>
      </c>
      <c r="GG77">
        <v>2</v>
      </c>
      <c r="GH77">
        <v>1</v>
      </c>
      <c r="GI77">
        <v>-2</v>
      </c>
      <c r="GJ77">
        <v>0</v>
      </c>
      <c r="GK77">
        <v>0</v>
      </c>
      <c r="GL77">
        <f t="shared" si="93"/>
        <v>0</v>
      </c>
      <c r="GM77">
        <f t="shared" si="94"/>
        <v>0</v>
      </c>
      <c r="GN77">
        <f t="shared" si="95"/>
        <v>0</v>
      </c>
      <c r="GO77">
        <f t="shared" si="96"/>
        <v>0</v>
      </c>
      <c r="GP77">
        <f t="shared" si="97"/>
        <v>0</v>
      </c>
      <c r="GR77">
        <v>0</v>
      </c>
      <c r="GS77">
        <v>0</v>
      </c>
      <c r="GT77">
        <v>0</v>
      </c>
      <c r="GU77" t="s">
        <v>3</v>
      </c>
      <c r="GV77">
        <f t="shared" si="98"/>
        <v>0</v>
      </c>
      <c r="GW77">
        <v>1</v>
      </c>
      <c r="GX77">
        <f t="shared" si="99"/>
        <v>0</v>
      </c>
      <c r="HA77">
        <v>0</v>
      </c>
      <c r="HB77">
        <v>0</v>
      </c>
      <c r="HC77">
        <f t="shared" si="100"/>
        <v>0</v>
      </c>
      <c r="HE77" t="s">
        <v>3</v>
      </c>
      <c r="HF77" t="s">
        <v>3</v>
      </c>
      <c r="HM77" t="s">
        <v>3</v>
      </c>
      <c r="HN77" t="s">
        <v>61</v>
      </c>
      <c r="HO77" t="s">
        <v>62</v>
      </c>
      <c r="HP77" t="s">
        <v>59</v>
      </c>
      <c r="HQ77" t="s">
        <v>59</v>
      </c>
      <c r="HS77">
        <v>0</v>
      </c>
      <c r="IK77">
        <v>0</v>
      </c>
    </row>
    <row r="78" spans="1:255" x14ac:dyDescent="0.2">
      <c r="A78" s="2">
        <v>18</v>
      </c>
      <c r="B78" s="2">
        <v>1</v>
      </c>
      <c r="C78" s="2">
        <v>102</v>
      </c>
      <c r="D78" s="2"/>
      <c r="E78" s="2" t="s">
        <v>3</v>
      </c>
      <c r="F78" s="2" t="s">
        <v>89</v>
      </c>
      <c r="G78" s="2" t="s">
        <v>90</v>
      </c>
      <c r="H78" s="2" t="s">
        <v>43</v>
      </c>
      <c r="I78" s="2">
        <f>I71*J78</f>
        <v>0</v>
      </c>
      <c r="J78" s="2">
        <v>0</v>
      </c>
      <c r="K78" s="2">
        <v>0</v>
      </c>
      <c r="L78" s="2">
        <v>0</v>
      </c>
      <c r="M78" s="2">
        <v>0</v>
      </c>
      <c r="N78" s="2">
        <f t="shared" si="61"/>
        <v>0</v>
      </c>
      <c r="O78" s="2">
        <f t="shared" si="62"/>
        <v>0</v>
      </c>
      <c r="P78" s="2">
        <f t="shared" si="63"/>
        <v>0</v>
      </c>
      <c r="Q78" s="2">
        <f t="shared" si="64"/>
        <v>0</v>
      </c>
      <c r="R78" s="2">
        <f t="shared" si="65"/>
        <v>0</v>
      </c>
      <c r="S78" s="2">
        <f t="shared" si="66"/>
        <v>0</v>
      </c>
      <c r="T78" s="2">
        <f t="shared" si="67"/>
        <v>0</v>
      </c>
      <c r="U78" s="2">
        <f t="shared" si="68"/>
        <v>0</v>
      </c>
      <c r="V78" s="2">
        <f t="shared" si="69"/>
        <v>0</v>
      </c>
      <c r="W78" s="2">
        <f t="shared" si="70"/>
        <v>0</v>
      </c>
      <c r="X78" s="2">
        <f t="shared" si="71"/>
        <v>0</v>
      </c>
      <c r="Y78" s="2">
        <f t="shared" si="72"/>
        <v>0</v>
      </c>
      <c r="Z78" s="2"/>
      <c r="AA78" s="2">
        <v>-1</v>
      </c>
      <c r="AB78" s="2">
        <f t="shared" si="73"/>
        <v>0</v>
      </c>
      <c r="AC78" s="2">
        <f t="shared" si="74"/>
        <v>0</v>
      </c>
      <c r="AD78" s="2">
        <f t="shared" si="75"/>
        <v>0</v>
      </c>
      <c r="AE78" s="2">
        <f t="shared" si="76"/>
        <v>0</v>
      </c>
      <c r="AF78" s="2">
        <f t="shared" si="77"/>
        <v>0</v>
      </c>
      <c r="AG78" s="2">
        <f t="shared" si="78"/>
        <v>0</v>
      </c>
      <c r="AH78" s="2">
        <f t="shared" si="79"/>
        <v>0</v>
      </c>
      <c r="AI78" s="2">
        <f t="shared" si="80"/>
        <v>0</v>
      </c>
      <c r="AJ78" s="2">
        <f t="shared" si="81"/>
        <v>0</v>
      </c>
      <c r="AK78" s="2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103</v>
      </c>
      <c r="AU78" s="2">
        <v>60</v>
      </c>
      <c r="AV78" s="2">
        <v>1</v>
      </c>
      <c r="AW78" s="2">
        <v>1</v>
      </c>
      <c r="AX78" s="2"/>
      <c r="AY78" s="2"/>
      <c r="AZ78" s="2">
        <v>1</v>
      </c>
      <c r="BA78" s="2">
        <v>1</v>
      </c>
      <c r="BB78" s="2">
        <v>1</v>
      </c>
      <c r="BC78" s="2">
        <v>1</v>
      </c>
      <c r="BD78" s="2" t="s">
        <v>3</v>
      </c>
      <c r="BE78" s="2" t="s">
        <v>3</v>
      </c>
      <c r="BF78" s="2" t="s">
        <v>3</v>
      </c>
      <c r="BG78" s="2" t="s">
        <v>3</v>
      </c>
      <c r="BH78" s="2">
        <v>3</v>
      </c>
      <c r="BI78" s="2">
        <v>1</v>
      </c>
      <c r="BJ78" s="2" t="s">
        <v>3</v>
      </c>
      <c r="BK78" s="2"/>
      <c r="BL78" s="2"/>
      <c r="BM78" s="2">
        <v>33001</v>
      </c>
      <c r="BN78" s="2">
        <v>0</v>
      </c>
      <c r="BO78" s="2" t="s">
        <v>3</v>
      </c>
      <c r="BP78" s="2">
        <v>0</v>
      </c>
      <c r="BQ78" s="2">
        <v>2</v>
      </c>
      <c r="BR78" s="2">
        <v>0</v>
      </c>
      <c r="BS78" s="2">
        <v>1</v>
      </c>
      <c r="BT78" s="2">
        <v>1</v>
      </c>
      <c r="BU78" s="2">
        <v>1</v>
      </c>
      <c r="BV78" s="2">
        <v>1</v>
      </c>
      <c r="BW78" s="2">
        <v>1</v>
      </c>
      <c r="BX78" s="2">
        <v>1</v>
      </c>
      <c r="BY78" s="2" t="s">
        <v>3</v>
      </c>
      <c r="BZ78" s="2">
        <v>103</v>
      </c>
      <c r="CA78" s="2">
        <v>60</v>
      </c>
      <c r="CB78" s="2" t="s">
        <v>3</v>
      </c>
      <c r="CC78" s="2"/>
      <c r="CD78" s="2"/>
      <c r="CE78" s="2">
        <v>0</v>
      </c>
      <c r="CF78" s="2">
        <v>0</v>
      </c>
      <c r="CG78" s="2">
        <v>0</v>
      </c>
      <c r="CH78" s="2">
        <v>0</v>
      </c>
      <c r="CI78" s="2">
        <v>0</v>
      </c>
      <c r="CJ78" s="2">
        <v>0</v>
      </c>
      <c r="CK78" s="2">
        <v>0</v>
      </c>
      <c r="CL78" s="2">
        <v>0</v>
      </c>
      <c r="CM78" s="2">
        <v>0</v>
      </c>
      <c r="CN78" s="2" t="s">
        <v>3</v>
      </c>
      <c r="CO78" s="2">
        <v>0</v>
      </c>
      <c r="CP78" s="2">
        <f t="shared" si="82"/>
        <v>0</v>
      </c>
      <c r="CQ78" s="2">
        <f t="shared" si="83"/>
        <v>0</v>
      </c>
      <c r="CR78" s="2">
        <f t="shared" si="84"/>
        <v>0</v>
      </c>
      <c r="CS78" s="2">
        <f t="shared" si="85"/>
        <v>0</v>
      </c>
      <c r="CT78" s="2">
        <f t="shared" si="86"/>
        <v>0</v>
      </c>
      <c r="CU78" s="2">
        <f t="shared" si="87"/>
        <v>0</v>
      </c>
      <c r="CV78" s="2">
        <f t="shared" si="88"/>
        <v>0</v>
      </c>
      <c r="CW78" s="2">
        <f t="shared" si="89"/>
        <v>0</v>
      </c>
      <c r="CX78" s="2">
        <f t="shared" si="90"/>
        <v>0</v>
      </c>
      <c r="CY78" s="2">
        <f t="shared" si="91"/>
        <v>0</v>
      </c>
      <c r="CZ78" s="2">
        <f t="shared" si="92"/>
        <v>0</v>
      </c>
      <c r="DA78" s="2"/>
      <c r="DB78" s="2"/>
      <c r="DC78" s="2" t="s">
        <v>3</v>
      </c>
      <c r="DD78" s="2" t="s">
        <v>3</v>
      </c>
      <c r="DE78" s="2" t="s">
        <v>3</v>
      </c>
      <c r="DF78" s="2" t="s">
        <v>3</v>
      </c>
      <c r="DG78" s="2" t="s">
        <v>3</v>
      </c>
      <c r="DH78" s="2" t="s">
        <v>3</v>
      </c>
      <c r="DI78" s="2" t="s">
        <v>3</v>
      </c>
      <c r="DJ78" s="2" t="s">
        <v>3</v>
      </c>
      <c r="DK78" s="2" t="s">
        <v>3</v>
      </c>
      <c r="DL78" s="2" t="s">
        <v>3</v>
      </c>
      <c r="DM78" s="2" t="s">
        <v>3</v>
      </c>
      <c r="DN78" s="2">
        <v>0</v>
      </c>
      <c r="DO78" s="2">
        <v>0</v>
      </c>
      <c r="DP78" s="2">
        <v>1</v>
      </c>
      <c r="DQ78" s="2">
        <v>1</v>
      </c>
      <c r="DR78" s="2"/>
      <c r="DS78" s="2"/>
      <c r="DT78" s="2"/>
      <c r="DU78" s="2">
        <v>1013</v>
      </c>
      <c r="DV78" s="2" t="s">
        <v>43</v>
      </c>
      <c r="DW78" s="2" t="s">
        <v>43</v>
      </c>
      <c r="DX78" s="2">
        <v>1</v>
      </c>
      <c r="DY78" s="2"/>
      <c r="DZ78" s="2" t="s">
        <v>3</v>
      </c>
      <c r="EA78" s="2" t="s">
        <v>3</v>
      </c>
      <c r="EB78" s="2" t="s">
        <v>3</v>
      </c>
      <c r="EC78" s="2" t="s">
        <v>3</v>
      </c>
      <c r="ED78" s="2"/>
      <c r="EE78" s="2">
        <v>83666879</v>
      </c>
      <c r="EF78" s="2">
        <v>2</v>
      </c>
      <c r="EG78" s="2" t="s">
        <v>24</v>
      </c>
      <c r="EH78" s="2">
        <v>27</v>
      </c>
      <c r="EI78" s="2" t="s">
        <v>59</v>
      </c>
      <c r="EJ78" s="2">
        <v>1</v>
      </c>
      <c r="EK78" s="2">
        <v>33001</v>
      </c>
      <c r="EL78" s="2" t="s">
        <v>59</v>
      </c>
      <c r="EM78" s="2" t="s">
        <v>60</v>
      </c>
      <c r="EN78" s="2"/>
      <c r="EO78" s="2" t="s">
        <v>3</v>
      </c>
      <c r="EP78" s="2"/>
      <c r="EQ78" s="2">
        <v>1024</v>
      </c>
      <c r="ER78" s="2">
        <v>0</v>
      </c>
      <c r="ES78" s="2">
        <v>0</v>
      </c>
      <c r="ET78" s="2">
        <v>0</v>
      </c>
      <c r="EU78" s="2">
        <v>0</v>
      </c>
      <c r="EV78" s="2">
        <v>0</v>
      </c>
      <c r="EW78" s="2">
        <v>0</v>
      </c>
      <c r="EX78" s="2">
        <v>0</v>
      </c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>
        <v>0</v>
      </c>
      <c r="FR78" s="2">
        <v>0</v>
      </c>
      <c r="FS78" s="2">
        <v>0</v>
      </c>
      <c r="FT78" s="2"/>
      <c r="FU78" s="2"/>
      <c r="FV78" s="2"/>
      <c r="FW78" s="2"/>
      <c r="FX78" s="2">
        <v>103</v>
      </c>
      <c r="FY78" s="2">
        <v>60</v>
      </c>
      <c r="FZ78" s="2"/>
      <c r="GA78" s="2" t="s">
        <v>3</v>
      </c>
      <c r="GB78" s="2"/>
      <c r="GC78" s="2"/>
      <c r="GD78" s="2">
        <v>1</v>
      </c>
      <c r="GE78" s="2"/>
      <c r="GF78" s="2">
        <v>457934895</v>
      </c>
      <c r="GG78" s="2">
        <v>2</v>
      </c>
      <c r="GH78" s="2">
        <v>1</v>
      </c>
      <c r="GI78" s="2">
        <v>-2</v>
      </c>
      <c r="GJ78" s="2">
        <v>0</v>
      </c>
      <c r="GK78" s="2">
        <v>0</v>
      </c>
      <c r="GL78" s="2">
        <f t="shared" si="93"/>
        <v>0</v>
      </c>
      <c r="GM78" s="2">
        <f t="shared" si="94"/>
        <v>0</v>
      </c>
      <c r="GN78" s="2">
        <f t="shared" si="95"/>
        <v>0</v>
      </c>
      <c r="GO78" s="2">
        <f t="shared" si="96"/>
        <v>0</v>
      </c>
      <c r="GP78" s="2">
        <f t="shared" si="97"/>
        <v>0</v>
      </c>
      <c r="GQ78" s="2"/>
      <c r="GR78" s="2">
        <v>0</v>
      </c>
      <c r="GS78" s="2">
        <v>0</v>
      </c>
      <c r="GT78" s="2">
        <v>0</v>
      </c>
      <c r="GU78" s="2" t="s">
        <v>3</v>
      </c>
      <c r="GV78" s="2">
        <f t="shared" si="98"/>
        <v>0</v>
      </c>
      <c r="GW78" s="2">
        <v>1</v>
      </c>
      <c r="GX78" s="2">
        <f t="shared" si="99"/>
        <v>0</v>
      </c>
      <c r="GY78" s="2"/>
      <c r="GZ78" s="2"/>
      <c r="HA78" s="2">
        <v>0</v>
      </c>
      <c r="HB78" s="2">
        <v>0</v>
      </c>
      <c r="HC78" s="2">
        <f t="shared" si="100"/>
        <v>0</v>
      </c>
      <c r="HD78" s="2"/>
      <c r="HE78" s="2" t="s">
        <v>3</v>
      </c>
      <c r="HF78" s="2" t="s">
        <v>3</v>
      </c>
      <c r="HG78" s="2"/>
      <c r="HH78" s="2"/>
      <c r="HI78" s="2"/>
      <c r="HJ78" s="2"/>
      <c r="HK78" s="2"/>
      <c r="HL78" s="2"/>
      <c r="HM78" s="2" t="s">
        <v>3</v>
      </c>
      <c r="HN78" s="2" t="s">
        <v>61</v>
      </c>
      <c r="HO78" s="2" t="s">
        <v>62</v>
      </c>
      <c r="HP78" s="2" t="s">
        <v>59</v>
      </c>
      <c r="HQ78" s="2" t="s">
        <v>59</v>
      </c>
      <c r="HR78" s="2"/>
      <c r="HS78" s="2">
        <v>0</v>
      </c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>
        <v>0</v>
      </c>
      <c r="IL78" s="2"/>
      <c r="IM78" s="2"/>
      <c r="IN78" s="2"/>
      <c r="IO78" s="2"/>
      <c r="IP78" s="2"/>
      <c r="IQ78" s="2"/>
      <c r="IR78" s="2"/>
      <c r="IS78" s="2"/>
      <c r="IT78" s="2"/>
      <c r="IU78" s="2"/>
    </row>
    <row r="79" spans="1:255" x14ac:dyDescent="0.2">
      <c r="A79">
        <v>18</v>
      </c>
      <c r="B79">
        <v>1</v>
      </c>
      <c r="C79">
        <v>121</v>
      </c>
      <c r="E79" t="s">
        <v>3</v>
      </c>
      <c r="F79" t="s">
        <v>89</v>
      </c>
      <c r="G79" t="s">
        <v>90</v>
      </c>
      <c r="H79" t="s">
        <v>43</v>
      </c>
      <c r="I79">
        <f>I72*J79</f>
        <v>0</v>
      </c>
      <c r="J79">
        <v>0</v>
      </c>
      <c r="K79">
        <v>0</v>
      </c>
      <c r="L79">
        <v>0</v>
      </c>
      <c r="M79">
        <v>0</v>
      </c>
      <c r="N79">
        <f t="shared" si="61"/>
        <v>0</v>
      </c>
      <c r="O79">
        <f t="shared" si="62"/>
        <v>0</v>
      </c>
      <c r="P79">
        <f t="shared" si="63"/>
        <v>0</v>
      </c>
      <c r="Q79">
        <f t="shared" si="64"/>
        <v>0</v>
      </c>
      <c r="R79">
        <f t="shared" si="65"/>
        <v>0</v>
      </c>
      <c r="S79">
        <f t="shared" si="66"/>
        <v>0</v>
      </c>
      <c r="T79">
        <f t="shared" si="67"/>
        <v>0</v>
      </c>
      <c r="U79">
        <f t="shared" si="68"/>
        <v>0</v>
      </c>
      <c r="V79">
        <f t="shared" si="69"/>
        <v>0</v>
      </c>
      <c r="W79">
        <f t="shared" si="70"/>
        <v>0</v>
      </c>
      <c r="X79">
        <f t="shared" si="71"/>
        <v>0</v>
      </c>
      <c r="Y79">
        <f t="shared" si="72"/>
        <v>0</v>
      </c>
      <c r="AA79">
        <v>-1</v>
      </c>
      <c r="AB79">
        <f t="shared" si="73"/>
        <v>0</v>
      </c>
      <c r="AC79">
        <f t="shared" si="74"/>
        <v>0</v>
      </c>
      <c r="AD79">
        <f t="shared" si="75"/>
        <v>0</v>
      </c>
      <c r="AE79">
        <f t="shared" si="76"/>
        <v>0</v>
      </c>
      <c r="AF79">
        <f t="shared" si="77"/>
        <v>0</v>
      </c>
      <c r="AG79">
        <f t="shared" si="78"/>
        <v>0</v>
      </c>
      <c r="AH79">
        <f t="shared" si="79"/>
        <v>0</v>
      </c>
      <c r="AI79">
        <f t="shared" si="80"/>
        <v>0</v>
      </c>
      <c r="AJ79">
        <f t="shared" si="81"/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103</v>
      </c>
      <c r="AU79">
        <v>60</v>
      </c>
      <c r="AV79">
        <v>1</v>
      </c>
      <c r="AW79">
        <v>1</v>
      </c>
      <c r="AZ79">
        <v>1</v>
      </c>
      <c r="BA79">
        <v>1</v>
      </c>
      <c r="BB79">
        <v>1</v>
      </c>
      <c r="BC79">
        <v>1</v>
      </c>
      <c r="BD79" t="s">
        <v>3</v>
      </c>
      <c r="BE79" t="s">
        <v>3</v>
      </c>
      <c r="BF79" t="s">
        <v>3</v>
      </c>
      <c r="BG79" t="s">
        <v>3</v>
      </c>
      <c r="BH79">
        <v>3</v>
      </c>
      <c r="BI79">
        <v>1</v>
      </c>
      <c r="BJ79" t="s">
        <v>3</v>
      </c>
      <c r="BM79">
        <v>33001</v>
      </c>
      <c r="BN79">
        <v>0</v>
      </c>
      <c r="BO79" t="s">
        <v>3</v>
      </c>
      <c r="BP79">
        <v>0</v>
      </c>
      <c r="BQ79">
        <v>2</v>
      </c>
      <c r="BR79">
        <v>0</v>
      </c>
      <c r="BS79">
        <v>1</v>
      </c>
      <c r="BT79">
        <v>1</v>
      </c>
      <c r="BU79">
        <v>1</v>
      </c>
      <c r="BV79">
        <v>1</v>
      </c>
      <c r="BW79">
        <v>1</v>
      </c>
      <c r="BX79">
        <v>1</v>
      </c>
      <c r="BY79" t="s">
        <v>3</v>
      </c>
      <c r="BZ79">
        <v>103</v>
      </c>
      <c r="CA79">
        <v>60</v>
      </c>
      <c r="CB79" t="s">
        <v>3</v>
      </c>
      <c r="CE79">
        <v>0</v>
      </c>
      <c r="CF79">
        <v>0</v>
      </c>
      <c r="CG79">
        <v>0</v>
      </c>
      <c r="CH79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 t="s">
        <v>3</v>
      </c>
      <c r="CO79">
        <v>0</v>
      </c>
      <c r="CP79">
        <f t="shared" si="82"/>
        <v>0</v>
      </c>
      <c r="CQ79">
        <f t="shared" si="83"/>
        <v>0</v>
      </c>
      <c r="CR79">
        <f t="shared" si="84"/>
        <v>0</v>
      </c>
      <c r="CS79">
        <f t="shared" si="85"/>
        <v>0</v>
      </c>
      <c r="CT79">
        <f t="shared" si="86"/>
        <v>0</v>
      </c>
      <c r="CU79">
        <f t="shared" si="87"/>
        <v>0</v>
      </c>
      <c r="CV79">
        <f t="shared" si="88"/>
        <v>0</v>
      </c>
      <c r="CW79">
        <f t="shared" si="89"/>
        <v>0</v>
      </c>
      <c r="CX79">
        <f t="shared" si="90"/>
        <v>0</v>
      </c>
      <c r="CY79">
        <f t="shared" si="91"/>
        <v>0</v>
      </c>
      <c r="CZ79">
        <f t="shared" si="92"/>
        <v>0</v>
      </c>
      <c r="DC79" t="s">
        <v>3</v>
      </c>
      <c r="DD79" t="s">
        <v>3</v>
      </c>
      <c r="DE79" t="s">
        <v>3</v>
      </c>
      <c r="DF79" t="s">
        <v>3</v>
      </c>
      <c r="DG79" t="s">
        <v>3</v>
      </c>
      <c r="DH79" t="s">
        <v>3</v>
      </c>
      <c r="DI79" t="s">
        <v>3</v>
      </c>
      <c r="DJ79" t="s">
        <v>3</v>
      </c>
      <c r="DK79" t="s">
        <v>3</v>
      </c>
      <c r="DL79" t="s">
        <v>3</v>
      </c>
      <c r="DM79" t="s">
        <v>3</v>
      </c>
      <c r="DN79">
        <v>0</v>
      </c>
      <c r="DO79">
        <v>0</v>
      </c>
      <c r="DP79">
        <v>1</v>
      </c>
      <c r="DQ79">
        <v>1</v>
      </c>
      <c r="DU79">
        <v>1013</v>
      </c>
      <c r="DV79" t="s">
        <v>43</v>
      </c>
      <c r="DW79" t="s">
        <v>43</v>
      </c>
      <c r="DX79">
        <v>1</v>
      </c>
      <c r="DZ79" t="s">
        <v>3</v>
      </c>
      <c r="EA79" t="s">
        <v>3</v>
      </c>
      <c r="EB79" t="s">
        <v>3</v>
      </c>
      <c r="EC79" t="s">
        <v>3</v>
      </c>
      <c r="EE79">
        <v>83666879</v>
      </c>
      <c r="EF79">
        <v>2</v>
      </c>
      <c r="EG79" t="s">
        <v>24</v>
      </c>
      <c r="EH79">
        <v>27</v>
      </c>
      <c r="EI79" t="s">
        <v>59</v>
      </c>
      <c r="EJ79">
        <v>1</v>
      </c>
      <c r="EK79">
        <v>33001</v>
      </c>
      <c r="EL79" t="s">
        <v>59</v>
      </c>
      <c r="EM79" t="s">
        <v>60</v>
      </c>
      <c r="EO79" t="s">
        <v>3</v>
      </c>
      <c r="EQ79">
        <v>1024</v>
      </c>
      <c r="ER79">
        <v>0</v>
      </c>
      <c r="ES79">
        <v>0</v>
      </c>
      <c r="ET79">
        <v>0</v>
      </c>
      <c r="EU79">
        <v>0</v>
      </c>
      <c r="EV79">
        <v>0</v>
      </c>
      <c r="EW79">
        <v>0</v>
      </c>
      <c r="EX79">
        <v>0</v>
      </c>
      <c r="FQ79">
        <v>0</v>
      </c>
      <c r="FR79">
        <v>0</v>
      </c>
      <c r="FS79">
        <v>0</v>
      </c>
      <c r="FX79">
        <v>103</v>
      </c>
      <c r="FY79">
        <v>60</v>
      </c>
      <c r="GA79" t="s">
        <v>3</v>
      </c>
      <c r="GD79">
        <v>1</v>
      </c>
      <c r="GF79">
        <v>457934895</v>
      </c>
      <c r="GG79">
        <v>2</v>
      </c>
      <c r="GH79">
        <v>1</v>
      </c>
      <c r="GI79">
        <v>-2</v>
      </c>
      <c r="GJ79">
        <v>0</v>
      </c>
      <c r="GK79">
        <v>0</v>
      </c>
      <c r="GL79">
        <f t="shared" si="93"/>
        <v>0</v>
      </c>
      <c r="GM79">
        <f t="shared" si="94"/>
        <v>0</v>
      </c>
      <c r="GN79">
        <f t="shared" si="95"/>
        <v>0</v>
      </c>
      <c r="GO79">
        <f t="shared" si="96"/>
        <v>0</v>
      </c>
      <c r="GP79">
        <f t="shared" si="97"/>
        <v>0</v>
      </c>
      <c r="GR79">
        <v>0</v>
      </c>
      <c r="GS79">
        <v>0</v>
      </c>
      <c r="GT79">
        <v>0</v>
      </c>
      <c r="GU79" t="s">
        <v>3</v>
      </c>
      <c r="GV79">
        <f t="shared" si="98"/>
        <v>0</v>
      </c>
      <c r="GW79">
        <v>1</v>
      </c>
      <c r="GX79">
        <f t="shared" si="99"/>
        <v>0</v>
      </c>
      <c r="HA79">
        <v>0</v>
      </c>
      <c r="HB79">
        <v>0</v>
      </c>
      <c r="HC79">
        <f t="shared" si="100"/>
        <v>0</v>
      </c>
      <c r="HE79" t="s">
        <v>3</v>
      </c>
      <c r="HF79" t="s">
        <v>3</v>
      </c>
      <c r="HM79" t="s">
        <v>3</v>
      </c>
      <c r="HN79" t="s">
        <v>61</v>
      </c>
      <c r="HO79" t="s">
        <v>62</v>
      </c>
      <c r="HP79" t="s">
        <v>59</v>
      </c>
      <c r="HQ79" t="s">
        <v>59</v>
      </c>
      <c r="HS79">
        <v>0</v>
      </c>
      <c r="IK79">
        <v>0</v>
      </c>
    </row>
    <row r="80" spans="1:255" x14ac:dyDescent="0.2">
      <c r="A80" s="2">
        <v>18</v>
      </c>
      <c r="B80" s="2">
        <v>1</v>
      </c>
      <c r="C80" s="2">
        <v>103</v>
      </c>
      <c r="D80" s="2"/>
      <c r="E80" s="2" t="s">
        <v>3</v>
      </c>
      <c r="F80" s="2" t="s">
        <v>92</v>
      </c>
      <c r="G80" s="2" t="s">
        <v>93</v>
      </c>
      <c r="H80" s="2" t="s">
        <v>94</v>
      </c>
      <c r="I80" s="2">
        <f>I71*J80</f>
        <v>0</v>
      </c>
      <c r="J80" s="2">
        <v>0</v>
      </c>
      <c r="K80" s="2">
        <v>0</v>
      </c>
      <c r="L80" s="2">
        <v>0</v>
      </c>
      <c r="M80" s="2">
        <v>0</v>
      </c>
      <c r="N80" s="2">
        <f t="shared" si="61"/>
        <v>0</v>
      </c>
      <c r="O80" s="2">
        <f t="shared" si="62"/>
        <v>0</v>
      </c>
      <c r="P80" s="2">
        <f t="shared" si="63"/>
        <v>0</v>
      </c>
      <c r="Q80" s="2">
        <f t="shared" si="64"/>
        <v>0</v>
      </c>
      <c r="R80" s="2">
        <f t="shared" si="65"/>
        <v>0</v>
      </c>
      <c r="S80" s="2">
        <f t="shared" si="66"/>
        <v>0</v>
      </c>
      <c r="T80" s="2">
        <f t="shared" si="67"/>
        <v>0</v>
      </c>
      <c r="U80" s="2">
        <f t="shared" si="68"/>
        <v>0</v>
      </c>
      <c r="V80" s="2">
        <f t="shared" si="69"/>
        <v>0</v>
      </c>
      <c r="W80" s="2">
        <f t="shared" si="70"/>
        <v>0</v>
      </c>
      <c r="X80" s="2">
        <f t="shared" si="71"/>
        <v>0</v>
      </c>
      <c r="Y80" s="2">
        <f t="shared" si="72"/>
        <v>0</v>
      </c>
      <c r="Z80" s="2"/>
      <c r="AA80" s="2">
        <v>-1</v>
      </c>
      <c r="AB80" s="2">
        <f t="shared" si="73"/>
        <v>0</v>
      </c>
      <c r="AC80" s="2">
        <f t="shared" si="74"/>
        <v>0</v>
      </c>
      <c r="AD80" s="2">
        <f t="shared" si="75"/>
        <v>0</v>
      </c>
      <c r="AE80" s="2">
        <f t="shared" si="76"/>
        <v>0</v>
      </c>
      <c r="AF80" s="2">
        <f t="shared" si="77"/>
        <v>0</v>
      </c>
      <c r="AG80" s="2">
        <f t="shared" si="78"/>
        <v>0</v>
      </c>
      <c r="AH80" s="2">
        <f t="shared" si="79"/>
        <v>0</v>
      </c>
      <c r="AI80" s="2">
        <f t="shared" si="80"/>
        <v>0</v>
      </c>
      <c r="AJ80" s="2">
        <f t="shared" si="81"/>
        <v>0</v>
      </c>
      <c r="AK80" s="2">
        <v>0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0</v>
      </c>
      <c r="AS80" s="2">
        <v>0</v>
      </c>
      <c r="AT80" s="2">
        <v>103</v>
      </c>
      <c r="AU80" s="2">
        <v>60</v>
      </c>
      <c r="AV80" s="2">
        <v>1</v>
      </c>
      <c r="AW80" s="2">
        <v>1</v>
      </c>
      <c r="AX80" s="2"/>
      <c r="AY80" s="2"/>
      <c r="AZ80" s="2">
        <v>1</v>
      </c>
      <c r="BA80" s="2">
        <v>1</v>
      </c>
      <c r="BB80" s="2">
        <v>1</v>
      </c>
      <c r="BC80" s="2">
        <v>1</v>
      </c>
      <c r="BD80" s="2" t="s">
        <v>3</v>
      </c>
      <c r="BE80" s="2" t="s">
        <v>3</v>
      </c>
      <c r="BF80" s="2" t="s">
        <v>3</v>
      </c>
      <c r="BG80" s="2" t="s">
        <v>3</v>
      </c>
      <c r="BH80" s="2">
        <v>3</v>
      </c>
      <c r="BI80" s="2">
        <v>1</v>
      </c>
      <c r="BJ80" s="2" t="s">
        <v>3</v>
      </c>
      <c r="BK80" s="2"/>
      <c r="BL80" s="2"/>
      <c r="BM80" s="2">
        <v>33001</v>
      </c>
      <c r="BN80" s="2">
        <v>0</v>
      </c>
      <c r="BO80" s="2" t="s">
        <v>3</v>
      </c>
      <c r="BP80" s="2">
        <v>0</v>
      </c>
      <c r="BQ80" s="2">
        <v>2</v>
      </c>
      <c r="BR80" s="2">
        <v>0</v>
      </c>
      <c r="BS80" s="2">
        <v>1</v>
      </c>
      <c r="BT80" s="2">
        <v>1</v>
      </c>
      <c r="BU80" s="2">
        <v>1</v>
      </c>
      <c r="BV80" s="2">
        <v>1</v>
      </c>
      <c r="BW80" s="2">
        <v>1</v>
      </c>
      <c r="BX80" s="2">
        <v>1</v>
      </c>
      <c r="BY80" s="2" t="s">
        <v>3</v>
      </c>
      <c r="BZ80" s="2">
        <v>103</v>
      </c>
      <c r="CA80" s="2">
        <v>60</v>
      </c>
      <c r="CB80" s="2" t="s">
        <v>3</v>
      </c>
      <c r="CC80" s="2"/>
      <c r="CD80" s="2"/>
      <c r="CE80" s="2">
        <v>0</v>
      </c>
      <c r="CF80" s="2">
        <v>0</v>
      </c>
      <c r="CG80" s="2">
        <v>0</v>
      </c>
      <c r="CH80" s="2">
        <v>0</v>
      </c>
      <c r="CI80" s="2">
        <v>0</v>
      </c>
      <c r="CJ80" s="2">
        <v>0</v>
      </c>
      <c r="CK80" s="2">
        <v>0</v>
      </c>
      <c r="CL80" s="2">
        <v>0</v>
      </c>
      <c r="CM80" s="2">
        <v>0</v>
      </c>
      <c r="CN80" s="2" t="s">
        <v>3</v>
      </c>
      <c r="CO80" s="2">
        <v>0</v>
      </c>
      <c r="CP80" s="2">
        <f t="shared" si="82"/>
        <v>0</v>
      </c>
      <c r="CQ80" s="2">
        <f t="shared" si="83"/>
        <v>0</v>
      </c>
      <c r="CR80" s="2">
        <f t="shared" si="84"/>
        <v>0</v>
      </c>
      <c r="CS80" s="2">
        <f t="shared" si="85"/>
        <v>0</v>
      </c>
      <c r="CT80" s="2">
        <f t="shared" si="86"/>
        <v>0</v>
      </c>
      <c r="CU80" s="2">
        <f t="shared" si="87"/>
        <v>0</v>
      </c>
      <c r="CV80" s="2">
        <f t="shared" si="88"/>
        <v>0</v>
      </c>
      <c r="CW80" s="2">
        <f t="shared" si="89"/>
        <v>0</v>
      </c>
      <c r="CX80" s="2">
        <f t="shared" si="90"/>
        <v>0</v>
      </c>
      <c r="CY80" s="2">
        <f t="shared" si="91"/>
        <v>0</v>
      </c>
      <c r="CZ80" s="2">
        <f t="shared" si="92"/>
        <v>0</v>
      </c>
      <c r="DA80" s="2"/>
      <c r="DB80" s="2"/>
      <c r="DC80" s="2" t="s">
        <v>3</v>
      </c>
      <c r="DD80" s="2" t="s">
        <v>3</v>
      </c>
      <c r="DE80" s="2" t="s">
        <v>3</v>
      </c>
      <c r="DF80" s="2" t="s">
        <v>3</v>
      </c>
      <c r="DG80" s="2" t="s">
        <v>3</v>
      </c>
      <c r="DH80" s="2" t="s">
        <v>3</v>
      </c>
      <c r="DI80" s="2" t="s">
        <v>3</v>
      </c>
      <c r="DJ80" s="2" t="s">
        <v>3</v>
      </c>
      <c r="DK80" s="2" t="s">
        <v>3</v>
      </c>
      <c r="DL80" s="2" t="s">
        <v>3</v>
      </c>
      <c r="DM80" s="2" t="s">
        <v>3</v>
      </c>
      <c r="DN80" s="2">
        <v>0</v>
      </c>
      <c r="DO80" s="2">
        <v>0</v>
      </c>
      <c r="DP80" s="2">
        <v>1</v>
      </c>
      <c r="DQ80" s="2">
        <v>1</v>
      </c>
      <c r="DR80" s="2"/>
      <c r="DS80" s="2"/>
      <c r="DT80" s="2"/>
      <c r="DU80" s="2">
        <v>1009</v>
      </c>
      <c r="DV80" s="2" t="s">
        <v>94</v>
      </c>
      <c r="DW80" s="2" t="s">
        <v>94</v>
      </c>
      <c r="DX80" s="2">
        <v>1000</v>
      </c>
      <c r="DY80" s="2"/>
      <c r="DZ80" s="2" t="s">
        <v>3</v>
      </c>
      <c r="EA80" s="2" t="s">
        <v>3</v>
      </c>
      <c r="EB80" s="2" t="s">
        <v>3</v>
      </c>
      <c r="EC80" s="2" t="s">
        <v>3</v>
      </c>
      <c r="ED80" s="2"/>
      <c r="EE80" s="2">
        <v>83666879</v>
      </c>
      <c r="EF80" s="2">
        <v>2</v>
      </c>
      <c r="EG80" s="2" t="s">
        <v>24</v>
      </c>
      <c r="EH80" s="2">
        <v>27</v>
      </c>
      <c r="EI80" s="2" t="s">
        <v>59</v>
      </c>
      <c r="EJ80" s="2">
        <v>1</v>
      </c>
      <c r="EK80" s="2">
        <v>33001</v>
      </c>
      <c r="EL80" s="2" t="s">
        <v>59</v>
      </c>
      <c r="EM80" s="2" t="s">
        <v>60</v>
      </c>
      <c r="EN80" s="2"/>
      <c r="EO80" s="2" t="s">
        <v>3</v>
      </c>
      <c r="EP80" s="2"/>
      <c r="EQ80" s="2">
        <v>1024</v>
      </c>
      <c r="ER80" s="2">
        <v>0</v>
      </c>
      <c r="ES80" s="2">
        <v>0</v>
      </c>
      <c r="ET80" s="2">
        <v>0</v>
      </c>
      <c r="EU80" s="2">
        <v>0</v>
      </c>
      <c r="EV80" s="2">
        <v>0</v>
      </c>
      <c r="EW80" s="2">
        <v>0</v>
      </c>
      <c r="EX80" s="2">
        <v>0</v>
      </c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>
        <v>0</v>
      </c>
      <c r="FR80" s="2">
        <v>0</v>
      </c>
      <c r="FS80" s="2">
        <v>0</v>
      </c>
      <c r="FT80" s="2"/>
      <c r="FU80" s="2"/>
      <c r="FV80" s="2"/>
      <c r="FW80" s="2"/>
      <c r="FX80" s="2">
        <v>103</v>
      </c>
      <c r="FY80" s="2">
        <v>60</v>
      </c>
      <c r="FZ80" s="2"/>
      <c r="GA80" s="2" t="s">
        <v>3</v>
      </c>
      <c r="GB80" s="2"/>
      <c r="GC80" s="2"/>
      <c r="GD80" s="2">
        <v>1</v>
      </c>
      <c r="GE80" s="2"/>
      <c r="GF80" s="2">
        <v>1602794472</v>
      </c>
      <c r="GG80" s="2">
        <v>2</v>
      </c>
      <c r="GH80" s="2">
        <v>1</v>
      </c>
      <c r="GI80" s="2">
        <v>-2</v>
      </c>
      <c r="GJ80" s="2">
        <v>0</v>
      </c>
      <c r="GK80" s="2">
        <v>0</v>
      </c>
      <c r="GL80" s="2">
        <f t="shared" si="93"/>
        <v>0</v>
      </c>
      <c r="GM80" s="2">
        <f t="shared" si="94"/>
        <v>0</v>
      </c>
      <c r="GN80" s="2">
        <f t="shared" si="95"/>
        <v>0</v>
      </c>
      <c r="GO80" s="2">
        <f t="shared" si="96"/>
        <v>0</v>
      </c>
      <c r="GP80" s="2">
        <f t="shared" si="97"/>
        <v>0</v>
      </c>
      <c r="GQ80" s="2"/>
      <c r="GR80" s="2">
        <v>0</v>
      </c>
      <c r="GS80" s="2">
        <v>0</v>
      </c>
      <c r="GT80" s="2">
        <v>0</v>
      </c>
      <c r="GU80" s="2" t="s">
        <v>3</v>
      </c>
      <c r="GV80" s="2">
        <f t="shared" si="98"/>
        <v>0</v>
      </c>
      <c r="GW80" s="2">
        <v>1</v>
      </c>
      <c r="GX80" s="2">
        <f t="shared" si="99"/>
        <v>0</v>
      </c>
      <c r="GY80" s="2"/>
      <c r="GZ80" s="2"/>
      <c r="HA80" s="2">
        <v>0</v>
      </c>
      <c r="HB80" s="2">
        <v>0</v>
      </c>
      <c r="HC80" s="2">
        <f t="shared" si="100"/>
        <v>0</v>
      </c>
      <c r="HD80" s="2"/>
      <c r="HE80" s="2" t="s">
        <v>3</v>
      </c>
      <c r="HF80" s="2" t="s">
        <v>3</v>
      </c>
      <c r="HG80" s="2"/>
      <c r="HH80" s="2"/>
      <c r="HI80" s="2"/>
      <c r="HJ80" s="2"/>
      <c r="HK80" s="2"/>
      <c r="HL80" s="2"/>
      <c r="HM80" s="2" t="s">
        <v>3</v>
      </c>
      <c r="HN80" s="2" t="s">
        <v>61</v>
      </c>
      <c r="HO80" s="2" t="s">
        <v>62</v>
      </c>
      <c r="HP80" s="2" t="s">
        <v>59</v>
      </c>
      <c r="HQ80" s="2" t="s">
        <v>59</v>
      </c>
      <c r="HR80" s="2"/>
      <c r="HS80" s="2">
        <v>0</v>
      </c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>
        <v>0</v>
      </c>
      <c r="IL80" s="2"/>
      <c r="IM80" s="2"/>
      <c r="IN80" s="2"/>
      <c r="IO80" s="2"/>
      <c r="IP80" s="2"/>
      <c r="IQ80" s="2"/>
      <c r="IR80" s="2"/>
      <c r="IS80" s="2"/>
      <c r="IT80" s="2"/>
      <c r="IU80" s="2"/>
    </row>
    <row r="81" spans="1:255" x14ac:dyDescent="0.2">
      <c r="A81">
        <v>18</v>
      </c>
      <c r="B81">
        <v>1</v>
      </c>
      <c r="C81">
        <v>122</v>
      </c>
      <c r="E81" t="s">
        <v>3</v>
      </c>
      <c r="F81" t="s">
        <v>92</v>
      </c>
      <c r="G81" t="s">
        <v>93</v>
      </c>
      <c r="H81" t="s">
        <v>94</v>
      </c>
      <c r="I81">
        <f>I72*J81</f>
        <v>0</v>
      </c>
      <c r="J81">
        <v>0</v>
      </c>
      <c r="K81">
        <v>0</v>
      </c>
      <c r="L81">
        <v>0</v>
      </c>
      <c r="M81">
        <v>0</v>
      </c>
      <c r="N81">
        <f t="shared" si="61"/>
        <v>0</v>
      </c>
      <c r="O81">
        <f t="shared" si="62"/>
        <v>0</v>
      </c>
      <c r="P81">
        <f t="shared" si="63"/>
        <v>0</v>
      </c>
      <c r="Q81">
        <f t="shared" si="64"/>
        <v>0</v>
      </c>
      <c r="R81">
        <f t="shared" si="65"/>
        <v>0</v>
      </c>
      <c r="S81">
        <f t="shared" si="66"/>
        <v>0</v>
      </c>
      <c r="T81">
        <f t="shared" si="67"/>
        <v>0</v>
      </c>
      <c r="U81">
        <f t="shared" si="68"/>
        <v>0</v>
      </c>
      <c r="V81">
        <f t="shared" si="69"/>
        <v>0</v>
      </c>
      <c r="W81">
        <f t="shared" si="70"/>
        <v>0</v>
      </c>
      <c r="X81">
        <f t="shared" si="71"/>
        <v>0</v>
      </c>
      <c r="Y81">
        <f t="shared" si="72"/>
        <v>0</v>
      </c>
      <c r="AA81">
        <v>-1</v>
      </c>
      <c r="AB81">
        <f t="shared" si="73"/>
        <v>0</v>
      </c>
      <c r="AC81">
        <f t="shared" si="74"/>
        <v>0</v>
      </c>
      <c r="AD81">
        <f t="shared" si="75"/>
        <v>0</v>
      </c>
      <c r="AE81">
        <f t="shared" si="76"/>
        <v>0</v>
      </c>
      <c r="AF81">
        <f t="shared" si="77"/>
        <v>0</v>
      </c>
      <c r="AG81">
        <f t="shared" si="78"/>
        <v>0</v>
      </c>
      <c r="AH81">
        <f t="shared" si="79"/>
        <v>0</v>
      </c>
      <c r="AI81">
        <f t="shared" si="80"/>
        <v>0</v>
      </c>
      <c r="AJ81">
        <f t="shared" si="81"/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103</v>
      </c>
      <c r="AU81">
        <v>60</v>
      </c>
      <c r="AV81">
        <v>1</v>
      </c>
      <c r="AW81">
        <v>1</v>
      </c>
      <c r="AZ81">
        <v>1</v>
      </c>
      <c r="BA81">
        <v>1</v>
      </c>
      <c r="BB81">
        <v>1</v>
      </c>
      <c r="BC81">
        <v>1</v>
      </c>
      <c r="BD81" t="s">
        <v>3</v>
      </c>
      <c r="BE81" t="s">
        <v>3</v>
      </c>
      <c r="BF81" t="s">
        <v>3</v>
      </c>
      <c r="BG81" t="s">
        <v>3</v>
      </c>
      <c r="BH81">
        <v>3</v>
      </c>
      <c r="BI81">
        <v>1</v>
      </c>
      <c r="BJ81" t="s">
        <v>3</v>
      </c>
      <c r="BM81">
        <v>33001</v>
      </c>
      <c r="BN81">
        <v>0</v>
      </c>
      <c r="BO81" t="s">
        <v>3</v>
      </c>
      <c r="BP81">
        <v>0</v>
      </c>
      <c r="BQ81">
        <v>2</v>
      </c>
      <c r="BR81">
        <v>0</v>
      </c>
      <c r="BS81">
        <v>1</v>
      </c>
      <c r="BT81">
        <v>1</v>
      </c>
      <c r="BU81">
        <v>1</v>
      </c>
      <c r="BV81">
        <v>1</v>
      </c>
      <c r="BW81">
        <v>1</v>
      </c>
      <c r="BX81">
        <v>1</v>
      </c>
      <c r="BY81" t="s">
        <v>3</v>
      </c>
      <c r="BZ81">
        <v>103</v>
      </c>
      <c r="CA81">
        <v>60</v>
      </c>
      <c r="CB81" t="s">
        <v>3</v>
      </c>
      <c r="CE81">
        <v>0</v>
      </c>
      <c r="CF81">
        <v>0</v>
      </c>
      <c r="CG81">
        <v>0</v>
      </c>
      <c r="CH81">
        <v>0</v>
      </c>
      <c r="CI81">
        <v>0</v>
      </c>
      <c r="CJ81">
        <v>0</v>
      </c>
      <c r="CK81">
        <v>0</v>
      </c>
      <c r="CL81">
        <v>0</v>
      </c>
      <c r="CM81">
        <v>0</v>
      </c>
      <c r="CN81" t="s">
        <v>3</v>
      </c>
      <c r="CO81">
        <v>0</v>
      </c>
      <c r="CP81">
        <f t="shared" si="82"/>
        <v>0</v>
      </c>
      <c r="CQ81">
        <f t="shared" si="83"/>
        <v>0</v>
      </c>
      <c r="CR81">
        <f t="shared" si="84"/>
        <v>0</v>
      </c>
      <c r="CS81">
        <f t="shared" si="85"/>
        <v>0</v>
      </c>
      <c r="CT81">
        <f t="shared" si="86"/>
        <v>0</v>
      </c>
      <c r="CU81">
        <f t="shared" si="87"/>
        <v>0</v>
      </c>
      <c r="CV81">
        <f t="shared" si="88"/>
        <v>0</v>
      </c>
      <c r="CW81">
        <f t="shared" si="89"/>
        <v>0</v>
      </c>
      <c r="CX81">
        <f t="shared" si="90"/>
        <v>0</v>
      </c>
      <c r="CY81">
        <f t="shared" si="91"/>
        <v>0</v>
      </c>
      <c r="CZ81">
        <f t="shared" si="92"/>
        <v>0</v>
      </c>
      <c r="DC81" t="s">
        <v>3</v>
      </c>
      <c r="DD81" t="s">
        <v>3</v>
      </c>
      <c r="DE81" t="s">
        <v>3</v>
      </c>
      <c r="DF81" t="s">
        <v>3</v>
      </c>
      <c r="DG81" t="s">
        <v>3</v>
      </c>
      <c r="DH81" t="s">
        <v>3</v>
      </c>
      <c r="DI81" t="s">
        <v>3</v>
      </c>
      <c r="DJ81" t="s">
        <v>3</v>
      </c>
      <c r="DK81" t="s">
        <v>3</v>
      </c>
      <c r="DL81" t="s">
        <v>3</v>
      </c>
      <c r="DM81" t="s">
        <v>3</v>
      </c>
      <c r="DN81">
        <v>0</v>
      </c>
      <c r="DO81">
        <v>0</v>
      </c>
      <c r="DP81">
        <v>1</v>
      </c>
      <c r="DQ81">
        <v>1</v>
      </c>
      <c r="DU81">
        <v>1009</v>
      </c>
      <c r="DV81" t="s">
        <v>94</v>
      </c>
      <c r="DW81" t="s">
        <v>94</v>
      </c>
      <c r="DX81">
        <v>1000</v>
      </c>
      <c r="DZ81" t="s">
        <v>3</v>
      </c>
      <c r="EA81" t="s">
        <v>3</v>
      </c>
      <c r="EB81" t="s">
        <v>3</v>
      </c>
      <c r="EC81" t="s">
        <v>3</v>
      </c>
      <c r="EE81">
        <v>83666879</v>
      </c>
      <c r="EF81">
        <v>2</v>
      </c>
      <c r="EG81" t="s">
        <v>24</v>
      </c>
      <c r="EH81">
        <v>27</v>
      </c>
      <c r="EI81" t="s">
        <v>59</v>
      </c>
      <c r="EJ81">
        <v>1</v>
      </c>
      <c r="EK81">
        <v>33001</v>
      </c>
      <c r="EL81" t="s">
        <v>59</v>
      </c>
      <c r="EM81" t="s">
        <v>60</v>
      </c>
      <c r="EO81" t="s">
        <v>3</v>
      </c>
      <c r="EQ81">
        <v>1024</v>
      </c>
      <c r="ER81">
        <v>0</v>
      </c>
      <c r="ES81">
        <v>0</v>
      </c>
      <c r="ET81">
        <v>0</v>
      </c>
      <c r="EU81">
        <v>0</v>
      </c>
      <c r="EV81">
        <v>0</v>
      </c>
      <c r="EW81">
        <v>0</v>
      </c>
      <c r="EX81">
        <v>0</v>
      </c>
      <c r="FQ81">
        <v>0</v>
      </c>
      <c r="FR81">
        <v>0</v>
      </c>
      <c r="FS81">
        <v>0</v>
      </c>
      <c r="FX81">
        <v>103</v>
      </c>
      <c r="FY81">
        <v>60</v>
      </c>
      <c r="GA81" t="s">
        <v>3</v>
      </c>
      <c r="GD81">
        <v>1</v>
      </c>
      <c r="GF81">
        <v>1602794472</v>
      </c>
      <c r="GG81">
        <v>2</v>
      </c>
      <c r="GH81">
        <v>1</v>
      </c>
      <c r="GI81">
        <v>-2</v>
      </c>
      <c r="GJ81">
        <v>0</v>
      </c>
      <c r="GK81">
        <v>0</v>
      </c>
      <c r="GL81">
        <f t="shared" si="93"/>
        <v>0</v>
      </c>
      <c r="GM81">
        <f t="shared" si="94"/>
        <v>0</v>
      </c>
      <c r="GN81">
        <f t="shared" si="95"/>
        <v>0</v>
      </c>
      <c r="GO81">
        <f t="shared" si="96"/>
        <v>0</v>
      </c>
      <c r="GP81">
        <f t="shared" si="97"/>
        <v>0</v>
      </c>
      <c r="GR81">
        <v>0</v>
      </c>
      <c r="GS81">
        <v>0</v>
      </c>
      <c r="GT81">
        <v>0</v>
      </c>
      <c r="GU81" t="s">
        <v>3</v>
      </c>
      <c r="GV81">
        <f t="shared" si="98"/>
        <v>0</v>
      </c>
      <c r="GW81">
        <v>1</v>
      </c>
      <c r="GX81">
        <f t="shared" si="99"/>
        <v>0</v>
      </c>
      <c r="HA81">
        <v>0</v>
      </c>
      <c r="HB81">
        <v>0</v>
      </c>
      <c r="HC81">
        <f t="shared" si="100"/>
        <v>0</v>
      </c>
      <c r="HE81" t="s">
        <v>3</v>
      </c>
      <c r="HF81" t="s">
        <v>3</v>
      </c>
      <c r="HM81" t="s">
        <v>3</v>
      </c>
      <c r="HN81" t="s">
        <v>61</v>
      </c>
      <c r="HO81" t="s">
        <v>62</v>
      </c>
      <c r="HP81" t="s">
        <v>59</v>
      </c>
      <c r="HQ81" t="s">
        <v>59</v>
      </c>
      <c r="HS81">
        <v>0</v>
      </c>
      <c r="IK81">
        <v>0</v>
      </c>
    </row>
    <row r="82" spans="1:255" x14ac:dyDescent="0.2">
      <c r="A82" s="2">
        <v>18</v>
      </c>
      <c r="B82" s="2">
        <v>1</v>
      </c>
      <c r="C82" s="2">
        <v>104</v>
      </c>
      <c r="D82" s="2"/>
      <c r="E82" s="2" t="s">
        <v>3</v>
      </c>
      <c r="F82" s="2" t="s">
        <v>96</v>
      </c>
      <c r="G82" s="2" t="s">
        <v>97</v>
      </c>
      <c r="H82" s="2" t="s">
        <v>86</v>
      </c>
      <c r="I82" s="2">
        <f>I71*J82</f>
        <v>0</v>
      </c>
      <c r="J82" s="2">
        <v>0</v>
      </c>
      <c r="K82" s="2">
        <v>0</v>
      </c>
      <c r="L82" s="2">
        <v>0</v>
      </c>
      <c r="M82" s="2">
        <v>0</v>
      </c>
      <c r="N82" s="2">
        <f t="shared" si="61"/>
        <v>0</v>
      </c>
      <c r="O82" s="2">
        <f t="shared" si="62"/>
        <v>0</v>
      </c>
      <c r="P82" s="2">
        <f t="shared" si="63"/>
        <v>0</v>
      </c>
      <c r="Q82" s="2">
        <f t="shared" si="64"/>
        <v>0</v>
      </c>
      <c r="R82" s="2">
        <f t="shared" si="65"/>
        <v>0</v>
      </c>
      <c r="S82" s="2">
        <f t="shared" si="66"/>
        <v>0</v>
      </c>
      <c r="T82" s="2">
        <f t="shared" si="67"/>
        <v>0</v>
      </c>
      <c r="U82" s="2">
        <f t="shared" si="68"/>
        <v>0</v>
      </c>
      <c r="V82" s="2">
        <f t="shared" si="69"/>
        <v>0</v>
      </c>
      <c r="W82" s="2">
        <f t="shared" si="70"/>
        <v>0</v>
      </c>
      <c r="X82" s="2">
        <f t="shared" si="71"/>
        <v>0</v>
      </c>
      <c r="Y82" s="2">
        <f t="shared" si="72"/>
        <v>0</v>
      </c>
      <c r="Z82" s="2"/>
      <c r="AA82" s="2">
        <v>-1</v>
      </c>
      <c r="AB82" s="2">
        <f t="shared" si="73"/>
        <v>0</v>
      </c>
      <c r="AC82" s="2">
        <f t="shared" si="74"/>
        <v>0</v>
      </c>
      <c r="AD82" s="2">
        <f t="shared" si="75"/>
        <v>0</v>
      </c>
      <c r="AE82" s="2">
        <f t="shared" si="76"/>
        <v>0</v>
      </c>
      <c r="AF82" s="2">
        <f t="shared" si="77"/>
        <v>0</v>
      </c>
      <c r="AG82" s="2">
        <f t="shared" si="78"/>
        <v>0</v>
      </c>
      <c r="AH82" s="2">
        <f t="shared" si="79"/>
        <v>0</v>
      </c>
      <c r="AI82" s="2">
        <f t="shared" si="80"/>
        <v>0</v>
      </c>
      <c r="AJ82" s="2">
        <f t="shared" si="81"/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103</v>
      </c>
      <c r="AU82" s="2">
        <v>60</v>
      </c>
      <c r="AV82" s="2">
        <v>1</v>
      </c>
      <c r="AW82" s="2">
        <v>1</v>
      </c>
      <c r="AX82" s="2"/>
      <c r="AY82" s="2"/>
      <c r="AZ82" s="2">
        <v>1</v>
      </c>
      <c r="BA82" s="2">
        <v>1</v>
      </c>
      <c r="BB82" s="2">
        <v>1</v>
      </c>
      <c r="BC82" s="2">
        <v>1</v>
      </c>
      <c r="BD82" s="2" t="s">
        <v>3</v>
      </c>
      <c r="BE82" s="2" t="s">
        <v>3</v>
      </c>
      <c r="BF82" s="2" t="s">
        <v>3</v>
      </c>
      <c r="BG82" s="2" t="s">
        <v>3</v>
      </c>
      <c r="BH82" s="2">
        <v>3</v>
      </c>
      <c r="BI82" s="2">
        <v>1</v>
      </c>
      <c r="BJ82" s="2" t="s">
        <v>3</v>
      </c>
      <c r="BK82" s="2"/>
      <c r="BL82" s="2"/>
      <c r="BM82" s="2">
        <v>33001</v>
      </c>
      <c r="BN82" s="2">
        <v>0</v>
      </c>
      <c r="BO82" s="2" t="s">
        <v>3</v>
      </c>
      <c r="BP82" s="2">
        <v>0</v>
      </c>
      <c r="BQ82" s="2">
        <v>2</v>
      </c>
      <c r="BR82" s="2">
        <v>0</v>
      </c>
      <c r="BS82" s="2">
        <v>1</v>
      </c>
      <c r="BT82" s="2">
        <v>1</v>
      </c>
      <c r="BU82" s="2">
        <v>1</v>
      </c>
      <c r="BV82" s="2">
        <v>1</v>
      </c>
      <c r="BW82" s="2">
        <v>1</v>
      </c>
      <c r="BX82" s="2">
        <v>1</v>
      </c>
      <c r="BY82" s="2" t="s">
        <v>3</v>
      </c>
      <c r="BZ82" s="2">
        <v>103</v>
      </c>
      <c r="CA82" s="2">
        <v>60</v>
      </c>
      <c r="CB82" s="2" t="s">
        <v>3</v>
      </c>
      <c r="CC82" s="2"/>
      <c r="CD82" s="2"/>
      <c r="CE82" s="2">
        <v>0</v>
      </c>
      <c r="CF82" s="2">
        <v>0</v>
      </c>
      <c r="CG82" s="2">
        <v>0</v>
      </c>
      <c r="CH82" s="2">
        <v>0</v>
      </c>
      <c r="CI82" s="2">
        <v>0</v>
      </c>
      <c r="CJ82" s="2">
        <v>0</v>
      </c>
      <c r="CK82" s="2">
        <v>0</v>
      </c>
      <c r="CL82" s="2">
        <v>0</v>
      </c>
      <c r="CM82" s="2">
        <v>0</v>
      </c>
      <c r="CN82" s="2" t="s">
        <v>3</v>
      </c>
      <c r="CO82" s="2">
        <v>0</v>
      </c>
      <c r="CP82" s="2">
        <f t="shared" si="82"/>
        <v>0</v>
      </c>
      <c r="CQ82" s="2">
        <f t="shared" si="83"/>
        <v>0</v>
      </c>
      <c r="CR82" s="2">
        <f t="shared" si="84"/>
        <v>0</v>
      </c>
      <c r="CS82" s="2">
        <f t="shared" si="85"/>
        <v>0</v>
      </c>
      <c r="CT82" s="2">
        <f t="shared" si="86"/>
        <v>0</v>
      </c>
      <c r="CU82" s="2">
        <f t="shared" si="87"/>
        <v>0</v>
      </c>
      <c r="CV82" s="2">
        <f t="shared" si="88"/>
        <v>0</v>
      </c>
      <c r="CW82" s="2">
        <f t="shared" si="89"/>
        <v>0</v>
      </c>
      <c r="CX82" s="2">
        <f t="shared" si="90"/>
        <v>0</v>
      </c>
      <c r="CY82" s="2">
        <f t="shared" si="91"/>
        <v>0</v>
      </c>
      <c r="CZ82" s="2">
        <f t="shared" si="92"/>
        <v>0</v>
      </c>
      <c r="DA82" s="2"/>
      <c r="DB82" s="2"/>
      <c r="DC82" s="2" t="s">
        <v>3</v>
      </c>
      <c r="DD82" s="2" t="s">
        <v>3</v>
      </c>
      <c r="DE82" s="2" t="s">
        <v>3</v>
      </c>
      <c r="DF82" s="2" t="s">
        <v>3</v>
      </c>
      <c r="DG82" s="2" t="s">
        <v>3</v>
      </c>
      <c r="DH82" s="2" t="s">
        <v>3</v>
      </c>
      <c r="DI82" s="2" t="s">
        <v>3</v>
      </c>
      <c r="DJ82" s="2" t="s">
        <v>3</v>
      </c>
      <c r="DK82" s="2" t="s">
        <v>3</v>
      </c>
      <c r="DL82" s="2" t="s">
        <v>3</v>
      </c>
      <c r="DM82" s="2" t="s">
        <v>3</v>
      </c>
      <c r="DN82" s="2">
        <v>0</v>
      </c>
      <c r="DO82" s="2">
        <v>0</v>
      </c>
      <c r="DP82" s="2">
        <v>1</v>
      </c>
      <c r="DQ82" s="2">
        <v>1</v>
      </c>
      <c r="DR82" s="2"/>
      <c r="DS82" s="2"/>
      <c r="DT82" s="2"/>
      <c r="DU82" s="2">
        <v>1009</v>
      </c>
      <c r="DV82" s="2" t="s">
        <v>86</v>
      </c>
      <c r="DW82" s="2" t="s">
        <v>86</v>
      </c>
      <c r="DX82" s="2">
        <v>1</v>
      </c>
      <c r="DY82" s="2"/>
      <c r="DZ82" s="2" t="s">
        <v>3</v>
      </c>
      <c r="EA82" s="2" t="s">
        <v>3</v>
      </c>
      <c r="EB82" s="2" t="s">
        <v>3</v>
      </c>
      <c r="EC82" s="2" t="s">
        <v>3</v>
      </c>
      <c r="ED82" s="2"/>
      <c r="EE82" s="2">
        <v>83666879</v>
      </c>
      <c r="EF82" s="2">
        <v>2</v>
      </c>
      <c r="EG82" s="2" t="s">
        <v>24</v>
      </c>
      <c r="EH82" s="2">
        <v>27</v>
      </c>
      <c r="EI82" s="2" t="s">
        <v>59</v>
      </c>
      <c r="EJ82" s="2">
        <v>1</v>
      </c>
      <c r="EK82" s="2">
        <v>33001</v>
      </c>
      <c r="EL82" s="2" t="s">
        <v>59</v>
      </c>
      <c r="EM82" s="2" t="s">
        <v>60</v>
      </c>
      <c r="EN82" s="2"/>
      <c r="EO82" s="2" t="s">
        <v>3</v>
      </c>
      <c r="EP82" s="2"/>
      <c r="EQ82" s="2">
        <v>1024</v>
      </c>
      <c r="ER82" s="2">
        <v>0</v>
      </c>
      <c r="ES82" s="2">
        <v>0</v>
      </c>
      <c r="ET82" s="2">
        <v>0</v>
      </c>
      <c r="EU82" s="2">
        <v>0</v>
      </c>
      <c r="EV82" s="2">
        <v>0</v>
      </c>
      <c r="EW82" s="2">
        <v>0</v>
      </c>
      <c r="EX82" s="2">
        <v>0</v>
      </c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>
        <v>0</v>
      </c>
      <c r="FR82" s="2">
        <v>0</v>
      </c>
      <c r="FS82" s="2">
        <v>0</v>
      </c>
      <c r="FT82" s="2"/>
      <c r="FU82" s="2"/>
      <c r="FV82" s="2"/>
      <c r="FW82" s="2"/>
      <c r="FX82" s="2">
        <v>103</v>
      </c>
      <c r="FY82" s="2">
        <v>60</v>
      </c>
      <c r="FZ82" s="2"/>
      <c r="GA82" s="2" t="s">
        <v>3</v>
      </c>
      <c r="GB82" s="2"/>
      <c r="GC82" s="2"/>
      <c r="GD82" s="2">
        <v>1</v>
      </c>
      <c r="GE82" s="2"/>
      <c r="GF82" s="2">
        <v>-1111733769</v>
      </c>
      <c r="GG82" s="2">
        <v>2</v>
      </c>
      <c r="GH82" s="2">
        <v>1</v>
      </c>
      <c r="GI82" s="2">
        <v>-2</v>
      </c>
      <c r="GJ82" s="2">
        <v>0</v>
      </c>
      <c r="GK82" s="2">
        <v>0</v>
      </c>
      <c r="GL82" s="2">
        <f t="shared" si="93"/>
        <v>0</v>
      </c>
      <c r="GM82" s="2">
        <f t="shared" si="94"/>
        <v>0</v>
      </c>
      <c r="GN82" s="2">
        <f t="shared" si="95"/>
        <v>0</v>
      </c>
      <c r="GO82" s="2">
        <f t="shared" si="96"/>
        <v>0</v>
      </c>
      <c r="GP82" s="2">
        <f t="shared" si="97"/>
        <v>0</v>
      </c>
      <c r="GQ82" s="2"/>
      <c r="GR82" s="2">
        <v>0</v>
      </c>
      <c r="GS82" s="2">
        <v>0</v>
      </c>
      <c r="GT82" s="2">
        <v>0</v>
      </c>
      <c r="GU82" s="2" t="s">
        <v>3</v>
      </c>
      <c r="GV82" s="2">
        <f t="shared" si="98"/>
        <v>0</v>
      </c>
      <c r="GW82" s="2">
        <v>1</v>
      </c>
      <c r="GX82" s="2">
        <f t="shared" si="99"/>
        <v>0</v>
      </c>
      <c r="GY82" s="2"/>
      <c r="GZ82" s="2"/>
      <c r="HA82" s="2">
        <v>0</v>
      </c>
      <c r="HB82" s="2">
        <v>0</v>
      </c>
      <c r="HC82" s="2">
        <f t="shared" si="100"/>
        <v>0</v>
      </c>
      <c r="HD82" s="2"/>
      <c r="HE82" s="2" t="s">
        <v>3</v>
      </c>
      <c r="HF82" s="2" t="s">
        <v>3</v>
      </c>
      <c r="HG82" s="2"/>
      <c r="HH82" s="2"/>
      <c r="HI82" s="2"/>
      <c r="HJ82" s="2"/>
      <c r="HK82" s="2"/>
      <c r="HL82" s="2"/>
      <c r="HM82" s="2" t="s">
        <v>3</v>
      </c>
      <c r="HN82" s="2" t="s">
        <v>61</v>
      </c>
      <c r="HO82" s="2" t="s">
        <v>62</v>
      </c>
      <c r="HP82" s="2" t="s">
        <v>59</v>
      </c>
      <c r="HQ82" s="2" t="s">
        <v>59</v>
      </c>
      <c r="HR82" s="2"/>
      <c r="HS82" s="2">
        <v>0</v>
      </c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>
        <v>0</v>
      </c>
      <c r="IL82" s="2"/>
      <c r="IM82" s="2"/>
      <c r="IN82" s="2"/>
      <c r="IO82" s="2"/>
      <c r="IP82" s="2"/>
      <c r="IQ82" s="2"/>
      <c r="IR82" s="2"/>
      <c r="IS82" s="2"/>
      <c r="IT82" s="2"/>
      <c r="IU82" s="2"/>
    </row>
    <row r="83" spans="1:255" x14ac:dyDescent="0.2">
      <c r="A83">
        <v>18</v>
      </c>
      <c r="B83">
        <v>1</v>
      </c>
      <c r="C83">
        <v>123</v>
      </c>
      <c r="E83" t="s">
        <v>3</v>
      </c>
      <c r="F83" t="s">
        <v>96</v>
      </c>
      <c r="G83" t="s">
        <v>97</v>
      </c>
      <c r="H83" t="s">
        <v>86</v>
      </c>
      <c r="I83">
        <f>I72*J83</f>
        <v>0</v>
      </c>
      <c r="J83">
        <v>0</v>
      </c>
      <c r="K83">
        <v>0</v>
      </c>
      <c r="L83">
        <v>0</v>
      </c>
      <c r="M83">
        <v>0</v>
      </c>
      <c r="N83">
        <f t="shared" si="61"/>
        <v>0</v>
      </c>
      <c r="O83">
        <f t="shared" si="62"/>
        <v>0</v>
      </c>
      <c r="P83">
        <f t="shared" si="63"/>
        <v>0</v>
      </c>
      <c r="Q83">
        <f t="shared" si="64"/>
        <v>0</v>
      </c>
      <c r="R83">
        <f t="shared" si="65"/>
        <v>0</v>
      </c>
      <c r="S83">
        <f t="shared" si="66"/>
        <v>0</v>
      </c>
      <c r="T83">
        <f t="shared" si="67"/>
        <v>0</v>
      </c>
      <c r="U83">
        <f t="shared" si="68"/>
        <v>0</v>
      </c>
      <c r="V83">
        <f t="shared" si="69"/>
        <v>0</v>
      </c>
      <c r="W83">
        <f t="shared" si="70"/>
        <v>0</v>
      </c>
      <c r="X83">
        <f t="shared" si="71"/>
        <v>0</v>
      </c>
      <c r="Y83">
        <f t="shared" si="72"/>
        <v>0</v>
      </c>
      <c r="AA83">
        <v>-1</v>
      </c>
      <c r="AB83">
        <f t="shared" si="73"/>
        <v>0</v>
      </c>
      <c r="AC83">
        <f t="shared" si="74"/>
        <v>0</v>
      </c>
      <c r="AD83">
        <f t="shared" si="75"/>
        <v>0</v>
      </c>
      <c r="AE83">
        <f t="shared" si="76"/>
        <v>0</v>
      </c>
      <c r="AF83">
        <f t="shared" si="77"/>
        <v>0</v>
      </c>
      <c r="AG83">
        <f t="shared" si="78"/>
        <v>0</v>
      </c>
      <c r="AH83">
        <f t="shared" si="79"/>
        <v>0</v>
      </c>
      <c r="AI83">
        <f t="shared" si="80"/>
        <v>0</v>
      </c>
      <c r="AJ83">
        <f t="shared" si="81"/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103</v>
      </c>
      <c r="AU83">
        <v>60</v>
      </c>
      <c r="AV83">
        <v>1</v>
      </c>
      <c r="AW83">
        <v>1</v>
      </c>
      <c r="AZ83">
        <v>1</v>
      </c>
      <c r="BA83">
        <v>1</v>
      </c>
      <c r="BB83">
        <v>1</v>
      </c>
      <c r="BC83">
        <v>1</v>
      </c>
      <c r="BD83" t="s">
        <v>3</v>
      </c>
      <c r="BE83" t="s">
        <v>3</v>
      </c>
      <c r="BF83" t="s">
        <v>3</v>
      </c>
      <c r="BG83" t="s">
        <v>3</v>
      </c>
      <c r="BH83">
        <v>3</v>
      </c>
      <c r="BI83">
        <v>1</v>
      </c>
      <c r="BJ83" t="s">
        <v>3</v>
      </c>
      <c r="BM83">
        <v>33001</v>
      </c>
      <c r="BN83">
        <v>0</v>
      </c>
      <c r="BO83" t="s">
        <v>3</v>
      </c>
      <c r="BP83">
        <v>0</v>
      </c>
      <c r="BQ83">
        <v>2</v>
      </c>
      <c r="BR83">
        <v>0</v>
      </c>
      <c r="BS83">
        <v>1</v>
      </c>
      <c r="BT83">
        <v>1</v>
      </c>
      <c r="BU83">
        <v>1</v>
      </c>
      <c r="BV83">
        <v>1</v>
      </c>
      <c r="BW83">
        <v>1</v>
      </c>
      <c r="BX83">
        <v>1</v>
      </c>
      <c r="BY83" t="s">
        <v>3</v>
      </c>
      <c r="BZ83">
        <v>103</v>
      </c>
      <c r="CA83">
        <v>60</v>
      </c>
      <c r="CB83" t="s">
        <v>3</v>
      </c>
      <c r="CE83">
        <v>0</v>
      </c>
      <c r="CF83">
        <v>0</v>
      </c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 t="s">
        <v>3</v>
      </c>
      <c r="CO83">
        <v>0</v>
      </c>
      <c r="CP83">
        <f t="shared" si="82"/>
        <v>0</v>
      </c>
      <c r="CQ83">
        <f t="shared" si="83"/>
        <v>0</v>
      </c>
      <c r="CR83">
        <f t="shared" si="84"/>
        <v>0</v>
      </c>
      <c r="CS83">
        <f t="shared" si="85"/>
        <v>0</v>
      </c>
      <c r="CT83">
        <f t="shared" si="86"/>
        <v>0</v>
      </c>
      <c r="CU83">
        <f t="shared" si="87"/>
        <v>0</v>
      </c>
      <c r="CV83">
        <f t="shared" si="88"/>
        <v>0</v>
      </c>
      <c r="CW83">
        <f t="shared" si="89"/>
        <v>0</v>
      </c>
      <c r="CX83">
        <f t="shared" si="90"/>
        <v>0</v>
      </c>
      <c r="CY83">
        <f t="shared" si="91"/>
        <v>0</v>
      </c>
      <c r="CZ83">
        <f t="shared" si="92"/>
        <v>0</v>
      </c>
      <c r="DC83" t="s">
        <v>3</v>
      </c>
      <c r="DD83" t="s">
        <v>3</v>
      </c>
      <c r="DE83" t="s">
        <v>3</v>
      </c>
      <c r="DF83" t="s">
        <v>3</v>
      </c>
      <c r="DG83" t="s">
        <v>3</v>
      </c>
      <c r="DH83" t="s">
        <v>3</v>
      </c>
      <c r="DI83" t="s">
        <v>3</v>
      </c>
      <c r="DJ83" t="s">
        <v>3</v>
      </c>
      <c r="DK83" t="s">
        <v>3</v>
      </c>
      <c r="DL83" t="s">
        <v>3</v>
      </c>
      <c r="DM83" t="s">
        <v>3</v>
      </c>
      <c r="DN83">
        <v>0</v>
      </c>
      <c r="DO83">
        <v>0</v>
      </c>
      <c r="DP83">
        <v>1</v>
      </c>
      <c r="DQ83">
        <v>1</v>
      </c>
      <c r="DU83">
        <v>1009</v>
      </c>
      <c r="DV83" t="s">
        <v>86</v>
      </c>
      <c r="DW83" t="s">
        <v>86</v>
      </c>
      <c r="DX83">
        <v>1</v>
      </c>
      <c r="DZ83" t="s">
        <v>3</v>
      </c>
      <c r="EA83" t="s">
        <v>3</v>
      </c>
      <c r="EB83" t="s">
        <v>3</v>
      </c>
      <c r="EC83" t="s">
        <v>3</v>
      </c>
      <c r="EE83">
        <v>83666879</v>
      </c>
      <c r="EF83">
        <v>2</v>
      </c>
      <c r="EG83" t="s">
        <v>24</v>
      </c>
      <c r="EH83">
        <v>27</v>
      </c>
      <c r="EI83" t="s">
        <v>59</v>
      </c>
      <c r="EJ83">
        <v>1</v>
      </c>
      <c r="EK83">
        <v>33001</v>
      </c>
      <c r="EL83" t="s">
        <v>59</v>
      </c>
      <c r="EM83" t="s">
        <v>60</v>
      </c>
      <c r="EO83" t="s">
        <v>3</v>
      </c>
      <c r="EQ83">
        <v>1024</v>
      </c>
      <c r="ER83">
        <v>0</v>
      </c>
      <c r="ES83">
        <v>0</v>
      </c>
      <c r="ET83">
        <v>0</v>
      </c>
      <c r="EU83">
        <v>0</v>
      </c>
      <c r="EV83">
        <v>0</v>
      </c>
      <c r="EW83">
        <v>0</v>
      </c>
      <c r="EX83">
        <v>0</v>
      </c>
      <c r="FQ83">
        <v>0</v>
      </c>
      <c r="FR83">
        <v>0</v>
      </c>
      <c r="FS83">
        <v>0</v>
      </c>
      <c r="FX83">
        <v>103</v>
      </c>
      <c r="FY83">
        <v>60</v>
      </c>
      <c r="GA83" t="s">
        <v>3</v>
      </c>
      <c r="GD83">
        <v>1</v>
      </c>
      <c r="GF83">
        <v>-1111733769</v>
      </c>
      <c r="GG83">
        <v>2</v>
      </c>
      <c r="GH83">
        <v>1</v>
      </c>
      <c r="GI83">
        <v>-2</v>
      </c>
      <c r="GJ83">
        <v>0</v>
      </c>
      <c r="GK83">
        <v>0</v>
      </c>
      <c r="GL83">
        <f t="shared" si="93"/>
        <v>0</v>
      </c>
      <c r="GM83">
        <f t="shared" si="94"/>
        <v>0</v>
      </c>
      <c r="GN83">
        <f t="shared" si="95"/>
        <v>0</v>
      </c>
      <c r="GO83">
        <f t="shared" si="96"/>
        <v>0</v>
      </c>
      <c r="GP83">
        <f t="shared" si="97"/>
        <v>0</v>
      </c>
      <c r="GR83">
        <v>0</v>
      </c>
      <c r="GS83">
        <v>0</v>
      </c>
      <c r="GT83">
        <v>0</v>
      </c>
      <c r="GU83" t="s">
        <v>3</v>
      </c>
      <c r="GV83">
        <f t="shared" si="98"/>
        <v>0</v>
      </c>
      <c r="GW83">
        <v>1</v>
      </c>
      <c r="GX83">
        <f t="shared" si="99"/>
        <v>0</v>
      </c>
      <c r="HA83">
        <v>0</v>
      </c>
      <c r="HB83">
        <v>0</v>
      </c>
      <c r="HC83">
        <f t="shared" si="100"/>
        <v>0</v>
      </c>
      <c r="HE83" t="s">
        <v>3</v>
      </c>
      <c r="HF83" t="s">
        <v>3</v>
      </c>
      <c r="HM83" t="s">
        <v>3</v>
      </c>
      <c r="HN83" t="s">
        <v>61</v>
      </c>
      <c r="HO83" t="s">
        <v>62</v>
      </c>
      <c r="HP83" t="s">
        <v>59</v>
      </c>
      <c r="HQ83" t="s">
        <v>59</v>
      </c>
      <c r="HS83">
        <v>0</v>
      </c>
      <c r="IK83">
        <v>0</v>
      </c>
    </row>
    <row r="84" spans="1:255" x14ac:dyDescent="0.2">
      <c r="A84" s="2">
        <v>18</v>
      </c>
      <c r="B84" s="2">
        <v>1</v>
      </c>
      <c r="C84" s="2">
        <v>105</v>
      </c>
      <c r="D84" s="2"/>
      <c r="E84" s="2" t="s">
        <v>3</v>
      </c>
      <c r="F84" s="2" t="s">
        <v>99</v>
      </c>
      <c r="G84" s="2" t="s">
        <v>100</v>
      </c>
      <c r="H84" s="2" t="s">
        <v>94</v>
      </c>
      <c r="I84" s="2">
        <f>I71*J84</f>
        <v>0</v>
      </c>
      <c r="J84" s="2">
        <v>0</v>
      </c>
      <c r="K84" s="2">
        <v>0</v>
      </c>
      <c r="L84" s="2">
        <v>0</v>
      </c>
      <c r="M84" s="2">
        <v>0</v>
      </c>
      <c r="N84" s="2">
        <f t="shared" si="61"/>
        <v>0</v>
      </c>
      <c r="O84" s="2">
        <f t="shared" si="62"/>
        <v>0</v>
      </c>
      <c r="P84" s="2">
        <f t="shared" si="63"/>
        <v>0</v>
      </c>
      <c r="Q84" s="2">
        <f t="shared" si="64"/>
        <v>0</v>
      </c>
      <c r="R84" s="2">
        <f t="shared" si="65"/>
        <v>0</v>
      </c>
      <c r="S84" s="2">
        <f t="shared" si="66"/>
        <v>0</v>
      </c>
      <c r="T84" s="2">
        <f t="shared" si="67"/>
        <v>0</v>
      </c>
      <c r="U84" s="2">
        <f t="shared" si="68"/>
        <v>0</v>
      </c>
      <c r="V84" s="2">
        <f t="shared" si="69"/>
        <v>0</v>
      </c>
      <c r="W84" s="2">
        <f t="shared" si="70"/>
        <v>0</v>
      </c>
      <c r="X84" s="2">
        <f t="shared" si="71"/>
        <v>0</v>
      </c>
      <c r="Y84" s="2">
        <f t="shared" si="72"/>
        <v>0</v>
      </c>
      <c r="Z84" s="2"/>
      <c r="AA84" s="2">
        <v>-1</v>
      </c>
      <c r="AB84" s="2">
        <f t="shared" si="73"/>
        <v>0</v>
      </c>
      <c r="AC84" s="2">
        <f t="shared" si="74"/>
        <v>0</v>
      </c>
      <c r="AD84" s="2">
        <f t="shared" si="75"/>
        <v>0</v>
      </c>
      <c r="AE84" s="2">
        <f t="shared" si="76"/>
        <v>0</v>
      </c>
      <c r="AF84" s="2">
        <f t="shared" si="77"/>
        <v>0</v>
      </c>
      <c r="AG84" s="2">
        <f t="shared" si="78"/>
        <v>0</v>
      </c>
      <c r="AH84" s="2">
        <f t="shared" si="79"/>
        <v>0</v>
      </c>
      <c r="AI84" s="2">
        <f t="shared" si="80"/>
        <v>0</v>
      </c>
      <c r="AJ84" s="2">
        <f t="shared" si="81"/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103</v>
      </c>
      <c r="AU84" s="2">
        <v>60</v>
      </c>
      <c r="AV84" s="2">
        <v>1</v>
      </c>
      <c r="AW84" s="2">
        <v>1</v>
      </c>
      <c r="AX84" s="2"/>
      <c r="AY84" s="2"/>
      <c r="AZ84" s="2">
        <v>1</v>
      </c>
      <c r="BA84" s="2">
        <v>1</v>
      </c>
      <c r="BB84" s="2">
        <v>1</v>
      </c>
      <c r="BC84" s="2">
        <v>1</v>
      </c>
      <c r="BD84" s="2" t="s">
        <v>3</v>
      </c>
      <c r="BE84" s="2" t="s">
        <v>3</v>
      </c>
      <c r="BF84" s="2" t="s">
        <v>3</v>
      </c>
      <c r="BG84" s="2" t="s">
        <v>3</v>
      </c>
      <c r="BH84" s="2">
        <v>3</v>
      </c>
      <c r="BI84" s="2">
        <v>1</v>
      </c>
      <c r="BJ84" s="2" t="s">
        <v>3</v>
      </c>
      <c r="BK84" s="2"/>
      <c r="BL84" s="2"/>
      <c r="BM84" s="2">
        <v>33001</v>
      </c>
      <c r="BN84" s="2">
        <v>0</v>
      </c>
      <c r="BO84" s="2" t="s">
        <v>3</v>
      </c>
      <c r="BP84" s="2">
        <v>0</v>
      </c>
      <c r="BQ84" s="2">
        <v>2</v>
      </c>
      <c r="BR84" s="2">
        <v>0</v>
      </c>
      <c r="BS84" s="2">
        <v>1</v>
      </c>
      <c r="BT84" s="2">
        <v>1</v>
      </c>
      <c r="BU84" s="2">
        <v>1</v>
      </c>
      <c r="BV84" s="2">
        <v>1</v>
      </c>
      <c r="BW84" s="2">
        <v>1</v>
      </c>
      <c r="BX84" s="2">
        <v>1</v>
      </c>
      <c r="BY84" s="2" t="s">
        <v>3</v>
      </c>
      <c r="BZ84" s="2">
        <v>103</v>
      </c>
      <c r="CA84" s="2">
        <v>60</v>
      </c>
      <c r="CB84" s="2" t="s">
        <v>3</v>
      </c>
      <c r="CC84" s="2"/>
      <c r="CD84" s="2"/>
      <c r="CE84" s="2">
        <v>0</v>
      </c>
      <c r="CF84" s="2">
        <v>0</v>
      </c>
      <c r="CG84" s="2">
        <v>0</v>
      </c>
      <c r="CH84" s="2">
        <v>0</v>
      </c>
      <c r="CI84" s="2">
        <v>0</v>
      </c>
      <c r="CJ84" s="2">
        <v>0</v>
      </c>
      <c r="CK84" s="2">
        <v>0</v>
      </c>
      <c r="CL84" s="2">
        <v>0</v>
      </c>
      <c r="CM84" s="2">
        <v>0</v>
      </c>
      <c r="CN84" s="2" t="s">
        <v>3</v>
      </c>
      <c r="CO84" s="2">
        <v>0</v>
      </c>
      <c r="CP84" s="2">
        <f t="shared" si="82"/>
        <v>0</v>
      </c>
      <c r="CQ84" s="2">
        <f t="shared" si="83"/>
        <v>0</v>
      </c>
      <c r="CR84" s="2">
        <f t="shared" si="84"/>
        <v>0</v>
      </c>
      <c r="CS84" s="2">
        <f t="shared" si="85"/>
        <v>0</v>
      </c>
      <c r="CT84" s="2">
        <f t="shared" si="86"/>
        <v>0</v>
      </c>
      <c r="CU84" s="2">
        <f t="shared" si="87"/>
        <v>0</v>
      </c>
      <c r="CV84" s="2">
        <f t="shared" si="88"/>
        <v>0</v>
      </c>
      <c r="CW84" s="2">
        <f t="shared" si="89"/>
        <v>0</v>
      </c>
      <c r="CX84" s="2">
        <f t="shared" si="90"/>
        <v>0</v>
      </c>
      <c r="CY84" s="2">
        <f t="shared" si="91"/>
        <v>0</v>
      </c>
      <c r="CZ84" s="2">
        <f t="shared" si="92"/>
        <v>0</v>
      </c>
      <c r="DA84" s="2"/>
      <c r="DB84" s="2"/>
      <c r="DC84" s="2" t="s">
        <v>3</v>
      </c>
      <c r="DD84" s="2" t="s">
        <v>3</v>
      </c>
      <c r="DE84" s="2" t="s">
        <v>3</v>
      </c>
      <c r="DF84" s="2" t="s">
        <v>3</v>
      </c>
      <c r="DG84" s="2" t="s">
        <v>3</v>
      </c>
      <c r="DH84" s="2" t="s">
        <v>3</v>
      </c>
      <c r="DI84" s="2" t="s">
        <v>3</v>
      </c>
      <c r="DJ84" s="2" t="s">
        <v>3</v>
      </c>
      <c r="DK84" s="2" t="s">
        <v>3</v>
      </c>
      <c r="DL84" s="2" t="s">
        <v>3</v>
      </c>
      <c r="DM84" s="2" t="s">
        <v>3</v>
      </c>
      <c r="DN84" s="2">
        <v>0</v>
      </c>
      <c r="DO84" s="2">
        <v>0</v>
      </c>
      <c r="DP84" s="2">
        <v>1</v>
      </c>
      <c r="DQ84" s="2">
        <v>1</v>
      </c>
      <c r="DR84" s="2"/>
      <c r="DS84" s="2"/>
      <c r="DT84" s="2"/>
      <c r="DU84" s="2">
        <v>1009</v>
      </c>
      <c r="DV84" s="2" t="s">
        <v>94</v>
      </c>
      <c r="DW84" s="2" t="s">
        <v>94</v>
      </c>
      <c r="DX84" s="2">
        <v>1000</v>
      </c>
      <c r="DY84" s="2"/>
      <c r="DZ84" s="2" t="s">
        <v>3</v>
      </c>
      <c r="EA84" s="2" t="s">
        <v>3</v>
      </c>
      <c r="EB84" s="2" t="s">
        <v>3</v>
      </c>
      <c r="EC84" s="2" t="s">
        <v>3</v>
      </c>
      <c r="ED84" s="2"/>
      <c r="EE84" s="2">
        <v>83666879</v>
      </c>
      <c r="EF84" s="2">
        <v>2</v>
      </c>
      <c r="EG84" s="2" t="s">
        <v>24</v>
      </c>
      <c r="EH84" s="2">
        <v>27</v>
      </c>
      <c r="EI84" s="2" t="s">
        <v>59</v>
      </c>
      <c r="EJ84" s="2">
        <v>1</v>
      </c>
      <c r="EK84" s="2">
        <v>33001</v>
      </c>
      <c r="EL84" s="2" t="s">
        <v>59</v>
      </c>
      <c r="EM84" s="2" t="s">
        <v>60</v>
      </c>
      <c r="EN84" s="2"/>
      <c r="EO84" s="2" t="s">
        <v>3</v>
      </c>
      <c r="EP84" s="2"/>
      <c r="EQ84" s="2">
        <v>1024</v>
      </c>
      <c r="ER84" s="2">
        <v>0</v>
      </c>
      <c r="ES84" s="2">
        <v>0</v>
      </c>
      <c r="ET84" s="2">
        <v>0</v>
      </c>
      <c r="EU84" s="2">
        <v>0</v>
      </c>
      <c r="EV84" s="2">
        <v>0</v>
      </c>
      <c r="EW84" s="2">
        <v>0</v>
      </c>
      <c r="EX84" s="2">
        <v>0</v>
      </c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>
        <v>0</v>
      </c>
      <c r="FR84" s="2">
        <v>0</v>
      </c>
      <c r="FS84" s="2">
        <v>0</v>
      </c>
      <c r="FT84" s="2"/>
      <c r="FU84" s="2"/>
      <c r="FV84" s="2"/>
      <c r="FW84" s="2"/>
      <c r="FX84" s="2">
        <v>103</v>
      </c>
      <c r="FY84" s="2">
        <v>60</v>
      </c>
      <c r="FZ84" s="2"/>
      <c r="GA84" s="2" t="s">
        <v>3</v>
      </c>
      <c r="GB84" s="2"/>
      <c r="GC84" s="2"/>
      <c r="GD84" s="2">
        <v>1</v>
      </c>
      <c r="GE84" s="2"/>
      <c r="GF84" s="2">
        <v>1613753229</v>
      </c>
      <c r="GG84" s="2">
        <v>2</v>
      </c>
      <c r="GH84" s="2">
        <v>1</v>
      </c>
      <c r="GI84" s="2">
        <v>-2</v>
      </c>
      <c r="GJ84" s="2">
        <v>0</v>
      </c>
      <c r="GK84" s="2">
        <v>0</v>
      </c>
      <c r="GL84" s="2">
        <f t="shared" si="93"/>
        <v>0</v>
      </c>
      <c r="GM84" s="2">
        <f t="shared" si="94"/>
        <v>0</v>
      </c>
      <c r="GN84" s="2">
        <f t="shared" si="95"/>
        <v>0</v>
      </c>
      <c r="GO84" s="2">
        <f t="shared" si="96"/>
        <v>0</v>
      </c>
      <c r="GP84" s="2">
        <f t="shared" si="97"/>
        <v>0</v>
      </c>
      <c r="GQ84" s="2"/>
      <c r="GR84" s="2">
        <v>0</v>
      </c>
      <c r="GS84" s="2">
        <v>0</v>
      </c>
      <c r="GT84" s="2">
        <v>0</v>
      </c>
      <c r="GU84" s="2" t="s">
        <v>3</v>
      </c>
      <c r="GV84" s="2">
        <f t="shared" si="98"/>
        <v>0</v>
      </c>
      <c r="GW84" s="2">
        <v>1</v>
      </c>
      <c r="GX84" s="2">
        <f t="shared" si="99"/>
        <v>0</v>
      </c>
      <c r="GY84" s="2"/>
      <c r="GZ84" s="2"/>
      <c r="HA84" s="2">
        <v>0</v>
      </c>
      <c r="HB84" s="2">
        <v>0</v>
      </c>
      <c r="HC84" s="2">
        <f t="shared" si="100"/>
        <v>0</v>
      </c>
      <c r="HD84" s="2"/>
      <c r="HE84" s="2" t="s">
        <v>3</v>
      </c>
      <c r="HF84" s="2" t="s">
        <v>3</v>
      </c>
      <c r="HG84" s="2"/>
      <c r="HH84" s="2"/>
      <c r="HI84" s="2"/>
      <c r="HJ84" s="2"/>
      <c r="HK84" s="2"/>
      <c r="HL84" s="2"/>
      <c r="HM84" s="2" t="s">
        <v>3</v>
      </c>
      <c r="HN84" s="2" t="s">
        <v>61</v>
      </c>
      <c r="HO84" s="2" t="s">
        <v>62</v>
      </c>
      <c r="HP84" s="2" t="s">
        <v>59</v>
      </c>
      <c r="HQ84" s="2" t="s">
        <v>59</v>
      </c>
      <c r="HR84" s="2"/>
      <c r="HS84" s="2">
        <v>0</v>
      </c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>
        <v>0</v>
      </c>
      <c r="IL84" s="2"/>
      <c r="IM84" s="2"/>
      <c r="IN84" s="2"/>
      <c r="IO84" s="2"/>
      <c r="IP84" s="2"/>
      <c r="IQ84" s="2"/>
      <c r="IR84" s="2"/>
      <c r="IS84" s="2"/>
      <c r="IT84" s="2"/>
      <c r="IU84" s="2"/>
    </row>
    <row r="85" spans="1:255" x14ac:dyDescent="0.2">
      <c r="A85">
        <v>18</v>
      </c>
      <c r="B85">
        <v>1</v>
      </c>
      <c r="C85">
        <v>124</v>
      </c>
      <c r="E85" t="s">
        <v>3</v>
      </c>
      <c r="F85" t="s">
        <v>99</v>
      </c>
      <c r="G85" t="s">
        <v>100</v>
      </c>
      <c r="H85" t="s">
        <v>94</v>
      </c>
      <c r="I85">
        <f>I72*J85</f>
        <v>0</v>
      </c>
      <c r="J85">
        <v>0</v>
      </c>
      <c r="K85">
        <v>0</v>
      </c>
      <c r="L85">
        <v>0</v>
      </c>
      <c r="M85">
        <v>0</v>
      </c>
      <c r="N85">
        <f t="shared" si="61"/>
        <v>0</v>
      </c>
      <c r="O85">
        <f t="shared" si="62"/>
        <v>0</v>
      </c>
      <c r="P85">
        <f t="shared" si="63"/>
        <v>0</v>
      </c>
      <c r="Q85">
        <f t="shared" si="64"/>
        <v>0</v>
      </c>
      <c r="R85">
        <f t="shared" si="65"/>
        <v>0</v>
      </c>
      <c r="S85">
        <f t="shared" si="66"/>
        <v>0</v>
      </c>
      <c r="T85">
        <f t="shared" si="67"/>
        <v>0</v>
      </c>
      <c r="U85">
        <f t="shared" si="68"/>
        <v>0</v>
      </c>
      <c r="V85">
        <f t="shared" si="69"/>
        <v>0</v>
      </c>
      <c r="W85">
        <f t="shared" si="70"/>
        <v>0</v>
      </c>
      <c r="X85">
        <f t="shared" si="71"/>
        <v>0</v>
      </c>
      <c r="Y85">
        <f t="shared" si="72"/>
        <v>0</v>
      </c>
      <c r="AA85">
        <v>-1</v>
      </c>
      <c r="AB85">
        <f t="shared" si="73"/>
        <v>0</v>
      </c>
      <c r="AC85">
        <f t="shared" si="74"/>
        <v>0</v>
      </c>
      <c r="AD85">
        <f t="shared" si="75"/>
        <v>0</v>
      </c>
      <c r="AE85">
        <f t="shared" si="76"/>
        <v>0</v>
      </c>
      <c r="AF85">
        <f t="shared" si="77"/>
        <v>0</v>
      </c>
      <c r="AG85">
        <f t="shared" si="78"/>
        <v>0</v>
      </c>
      <c r="AH85">
        <f t="shared" si="79"/>
        <v>0</v>
      </c>
      <c r="AI85">
        <f t="shared" si="80"/>
        <v>0</v>
      </c>
      <c r="AJ85">
        <f t="shared" si="81"/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103</v>
      </c>
      <c r="AU85">
        <v>60</v>
      </c>
      <c r="AV85">
        <v>1</v>
      </c>
      <c r="AW85">
        <v>1</v>
      </c>
      <c r="AZ85">
        <v>1</v>
      </c>
      <c r="BA85">
        <v>1</v>
      </c>
      <c r="BB85">
        <v>1</v>
      </c>
      <c r="BC85">
        <v>1</v>
      </c>
      <c r="BD85" t="s">
        <v>3</v>
      </c>
      <c r="BE85" t="s">
        <v>3</v>
      </c>
      <c r="BF85" t="s">
        <v>3</v>
      </c>
      <c r="BG85" t="s">
        <v>3</v>
      </c>
      <c r="BH85">
        <v>3</v>
      </c>
      <c r="BI85">
        <v>1</v>
      </c>
      <c r="BJ85" t="s">
        <v>3</v>
      </c>
      <c r="BM85">
        <v>33001</v>
      </c>
      <c r="BN85">
        <v>0</v>
      </c>
      <c r="BO85" t="s">
        <v>3</v>
      </c>
      <c r="BP85">
        <v>0</v>
      </c>
      <c r="BQ85">
        <v>2</v>
      </c>
      <c r="BR85">
        <v>0</v>
      </c>
      <c r="BS85">
        <v>1</v>
      </c>
      <c r="BT85">
        <v>1</v>
      </c>
      <c r="BU85">
        <v>1</v>
      </c>
      <c r="BV85">
        <v>1</v>
      </c>
      <c r="BW85">
        <v>1</v>
      </c>
      <c r="BX85">
        <v>1</v>
      </c>
      <c r="BY85" t="s">
        <v>3</v>
      </c>
      <c r="BZ85">
        <v>103</v>
      </c>
      <c r="CA85">
        <v>60</v>
      </c>
      <c r="CB85" t="s">
        <v>3</v>
      </c>
      <c r="CE85">
        <v>0</v>
      </c>
      <c r="CF85">
        <v>0</v>
      </c>
      <c r="CG85">
        <v>0</v>
      </c>
      <c r="CH85">
        <v>0</v>
      </c>
      <c r="CI85">
        <v>0</v>
      </c>
      <c r="CJ85">
        <v>0</v>
      </c>
      <c r="CK85">
        <v>0</v>
      </c>
      <c r="CL85">
        <v>0</v>
      </c>
      <c r="CM85">
        <v>0</v>
      </c>
      <c r="CN85" t="s">
        <v>3</v>
      </c>
      <c r="CO85">
        <v>0</v>
      </c>
      <c r="CP85">
        <f t="shared" si="82"/>
        <v>0</v>
      </c>
      <c r="CQ85">
        <f t="shared" si="83"/>
        <v>0</v>
      </c>
      <c r="CR85">
        <f t="shared" si="84"/>
        <v>0</v>
      </c>
      <c r="CS85">
        <f t="shared" si="85"/>
        <v>0</v>
      </c>
      <c r="CT85">
        <f t="shared" si="86"/>
        <v>0</v>
      </c>
      <c r="CU85">
        <f t="shared" si="87"/>
        <v>0</v>
      </c>
      <c r="CV85">
        <f t="shared" si="88"/>
        <v>0</v>
      </c>
      <c r="CW85">
        <f t="shared" si="89"/>
        <v>0</v>
      </c>
      <c r="CX85">
        <f t="shared" si="90"/>
        <v>0</v>
      </c>
      <c r="CY85">
        <f t="shared" si="91"/>
        <v>0</v>
      </c>
      <c r="CZ85">
        <f t="shared" si="92"/>
        <v>0</v>
      </c>
      <c r="DC85" t="s">
        <v>3</v>
      </c>
      <c r="DD85" t="s">
        <v>3</v>
      </c>
      <c r="DE85" t="s">
        <v>3</v>
      </c>
      <c r="DF85" t="s">
        <v>3</v>
      </c>
      <c r="DG85" t="s">
        <v>3</v>
      </c>
      <c r="DH85" t="s">
        <v>3</v>
      </c>
      <c r="DI85" t="s">
        <v>3</v>
      </c>
      <c r="DJ85" t="s">
        <v>3</v>
      </c>
      <c r="DK85" t="s">
        <v>3</v>
      </c>
      <c r="DL85" t="s">
        <v>3</v>
      </c>
      <c r="DM85" t="s">
        <v>3</v>
      </c>
      <c r="DN85">
        <v>0</v>
      </c>
      <c r="DO85">
        <v>0</v>
      </c>
      <c r="DP85">
        <v>1</v>
      </c>
      <c r="DQ85">
        <v>1</v>
      </c>
      <c r="DU85">
        <v>1009</v>
      </c>
      <c r="DV85" t="s">
        <v>94</v>
      </c>
      <c r="DW85" t="s">
        <v>94</v>
      </c>
      <c r="DX85">
        <v>1000</v>
      </c>
      <c r="DZ85" t="s">
        <v>3</v>
      </c>
      <c r="EA85" t="s">
        <v>3</v>
      </c>
      <c r="EB85" t="s">
        <v>3</v>
      </c>
      <c r="EC85" t="s">
        <v>3</v>
      </c>
      <c r="EE85">
        <v>83666879</v>
      </c>
      <c r="EF85">
        <v>2</v>
      </c>
      <c r="EG85" t="s">
        <v>24</v>
      </c>
      <c r="EH85">
        <v>27</v>
      </c>
      <c r="EI85" t="s">
        <v>59</v>
      </c>
      <c r="EJ85">
        <v>1</v>
      </c>
      <c r="EK85">
        <v>33001</v>
      </c>
      <c r="EL85" t="s">
        <v>59</v>
      </c>
      <c r="EM85" t="s">
        <v>60</v>
      </c>
      <c r="EO85" t="s">
        <v>3</v>
      </c>
      <c r="EQ85">
        <v>1024</v>
      </c>
      <c r="ER85">
        <v>0</v>
      </c>
      <c r="ES85">
        <v>0</v>
      </c>
      <c r="ET85">
        <v>0</v>
      </c>
      <c r="EU85">
        <v>0</v>
      </c>
      <c r="EV85">
        <v>0</v>
      </c>
      <c r="EW85">
        <v>0</v>
      </c>
      <c r="EX85">
        <v>0</v>
      </c>
      <c r="FQ85">
        <v>0</v>
      </c>
      <c r="FR85">
        <v>0</v>
      </c>
      <c r="FS85">
        <v>0</v>
      </c>
      <c r="FX85">
        <v>103</v>
      </c>
      <c r="FY85">
        <v>60</v>
      </c>
      <c r="GA85" t="s">
        <v>3</v>
      </c>
      <c r="GD85">
        <v>1</v>
      </c>
      <c r="GF85">
        <v>1613753229</v>
      </c>
      <c r="GG85">
        <v>2</v>
      </c>
      <c r="GH85">
        <v>1</v>
      </c>
      <c r="GI85">
        <v>-2</v>
      </c>
      <c r="GJ85">
        <v>0</v>
      </c>
      <c r="GK85">
        <v>0</v>
      </c>
      <c r="GL85">
        <f t="shared" si="93"/>
        <v>0</v>
      </c>
      <c r="GM85">
        <f t="shared" si="94"/>
        <v>0</v>
      </c>
      <c r="GN85">
        <f t="shared" si="95"/>
        <v>0</v>
      </c>
      <c r="GO85">
        <f t="shared" si="96"/>
        <v>0</v>
      </c>
      <c r="GP85">
        <f t="shared" si="97"/>
        <v>0</v>
      </c>
      <c r="GR85">
        <v>0</v>
      </c>
      <c r="GS85">
        <v>0</v>
      </c>
      <c r="GT85">
        <v>0</v>
      </c>
      <c r="GU85" t="s">
        <v>3</v>
      </c>
      <c r="GV85">
        <f t="shared" si="98"/>
        <v>0</v>
      </c>
      <c r="GW85">
        <v>1</v>
      </c>
      <c r="GX85">
        <f t="shared" si="99"/>
        <v>0</v>
      </c>
      <c r="HA85">
        <v>0</v>
      </c>
      <c r="HB85">
        <v>0</v>
      </c>
      <c r="HC85">
        <f t="shared" si="100"/>
        <v>0</v>
      </c>
      <c r="HE85" t="s">
        <v>3</v>
      </c>
      <c r="HF85" t="s">
        <v>3</v>
      </c>
      <c r="HM85" t="s">
        <v>3</v>
      </c>
      <c r="HN85" t="s">
        <v>61</v>
      </c>
      <c r="HO85" t="s">
        <v>62</v>
      </c>
      <c r="HP85" t="s">
        <v>59</v>
      </c>
      <c r="HQ85" t="s">
        <v>59</v>
      </c>
      <c r="HS85">
        <v>0</v>
      </c>
      <c r="IK85">
        <v>0</v>
      </c>
    </row>
    <row r="86" spans="1:255" x14ac:dyDescent="0.2">
      <c r="A86" s="2">
        <v>18</v>
      </c>
      <c r="B86" s="2">
        <v>1</v>
      </c>
      <c r="C86" s="2">
        <v>109</v>
      </c>
      <c r="D86" s="2"/>
      <c r="E86" s="2" t="s">
        <v>3</v>
      </c>
      <c r="F86" s="2" t="s">
        <v>102</v>
      </c>
      <c r="G86" s="2" t="s">
        <v>103</v>
      </c>
      <c r="H86" s="2" t="s">
        <v>43</v>
      </c>
      <c r="I86" s="2">
        <f>I71*J86</f>
        <v>0</v>
      </c>
      <c r="J86" s="2">
        <v>0</v>
      </c>
      <c r="K86" s="2">
        <v>0</v>
      </c>
      <c r="L86" s="2">
        <v>0</v>
      </c>
      <c r="M86" s="2">
        <v>0</v>
      </c>
      <c r="N86" s="2">
        <f t="shared" si="61"/>
        <v>0</v>
      </c>
      <c r="O86" s="2">
        <f t="shared" si="62"/>
        <v>0</v>
      </c>
      <c r="P86" s="2">
        <f t="shared" si="63"/>
        <v>0</v>
      </c>
      <c r="Q86" s="2">
        <f t="shared" si="64"/>
        <v>0</v>
      </c>
      <c r="R86" s="2">
        <f t="shared" si="65"/>
        <v>0</v>
      </c>
      <c r="S86" s="2">
        <f t="shared" si="66"/>
        <v>0</v>
      </c>
      <c r="T86" s="2">
        <f t="shared" si="67"/>
        <v>0</v>
      </c>
      <c r="U86" s="2">
        <f t="shared" si="68"/>
        <v>0</v>
      </c>
      <c r="V86" s="2">
        <f t="shared" si="69"/>
        <v>0</v>
      </c>
      <c r="W86" s="2">
        <f t="shared" si="70"/>
        <v>0</v>
      </c>
      <c r="X86" s="2">
        <f t="shared" si="71"/>
        <v>0</v>
      </c>
      <c r="Y86" s="2">
        <f t="shared" si="72"/>
        <v>0</v>
      </c>
      <c r="Z86" s="2"/>
      <c r="AA86" s="2">
        <v>-1</v>
      </c>
      <c r="AB86" s="2">
        <f t="shared" si="73"/>
        <v>0</v>
      </c>
      <c r="AC86" s="2">
        <f t="shared" si="74"/>
        <v>0</v>
      </c>
      <c r="AD86" s="2">
        <f t="shared" si="75"/>
        <v>0</v>
      </c>
      <c r="AE86" s="2">
        <f t="shared" si="76"/>
        <v>0</v>
      </c>
      <c r="AF86" s="2">
        <f t="shared" si="77"/>
        <v>0</v>
      </c>
      <c r="AG86" s="2">
        <f t="shared" si="78"/>
        <v>0</v>
      </c>
      <c r="AH86" s="2">
        <f t="shared" si="79"/>
        <v>0</v>
      </c>
      <c r="AI86" s="2">
        <f t="shared" si="80"/>
        <v>0</v>
      </c>
      <c r="AJ86" s="2">
        <f t="shared" si="81"/>
        <v>0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103</v>
      </c>
      <c r="AU86" s="2">
        <v>60</v>
      </c>
      <c r="AV86" s="2">
        <v>1</v>
      </c>
      <c r="AW86" s="2">
        <v>1</v>
      </c>
      <c r="AX86" s="2"/>
      <c r="AY86" s="2"/>
      <c r="AZ86" s="2">
        <v>1</v>
      </c>
      <c r="BA86" s="2">
        <v>1</v>
      </c>
      <c r="BB86" s="2">
        <v>1</v>
      </c>
      <c r="BC86" s="2">
        <v>1</v>
      </c>
      <c r="BD86" s="2" t="s">
        <v>3</v>
      </c>
      <c r="BE86" s="2" t="s">
        <v>3</v>
      </c>
      <c r="BF86" s="2" t="s">
        <v>3</v>
      </c>
      <c r="BG86" s="2" t="s">
        <v>3</v>
      </c>
      <c r="BH86" s="2">
        <v>3</v>
      </c>
      <c r="BI86" s="2">
        <v>1</v>
      </c>
      <c r="BJ86" s="2" t="s">
        <v>3</v>
      </c>
      <c r="BK86" s="2"/>
      <c r="BL86" s="2"/>
      <c r="BM86" s="2">
        <v>33001</v>
      </c>
      <c r="BN86" s="2">
        <v>0</v>
      </c>
      <c r="BO86" s="2" t="s">
        <v>3</v>
      </c>
      <c r="BP86" s="2">
        <v>0</v>
      </c>
      <c r="BQ86" s="2">
        <v>2</v>
      </c>
      <c r="BR86" s="2">
        <v>0</v>
      </c>
      <c r="BS86" s="2">
        <v>1</v>
      </c>
      <c r="BT86" s="2">
        <v>1</v>
      </c>
      <c r="BU86" s="2">
        <v>1</v>
      </c>
      <c r="BV86" s="2">
        <v>1</v>
      </c>
      <c r="BW86" s="2">
        <v>1</v>
      </c>
      <c r="BX86" s="2">
        <v>1</v>
      </c>
      <c r="BY86" s="2" t="s">
        <v>3</v>
      </c>
      <c r="BZ86" s="2">
        <v>103</v>
      </c>
      <c r="CA86" s="2">
        <v>60</v>
      </c>
      <c r="CB86" s="2" t="s">
        <v>3</v>
      </c>
      <c r="CC86" s="2"/>
      <c r="CD86" s="2"/>
      <c r="CE86" s="2">
        <v>0</v>
      </c>
      <c r="CF86" s="2">
        <v>0</v>
      </c>
      <c r="CG86" s="2">
        <v>0</v>
      </c>
      <c r="CH86" s="2">
        <v>0</v>
      </c>
      <c r="CI86" s="2">
        <v>0</v>
      </c>
      <c r="CJ86" s="2">
        <v>0</v>
      </c>
      <c r="CK86" s="2">
        <v>0</v>
      </c>
      <c r="CL86" s="2">
        <v>0</v>
      </c>
      <c r="CM86" s="2">
        <v>0</v>
      </c>
      <c r="CN86" s="2" t="s">
        <v>3</v>
      </c>
      <c r="CO86" s="2">
        <v>0</v>
      </c>
      <c r="CP86" s="2">
        <f t="shared" si="82"/>
        <v>0</v>
      </c>
      <c r="CQ86" s="2">
        <f t="shared" si="83"/>
        <v>0</v>
      </c>
      <c r="CR86" s="2">
        <f t="shared" si="84"/>
        <v>0</v>
      </c>
      <c r="CS86" s="2">
        <f t="shared" si="85"/>
        <v>0</v>
      </c>
      <c r="CT86" s="2">
        <f t="shared" si="86"/>
        <v>0</v>
      </c>
      <c r="CU86" s="2">
        <f t="shared" si="87"/>
        <v>0</v>
      </c>
      <c r="CV86" s="2">
        <f t="shared" si="88"/>
        <v>0</v>
      </c>
      <c r="CW86" s="2">
        <f t="shared" si="89"/>
        <v>0</v>
      </c>
      <c r="CX86" s="2">
        <f t="shared" si="90"/>
        <v>0</v>
      </c>
      <c r="CY86" s="2">
        <f t="shared" si="91"/>
        <v>0</v>
      </c>
      <c r="CZ86" s="2">
        <f t="shared" si="92"/>
        <v>0</v>
      </c>
      <c r="DA86" s="2"/>
      <c r="DB86" s="2"/>
      <c r="DC86" s="2" t="s">
        <v>3</v>
      </c>
      <c r="DD86" s="2" t="s">
        <v>3</v>
      </c>
      <c r="DE86" s="2" t="s">
        <v>3</v>
      </c>
      <c r="DF86" s="2" t="s">
        <v>3</v>
      </c>
      <c r="DG86" s="2" t="s">
        <v>3</v>
      </c>
      <c r="DH86" s="2" t="s">
        <v>3</v>
      </c>
      <c r="DI86" s="2" t="s">
        <v>3</v>
      </c>
      <c r="DJ86" s="2" t="s">
        <v>3</v>
      </c>
      <c r="DK86" s="2" t="s">
        <v>3</v>
      </c>
      <c r="DL86" s="2" t="s">
        <v>3</v>
      </c>
      <c r="DM86" s="2" t="s">
        <v>3</v>
      </c>
      <c r="DN86" s="2">
        <v>0</v>
      </c>
      <c r="DO86" s="2">
        <v>0</v>
      </c>
      <c r="DP86" s="2">
        <v>1</v>
      </c>
      <c r="DQ86" s="2">
        <v>1</v>
      </c>
      <c r="DR86" s="2"/>
      <c r="DS86" s="2"/>
      <c r="DT86" s="2"/>
      <c r="DU86" s="2">
        <v>1013</v>
      </c>
      <c r="DV86" s="2" t="s">
        <v>43</v>
      </c>
      <c r="DW86" s="2" t="s">
        <v>43</v>
      </c>
      <c r="DX86" s="2">
        <v>1</v>
      </c>
      <c r="DY86" s="2"/>
      <c r="DZ86" s="2" t="s">
        <v>3</v>
      </c>
      <c r="EA86" s="2" t="s">
        <v>3</v>
      </c>
      <c r="EB86" s="2" t="s">
        <v>3</v>
      </c>
      <c r="EC86" s="2" t="s">
        <v>3</v>
      </c>
      <c r="ED86" s="2"/>
      <c r="EE86" s="2">
        <v>83666879</v>
      </c>
      <c r="EF86" s="2">
        <v>2</v>
      </c>
      <c r="EG86" s="2" t="s">
        <v>24</v>
      </c>
      <c r="EH86" s="2">
        <v>27</v>
      </c>
      <c r="EI86" s="2" t="s">
        <v>59</v>
      </c>
      <c r="EJ86" s="2">
        <v>1</v>
      </c>
      <c r="EK86" s="2">
        <v>33001</v>
      </c>
      <c r="EL86" s="2" t="s">
        <v>59</v>
      </c>
      <c r="EM86" s="2" t="s">
        <v>60</v>
      </c>
      <c r="EN86" s="2"/>
      <c r="EO86" s="2" t="s">
        <v>3</v>
      </c>
      <c r="EP86" s="2"/>
      <c r="EQ86" s="2">
        <v>1024</v>
      </c>
      <c r="ER86" s="2">
        <v>0</v>
      </c>
      <c r="ES86" s="2">
        <v>0</v>
      </c>
      <c r="ET86" s="2">
        <v>0</v>
      </c>
      <c r="EU86" s="2">
        <v>0</v>
      </c>
      <c r="EV86" s="2">
        <v>0</v>
      </c>
      <c r="EW86" s="2">
        <v>0</v>
      </c>
      <c r="EX86" s="2">
        <v>0</v>
      </c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>
        <v>0</v>
      </c>
      <c r="FR86" s="2">
        <v>0</v>
      </c>
      <c r="FS86" s="2">
        <v>0</v>
      </c>
      <c r="FT86" s="2"/>
      <c r="FU86" s="2"/>
      <c r="FV86" s="2"/>
      <c r="FW86" s="2"/>
      <c r="FX86" s="2">
        <v>103</v>
      </c>
      <c r="FY86" s="2">
        <v>60</v>
      </c>
      <c r="FZ86" s="2"/>
      <c r="GA86" s="2" t="s">
        <v>3</v>
      </c>
      <c r="GB86" s="2"/>
      <c r="GC86" s="2"/>
      <c r="GD86" s="2">
        <v>1</v>
      </c>
      <c r="GE86" s="2"/>
      <c r="GF86" s="2">
        <v>-950997571</v>
      </c>
      <c r="GG86" s="2">
        <v>2</v>
      </c>
      <c r="GH86" s="2">
        <v>1</v>
      </c>
      <c r="GI86" s="2">
        <v>-2</v>
      </c>
      <c r="GJ86" s="2">
        <v>0</v>
      </c>
      <c r="GK86" s="2">
        <v>0</v>
      </c>
      <c r="GL86" s="2">
        <f t="shared" si="93"/>
        <v>0</v>
      </c>
      <c r="GM86" s="2">
        <f t="shared" si="94"/>
        <v>0</v>
      </c>
      <c r="GN86" s="2">
        <f t="shared" si="95"/>
        <v>0</v>
      </c>
      <c r="GO86" s="2">
        <f t="shared" si="96"/>
        <v>0</v>
      </c>
      <c r="GP86" s="2">
        <f t="shared" si="97"/>
        <v>0</v>
      </c>
      <c r="GQ86" s="2"/>
      <c r="GR86" s="2">
        <v>0</v>
      </c>
      <c r="GS86" s="2">
        <v>0</v>
      </c>
      <c r="GT86" s="2">
        <v>0</v>
      </c>
      <c r="GU86" s="2" t="s">
        <v>3</v>
      </c>
      <c r="GV86" s="2">
        <f t="shared" si="98"/>
        <v>0</v>
      </c>
      <c r="GW86" s="2">
        <v>1</v>
      </c>
      <c r="GX86" s="2">
        <f t="shared" si="99"/>
        <v>0</v>
      </c>
      <c r="GY86" s="2"/>
      <c r="GZ86" s="2"/>
      <c r="HA86" s="2">
        <v>0</v>
      </c>
      <c r="HB86" s="2">
        <v>0</v>
      </c>
      <c r="HC86" s="2">
        <f t="shared" si="100"/>
        <v>0</v>
      </c>
      <c r="HD86" s="2"/>
      <c r="HE86" s="2" t="s">
        <v>3</v>
      </c>
      <c r="HF86" s="2" t="s">
        <v>3</v>
      </c>
      <c r="HG86" s="2"/>
      <c r="HH86" s="2"/>
      <c r="HI86" s="2"/>
      <c r="HJ86" s="2"/>
      <c r="HK86" s="2"/>
      <c r="HL86" s="2"/>
      <c r="HM86" s="2" t="s">
        <v>3</v>
      </c>
      <c r="HN86" s="2" t="s">
        <v>61</v>
      </c>
      <c r="HO86" s="2" t="s">
        <v>62</v>
      </c>
      <c r="HP86" s="2" t="s">
        <v>59</v>
      </c>
      <c r="HQ86" s="2" t="s">
        <v>59</v>
      </c>
      <c r="HR86" s="2"/>
      <c r="HS86" s="2">
        <v>0</v>
      </c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>
        <v>0</v>
      </c>
      <c r="IL86" s="2"/>
      <c r="IM86" s="2"/>
      <c r="IN86" s="2"/>
      <c r="IO86" s="2"/>
      <c r="IP86" s="2"/>
      <c r="IQ86" s="2"/>
      <c r="IR86" s="2"/>
      <c r="IS86" s="2"/>
      <c r="IT86" s="2"/>
      <c r="IU86" s="2"/>
    </row>
    <row r="87" spans="1:255" x14ac:dyDescent="0.2">
      <c r="A87">
        <v>18</v>
      </c>
      <c r="B87">
        <v>1</v>
      </c>
      <c r="C87">
        <v>128</v>
      </c>
      <c r="E87" t="s">
        <v>3</v>
      </c>
      <c r="F87" t="s">
        <v>102</v>
      </c>
      <c r="G87" t="s">
        <v>103</v>
      </c>
      <c r="H87" t="s">
        <v>43</v>
      </c>
      <c r="I87">
        <f>I72*J87</f>
        <v>0</v>
      </c>
      <c r="J87">
        <v>0</v>
      </c>
      <c r="K87">
        <v>0</v>
      </c>
      <c r="L87">
        <v>0</v>
      </c>
      <c r="M87">
        <v>0</v>
      </c>
      <c r="N87">
        <f t="shared" si="61"/>
        <v>0</v>
      </c>
      <c r="O87">
        <f t="shared" si="62"/>
        <v>0</v>
      </c>
      <c r="P87">
        <f t="shared" si="63"/>
        <v>0</v>
      </c>
      <c r="Q87">
        <f t="shared" si="64"/>
        <v>0</v>
      </c>
      <c r="R87">
        <f t="shared" si="65"/>
        <v>0</v>
      </c>
      <c r="S87">
        <f t="shared" si="66"/>
        <v>0</v>
      </c>
      <c r="T87">
        <f t="shared" si="67"/>
        <v>0</v>
      </c>
      <c r="U87">
        <f t="shared" si="68"/>
        <v>0</v>
      </c>
      <c r="V87">
        <f t="shared" si="69"/>
        <v>0</v>
      </c>
      <c r="W87">
        <f t="shared" si="70"/>
        <v>0</v>
      </c>
      <c r="X87">
        <f t="shared" si="71"/>
        <v>0</v>
      </c>
      <c r="Y87">
        <f t="shared" si="72"/>
        <v>0</v>
      </c>
      <c r="AA87">
        <v>-1</v>
      </c>
      <c r="AB87">
        <f t="shared" si="73"/>
        <v>0</v>
      </c>
      <c r="AC87">
        <f t="shared" si="74"/>
        <v>0</v>
      </c>
      <c r="AD87">
        <f t="shared" si="75"/>
        <v>0</v>
      </c>
      <c r="AE87">
        <f t="shared" si="76"/>
        <v>0</v>
      </c>
      <c r="AF87">
        <f t="shared" si="77"/>
        <v>0</v>
      </c>
      <c r="AG87">
        <f t="shared" si="78"/>
        <v>0</v>
      </c>
      <c r="AH87">
        <f t="shared" si="79"/>
        <v>0</v>
      </c>
      <c r="AI87">
        <f t="shared" si="80"/>
        <v>0</v>
      </c>
      <c r="AJ87">
        <f t="shared" si="81"/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103</v>
      </c>
      <c r="AU87">
        <v>60</v>
      </c>
      <c r="AV87">
        <v>1</v>
      </c>
      <c r="AW87">
        <v>1</v>
      </c>
      <c r="AZ87">
        <v>1</v>
      </c>
      <c r="BA87">
        <v>1</v>
      </c>
      <c r="BB87">
        <v>1</v>
      </c>
      <c r="BC87">
        <v>1</v>
      </c>
      <c r="BD87" t="s">
        <v>3</v>
      </c>
      <c r="BE87" t="s">
        <v>3</v>
      </c>
      <c r="BF87" t="s">
        <v>3</v>
      </c>
      <c r="BG87" t="s">
        <v>3</v>
      </c>
      <c r="BH87">
        <v>3</v>
      </c>
      <c r="BI87">
        <v>1</v>
      </c>
      <c r="BJ87" t="s">
        <v>3</v>
      </c>
      <c r="BM87">
        <v>33001</v>
      </c>
      <c r="BN87">
        <v>0</v>
      </c>
      <c r="BO87" t="s">
        <v>3</v>
      </c>
      <c r="BP87">
        <v>0</v>
      </c>
      <c r="BQ87">
        <v>2</v>
      </c>
      <c r="BR87">
        <v>0</v>
      </c>
      <c r="BS87">
        <v>1</v>
      </c>
      <c r="BT87">
        <v>1</v>
      </c>
      <c r="BU87">
        <v>1</v>
      </c>
      <c r="BV87">
        <v>1</v>
      </c>
      <c r="BW87">
        <v>1</v>
      </c>
      <c r="BX87">
        <v>1</v>
      </c>
      <c r="BY87" t="s">
        <v>3</v>
      </c>
      <c r="BZ87">
        <v>103</v>
      </c>
      <c r="CA87">
        <v>60</v>
      </c>
      <c r="CB87" t="s">
        <v>3</v>
      </c>
      <c r="CE87">
        <v>0</v>
      </c>
      <c r="CF87">
        <v>0</v>
      </c>
      <c r="CG87">
        <v>0</v>
      </c>
      <c r="CH87">
        <v>0</v>
      </c>
      <c r="CI87">
        <v>0</v>
      </c>
      <c r="CJ87">
        <v>0</v>
      </c>
      <c r="CK87">
        <v>0</v>
      </c>
      <c r="CL87">
        <v>0</v>
      </c>
      <c r="CM87">
        <v>0</v>
      </c>
      <c r="CN87" t="s">
        <v>3</v>
      </c>
      <c r="CO87">
        <v>0</v>
      </c>
      <c r="CP87">
        <f t="shared" si="82"/>
        <v>0</v>
      </c>
      <c r="CQ87">
        <f t="shared" si="83"/>
        <v>0</v>
      </c>
      <c r="CR87">
        <f t="shared" si="84"/>
        <v>0</v>
      </c>
      <c r="CS87">
        <f t="shared" si="85"/>
        <v>0</v>
      </c>
      <c r="CT87">
        <f t="shared" si="86"/>
        <v>0</v>
      </c>
      <c r="CU87">
        <f t="shared" si="87"/>
        <v>0</v>
      </c>
      <c r="CV87">
        <f t="shared" si="88"/>
        <v>0</v>
      </c>
      <c r="CW87">
        <f t="shared" si="89"/>
        <v>0</v>
      </c>
      <c r="CX87">
        <f t="shared" si="90"/>
        <v>0</v>
      </c>
      <c r="CY87">
        <f t="shared" si="91"/>
        <v>0</v>
      </c>
      <c r="CZ87">
        <f t="shared" si="92"/>
        <v>0</v>
      </c>
      <c r="DC87" t="s">
        <v>3</v>
      </c>
      <c r="DD87" t="s">
        <v>3</v>
      </c>
      <c r="DE87" t="s">
        <v>3</v>
      </c>
      <c r="DF87" t="s">
        <v>3</v>
      </c>
      <c r="DG87" t="s">
        <v>3</v>
      </c>
      <c r="DH87" t="s">
        <v>3</v>
      </c>
      <c r="DI87" t="s">
        <v>3</v>
      </c>
      <c r="DJ87" t="s">
        <v>3</v>
      </c>
      <c r="DK87" t="s">
        <v>3</v>
      </c>
      <c r="DL87" t="s">
        <v>3</v>
      </c>
      <c r="DM87" t="s">
        <v>3</v>
      </c>
      <c r="DN87">
        <v>0</v>
      </c>
      <c r="DO87">
        <v>0</v>
      </c>
      <c r="DP87">
        <v>1</v>
      </c>
      <c r="DQ87">
        <v>1</v>
      </c>
      <c r="DU87">
        <v>1013</v>
      </c>
      <c r="DV87" t="s">
        <v>43</v>
      </c>
      <c r="DW87" t="s">
        <v>43</v>
      </c>
      <c r="DX87">
        <v>1</v>
      </c>
      <c r="DZ87" t="s">
        <v>3</v>
      </c>
      <c r="EA87" t="s">
        <v>3</v>
      </c>
      <c r="EB87" t="s">
        <v>3</v>
      </c>
      <c r="EC87" t="s">
        <v>3</v>
      </c>
      <c r="EE87">
        <v>83666879</v>
      </c>
      <c r="EF87">
        <v>2</v>
      </c>
      <c r="EG87" t="s">
        <v>24</v>
      </c>
      <c r="EH87">
        <v>27</v>
      </c>
      <c r="EI87" t="s">
        <v>59</v>
      </c>
      <c r="EJ87">
        <v>1</v>
      </c>
      <c r="EK87">
        <v>33001</v>
      </c>
      <c r="EL87" t="s">
        <v>59</v>
      </c>
      <c r="EM87" t="s">
        <v>60</v>
      </c>
      <c r="EO87" t="s">
        <v>3</v>
      </c>
      <c r="EQ87">
        <v>1024</v>
      </c>
      <c r="ER87">
        <v>0</v>
      </c>
      <c r="ES87">
        <v>0</v>
      </c>
      <c r="ET87">
        <v>0</v>
      </c>
      <c r="EU87">
        <v>0</v>
      </c>
      <c r="EV87">
        <v>0</v>
      </c>
      <c r="EW87">
        <v>0</v>
      </c>
      <c r="EX87">
        <v>0</v>
      </c>
      <c r="FQ87">
        <v>0</v>
      </c>
      <c r="FR87">
        <v>0</v>
      </c>
      <c r="FS87">
        <v>0</v>
      </c>
      <c r="FX87">
        <v>103</v>
      </c>
      <c r="FY87">
        <v>60</v>
      </c>
      <c r="GA87" t="s">
        <v>3</v>
      </c>
      <c r="GD87">
        <v>1</v>
      </c>
      <c r="GF87">
        <v>-950997571</v>
      </c>
      <c r="GG87">
        <v>2</v>
      </c>
      <c r="GH87">
        <v>1</v>
      </c>
      <c r="GI87">
        <v>-2</v>
      </c>
      <c r="GJ87">
        <v>0</v>
      </c>
      <c r="GK87">
        <v>0</v>
      </c>
      <c r="GL87">
        <f t="shared" si="93"/>
        <v>0</v>
      </c>
      <c r="GM87">
        <f t="shared" si="94"/>
        <v>0</v>
      </c>
      <c r="GN87">
        <f t="shared" si="95"/>
        <v>0</v>
      </c>
      <c r="GO87">
        <f t="shared" si="96"/>
        <v>0</v>
      </c>
      <c r="GP87">
        <f t="shared" si="97"/>
        <v>0</v>
      </c>
      <c r="GR87">
        <v>0</v>
      </c>
      <c r="GS87">
        <v>0</v>
      </c>
      <c r="GT87">
        <v>0</v>
      </c>
      <c r="GU87" t="s">
        <v>3</v>
      </c>
      <c r="GV87">
        <f t="shared" si="98"/>
        <v>0</v>
      </c>
      <c r="GW87">
        <v>1</v>
      </c>
      <c r="GX87">
        <f t="shared" si="99"/>
        <v>0</v>
      </c>
      <c r="HA87">
        <v>0</v>
      </c>
      <c r="HB87">
        <v>0</v>
      </c>
      <c r="HC87">
        <f t="shared" si="100"/>
        <v>0</v>
      </c>
      <c r="HE87" t="s">
        <v>3</v>
      </c>
      <c r="HF87" t="s">
        <v>3</v>
      </c>
      <c r="HM87" t="s">
        <v>3</v>
      </c>
      <c r="HN87" t="s">
        <v>61</v>
      </c>
      <c r="HO87" t="s">
        <v>62</v>
      </c>
      <c r="HP87" t="s">
        <v>59</v>
      </c>
      <c r="HQ87" t="s">
        <v>59</v>
      </c>
      <c r="HS87">
        <v>0</v>
      </c>
      <c r="IK87">
        <v>0</v>
      </c>
    </row>
    <row r="88" spans="1:255" x14ac:dyDescent="0.2">
      <c r="A88" s="2">
        <v>18</v>
      </c>
      <c r="B88" s="2">
        <v>1</v>
      </c>
      <c r="C88" s="2">
        <v>110</v>
      </c>
      <c r="D88" s="2"/>
      <c r="E88" s="2" t="s">
        <v>3</v>
      </c>
      <c r="F88" s="2" t="s">
        <v>105</v>
      </c>
      <c r="G88" s="2" t="s">
        <v>106</v>
      </c>
      <c r="H88" s="2" t="s">
        <v>43</v>
      </c>
      <c r="I88" s="2">
        <f>I71*J88</f>
        <v>0</v>
      </c>
      <c r="J88" s="2">
        <v>0</v>
      </c>
      <c r="K88" s="2">
        <v>0</v>
      </c>
      <c r="L88" s="2">
        <v>0</v>
      </c>
      <c r="M88" s="2">
        <v>0</v>
      </c>
      <c r="N88" s="2">
        <f t="shared" si="61"/>
        <v>0</v>
      </c>
      <c r="O88" s="2">
        <f t="shared" si="62"/>
        <v>0</v>
      </c>
      <c r="P88" s="2">
        <f t="shared" si="63"/>
        <v>0</v>
      </c>
      <c r="Q88" s="2">
        <f t="shared" si="64"/>
        <v>0</v>
      </c>
      <c r="R88" s="2">
        <f t="shared" si="65"/>
        <v>0</v>
      </c>
      <c r="S88" s="2">
        <f t="shared" si="66"/>
        <v>0</v>
      </c>
      <c r="T88" s="2">
        <f t="shared" si="67"/>
        <v>0</v>
      </c>
      <c r="U88" s="2">
        <f t="shared" si="68"/>
        <v>0</v>
      </c>
      <c r="V88" s="2">
        <f t="shared" si="69"/>
        <v>0</v>
      </c>
      <c r="W88" s="2">
        <f t="shared" si="70"/>
        <v>0</v>
      </c>
      <c r="X88" s="2">
        <f t="shared" si="71"/>
        <v>0</v>
      </c>
      <c r="Y88" s="2">
        <f t="shared" si="72"/>
        <v>0</v>
      </c>
      <c r="Z88" s="2"/>
      <c r="AA88" s="2">
        <v>-1</v>
      </c>
      <c r="AB88" s="2">
        <f t="shared" si="73"/>
        <v>0</v>
      </c>
      <c r="AC88" s="2">
        <f t="shared" si="74"/>
        <v>0</v>
      </c>
      <c r="AD88" s="2">
        <f t="shared" si="75"/>
        <v>0</v>
      </c>
      <c r="AE88" s="2">
        <f t="shared" si="76"/>
        <v>0</v>
      </c>
      <c r="AF88" s="2">
        <f t="shared" si="77"/>
        <v>0</v>
      </c>
      <c r="AG88" s="2">
        <f t="shared" si="78"/>
        <v>0</v>
      </c>
      <c r="AH88" s="2">
        <f t="shared" si="79"/>
        <v>0</v>
      </c>
      <c r="AI88" s="2">
        <f t="shared" si="80"/>
        <v>0</v>
      </c>
      <c r="AJ88" s="2">
        <f t="shared" si="81"/>
        <v>0</v>
      </c>
      <c r="AK88" s="2">
        <v>0</v>
      </c>
      <c r="AL88" s="2">
        <v>0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2">
        <v>103</v>
      </c>
      <c r="AU88" s="2">
        <v>60</v>
      </c>
      <c r="AV88" s="2">
        <v>1</v>
      </c>
      <c r="AW88" s="2">
        <v>1</v>
      </c>
      <c r="AX88" s="2"/>
      <c r="AY88" s="2"/>
      <c r="AZ88" s="2">
        <v>1</v>
      </c>
      <c r="BA88" s="2">
        <v>1</v>
      </c>
      <c r="BB88" s="2">
        <v>1</v>
      </c>
      <c r="BC88" s="2">
        <v>1</v>
      </c>
      <c r="BD88" s="2" t="s">
        <v>3</v>
      </c>
      <c r="BE88" s="2" t="s">
        <v>3</v>
      </c>
      <c r="BF88" s="2" t="s">
        <v>3</v>
      </c>
      <c r="BG88" s="2" t="s">
        <v>3</v>
      </c>
      <c r="BH88" s="2">
        <v>3</v>
      </c>
      <c r="BI88" s="2">
        <v>1</v>
      </c>
      <c r="BJ88" s="2" t="s">
        <v>3</v>
      </c>
      <c r="BK88" s="2"/>
      <c r="BL88" s="2"/>
      <c r="BM88" s="2">
        <v>33001</v>
      </c>
      <c r="BN88" s="2">
        <v>0</v>
      </c>
      <c r="BO88" s="2" t="s">
        <v>3</v>
      </c>
      <c r="BP88" s="2">
        <v>0</v>
      </c>
      <c r="BQ88" s="2">
        <v>2</v>
      </c>
      <c r="BR88" s="2">
        <v>0</v>
      </c>
      <c r="BS88" s="2">
        <v>1</v>
      </c>
      <c r="BT88" s="2">
        <v>1</v>
      </c>
      <c r="BU88" s="2">
        <v>1</v>
      </c>
      <c r="BV88" s="2">
        <v>1</v>
      </c>
      <c r="BW88" s="2">
        <v>1</v>
      </c>
      <c r="BX88" s="2">
        <v>1</v>
      </c>
      <c r="BY88" s="2" t="s">
        <v>3</v>
      </c>
      <c r="BZ88" s="2">
        <v>103</v>
      </c>
      <c r="CA88" s="2">
        <v>60</v>
      </c>
      <c r="CB88" s="2" t="s">
        <v>3</v>
      </c>
      <c r="CC88" s="2"/>
      <c r="CD88" s="2"/>
      <c r="CE88" s="2">
        <v>0</v>
      </c>
      <c r="CF88" s="2">
        <v>0</v>
      </c>
      <c r="CG88" s="2">
        <v>0</v>
      </c>
      <c r="CH88" s="2">
        <v>0</v>
      </c>
      <c r="CI88" s="2">
        <v>0</v>
      </c>
      <c r="CJ88" s="2">
        <v>0</v>
      </c>
      <c r="CK88" s="2">
        <v>0</v>
      </c>
      <c r="CL88" s="2">
        <v>0</v>
      </c>
      <c r="CM88" s="2">
        <v>0</v>
      </c>
      <c r="CN88" s="2" t="s">
        <v>3</v>
      </c>
      <c r="CO88" s="2">
        <v>0</v>
      </c>
      <c r="CP88" s="2">
        <f t="shared" si="82"/>
        <v>0</v>
      </c>
      <c r="CQ88" s="2">
        <f t="shared" si="83"/>
        <v>0</v>
      </c>
      <c r="CR88" s="2">
        <f t="shared" si="84"/>
        <v>0</v>
      </c>
      <c r="CS88" s="2">
        <f t="shared" si="85"/>
        <v>0</v>
      </c>
      <c r="CT88" s="2">
        <f t="shared" si="86"/>
        <v>0</v>
      </c>
      <c r="CU88" s="2">
        <f t="shared" si="87"/>
        <v>0</v>
      </c>
      <c r="CV88" s="2">
        <f t="shared" si="88"/>
        <v>0</v>
      </c>
      <c r="CW88" s="2">
        <f t="shared" si="89"/>
        <v>0</v>
      </c>
      <c r="CX88" s="2">
        <f t="shared" si="90"/>
        <v>0</v>
      </c>
      <c r="CY88" s="2">
        <f t="shared" si="91"/>
        <v>0</v>
      </c>
      <c r="CZ88" s="2">
        <f t="shared" si="92"/>
        <v>0</v>
      </c>
      <c r="DA88" s="2"/>
      <c r="DB88" s="2"/>
      <c r="DC88" s="2" t="s">
        <v>3</v>
      </c>
      <c r="DD88" s="2" t="s">
        <v>3</v>
      </c>
      <c r="DE88" s="2" t="s">
        <v>3</v>
      </c>
      <c r="DF88" s="2" t="s">
        <v>3</v>
      </c>
      <c r="DG88" s="2" t="s">
        <v>3</v>
      </c>
      <c r="DH88" s="2" t="s">
        <v>3</v>
      </c>
      <c r="DI88" s="2" t="s">
        <v>3</v>
      </c>
      <c r="DJ88" s="2" t="s">
        <v>3</v>
      </c>
      <c r="DK88" s="2" t="s">
        <v>3</v>
      </c>
      <c r="DL88" s="2" t="s">
        <v>3</v>
      </c>
      <c r="DM88" s="2" t="s">
        <v>3</v>
      </c>
      <c r="DN88" s="2">
        <v>0</v>
      </c>
      <c r="DO88" s="2">
        <v>0</v>
      </c>
      <c r="DP88" s="2">
        <v>1</v>
      </c>
      <c r="DQ88" s="2">
        <v>1</v>
      </c>
      <c r="DR88" s="2"/>
      <c r="DS88" s="2"/>
      <c r="DT88" s="2"/>
      <c r="DU88" s="2">
        <v>1013</v>
      </c>
      <c r="DV88" s="2" t="s">
        <v>43</v>
      </c>
      <c r="DW88" s="2" t="s">
        <v>43</v>
      </c>
      <c r="DX88" s="2">
        <v>1</v>
      </c>
      <c r="DY88" s="2"/>
      <c r="DZ88" s="2" t="s">
        <v>3</v>
      </c>
      <c r="EA88" s="2" t="s">
        <v>3</v>
      </c>
      <c r="EB88" s="2" t="s">
        <v>3</v>
      </c>
      <c r="EC88" s="2" t="s">
        <v>3</v>
      </c>
      <c r="ED88" s="2"/>
      <c r="EE88" s="2">
        <v>83666879</v>
      </c>
      <c r="EF88" s="2">
        <v>2</v>
      </c>
      <c r="EG88" s="2" t="s">
        <v>24</v>
      </c>
      <c r="EH88" s="2">
        <v>27</v>
      </c>
      <c r="EI88" s="2" t="s">
        <v>59</v>
      </c>
      <c r="EJ88" s="2">
        <v>1</v>
      </c>
      <c r="EK88" s="2">
        <v>33001</v>
      </c>
      <c r="EL88" s="2" t="s">
        <v>59</v>
      </c>
      <c r="EM88" s="2" t="s">
        <v>60</v>
      </c>
      <c r="EN88" s="2"/>
      <c r="EO88" s="2" t="s">
        <v>3</v>
      </c>
      <c r="EP88" s="2"/>
      <c r="EQ88" s="2">
        <v>1024</v>
      </c>
      <c r="ER88" s="2">
        <v>0</v>
      </c>
      <c r="ES88" s="2">
        <v>0</v>
      </c>
      <c r="ET88" s="2">
        <v>0</v>
      </c>
      <c r="EU88" s="2">
        <v>0</v>
      </c>
      <c r="EV88" s="2">
        <v>0</v>
      </c>
      <c r="EW88" s="2">
        <v>0</v>
      </c>
      <c r="EX88" s="2">
        <v>0</v>
      </c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>
        <v>0</v>
      </c>
      <c r="FR88" s="2">
        <v>0</v>
      </c>
      <c r="FS88" s="2">
        <v>0</v>
      </c>
      <c r="FT88" s="2"/>
      <c r="FU88" s="2"/>
      <c r="FV88" s="2"/>
      <c r="FW88" s="2"/>
      <c r="FX88" s="2">
        <v>103</v>
      </c>
      <c r="FY88" s="2">
        <v>60</v>
      </c>
      <c r="FZ88" s="2"/>
      <c r="GA88" s="2" t="s">
        <v>3</v>
      </c>
      <c r="GB88" s="2"/>
      <c r="GC88" s="2"/>
      <c r="GD88" s="2">
        <v>1</v>
      </c>
      <c r="GE88" s="2"/>
      <c r="GF88" s="2">
        <v>-320198552</v>
      </c>
      <c r="GG88" s="2">
        <v>2</v>
      </c>
      <c r="GH88" s="2">
        <v>1</v>
      </c>
      <c r="GI88" s="2">
        <v>-2</v>
      </c>
      <c r="GJ88" s="2">
        <v>0</v>
      </c>
      <c r="GK88" s="2">
        <v>0</v>
      </c>
      <c r="GL88" s="2">
        <f t="shared" si="93"/>
        <v>0</v>
      </c>
      <c r="GM88" s="2">
        <f t="shared" si="94"/>
        <v>0</v>
      </c>
      <c r="GN88" s="2">
        <f t="shared" si="95"/>
        <v>0</v>
      </c>
      <c r="GO88" s="2">
        <f t="shared" si="96"/>
        <v>0</v>
      </c>
      <c r="GP88" s="2">
        <f t="shared" si="97"/>
        <v>0</v>
      </c>
      <c r="GQ88" s="2"/>
      <c r="GR88" s="2">
        <v>0</v>
      </c>
      <c r="GS88" s="2">
        <v>0</v>
      </c>
      <c r="GT88" s="2">
        <v>0</v>
      </c>
      <c r="GU88" s="2" t="s">
        <v>3</v>
      </c>
      <c r="GV88" s="2">
        <f t="shared" si="98"/>
        <v>0</v>
      </c>
      <c r="GW88" s="2">
        <v>1</v>
      </c>
      <c r="GX88" s="2">
        <f t="shared" si="99"/>
        <v>0</v>
      </c>
      <c r="GY88" s="2"/>
      <c r="GZ88" s="2"/>
      <c r="HA88" s="2">
        <v>0</v>
      </c>
      <c r="HB88" s="2">
        <v>0</v>
      </c>
      <c r="HC88" s="2">
        <f t="shared" si="100"/>
        <v>0</v>
      </c>
      <c r="HD88" s="2"/>
      <c r="HE88" s="2" t="s">
        <v>3</v>
      </c>
      <c r="HF88" s="2" t="s">
        <v>3</v>
      </c>
      <c r="HG88" s="2"/>
      <c r="HH88" s="2"/>
      <c r="HI88" s="2"/>
      <c r="HJ88" s="2"/>
      <c r="HK88" s="2"/>
      <c r="HL88" s="2"/>
      <c r="HM88" s="2" t="s">
        <v>3</v>
      </c>
      <c r="HN88" s="2" t="s">
        <v>61</v>
      </c>
      <c r="HO88" s="2" t="s">
        <v>62</v>
      </c>
      <c r="HP88" s="2" t="s">
        <v>59</v>
      </c>
      <c r="HQ88" s="2" t="s">
        <v>59</v>
      </c>
      <c r="HR88" s="2"/>
      <c r="HS88" s="2">
        <v>0</v>
      </c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>
        <v>0</v>
      </c>
      <c r="IL88" s="2"/>
      <c r="IM88" s="2"/>
      <c r="IN88" s="2"/>
      <c r="IO88" s="2"/>
      <c r="IP88" s="2"/>
      <c r="IQ88" s="2"/>
      <c r="IR88" s="2"/>
      <c r="IS88" s="2"/>
      <c r="IT88" s="2"/>
      <c r="IU88" s="2"/>
    </row>
    <row r="89" spans="1:255" x14ac:dyDescent="0.2">
      <c r="A89">
        <v>18</v>
      </c>
      <c r="B89">
        <v>1</v>
      </c>
      <c r="C89">
        <v>129</v>
      </c>
      <c r="E89" t="s">
        <v>3</v>
      </c>
      <c r="F89" t="s">
        <v>105</v>
      </c>
      <c r="G89" t="s">
        <v>106</v>
      </c>
      <c r="H89" t="s">
        <v>43</v>
      </c>
      <c r="I89">
        <f>I72*J89</f>
        <v>0</v>
      </c>
      <c r="J89">
        <v>0</v>
      </c>
      <c r="K89">
        <v>0</v>
      </c>
      <c r="L89">
        <v>0</v>
      </c>
      <c r="M89">
        <v>0</v>
      </c>
      <c r="N89">
        <f t="shared" si="61"/>
        <v>0</v>
      </c>
      <c r="O89">
        <f t="shared" si="62"/>
        <v>0</v>
      </c>
      <c r="P89">
        <f t="shared" si="63"/>
        <v>0</v>
      </c>
      <c r="Q89">
        <f t="shared" si="64"/>
        <v>0</v>
      </c>
      <c r="R89">
        <f t="shared" si="65"/>
        <v>0</v>
      </c>
      <c r="S89">
        <f t="shared" si="66"/>
        <v>0</v>
      </c>
      <c r="T89">
        <f t="shared" si="67"/>
        <v>0</v>
      </c>
      <c r="U89">
        <f t="shared" si="68"/>
        <v>0</v>
      </c>
      <c r="V89">
        <f t="shared" si="69"/>
        <v>0</v>
      </c>
      <c r="W89">
        <f t="shared" si="70"/>
        <v>0</v>
      </c>
      <c r="X89">
        <f t="shared" si="71"/>
        <v>0</v>
      </c>
      <c r="Y89">
        <f t="shared" si="72"/>
        <v>0</v>
      </c>
      <c r="AA89">
        <v>-1</v>
      </c>
      <c r="AB89">
        <f t="shared" si="73"/>
        <v>0</v>
      </c>
      <c r="AC89">
        <f t="shared" si="74"/>
        <v>0</v>
      </c>
      <c r="AD89">
        <f t="shared" si="75"/>
        <v>0</v>
      </c>
      <c r="AE89">
        <f t="shared" si="76"/>
        <v>0</v>
      </c>
      <c r="AF89">
        <f t="shared" si="77"/>
        <v>0</v>
      </c>
      <c r="AG89">
        <f t="shared" si="78"/>
        <v>0</v>
      </c>
      <c r="AH89">
        <f t="shared" si="79"/>
        <v>0</v>
      </c>
      <c r="AI89">
        <f t="shared" si="80"/>
        <v>0</v>
      </c>
      <c r="AJ89">
        <f t="shared" si="81"/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103</v>
      </c>
      <c r="AU89">
        <v>60</v>
      </c>
      <c r="AV89">
        <v>1</v>
      </c>
      <c r="AW89">
        <v>1</v>
      </c>
      <c r="AZ89">
        <v>1</v>
      </c>
      <c r="BA89">
        <v>1</v>
      </c>
      <c r="BB89">
        <v>1</v>
      </c>
      <c r="BC89">
        <v>1</v>
      </c>
      <c r="BD89" t="s">
        <v>3</v>
      </c>
      <c r="BE89" t="s">
        <v>3</v>
      </c>
      <c r="BF89" t="s">
        <v>3</v>
      </c>
      <c r="BG89" t="s">
        <v>3</v>
      </c>
      <c r="BH89">
        <v>3</v>
      </c>
      <c r="BI89">
        <v>1</v>
      </c>
      <c r="BJ89" t="s">
        <v>3</v>
      </c>
      <c r="BM89">
        <v>33001</v>
      </c>
      <c r="BN89">
        <v>0</v>
      </c>
      <c r="BO89" t="s">
        <v>3</v>
      </c>
      <c r="BP89">
        <v>0</v>
      </c>
      <c r="BQ89">
        <v>2</v>
      </c>
      <c r="BR89">
        <v>0</v>
      </c>
      <c r="BS89">
        <v>1</v>
      </c>
      <c r="BT89">
        <v>1</v>
      </c>
      <c r="BU89">
        <v>1</v>
      </c>
      <c r="BV89">
        <v>1</v>
      </c>
      <c r="BW89">
        <v>1</v>
      </c>
      <c r="BX89">
        <v>1</v>
      </c>
      <c r="BY89" t="s">
        <v>3</v>
      </c>
      <c r="BZ89">
        <v>103</v>
      </c>
      <c r="CA89">
        <v>60</v>
      </c>
      <c r="CB89" t="s">
        <v>3</v>
      </c>
      <c r="CE89">
        <v>0</v>
      </c>
      <c r="CF89">
        <v>0</v>
      </c>
      <c r="CG89">
        <v>0</v>
      </c>
      <c r="CH89">
        <v>0</v>
      </c>
      <c r="CI89">
        <v>0</v>
      </c>
      <c r="CJ89">
        <v>0</v>
      </c>
      <c r="CK89">
        <v>0</v>
      </c>
      <c r="CL89">
        <v>0</v>
      </c>
      <c r="CM89">
        <v>0</v>
      </c>
      <c r="CN89" t="s">
        <v>3</v>
      </c>
      <c r="CO89">
        <v>0</v>
      </c>
      <c r="CP89">
        <f t="shared" si="82"/>
        <v>0</v>
      </c>
      <c r="CQ89">
        <f t="shared" si="83"/>
        <v>0</v>
      </c>
      <c r="CR89">
        <f t="shared" si="84"/>
        <v>0</v>
      </c>
      <c r="CS89">
        <f t="shared" si="85"/>
        <v>0</v>
      </c>
      <c r="CT89">
        <f t="shared" si="86"/>
        <v>0</v>
      </c>
      <c r="CU89">
        <f t="shared" si="87"/>
        <v>0</v>
      </c>
      <c r="CV89">
        <f t="shared" si="88"/>
        <v>0</v>
      </c>
      <c r="CW89">
        <f t="shared" si="89"/>
        <v>0</v>
      </c>
      <c r="CX89">
        <f t="shared" si="90"/>
        <v>0</v>
      </c>
      <c r="CY89">
        <f t="shared" si="91"/>
        <v>0</v>
      </c>
      <c r="CZ89">
        <f t="shared" si="92"/>
        <v>0</v>
      </c>
      <c r="DC89" t="s">
        <v>3</v>
      </c>
      <c r="DD89" t="s">
        <v>3</v>
      </c>
      <c r="DE89" t="s">
        <v>3</v>
      </c>
      <c r="DF89" t="s">
        <v>3</v>
      </c>
      <c r="DG89" t="s">
        <v>3</v>
      </c>
      <c r="DH89" t="s">
        <v>3</v>
      </c>
      <c r="DI89" t="s">
        <v>3</v>
      </c>
      <c r="DJ89" t="s">
        <v>3</v>
      </c>
      <c r="DK89" t="s">
        <v>3</v>
      </c>
      <c r="DL89" t="s">
        <v>3</v>
      </c>
      <c r="DM89" t="s">
        <v>3</v>
      </c>
      <c r="DN89">
        <v>0</v>
      </c>
      <c r="DO89">
        <v>0</v>
      </c>
      <c r="DP89">
        <v>1</v>
      </c>
      <c r="DQ89">
        <v>1</v>
      </c>
      <c r="DU89">
        <v>1013</v>
      </c>
      <c r="DV89" t="s">
        <v>43</v>
      </c>
      <c r="DW89" t="s">
        <v>43</v>
      </c>
      <c r="DX89">
        <v>1</v>
      </c>
      <c r="DZ89" t="s">
        <v>3</v>
      </c>
      <c r="EA89" t="s">
        <v>3</v>
      </c>
      <c r="EB89" t="s">
        <v>3</v>
      </c>
      <c r="EC89" t="s">
        <v>3</v>
      </c>
      <c r="EE89">
        <v>83666879</v>
      </c>
      <c r="EF89">
        <v>2</v>
      </c>
      <c r="EG89" t="s">
        <v>24</v>
      </c>
      <c r="EH89">
        <v>27</v>
      </c>
      <c r="EI89" t="s">
        <v>59</v>
      </c>
      <c r="EJ89">
        <v>1</v>
      </c>
      <c r="EK89">
        <v>33001</v>
      </c>
      <c r="EL89" t="s">
        <v>59</v>
      </c>
      <c r="EM89" t="s">
        <v>60</v>
      </c>
      <c r="EO89" t="s">
        <v>3</v>
      </c>
      <c r="EQ89">
        <v>1024</v>
      </c>
      <c r="ER89">
        <v>0</v>
      </c>
      <c r="ES89">
        <v>0</v>
      </c>
      <c r="ET89">
        <v>0</v>
      </c>
      <c r="EU89">
        <v>0</v>
      </c>
      <c r="EV89">
        <v>0</v>
      </c>
      <c r="EW89">
        <v>0</v>
      </c>
      <c r="EX89">
        <v>0</v>
      </c>
      <c r="FQ89">
        <v>0</v>
      </c>
      <c r="FR89">
        <v>0</v>
      </c>
      <c r="FS89">
        <v>0</v>
      </c>
      <c r="FX89">
        <v>103</v>
      </c>
      <c r="FY89">
        <v>60</v>
      </c>
      <c r="GA89" t="s">
        <v>3</v>
      </c>
      <c r="GD89">
        <v>1</v>
      </c>
      <c r="GF89">
        <v>-320198552</v>
      </c>
      <c r="GG89">
        <v>2</v>
      </c>
      <c r="GH89">
        <v>1</v>
      </c>
      <c r="GI89">
        <v>-2</v>
      </c>
      <c r="GJ89">
        <v>0</v>
      </c>
      <c r="GK89">
        <v>0</v>
      </c>
      <c r="GL89">
        <f t="shared" si="93"/>
        <v>0</v>
      </c>
      <c r="GM89">
        <f t="shared" si="94"/>
        <v>0</v>
      </c>
      <c r="GN89">
        <f t="shared" si="95"/>
        <v>0</v>
      </c>
      <c r="GO89">
        <f t="shared" si="96"/>
        <v>0</v>
      </c>
      <c r="GP89">
        <f t="shared" si="97"/>
        <v>0</v>
      </c>
      <c r="GR89">
        <v>0</v>
      </c>
      <c r="GS89">
        <v>0</v>
      </c>
      <c r="GT89">
        <v>0</v>
      </c>
      <c r="GU89" t="s">
        <v>3</v>
      </c>
      <c r="GV89">
        <f t="shared" si="98"/>
        <v>0</v>
      </c>
      <c r="GW89">
        <v>1</v>
      </c>
      <c r="GX89">
        <f t="shared" si="99"/>
        <v>0</v>
      </c>
      <c r="HA89">
        <v>0</v>
      </c>
      <c r="HB89">
        <v>0</v>
      </c>
      <c r="HC89">
        <f t="shared" si="100"/>
        <v>0</v>
      </c>
      <c r="HE89" t="s">
        <v>3</v>
      </c>
      <c r="HF89" t="s">
        <v>3</v>
      </c>
      <c r="HM89" t="s">
        <v>3</v>
      </c>
      <c r="HN89" t="s">
        <v>61</v>
      </c>
      <c r="HO89" t="s">
        <v>62</v>
      </c>
      <c r="HP89" t="s">
        <v>59</v>
      </c>
      <c r="HQ89" t="s">
        <v>59</v>
      </c>
      <c r="HS89">
        <v>0</v>
      </c>
      <c r="IK89">
        <v>0</v>
      </c>
    </row>
    <row r="90" spans="1:255" x14ac:dyDescent="0.2">
      <c r="A90" s="2">
        <v>18</v>
      </c>
      <c r="B90" s="2">
        <v>1</v>
      </c>
      <c r="C90" s="2">
        <v>111</v>
      </c>
      <c r="D90" s="2"/>
      <c r="E90" s="2" t="s">
        <v>3</v>
      </c>
      <c r="F90" s="2" t="s">
        <v>108</v>
      </c>
      <c r="G90" s="2" t="s">
        <v>109</v>
      </c>
      <c r="H90" s="2" t="s">
        <v>43</v>
      </c>
      <c r="I90" s="2">
        <f>I71*J90</f>
        <v>0</v>
      </c>
      <c r="J90" s="2">
        <v>0</v>
      </c>
      <c r="K90" s="2">
        <v>0</v>
      </c>
      <c r="L90" s="2">
        <v>0</v>
      </c>
      <c r="M90" s="2">
        <v>0</v>
      </c>
      <c r="N90" s="2">
        <f t="shared" si="61"/>
        <v>0</v>
      </c>
      <c r="O90" s="2">
        <f t="shared" si="62"/>
        <v>0</v>
      </c>
      <c r="P90" s="2">
        <f t="shared" si="63"/>
        <v>0</v>
      </c>
      <c r="Q90" s="2">
        <f t="shared" si="64"/>
        <v>0</v>
      </c>
      <c r="R90" s="2">
        <f t="shared" si="65"/>
        <v>0</v>
      </c>
      <c r="S90" s="2">
        <f t="shared" si="66"/>
        <v>0</v>
      </c>
      <c r="T90" s="2">
        <f t="shared" si="67"/>
        <v>0</v>
      </c>
      <c r="U90" s="2">
        <f t="shared" si="68"/>
        <v>0</v>
      </c>
      <c r="V90" s="2">
        <f t="shared" si="69"/>
        <v>0</v>
      </c>
      <c r="W90" s="2">
        <f t="shared" si="70"/>
        <v>0</v>
      </c>
      <c r="X90" s="2">
        <f t="shared" si="71"/>
        <v>0</v>
      </c>
      <c r="Y90" s="2">
        <f t="shared" si="72"/>
        <v>0</v>
      </c>
      <c r="Z90" s="2"/>
      <c r="AA90" s="2">
        <v>-1</v>
      </c>
      <c r="AB90" s="2">
        <f t="shared" si="73"/>
        <v>0</v>
      </c>
      <c r="AC90" s="2">
        <f t="shared" si="74"/>
        <v>0</v>
      </c>
      <c r="AD90" s="2">
        <f t="shared" si="75"/>
        <v>0</v>
      </c>
      <c r="AE90" s="2">
        <f t="shared" si="76"/>
        <v>0</v>
      </c>
      <c r="AF90" s="2">
        <f t="shared" si="77"/>
        <v>0</v>
      </c>
      <c r="AG90" s="2">
        <f t="shared" si="78"/>
        <v>0</v>
      </c>
      <c r="AH90" s="2">
        <f t="shared" si="79"/>
        <v>0</v>
      </c>
      <c r="AI90" s="2">
        <f t="shared" si="80"/>
        <v>0</v>
      </c>
      <c r="AJ90" s="2">
        <f t="shared" si="81"/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103</v>
      </c>
      <c r="AU90" s="2">
        <v>60</v>
      </c>
      <c r="AV90" s="2">
        <v>1</v>
      </c>
      <c r="AW90" s="2">
        <v>1</v>
      </c>
      <c r="AX90" s="2"/>
      <c r="AY90" s="2"/>
      <c r="AZ90" s="2">
        <v>1</v>
      </c>
      <c r="BA90" s="2">
        <v>1</v>
      </c>
      <c r="BB90" s="2">
        <v>1</v>
      </c>
      <c r="BC90" s="2">
        <v>1</v>
      </c>
      <c r="BD90" s="2" t="s">
        <v>3</v>
      </c>
      <c r="BE90" s="2" t="s">
        <v>3</v>
      </c>
      <c r="BF90" s="2" t="s">
        <v>3</v>
      </c>
      <c r="BG90" s="2" t="s">
        <v>3</v>
      </c>
      <c r="BH90" s="2">
        <v>3</v>
      </c>
      <c r="BI90" s="2">
        <v>1</v>
      </c>
      <c r="BJ90" s="2" t="s">
        <v>3</v>
      </c>
      <c r="BK90" s="2"/>
      <c r="BL90" s="2"/>
      <c r="BM90" s="2">
        <v>33001</v>
      </c>
      <c r="BN90" s="2">
        <v>0</v>
      </c>
      <c r="BO90" s="2" t="s">
        <v>3</v>
      </c>
      <c r="BP90" s="2">
        <v>0</v>
      </c>
      <c r="BQ90" s="2">
        <v>2</v>
      </c>
      <c r="BR90" s="2">
        <v>0</v>
      </c>
      <c r="BS90" s="2">
        <v>1</v>
      </c>
      <c r="BT90" s="2">
        <v>1</v>
      </c>
      <c r="BU90" s="2">
        <v>1</v>
      </c>
      <c r="BV90" s="2">
        <v>1</v>
      </c>
      <c r="BW90" s="2">
        <v>1</v>
      </c>
      <c r="BX90" s="2">
        <v>1</v>
      </c>
      <c r="BY90" s="2" t="s">
        <v>3</v>
      </c>
      <c r="BZ90" s="2">
        <v>103</v>
      </c>
      <c r="CA90" s="2">
        <v>60</v>
      </c>
      <c r="CB90" s="2" t="s">
        <v>3</v>
      </c>
      <c r="CC90" s="2"/>
      <c r="CD90" s="2"/>
      <c r="CE90" s="2">
        <v>0</v>
      </c>
      <c r="CF90" s="2">
        <v>0</v>
      </c>
      <c r="CG90" s="2">
        <v>0</v>
      </c>
      <c r="CH90" s="2">
        <v>0</v>
      </c>
      <c r="CI90" s="2">
        <v>0</v>
      </c>
      <c r="CJ90" s="2">
        <v>0</v>
      </c>
      <c r="CK90" s="2">
        <v>0</v>
      </c>
      <c r="CL90" s="2">
        <v>0</v>
      </c>
      <c r="CM90" s="2">
        <v>0</v>
      </c>
      <c r="CN90" s="2" t="s">
        <v>3</v>
      </c>
      <c r="CO90" s="2">
        <v>0</v>
      </c>
      <c r="CP90" s="2">
        <f t="shared" si="82"/>
        <v>0</v>
      </c>
      <c r="CQ90" s="2">
        <f t="shared" si="83"/>
        <v>0</v>
      </c>
      <c r="CR90" s="2">
        <f t="shared" si="84"/>
        <v>0</v>
      </c>
      <c r="CS90" s="2">
        <f t="shared" si="85"/>
        <v>0</v>
      </c>
      <c r="CT90" s="2">
        <f t="shared" si="86"/>
        <v>0</v>
      </c>
      <c r="CU90" s="2">
        <f t="shared" si="87"/>
        <v>0</v>
      </c>
      <c r="CV90" s="2">
        <f t="shared" si="88"/>
        <v>0</v>
      </c>
      <c r="CW90" s="2">
        <f t="shared" si="89"/>
        <v>0</v>
      </c>
      <c r="CX90" s="2">
        <f t="shared" si="90"/>
        <v>0</v>
      </c>
      <c r="CY90" s="2">
        <f t="shared" si="91"/>
        <v>0</v>
      </c>
      <c r="CZ90" s="2">
        <f t="shared" si="92"/>
        <v>0</v>
      </c>
      <c r="DA90" s="2"/>
      <c r="DB90" s="2"/>
      <c r="DC90" s="2" t="s">
        <v>3</v>
      </c>
      <c r="DD90" s="2" t="s">
        <v>3</v>
      </c>
      <c r="DE90" s="2" t="s">
        <v>3</v>
      </c>
      <c r="DF90" s="2" t="s">
        <v>3</v>
      </c>
      <c r="DG90" s="2" t="s">
        <v>3</v>
      </c>
      <c r="DH90" s="2" t="s">
        <v>3</v>
      </c>
      <c r="DI90" s="2" t="s">
        <v>3</v>
      </c>
      <c r="DJ90" s="2" t="s">
        <v>3</v>
      </c>
      <c r="DK90" s="2" t="s">
        <v>3</v>
      </c>
      <c r="DL90" s="2" t="s">
        <v>3</v>
      </c>
      <c r="DM90" s="2" t="s">
        <v>3</v>
      </c>
      <c r="DN90" s="2">
        <v>0</v>
      </c>
      <c r="DO90" s="2">
        <v>0</v>
      </c>
      <c r="DP90" s="2">
        <v>1</v>
      </c>
      <c r="DQ90" s="2">
        <v>1</v>
      </c>
      <c r="DR90" s="2"/>
      <c r="DS90" s="2"/>
      <c r="DT90" s="2"/>
      <c r="DU90" s="2">
        <v>1013</v>
      </c>
      <c r="DV90" s="2" t="s">
        <v>43</v>
      </c>
      <c r="DW90" s="2" t="s">
        <v>43</v>
      </c>
      <c r="DX90" s="2">
        <v>1</v>
      </c>
      <c r="DY90" s="2"/>
      <c r="DZ90" s="2" t="s">
        <v>3</v>
      </c>
      <c r="EA90" s="2" t="s">
        <v>3</v>
      </c>
      <c r="EB90" s="2" t="s">
        <v>3</v>
      </c>
      <c r="EC90" s="2" t="s">
        <v>3</v>
      </c>
      <c r="ED90" s="2"/>
      <c r="EE90" s="2">
        <v>83666879</v>
      </c>
      <c r="EF90" s="2">
        <v>2</v>
      </c>
      <c r="EG90" s="2" t="s">
        <v>24</v>
      </c>
      <c r="EH90" s="2">
        <v>27</v>
      </c>
      <c r="EI90" s="2" t="s">
        <v>59</v>
      </c>
      <c r="EJ90" s="2">
        <v>1</v>
      </c>
      <c r="EK90" s="2">
        <v>33001</v>
      </c>
      <c r="EL90" s="2" t="s">
        <v>59</v>
      </c>
      <c r="EM90" s="2" t="s">
        <v>60</v>
      </c>
      <c r="EN90" s="2"/>
      <c r="EO90" s="2" t="s">
        <v>3</v>
      </c>
      <c r="EP90" s="2"/>
      <c r="EQ90" s="2">
        <v>1024</v>
      </c>
      <c r="ER90" s="2">
        <v>0</v>
      </c>
      <c r="ES90" s="2">
        <v>0</v>
      </c>
      <c r="ET90" s="2">
        <v>0</v>
      </c>
      <c r="EU90" s="2">
        <v>0</v>
      </c>
      <c r="EV90" s="2">
        <v>0</v>
      </c>
      <c r="EW90" s="2">
        <v>0</v>
      </c>
      <c r="EX90" s="2">
        <v>0</v>
      </c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>
        <v>0</v>
      </c>
      <c r="FR90" s="2">
        <v>0</v>
      </c>
      <c r="FS90" s="2">
        <v>0</v>
      </c>
      <c r="FT90" s="2"/>
      <c r="FU90" s="2"/>
      <c r="FV90" s="2"/>
      <c r="FW90" s="2"/>
      <c r="FX90" s="2">
        <v>103</v>
      </c>
      <c r="FY90" s="2">
        <v>60</v>
      </c>
      <c r="FZ90" s="2"/>
      <c r="GA90" s="2" t="s">
        <v>3</v>
      </c>
      <c r="GB90" s="2"/>
      <c r="GC90" s="2"/>
      <c r="GD90" s="2">
        <v>1</v>
      </c>
      <c r="GE90" s="2"/>
      <c r="GF90" s="2">
        <v>326010188</v>
      </c>
      <c r="GG90" s="2">
        <v>2</v>
      </c>
      <c r="GH90" s="2">
        <v>1</v>
      </c>
      <c r="GI90" s="2">
        <v>-2</v>
      </c>
      <c r="GJ90" s="2">
        <v>0</v>
      </c>
      <c r="GK90" s="2">
        <v>0</v>
      </c>
      <c r="GL90" s="2">
        <f t="shared" si="93"/>
        <v>0</v>
      </c>
      <c r="GM90" s="2">
        <f t="shared" si="94"/>
        <v>0</v>
      </c>
      <c r="GN90" s="2">
        <f t="shared" si="95"/>
        <v>0</v>
      </c>
      <c r="GO90" s="2">
        <f t="shared" si="96"/>
        <v>0</v>
      </c>
      <c r="GP90" s="2">
        <f t="shared" si="97"/>
        <v>0</v>
      </c>
      <c r="GQ90" s="2"/>
      <c r="GR90" s="2">
        <v>0</v>
      </c>
      <c r="GS90" s="2">
        <v>0</v>
      </c>
      <c r="GT90" s="2">
        <v>0</v>
      </c>
      <c r="GU90" s="2" t="s">
        <v>3</v>
      </c>
      <c r="GV90" s="2">
        <f t="shared" si="98"/>
        <v>0</v>
      </c>
      <c r="GW90" s="2">
        <v>1</v>
      </c>
      <c r="GX90" s="2">
        <f t="shared" si="99"/>
        <v>0</v>
      </c>
      <c r="GY90" s="2"/>
      <c r="GZ90" s="2"/>
      <c r="HA90" s="2">
        <v>0</v>
      </c>
      <c r="HB90" s="2">
        <v>0</v>
      </c>
      <c r="HC90" s="2">
        <f t="shared" si="100"/>
        <v>0</v>
      </c>
      <c r="HD90" s="2"/>
      <c r="HE90" s="2" t="s">
        <v>3</v>
      </c>
      <c r="HF90" s="2" t="s">
        <v>3</v>
      </c>
      <c r="HG90" s="2"/>
      <c r="HH90" s="2"/>
      <c r="HI90" s="2"/>
      <c r="HJ90" s="2"/>
      <c r="HK90" s="2"/>
      <c r="HL90" s="2"/>
      <c r="HM90" s="2" t="s">
        <v>3</v>
      </c>
      <c r="HN90" s="2" t="s">
        <v>61</v>
      </c>
      <c r="HO90" s="2" t="s">
        <v>62</v>
      </c>
      <c r="HP90" s="2" t="s">
        <v>59</v>
      </c>
      <c r="HQ90" s="2" t="s">
        <v>59</v>
      </c>
      <c r="HR90" s="2"/>
      <c r="HS90" s="2">
        <v>0</v>
      </c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>
        <v>0</v>
      </c>
      <c r="IL90" s="2"/>
      <c r="IM90" s="2"/>
      <c r="IN90" s="2"/>
      <c r="IO90" s="2"/>
      <c r="IP90" s="2"/>
      <c r="IQ90" s="2"/>
      <c r="IR90" s="2"/>
      <c r="IS90" s="2"/>
      <c r="IT90" s="2"/>
      <c r="IU90" s="2"/>
    </row>
    <row r="91" spans="1:255" x14ac:dyDescent="0.2">
      <c r="A91">
        <v>18</v>
      </c>
      <c r="B91">
        <v>1</v>
      </c>
      <c r="C91">
        <v>130</v>
      </c>
      <c r="E91" t="s">
        <v>3</v>
      </c>
      <c r="F91" t="s">
        <v>108</v>
      </c>
      <c r="G91" t="s">
        <v>109</v>
      </c>
      <c r="H91" t="s">
        <v>43</v>
      </c>
      <c r="I91">
        <f>I72*J91</f>
        <v>0</v>
      </c>
      <c r="J91">
        <v>0</v>
      </c>
      <c r="K91">
        <v>0</v>
      </c>
      <c r="L91">
        <v>0</v>
      </c>
      <c r="M91">
        <v>0</v>
      </c>
      <c r="N91">
        <f t="shared" si="61"/>
        <v>0</v>
      </c>
      <c r="O91">
        <f t="shared" si="62"/>
        <v>0</v>
      </c>
      <c r="P91">
        <f t="shared" si="63"/>
        <v>0</v>
      </c>
      <c r="Q91">
        <f t="shared" si="64"/>
        <v>0</v>
      </c>
      <c r="R91">
        <f t="shared" si="65"/>
        <v>0</v>
      </c>
      <c r="S91">
        <f t="shared" si="66"/>
        <v>0</v>
      </c>
      <c r="T91">
        <f t="shared" si="67"/>
        <v>0</v>
      </c>
      <c r="U91">
        <f t="shared" si="68"/>
        <v>0</v>
      </c>
      <c r="V91">
        <f t="shared" si="69"/>
        <v>0</v>
      </c>
      <c r="W91">
        <f t="shared" si="70"/>
        <v>0</v>
      </c>
      <c r="X91">
        <f t="shared" si="71"/>
        <v>0</v>
      </c>
      <c r="Y91">
        <f t="shared" si="72"/>
        <v>0</v>
      </c>
      <c r="AA91">
        <v>-1</v>
      </c>
      <c r="AB91">
        <f t="shared" si="73"/>
        <v>0</v>
      </c>
      <c r="AC91">
        <f t="shared" si="74"/>
        <v>0</v>
      </c>
      <c r="AD91">
        <f t="shared" si="75"/>
        <v>0</v>
      </c>
      <c r="AE91">
        <f t="shared" si="76"/>
        <v>0</v>
      </c>
      <c r="AF91">
        <f t="shared" si="77"/>
        <v>0</v>
      </c>
      <c r="AG91">
        <f t="shared" si="78"/>
        <v>0</v>
      </c>
      <c r="AH91">
        <f t="shared" si="79"/>
        <v>0</v>
      </c>
      <c r="AI91">
        <f t="shared" si="80"/>
        <v>0</v>
      </c>
      <c r="AJ91">
        <f t="shared" si="81"/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103</v>
      </c>
      <c r="AU91">
        <v>60</v>
      </c>
      <c r="AV91">
        <v>1</v>
      </c>
      <c r="AW91">
        <v>1</v>
      </c>
      <c r="AZ91">
        <v>1</v>
      </c>
      <c r="BA91">
        <v>1</v>
      </c>
      <c r="BB91">
        <v>1</v>
      </c>
      <c r="BC91">
        <v>1</v>
      </c>
      <c r="BD91" t="s">
        <v>3</v>
      </c>
      <c r="BE91" t="s">
        <v>3</v>
      </c>
      <c r="BF91" t="s">
        <v>3</v>
      </c>
      <c r="BG91" t="s">
        <v>3</v>
      </c>
      <c r="BH91">
        <v>3</v>
      </c>
      <c r="BI91">
        <v>1</v>
      </c>
      <c r="BJ91" t="s">
        <v>3</v>
      </c>
      <c r="BM91">
        <v>33001</v>
      </c>
      <c r="BN91">
        <v>0</v>
      </c>
      <c r="BO91" t="s">
        <v>3</v>
      </c>
      <c r="BP91">
        <v>0</v>
      </c>
      <c r="BQ91">
        <v>2</v>
      </c>
      <c r="BR91">
        <v>0</v>
      </c>
      <c r="BS91">
        <v>1</v>
      </c>
      <c r="BT91">
        <v>1</v>
      </c>
      <c r="BU91">
        <v>1</v>
      </c>
      <c r="BV91">
        <v>1</v>
      </c>
      <c r="BW91">
        <v>1</v>
      </c>
      <c r="BX91">
        <v>1</v>
      </c>
      <c r="BY91" t="s">
        <v>3</v>
      </c>
      <c r="BZ91">
        <v>103</v>
      </c>
      <c r="CA91">
        <v>60</v>
      </c>
      <c r="CB91" t="s">
        <v>3</v>
      </c>
      <c r="CE91">
        <v>0</v>
      </c>
      <c r="CF91">
        <v>0</v>
      </c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 t="s">
        <v>3</v>
      </c>
      <c r="CO91">
        <v>0</v>
      </c>
      <c r="CP91">
        <f t="shared" si="82"/>
        <v>0</v>
      </c>
      <c r="CQ91">
        <f t="shared" si="83"/>
        <v>0</v>
      </c>
      <c r="CR91">
        <f t="shared" si="84"/>
        <v>0</v>
      </c>
      <c r="CS91">
        <f t="shared" si="85"/>
        <v>0</v>
      </c>
      <c r="CT91">
        <f t="shared" si="86"/>
        <v>0</v>
      </c>
      <c r="CU91">
        <f t="shared" si="87"/>
        <v>0</v>
      </c>
      <c r="CV91">
        <f t="shared" si="88"/>
        <v>0</v>
      </c>
      <c r="CW91">
        <f t="shared" si="89"/>
        <v>0</v>
      </c>
      <c r="CX91">
        <f t="shared" si="90"/>
        <v>0</v>
      </c>
      <c r="CY91">
        <f t="shared" si="91"/>
        <v>0</v>
      </c>
      <c r="CZ91">
        <f t="shared" si="92"/>
        <v>0</v>
      </c>
      <c r="DC91" t="s">
        <v>3</v>
      </c>
      <c r="DD91" t="s">
        <v>3</v>
      </c>
      <c r="DE91" t="s">
        <v>3</v>
      </c>
      <c r="DF91" t="s">
        <v>3</v>
      </c>
      <c r="DG91" t="s">
        <v>3</v>
      </c>
      <c r="DH91" t="s">
        <v>3</v>
      </c>
      <c r="DI91" t="s">
        <v>3</v>
      </c>
      <c r="DJ91" t="s">
        <v>3</v>
      </c>
      <c r="DK91" t="s">
        <v>3</v>
      </c>
      <c r="DL91" t="s">
        <v>3</v>
      </c>
      <c r="DM91" t="s">
        <v>3</v>
      </c>
      <c r="DN91">
        <v>0</v>
      </c>
      <c r="DO91">
        <v>0</v>
      </c>
      <c r="DP91">
        <v>1</v>
      </c>
      <c r="DQ91">
        <v>1</v>
      </c>
      <c r="DU91">
        <v>1013</v>
      </c>
      <c r="DV91" t="s">
        <v>43</v>
      </c>
      <c r="DW91" t="s">
        <v>43</v>
      </c>
      <c r="DX91">
        <v>1</v>
      </c>
      <c r="DZ91" t="s">
        <v>3</v>
      </c>
      <c r="EA91" t="s">
        <v>3</v>
      </c>
      <c r="EB91" t="s">
        <v>3</v>
      </c>
      <c r="EC91" t="s">
        <v>3</v>
      </c>
      <c r="EE91">
        <v>83666879</v>
      </c>
      <c r="EF91">
        <v>2</v>
      </c>
      <c r="EG91" t="s">
        <v>24</v>
      </c>
      <c r="EH91">
        <v>27</v>
      </c>
      <c r="EI91" t="s">
        <v>59</v>
      </c>
      <c r="EJ91">
        <v>1</v>
      </c>
      <c r="EK91">
        <v>33001</v>
      </c>
      <c r="EL91" t="s">
        <v>59</v>
      </c>
      <c r="EM91" t="s">
        <v>60</v>
      </c>
      <c r="EO91" t="s">
        <v>3</v>
      </c>
      <c r="EQ91">
        <v>1024</v>
      </c>
      <c r="ER91">
        <v>0</v>
      </c>
      <c r="ES91">
        <v>0</v>
      </c>
      <c r="ET91">
        <v>0</v>
      </c>
      <c r="EU91">
        <v>0</v>
      </c>
      <c r="EV91">
        <v>0</v>
      </c>
      <c r="EW91">
        <v>0</v>
      </c>
      <c r="EX91">
        <v>0</v>
      </c>
      <c r="FQ91">
        <v>0</v>
      </c>
      <c r="FR91">
        <v>0</v>
      </c>
      <c r="FS91">
        <v>0</v>
      </c>
      <c r="FX91">
        <v>103</v>
      </c>
      <c r="FY91">
        <v>60</v>
      </c>
      <c r="GA91" t="s">
        <v>3</v>
      </c>
      <c r="GD91">
        <v>1</v>
      </c>
      <c r="GF91">
        <v>326010188</v>
      </c>
      <c r="GG91">
        <v>2</v>
      </c>
      <c r="GH91">
        <v>1</v>
      </c>
      <c r="GI91">
        <v>-2</v>
      </c>
      <c r="GJ91">
        <v>0</v>
      </c>
      <c r="GK91">
        <v>0</v>
      </c>
      <c r="GL91">
        <f t="shared" si="93"/>
        <v>0</v>
      </c>
      <c r="GM91">
        <f t="shared" si="94"/>
        <v>0</v>
      </c>
      <c r="GN91">
        <f t="shared" si="95"/>
        <v>0</v>
      </c>
      <c r="GO91">
        <f t="shared" si="96"/>
        <v>0</v>
      </c>
      <c r="GP91">
        <f t="shared" si="97"/>
        <v>0</v>
      </c>
      <c r="GR91">
        <v>0</v>
      </c>
      <c r="GS91">
        <v>0</v>
      </c>
      <c r="GT91">
        <v>0</v>
      </c>
      <c r="GU91" t="s">
        <v>3</v>
      </c>
      <c r="GV91">
        <f t="shared" si="98"/>
        <v>0</v>
      </c>
      <c r="GW91">
        <v>1</v>
      </c>
      <c r="GX91">
        <f t="shared" si="99"/>
        <v>0</v>
      </c>
      <c r="HA91">
        <v>0</v>
      </c>
      <c r="HB91">
        <v>0</v>
      </c>
      <c r="HC91">
        <f t="shared" si="100"/>
        <v>0</v>
      </c>
      <c r="HE91" t="s">
        <v>3</v>
      </c>
      <c r="HF91" t="s">
        <v>3</v>
      </c>
      <c r="HM91" t="s">
        <v>3</v>
      </c>
      <c r="HN91" t="s">
        <v>61</v>
      </c>
      <c r="HO91" t="s">
        <v>62</v>
      </c>
      <c r="HP91" t="s">
        <v>59</v>
      </c>
      <c r="HQ91" t="s">
        <v>59</v>
      </c>
      <c r="HS91">
        <v>0</v>
      </c>
      <c r="IK91">
        <v>0</v>
      </c>
    </row>
    <row r="92" spans="1:255" x14ac:dyDescent="0.2">
      <c r="A92" s="2">
        <v>17</v>
      </c>
      <c r="B92" s="2">
        <v>1</v>
      </c>
      <c r="C92" s="2">
        <f>ROW(SmtRes!A150)</f>
        <v>150</v>
      </c>
      <c r="D92" s="2">
        <f>ROW(EtalonRes!A150)</f>
        <v>150</v>
      </c>
      <c r="E92" s="2" t="s">
        <v>3</v>
      </c>
      <c r="F92" s="2" t="s">
        <v>116</v>
      </c>
      <c r="G92" s="2" t="s">
        <v>117</v>
      </c>
      <c r="H92" s="2" t="s">
        <v>43</v>
      </c>
      <c r="I92" s="2">
        <v>0</v>
      </c>
      <c r="J92" s="2">
        <v>0</v>
      </c>
      <c r="K92" s="2">
        <v>0</v>
      </c>
      <c r="L92" s="2">
        <v>1</v>
      </c>
      <c r="M92" s="2">
        <v>1</v>
      </c>
      <c r="N92" s="2">
        <f t="shared" si="61"/>
        <v>0</v>
      </c>
      <c r="O92" s="2">
        <f t="shared" si="62"/>
        <v>0</v>
      </c>
      <c r="P92" s="2">
        <f>SUMIF(SmtRes!AQ131:'SmtRes'!AQ150,"=1",SmtRes!DF131:'SmtRes'!DF150)</f>
        <v>0</v>
      </c>
      <c r="Q92" s="2">
        <f>SUMIF(SmtRes!AQ131:'SmtRes'!AQ150,"=1",SmtRes!DG131:'SmtRes'!DG150)</f>
        <v>0</v>
      </c>
      <c r="R92" s="2">
        <f>SUMIF(SmtRes!AQ131:'SmtRes'!AQ150,"=1",SmtRes!DH131:'SmtRes'!DH150)</f>
        <v>0</v>
      </c>
      <c r="S92" s="2">
        <f>SUMIF(SmtRes!AQ131:'SmtRes'!AQ150,"=1",SmtRes!DI131:'SmtRes'!DI150)</f>
        <v>0</v>
      </c>
      <c r="T92" s="2">
        <f t="shared" si="67"/>
        <v>0</v>
      </c>
      <c r="U92" s="2">
        <f>SUMIF(SmtRes!AQ131:'SmtRes'!AQ150,"=1",SmtRes!CV131:'SmtRes'!CV150)</f>
        <v>0</v>
      </c>
      <c r="V92" s="2">
        <f>SUMIF(SmtRes!AQ131:'SmtRes'!AQ150,"=1",SmtRes!CW131:'SmtRes'!CW150)</f>
        <v>0</v>
      </c>
      <c r="W92" s="2">
        <f t="shared" si="70"/>
        <v>0</v>
      </c>
      <c r="X92" s="2">
        <f t="shared" si="71"/>
        <v>0</v>
      </c>
      <c r="Y92" s="2">
        <f t="shared" si="72"/>
        <v>0</v>
      </c>
      <c r="Z92" s="2"/>
      <c r="AA92" s="2">
        <v>-1</v>
      </c>
      <c r="AB92" s="2">
        <f t="shared" si="73"/>
        <v>12590.57</v>
      </c>
      <c r="AC92" s="2">
        <f>ROUND((SUM(SmtRes!BQ131:'SmtRes'!BQ150)),2)</f>
        <v>34.71</v>
      </c>
      <c r="AD92" s="2">
        <f>ROUND((((SUM(SmtRes!BR131:'SmtRes'!BR150))-(SUM(SmtRes!BS131:'SmtRes'!BS150)))+AE92),2)</f>
        <v>5822.24</v>
      </c>
      <c r="AE92" s="2">
        <f>ROUND((SUM(SmtRes!BS131:'SmtRes'!BS150)),2)</f>
        <v>2920.86</v>
      </c>
      <c r="AF92" s="2">
        <f>ROUND((SUM(SmtRes!BT131:'SmtRes'!BT150)),2)</f>
        <v>6733.62</v>
      </c>
      <c r="AG92" s="2">
        <f t="shared" si="78"/>
        <v>0</v>
      </c>
      <c r="AH92" s="2">
        <f>(SUM(SmtRes!BU131:'SmtRes'!BU150))</f>
        <v>9</v>
      </c>
      <c r="AI92" s="2">
        <f>(SUM(SmtRes!BV131:'SmtRes'!BV150))</f>
        <v>3.21</v>
      </c>
      <c r="AJ92" s="2">
        <f t="shared" si="81"/>
        <v>0</v>
      </c>
      <c r="AK92" s="2">
        <v>15511.430098000001</v>
      </c>
      <c r="AL92" s="2">
        <v>34.709198000000001</v>
      </c>
      <c r="AM92" s="2">
        <v>5822.2390000000005</v>
      </c>
      <c r="AN92" s="2">
        <v>2920.8618999999999</v>
      </c>
      <c r="AO92" s="2">
        <v>6733.62</v>
      </c>
      <c r="AP92" s="2">
        <v>0</v>
      </c>
      <c r="AQ92" s="2">
        <v>9</v>
      </c>
      <c r="AR92" s="2">
        <v>3.21</v>
      </c>
      <c r="AS92" s="2">
        <v>0</v>
      </c>
      <c r="AT92" s="2">
        <v>103</v>
      </c>
      <c r="AU92" s="2">
        <v>60</v>
      </c>
      <c r="AV92" s="2">
        <v>1</v>
      </c>
      <c r="AW92" s="2">
        <v>1</v>
      </c>
      <c r="AX92" s="2"/>
      <c r="AY92" s="2"/>
      <c r="AZ92" s="2">
        <v>1</v>
      </c>
      <c r="BA92" s="2">
        <v>1</v>
      </c>
      <c r="BB92" s="2">
        <v>1</v>
      </c>
      <c r="BC92" s="2">
        <v>1</v>
      </c>
      <c r="BD92" s="2" t="s">
        <v>3</v>
      </c>
      <c r="BE92" s="2" t="s">
        <v>3</v>
      </c>
      <c r="BF92" s="2" t="s">
        <v>3</v>
      </c>
      <c r="BG92" s="2" t="s">
        <v>3</v>
      </c>
      <c r="BH92" s="2">
        <v>0</v>
      </c>
      <c r="BI92" s="2">
        <v>1</v>
      </c>
      <c r="BJ92" s="2" t="s">
        <v>118</v>
      </c>
      <c r="BK92" s="2"/>
      <c r="BL92" s="2"/>
      <c r="BM92" s="2">
        <v>33001</v>
      </c>
      <c r="BN92" s="2">
        <v>0</v>
      </c>
      <c r="BO92" s="2" t="s">
        <v>3</v>
      </c>
      <c r="BP92" s="2">
        <v>0</v>
      </c>
      <c r="BQ92" s="2">
        <v>2</v>
      </c>
      <c r="BR92" s="2">
        <v>0</v>
      </c>
      <c r="BS92" s="2">
        <v>1</v>
      </c>
      <c r="BT92" s="2">
        <v>1</v>
      </c>
      <c r="BU92" s="2">
        <v>1</v>
      </c>
      <c r="BV92" s="2">
        <v>1</v>
      </c>
      <c r="BW92" s="2">
        <v>1</v>
      </c>
      <c r="BX92" s="2">
        <v>1</v>
      </c>
      <c r="BY92" s="2" t="s">
        <v>3</v>
      </c>
      <c r="BZ92" s="2">
        <v>103</v>
      </c>
      <c r="CA92" s="2">
        <v>60</v>
      </c>
      <c r="CB92" s="2" t="s">
        <v>3</v>
      </c>
      <c r="CC92" s="2"/>
      <c r="CD92" s="2"/>
      <c r="CE92" s="2">
        <v>0</v>
      </c>
      <c r="CF92" s="2">
        <v>0</v>
      </c>
      <c r="CG92" s="2">
        <v>0</v>
      </c>
      <c r="CH92" s="2">
        <v>0</v>
      </c>
      <c r="CI92" s="2">
        <v>0</v>
      </c>
      <c r="CJ92" s="2">
        <v>0</v>
      </c>
      <c r="CK92" s="2">
        <v>0</v>
      </c>
      <c r="CL92" s="2">
        <v>0</v>
      </c>
      <c r="CM92" s="2">
        <v>0</v>
      </c>
      <c r="CN92" s="2" t="s">
        <v>3</v>
      </c>
      <c r="CO92" s="2">
        <v>0</v>
      </c>
      <c r="CP92" s="2">
        <f t="shared" si="82"/>
        <v>0</v>
      </c>
      <c r="CQ92" s="2">
        <f>SUMIF(SmtRes!AQ131:'SmtRes'!AQ150,"=1",SmtRes!AA131:'SmtRes'!AA150)</f>
        <v>193362.11000000002</v>
      </c>
      <c r="CR92" s="2">
        <f>SUMIF(SmtRes!AQ131:'SmtRes'!AQ150,"=1",SmtRes!AB131:'SmtRes'!AB150)</f>
        <v>3377.99</v>
      </c>
      <c r="CS92" s="2">
        <f>SUMIF(SmtRes!AQ131:'SmtRes'!AQ150,"=1",SmtRes!AC131:'SmtRes'!AC150)</f>
        <v>1744.74</v>
      </c>
      <c r="CT92" s="2">
        <f>SUMIF(SmtRes!AQ131:'SmtRes'!AQ150,"=1",SmtRes!AD131:'SmtRes'!AD150)</f>
        <v>748.18</v>
      </c>
      <c r="CU92" s="2">
        <f>AG92</f>
        <v>0</v>
      </c>
      <c r="CV92" s="2">
        <f>SUMIF(SmtRes!AQ131:'SmtRes'!AQ150,"=1",SmtRes!BU131:'SmtRes'!BU150)</f>
        <v>9</v>
      </c>
      <c r="CW92" s="2">
        <f>SUMIF(SmtRes!AQ131:'SmtRes'!AQ150,"=1",SmtRes!BV131:'SmtRes'!BV150)</f>
        <v>3.21</v>
      </c>
      <c r="CX92" s="2">
        <f>AJ92</f>
        <v>0</v>
      </c>
      <c r="CY92" s="2">
        <f t="shared" si="91"/>
        <v>0</v>
      </c>
      <c r="CZ92" s="2">
        <f t="shared" si="92"/>
        <v>0</v>
      </c>
      <c r="DA92" s="2"/>
      <c r="DB92" s="2"/>
      <c r="DC92" s="2" t="s">
        <v>3</v>
      </c>
      <c r="DD92" s="2" t="s">
        <v>3</v>
      </c>
      <c r="DE92" s="2" t="s">
        <v>3</v>
      </c>
      <c r="DF92" s="2" t="s">
        <v>3</v>
      </c>
      <c r="DG92" s="2" t="s">
        <v>3</v>
      </c>
      <c r="DH92" s="2" t="s">
        <v>3</v>
      </c>
      <c r="DI92" s="2" t="s">
        <v>3</v>
      </c>
      <c r="DJ92" s="2" t="s">
        <v>3</v>
      </c>
      <c r="DK92" s="2" t="s">
        <v>3</v>
      </c>
      <c r="DL92" s="2" t="s">
        <v>3</v>
      </c>
      <c r="DM92" s="2" t="s">
        <v>3</v>
      </c>
      <c r="DN92" s="2">
        <v>0</v>
      </c>
      <c r="DO92" s="2">
        <v>0</v>
      </c>
      <c r="DP92" s="2">
        <v>1</v>
      </c>
      <c r="DQ92" s="2">
        <v>1</v>
      </c>
      <c r="DR92" s="2"/>
      <c r="DS92" s="2"/>
      <c r="DT92" s="2"/>
      <c r="DU92" s="2">
        <v>1013</v>
      </c>
      <c r="DV92" s="2" t="s">
        <v>43</v>
      </c>
      <c r="DW92" s="2" t="s">
        <v>43</v>
      </c>
      <c r="DX92" s="2">
        <v>1</v>
      </c>
      <c r="DY92" s="2"/>
      <c r="DZ92" s="2" t="s">
        <v>3</v>
      </c>
      <c r="EA92" s="2" t="s">
        <v>3</v>
      </c>
      <c r="EB92" s="2" t="s">
        <v>3</v>
      </c>
      <c r="EC92" s="2" t="s">
        <v>3</v>
      </c>
      <c r="ED92" s="2"/>
      <c r="EE92" s="2">
        <v>83666879</v>
      </c>
      <c r="EF92" s="2">
        <v>2</v>
      </c>
      <c r="EG92" s="2" t="s">
        <v>24</v>
      </c>
      <c r="EH92" s="2">
        <v>27</v>
      </c>
      <c r="EI92" s="2" t="s">
        <v>59</v>
      </c>
      <c r="EJ92" s="2">
        <v>1</v>
      </c>
      <c r="EK92" s="2">
        <v>33001</v>
      </c>
      <c r="EL92" s="2" t="s">
        <v>59</v>
      </c>
      <c r="EM92" s="2" t="s">
        <v>60</v>
      </c>
      <c r="EN92" s="2"/>
      <c r="EO92" s="2" t="s">
        <v>3</v>
      </c>
      <c r="EP92" s="2"/>
      <c r="EQ92" s="2">
        <v>132096</v>
      </c>
      <c r="ER92" s="2">
        <v>0</v>
      </c>
      <c r="ES92" s="2">
        <v>0</v>
      </c>
      <c r="ET92" s="2">
        <v>0</v>
      </c>
      <c r="EU92" s="2">
        <v>0</v>
      </c>
      <c r="EV92" s="2">
        <v>0</v>
      </c>
      <c r="EW92" s="2">
        <v>9</v>
      </c>
      <c r="EX92" s="2">
        <v>3.21</v>
      </c>
      <c r="EY92" s="2">
        <v>0</v>
      </c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>
        <v>0</v>
      </c>
      <c r="FR92" s="2">
        <v>0</v>
      </c>
      <c r="FS92" s="2">
        <v>0</v>
      </c>
      <c r="FT92" s="2"/>
      <c r="FU92" s="2"/>
      <c r="FV92" s="2"/>
      <c r="FW92" s="2"/>
      <c r="FX92" s="2">
        <v>103</v>
      </c>
      <c r="FY92" s="2">
        <v>60</v>
      </c>
      <c r="FZ92" s="2"/>
      <c r="GA92" s="2" t="s">
        <v>3</v>
      </c>
      <c r="GB92" s="2"/>
      <c r="GC92" s="2"/>
      <c r="GD92" s="2">
        <v>1</v>
      </c>
      <c r="GE92" s="2"/>
      <c r="GF92" s="2">
        <v>1872065523</v>
      </c>
      <c r="GG92" s="2">
        <v>2</v>
      </c>
      <c r="GH92" s="2">
        <v>1</v>
      </c>
      <c r="GI92" s="2">
        <v>-2</v>
      </c>
      <c r="GJ92" s="2">
        <v>0</v>
      </c>
      <c r="GK92" s="2">
        <v>0</v>
      </c>
      <c r="GL92" s="2">
        <f t="shared" si="93"/>
        <v>0</v>
      </c>
      <c r="GM92" s="2">
        <f t="shared" si="94"/>
        <v>0</v>
      </c>
      <c r="GN92" s="2">
        <f t="shared" si="95"/>
        <v>0</v>
      </c>
      <c r="GO92" s="2">
        <f t="shared" si="96"/>
        <v>0</v>
      </c>
      <c r="GP92" s="2">
        <f t="shared" si="97"/>
        <v>0</v>
      </c>
      <c r="GQ92" s="2"/>
      <c r="GR92" s="2">
        <v>0</v>
      </c>
      <c r="GS92" s="2">
        <v>0</v>
      </c>
      <c r="GT92" s="2">
        <v>0</v>
      </c>
      <c r="GU92" s="2" t="s">
        <v>3</v>
      </c>
      <c r="GV92" s="2">
        <f t="shared" si="98"/>
        <v>0</v>
      </c>
      <c r="GW92" s="2">
        <v>1</v>
      </c>
      <c r="GX92" s="2">
        <f t="shared" si="99"/>
        <v>0</v>
      </c>
      <c r="GY92" s="2"/>
      <c r="GZ92" s="2"/>
      <c r="HA92" s="2">
        <v>0</v>
      </c>
      <c r="HB92" s="2">
        <v>0</v>
      </c>
      <c r="HC92" s="2">
        <f t="shared" si="100"/>
        <v>0</v>
      </c>
      <c r="HD92" s="2"/>
      <c r="HE92" s="2" t="s">
        <v>3</v>
      </c>
      <c r="HF92" s="2" t="s">
        <v>3</v>
      </c>
      <c r="HG92" s="2"/>
      <c r="HH92" s="2"/>
      <c r="HI92" s="2"/>
      <c r="HJ92" s="2"/>
      <c r="HK92" s="2"/>
      <c r="HL92" s="2"/>
      <c r="HM92" s="2" t="s">
        <v>3</v>
      </c>
      <c r="HN92" s="2" t="s">
        <v>61</v>
      </c>
      <c r="HO92" s="2" t="s">
        <v>62</v>
      </c>
      <c r="HP92" s="2" t="s">
        <v>59</v>
      </c>
      <c r="HQ92" s="2" t="s">
        <v>59</v>
      </c>
      <c r="HR92" s="2"/>
      <c r="HS92" s="2">
        <v>0</v>
      </c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>
        <v>0</v>
      </c>
      <c r="IL92" s="2"/>
      <c r="IM92" s="2"/>
      <c r="IN92" s="2"/>
      <c r="IO92" s="2"/>
      <c r="IP92" s="2"/>
      <c r="IQ92" s="2"/>
      <c r="IR92" s="2"/>
      <c r="IS92" s="2"/>
      <c r="IT92" s="2"/>
      <c r="IU92" s="2"/>
    </row>
    <row r="93" spans="1:255" x14ac:dyDescent="0.2">
      <c r="A93">
        <v>17</v>
      </c>
      <c r="B93">
        <v>1</v>
      </c>
      <c r="C93">
        <f>ROW(SmtRes!A170)</f>
        <v>170</v>
      </c>
      <c r="D93">
        <f>ROW(EtalonRes!A170)</f>
        <v>170</v>
      </c>
      <c r="E93" t="s">
        <v>3</v>
      </c>
      <c r="F93" t="s">
        <v>116</v>
      </c>
      <c r="G93" t="s">
        <v>117</v>
      </c>
      <c r="H93" t="s">
        <v>43</v>
      </c>
      <c r="I93">
        <v>0</v>
      </c>
      <c r="J93">
        <v>0</v>
      </c>
      <c r="K93">
        <v>0</v>
      </c>
      <c r="L93">
        <v>1</v>
      </c>
      <c r="M93">
        <v>1</v>
      </c>
      <c r="N93">
        <f t="shared" si="61"/>
        <v>0</v>
      </c>
      <c r="O93">
        <f t="shared" si="62"/>
        <v>0</v>
      </c>
      <c r="P93">
        <f>SUMIF(SmtRes!AQ151:'SmtRes'!AQ170,"=1",SmtRes!DF151:'SmtRes'!DF170)</f>
        <v>0</v>
      </c>
      <c r="Q93">
        <f>SUMIF(SmtRes!AQ151:'SmtRes'!AQ170,"=1",SmtRes!DG151:'SmtRes'!DG170)</f>
        <v>0</v>
      </c>
      <c r="R93">
        <f>SUMIF(SmtRes!AQ151:'SmtRes'!AQ170,"=1",SmtRes!DH151:'SmtRes'!DH170)</f>
        <v>0</v>
      </c>
      <c r="S93">
        <f>SUMIF(SmtRes!AQ151:'SmtRes'!AQ170,"=1",SmtRes!DI151:'SmtRes'!DI170)</f>
        <v>0</v>
      </c>
      <c r="T93">
        <f t="shared" si="67"/>
        <v>0</v>
      </c>
      <c r="U93">
        <f>SUMIF(SmtRes!AQ151:'SmtRes'!AQ170,"=1",SmtRes!CV151:'SmtRes'!CV170)</f>
        <v>0</v>
      </c>
      <c r="V93">
        <f>SUMIF(SmtRes!AQ151:'SmtRes'!AQ170,"=1",SmtRes!CW151:'SmtRes'!CW170)</f>
        <v>0</v>
      </c>
      <c r="W93">
        <f t="shared" si="70"/>
        <v>0</v>
      </c>
      <c r="X93">
        <f t="shared" si="71"/>
        <v>0</v>
      </c>
      <c r="Y93">
        <f t="shared" si="72"/>
        <v>0</v>
      </c>
      <c r="AA93">
        <v>-1</v>
      </c>
      <c r="AB93">
        <f t="shared" si="73"/>
        <v>12590.57</v>
      </c>
      <c r="AC93">
        <f>ROUND((SUM(SmtRes!BQ151:'SmtRes'!BQ170)),2)</f>
        <v>34.71</v>
      </c>
      <c r="AD93">
        <f>ROUND((((SUM(SmtRes!BR151:'SmtRes'!BR170))-(SUM(SmtRes!BS151:'SmtRes'!BS170)))+AE93),2)</f>
        <v>5822.24</v>
      </c>
      <c r="AE93">
        <f>ROUND((SUM(SmtRes!BS151:'SmtRes'!BS170)),2)</f>
        <v>2920.86</v>
      </c>
      <c r="AF93">
        <f>ROUND((SUM(SmtRes!BT151:'SmtRes'!BT170)),2)</f>
        <v>6733.62</v>
      </c>
      <c r="AG93">
        <f t="shared" si="78"/>
        <v>0</v>
      </c>
      <c r="AH93">
        <f>(SUM(SmtRes!BU151:'SmtRes'!BU170))</f>
        <v>9</v>
      </c>
      <c r="AI93">
        <f>(SUM(SmtRes!BV151:'SmtRes'!BV170))</f>
        <v>3.21</v>
      </c>
      <c r="AJ93">
        <f t="shared" si="81"/>
        <v>0</v>
      </c>
      <c r="AK93">
        <v>15511.430098000001</v>
      </c>
      <c r="AL93">
        <v>34.709198000000001</v>
      </c>
      <c r="AM93">
        <v>5822.2390000000005</v>
      </c>
      <c r="AN93">
        <v>2920.8618999999999</v>
      </c>
      <c r="AO93">
        <v>6733.62</v>
      </c>
      <c r="AP93">
        <v>0</v>
      </c>
      <c r="AQ93">
        <v>9</v>
      </c>
      <c r="AR93">
        <v>3.21</v>
      </c>
      <c r="AS93">
        <v>0</v>
      </c>
      <c r="AT93">
        <v>103</v>
      </c>
      <c r="AU93">
        <v>60</v>
      </c>
      <c r="AV93">
        <v>1</v>
      </c>
      <c r="AW93">
        <v>1</v>
      </c>
      <c r="AZ93">
        <v>1</v>
      </c>
      <c r="BA93">
        <v>1</v>
      </c>
      <c r="BB93">
        <v>1</v>
      </c>
      <c r="BC93">
        <v>1</v>
      </c>
      <c r="BD93" t="s">
        <v>3</v>
      </c>
      <c r="BE93" t="s">
        <v>3</v>
      </c>
      <c r="BF93" t="s">
        <v>3</v>
      </c>
      <c r="BG93" t="s">
        <v>3</v>
      </c>
      <c r="BH93">
        <v>0</v>
      </c>
      <c r="BI93">
        <v>1</v>
      </c>
      <c r="BJ93" t="s">
        <v>118</v>
      </c>
      <c r="BM93">
        <v>33001</v>
      </c>
      <c r="BN93">
        <v>0</v>
      </c>
      <c r="BO93" t="s">
        <v>3</v>
      </c>
      <c r="BP93">
        <v>0</v>
      </c>
      <c r="BQ93">
        <v>2</v>
      </c>
      <c r="BR93">
        <v>0</v>
      </c>
      <c r="BS93">
        <v>1</v>
      </c>
      <c r="BT93">
        <v>1</v>
      </c>
      <c r="BU93">
        <v>1</v>
      </c>
      <c r="BV93">
        <v>1</v>
      </c>
      <c r="BW93">
        <v>1</v>
      </c>
      <c r="BX93">
        <v>1</v>
      </c>
      <c r="BY93" t="s">
        <v>3</v>
      </c>
      <c r="BZ93">
        <v>103</v>
      </c>
      <c r="CA93">
        <v>60</v>
      </c>
      <c r="CB93" t="s">
        <v>3</v>
      </c>
      <c r="CE93">
        <v>0</v>
      </c>
      <c r="CF93">
        <v>0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 t="s">
        <v>3</v>
      </c>
      <c r="CO93">
        <v>0</v>
      </c>
      <c r="CP93">
        <f t="shared" si="82"/>
        <v>0</v>
      </c>
      <c r="CQ93">
        <f>SUMIF(SmtRes!AQ151:'SmtRes'!AQ170,"=1",SmtRes!AA151:'SmtRes'!AA170)</f>
        <v>193362.11000000002</v>
      </c>
      <c r="CR93">
        <f>SUMIF(SmtRes!AQ151:'SmtRes'!AQ170,"=1",SmtRes!AB151:'SmtRes'!AB170)</f>
        <v>3377.99</v>
      </c>
      <c r="CS93">
        <f>SUMIF(SmtRes!AQ151:'SmtRes'!AQ170,"=1",SmtRes!AC151:'SmtRes'!AC170)</f>
        <v>1744.74</v>
      </c>
      <c r="CT93">
        <f>SUMIF(SmtRes!AQ151:'SmtRes'!AQ170,"=1",SmtRes!AD151:'SmtRes'!AD170)</f>
        <v>748.18</v>
      </c>
      <c r="CU93">
        <f>AG93</f>
        <v>0</v>
      </c>
      <c r="CV93">
        <f>SUMIF(SmtRes!AQ151:'SmtRes'!AQ170,"=1",SmtRes!BU151:'SmtRes'!BU170)</f>
        <v>9</v>
      </c>
      <c r="CW93">
        <f>SUMIF(SmtRes!AQ151:'SmtRes'!AQ170,"=1",SmtRes!BV151:'SmtRes'!BV170)</f>
        <v>3.21</v>
      </c>
      <c r="CX93">
        <f>AJ93</f>
        <v>0</v>
      </c>
      <c r="CY93">
        <f t="shared" si="91"/>
        <v>0</v>
      </c>
      <c r="CZ93">
        <f t="shared" si="92"/>
        <v>0</v>
      </c>
      <c r="DC93" t="s">
        <v>3</v>
      </c>
      <c r="DD93" t="s">
        <v>3</v>
      </c>
      <c r="DE93" t="s">
        <v>3</v>
      </c>
      <c r="DF93" t="s">
        <v>3</v>
      </c>
      <c r="DG93" t="s">
        <v>3</v>
      </c>
      <c r="DH93" t="s">
        <v>3</v>
      </c>
      <c r="DI93" t="s">
        <v>3</v>
      </c>
      <c r="DJ93" t="s">
        <v>3</v>
      </c>
      <c r="DK93" t="s">
        <v>3</v>
      </c>
      <c r="DL93" t="s">
        <v>3</v>
      </c>
      <c r="DM93" t="s">
        <v>3</v>
      </c>
      <c r="DN93">
        <v>0</v>
      </c>
      <c r="DO93">
        <v>0</v>
      </c>
      <c r="DP93">
        <v>1</v>
      </c>
      <c r="DQ93">
        <v>1</v>
      </c>
      <c r="DU93">
        <v>1013</v>
      </c>
      <c r="DV93" t="s">
        <v>43</v>
      </c>
      <c r="DW93" t="s">
        <v>43</v>
      </c>
      <c r="DX93">
        <v>1</v>
      </c>
      <c r="DZ93" t="s">
        <v>3</v>
      </c>
      <c r="EA93" t="s">
        <v>3</v>
      </c>
      <c r="EB93" t="s">
        <v>3</v>
      </c>
      <c r="EC93" t="s">
        <v>3</v>
      </c>
      <c r="EE93">
        <v>83666879</v>
      </c>
      <c r="EF93">
        <v>2</v>
      </c>
      <c r="EG93" t="s">
        <v>24</v>
      </c>
      <c r="EH93">
        <v>27</v>
      </c>
      <c r="EI93" t="s">
        <v>59</v>
      </c>
      <c r="EJ93">
        <v>1</v>
      </c>
      <c r="EK93">
        <v>33001</v>
      </c>
      <c r="EL93" t="s">
        <v>59</v>
      </c>
      <c r="EM93" t="s">
        <v>60</v>
      </c>
      <c r="EO93" t="s">
        <v>3</v>
      </c>
      <c r="EQ93">
        <v>132096</v>
      </c>
      <c r="ER93">
        <v>0</v>
      </c>
      <c r="ES93">
        <v>0</v>
      </c>
      <c r="ET93">
        <v>0</v>
      </c>
      <c r="EU93">
        <v>0</v>
      </c>
      <c r="EV93">
        <v>0</v>
      </c>
      <c r="EW93">
        <v>9</v>
      </c>
      <c r="EX93">
        <v>3.21</v>
      </c>
      <c r="EY93">
        <v>0</v>
      </c>
      <c r="FQ93">
        <v>0</v>
      </c>
      <c r="FR93">
        <v>0</v>
      </c>
      <c r="FS93">
        <v>0</v>
      </c>
      <c r="FX93">
        <v>103</v>
      </c>
      <c r="FY93">
        <v>60</v>
      </c>
      <c r="GA93" t="s">
        <v>3</v>
      </c>
      <c r="GD93">
        <v>1</v>
      </c>
      <c r="GF93">
        <v>1872065523</v>
      </c>
      <c r="GG93">
        <v>2</v>
      </c>
      <c r="GH93">
        <v>1</v>
      </c>
      <c r="GI93">
        <v>-2</v>
      </c>
      <c r="GJ93">
        <v>0</v>
      </c>
      <c r="GK93">
        <v>0</v>
      </c>
      <c r="GL93">
        <f t="shared" si="93"/>
        <v>0</v>
      </c>
      <c r="GM93">
        <f t="shared" si="94"/>
        <v>0</v>
      </c>
      <c r="GN93">
        <f t="shared" si="95"/>
        <v>0</v>
      </c>
      <c r="GO93">
        <f t="shared" si="96"/>
        <v>0</v>
      </c>
      <c r="GP93">
        <f t="shared" si="97"/>
        <v>0</v>
      </c>
      <c r="GR93">
        <v>0</v>
      </c>
      <c r="GS93">
        <v>0</v>
      </c>
      <c r="GT93">
        <v>0</v>
      </c>
      <c r="GU93" t="s">
        <v>3</v>
      </c>
      <c r="GV93">
        <f t="shared" si="98"/>
        <v>0</v>
      </c>
      <c r="GW93">
        <v>1</v>
      </c>
      <c r="GX93">
        <f t="shared" si="99"/>
        <v>0</v>
      </c>
      <c r="HA93">
        <v>0</v>
      </c>
      <c r="HB93">
        <v>0</v>
      </c>
      <c r="HC93">
        <f t="shared" si="100"/>
        <v>0</v>
      </c>
      <c r="HE93" t="s">
        <v>3</v>
      </c>
      <c r="HF93" t="s">
        <v>3</v>
      </c>
      <c r="HM93" t="s">
        <v>3</v>
      </c>
      <c r="HN93" t="s">
        <v>61</v>
      </c>
      <c r="HO93" t="s">
        <v>62</v>
      </c>
      <c r="HP93" t="s">
        <v>59</v>
      </c>
      <c r="HQ93" t="s">
        <v>59</v>
      </c>
      <c r="HS93">
        <v>0</v>
      </c>
      <c r="IK93">
        <v>0</v>
      </c>
    </row>
    <row r="94" spans="1:255" x14ac:dyDescent="0.2">
      <c r="A94" s="2">
        <v>19</v>
      </c>
      <c r="B94" s="2">
        <v>1</v>
      </c>
      <c r="C94" s="2"/>
      <c r="D94" s="2"/>
      <c r="E94" s="2"/>
      <c r="F94" s="2" t="s">
        <v>3</v>
      </c>
      <c r="G94" s="2" t="s">
        <v>119</v>
      </c>
      <c r="H94" s="2" t="s">
        <v>3</v>
      </c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>
        <v>1</v>
      </c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>
        <v>0</v>
      </c>
      <c r="IL94" s="2"/>
      <c r="IM94" s="2"/>
      <c r="IN94" s="2"/>
      <c r="IO94" s="2"/>
      <c r="IP94" s="2"/>
      <c r="IQ94" s="2"/>
      <c r="IR94" s="2"/>
      <c r="IS94" s="2"/>
      <c r="IT94" s="2"/>
      <c r="IU94" s="2"/>
    </row>
    <row r="95" spans="1:255" x14ac:dyDescent="0.2">
      <c r="A95" s="2">
        <v>18</v>
      </c>
      <c r="B95" s="2">
        <v>1</v>
      </c>
      <c r="C95" s="2">
        <v>137</v>
      </c>
      <c r="D95" s="2"/>
      <c r="E95" s="2" t="s">
        <v>3</v>
      </c>
      <c r="F95" s="2" t="s">
        <v>84</v>
      </c>
      <c r="G95" s="2" t="s">
        <v>85</v>
      </c>
      <c r="H95" s="2" t="s">
        <v>86</v>
      </c>
      <c r="I95" s="2">
        <f>I92*J95</f>
        <v>0</v>
      </c>
      <c r="J95" s="2">
        <v>0</v>
      </c>
      <c r="K95" s="2">
        <v>0</v>
      </c>
      <c r="L95" s="2">
        <v>0</v>
      </c>
      <c r="M95" s="2">
        <v>0</v>
      </c>
      <c r="N95" s="2">
        <f t="shared" ref="N95:N116" si="101">ROUND(L95-M95,4)</f>
        <v>0</v>
      </c>
      <c r="O95" s="2">
        <f t="shared" ref="O95:O116" si="102">ROUND(CP95,2)</f>
        <v>0</v>
      </c>
      <c r="P95" s="2">
        <f t="shared" ref="P95:P114" si="103">ROUND(CQ95*I95,2)</f>
        <v>0</v>
      </c>
      <c r="Q95" s="2">
        <f t="shared" ref="Q95:Q114" si="104">ROUND(CR95*I95,2)</f>
        <v>0</v>
      </c>
      <c r="R95" s="2">
        <f t="shared" ref="R95:R114" si="105">ROUND(CS95*I95,2)</f>
        <v>0</v>
      </c>
      <c r="S95" s="2">
        <f t="shared" ref="S95:S114" si="106">ROUND(CT95*I95,2)</f>
        <v>0</v>
      </c>
      <c r="T95" s="2">
        <f t="shared" ref="T95:T116" si="107">ROUND(CU95*I95,2)</f>
        <v>0</v>
      </c>
      <c r="U95" s="2">
        <f t="shared" ref="U95:U114" si="108">ROUND(CV95*I95,7)</f>
        <v>0</v>
      </c>
      <c r="V95" s="2">
        <f t="shared" ref="V95:V114" si="109">ROUND(CW95*I95,7)</f>
        <v>0</v>
      </c>
      <c r="W95" s="2">
        <f t="shared" ref="W95:W116" si="110">ROUND(CX95*I95,2)</f>
        <v>0</v>
      </c>
      <c r="X95" s="2">
        <f t="shared" ref="X95:X116" si="111">ROUND(CY95,2)</f>
        <v>0</v>
      </c>
      <c r="Y95" s="2">
        <f t="shared" ref="Y95:Y116" si="112">ROUND(CZ95,2)</f>
        <v>0</v>
      </c>
      <c r="Z95" s="2"/>
      <c r="AA95" s="2">
        <v>-1</v>
      </c>
      <c r="AB95" s="2">
        <f t="shared" ref="AB95:AB116" si="113">ROUND((AC95+AD95+AF95),2)</f>
        <v>174.93</v>
      </c>
      <c r="AC95" s="2">
        <f t="shared" ref="AC95:AC114" si="114">ROUND((ES95),2)</f>
        <v>174.93</v>
      </c>
      <c r="AD95" s="2">
        <f t="shared" ref="AD95:AD114" si="115">ROUND((((ET95)-(EU95))+AE95),2)</f>
        <v>0</v>
      </c>
      <c r="AE95" s="2">
        <f t="shared" ref="AE95:AE114" si="116">ROUND((EU95),2)</f>
        <v>0</v>
      </c>
      <c r="AF95" s="2">
        <f t="shared" ref="AF95:AF114" si="117">ROUND((EV95),2)</f>
        <v>0</v>
      </c>
      <c r="AG95" s="2">
        <f t="shared" ref="AG95:AG116" si="118">ROUND((AP95),2)</f>
        <v>0</v>
      </c>
      <c r="AH95" s="2">
        <f t="shared" ref="AH95:AH114" si="119">(EW95)</f>
        <v>0</v>
      </c>
      <c r="AI95" s="2">
        <f t="shared" ref="AI95:AI114" si="120">(EX95)</f>
        <v>0</v>
      </c>
      <c r="AJ95" s="2">
        <f t="shared" ref="AJ95:AJ116" si="121">(AS95)</f>
        <v>0</v>
      </c>
      <c r="AK95" s="2">
        <v>174.93</v>
      </c>
      <c r="AL95" s="2">
        <v>174.93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103</v>
      </c>
      <c r="AU95" s="2">
        <v>60</v>
      </c>
      <c r="AV95" s="2">
        <v>1</v>
      </c>
      <c r="AW95" s="2">
        <v>1</v>
      </c>
      <c r="AX95" s="2"/>
      <c r="AY95" s="2"/>
      <c r="AZ95" s="2">
        <v>1</v>
      </c>
      <c r="BA95" s="2">
        <v>1</v>
      </c>
      <c r="BB95" s="2">
        <v>1</v>
      </c>
      <c r="BC95" s="2">
        <v>1.08</v>
      </c>
      <c r="BD95" s="2" t="s">
        <v>3</v>
      </c>
      <c r="BE95" s="2" t="s">
        <v>3</v>
      </c>
      <c r="BF95" s="2" t="s">
        <v>3</v>
      </c>
      <c r="BG95" s="2" t="s">
        <v>3</v>
      </c>
      <c r="BH95" s="2">
        <v>3</v>
      </c>
      <c r="BI95" s="2">
        <v>1</v>
      </c>
      <c r="BJ95" s="2" t="s">
        <v>87</v>
      </c>
      <c r="BK95" s="2"/>
      <c r="BL95" s="2"/>
      <c r="BM95" s="2">
        <v>33001</v>
      </c>
      <c r="BN95" s="2">
        <v>0</v>
      </c>
      <c r="BO95" s="2" t="s">
        <v>84</v>
      </c>
      <c r="BP95" s="2">
        <v>1</v>
      </c>
      <c r="BQ95" s="2">
        <v>2</v>
      </c>
      <c r="BR95" s="2">
        <v>0</v>
      </c>
      <c r="BS95" s="2">
        <v>1</v>
      </c>
      <c r="BT95" s="2">
        <v>1</v>
      </c>
      <c r="BU95" s="2">
        <v>1</v>
      </c>
      <c r="BV95" s="2">
        <v>1</v>
      </c>
      <c r="BW95" s="2">
        <v>1</v>
      </c>
      <c r="BX95" s="2">
        <v>1</v>
      </c>
      <c r="BY95" s="2" t="s">
        <v>3</v>
      </c>
      <c r="BZ95" s="2">
        <v>103</v>
      </c>
      <c r="CA95" s="2">
        <v>60</v>
      </c>
      <c r="CB95" s="2" t="s">
        <v>3</v>
      </c>
      <c r="CC95" s="2"/>
      <c r="CD95" s="2"/>
      <c r="CE95" s="2">
        <v>0</v>
      </c>
      <c r="CF95" s="2">
        <v>0</v>
      </c>
      <c r="CG95" s="2">
        <v>0</v>
      </c>
      <c r="CH95" s="2">
        <v>0</v>
      </c>
      <c r="CI95" s="2">
        <v>0</v>
      </c>
      <c r="CJ95" s="2">
        <v>0</v>
      </c>
      <c r="CK95" s="2">
        <v>0</v>
      </c>
      <c r="CL95" s="2">
        <v>0</v>
      </c>
      <c r="CM95" s="2">
        <v>0</v>
      </c>
      <c r="CN95" s="2" t="s">
        <v>3</v>
      </c>
      <c r="CO95" s="2">
        <v>0</v>
      </c>
      <c r="CP95" s="2">
        <f t="shared" ref="CP95:CP116" si="122">(P95+Q95+S95+R95)</f>
        <v>0</v>
      </c>
      <c r="CQ95" s="2">
        <f t="shared" ref="CQ95:CQ114" si="123">ROUND(AL95*BC95,2)</f>
        <v>188.92</v>
      </c>
      <c r="CR95" s="2">
        <f t="shared" ref="CR95:CR114" si="124">ROUND(AM95*BB95,2)</f>
        <v>0</v>
      </c>
      <c r="CS95" s="2">
        <f t="shared" ref="CS95:CS114" si="125">ROUND(AN95*BS95,2)</f>
        <v>0</v>
      </c>
      <c r="CT95" s="2">
        <f t="shared" ref="CT95:CT114" si="126">ROUND(AO95*BA95,2)</f>
        <v>0</v>
      </c>
      <c r="CU95" s="2">
        <f t="shared" ref="CU95:CU114" si="127">AG95</f>
        <v>0</v>
      </c>
      <c r="CV95" s="2">
        <f t="shared" ref="CV95:CV114" si="128">AH95</f>
        <v>0</v>
      </c>
      <c r="CW95" s="2">
        <f t="shared" ref="CW95:CW114" si="129">AI95</f>
        <v>0</v>
      </c>
      <c r="CX95" s="2">
        <f t="shared" ref="CX95:CX114" si="130">AJ95</f>
        <v>0</v>
      </c>
      <c r="CY95" s="2">
        <f t="shared" ref="CY95:CY116" si="131">(((S95+R95)*AT95)/100)</f>
        <v>0</v>
      </c>
      <c r="CZ95" s="2">
        <f t="shared" ref="CZ95:CZ116" si="132">(((S95+R95)*AU95)/100)</f>
        <v>0</v>
      </c>
      <c r="DA95" s="2"/>
      <c r="DB95" s="2"/>
      <c r="DC95" s="2" t="s">
        <v>3</v>
      </c>
      <c r="DD95" s="2" t="s">
        <v>3</v>
      </c>
      <c r="DE95" s="2" t="s">
        <v>3</v>
      </c>
      <c r="DF95" s="2" t="s">
        <v>3</v>
      </c>
      <c r="DG95" s="2" t="s">
        <v>3</v>
      </c>
      <c r="DH95" s="2" t="s">
        <v>3</v>
      </c>
      <c r="DI95" s="2" t="s">
        <v>3</v>
      </c>
      <c r="DJ95" s="2" t="s">
        <v>3</v>
      </c>
      <c r="DK95" s="2" t="s">
        <v>3</v>
      </c>
      <c r="DL95" s="2" t="s">
        <v>3</v>
      </c>
      <c r="DM95" s="2" t="s">
        <v>3</v>
      </c>
      <c r="DN95" s="2">
        <v>0</v>
      </c>
      <c r="DO95" s="2">
        <v>0</v>
      </c>
      <c r="DP95" s="2">
        <v>1</v>
      </c>
      <c r="DQ95" s="2">
        <v>1</v>
      </c>
      <c r="DR95" s="2"/>
      <c r="DS95" s="2"/>
      <c r="DT95" s="2"/>
      <c r="DU95" s="2">
        <v>1009</v>
      </c>
      <c r="DV95" s="2" t="s">
        <v>86</v>
      </c>
      <c r="DW95" s="2" t="s">
        <v>86</v>
      </c>
      <c r="DX95" s="2">
        <v>1</v>
      </c>
      <c r="DY95" s="2"/>
      <c r="DZ95" s="2" t="s">
        <v>3</v>
      </c>
      <c r="EA95" s="2" t="s">
        <v>3</v>
      </c>
      <c r="EB95" s="2" t="s">
        <v>3</v>
      </c>
      <c r="EC95" s="2" t="s">
        <v>3</v>
      </c>
      <c r="ED95" s="2"/>
      <c r="EE95" s="2">
        <v>83666879</v>
      </c>
      <c r="EF95" s="2">
        <v>2</v>
      </c>
      <c r="EG95" s="2" t="s">
        <v>24</v>
      </c>
      <c r="EH95" s="2">
        <v>27</v>
      </c>
      <c r="EI95" s="2" t="s">
        <v>59</v>
      </c>
      <c r="EJ95" s="2">
        <v>1</v>
      </c>
      <c r="EK95" s="2">
        <v>33001</v>
      </c>
      <c r="EL95" s="2" t="s">
        <v>59</v>
      </c>
      <c r="EM95" s="2" t="s">
        <v>60</v>
      </c>
      <c r="EN95" s="2"/>
      <c r="EO95" s="2" t="s">
        <v>3</v>
      </c>
      <c r="EP95" s="2"/>
      <c r="EQ95" s="2">
        <v>1024</v>
      </c>
      <c r="ER95" s="2">
        <v>174.93</v>
      </c>
      <c r="ES95" s="2">
        <v>174.93</v>
      </c>
      <c r="ET95" s="2">
        <v>0</v>
      </c>
      <c r="EU95" s="2">
        <v>0</v>
      </c>
      <c r="EV95" s="2">
        <v>0</v>
      </c>
      <c r="EW95" s="2">
        <v>0</v>
      </c>
      <c r="EX95" s="2">
        <v>0</v>
      </c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>
        <v>0</v>
      </c>
      <c r="FR95" s="2">
        <v>0</v>
      </c>
      <c r="FS95" s="2">
        <v>0</v>
      </c>
      <c r="FT95" s="2"/>
      <c r="FU95" s="2"/>
      <c r="FV95" s="2"/>
      <c r="FW95" s="2"/>
      <c r="FX95" s="2">
        <v>103</v>
      </c>
      <c r="FY95" s="2">
        <v>60</v>
      </c>
      <c r="FZ95" s="2"/>
      <c r="GA95" s="2" t="s">
        <v>3</v>
      </c>
      <c r="GB95" s="2"/>
      <c r="GC95" s="2"/>
      <c r="GD95" s="2">
        <v>1</v>
      </c>
      <c r="GE95" s="2"/>
      <c r="GF95" s="2">
        <v>1181962216</v>
      </c>
      <c r="GG95" s="2">
        <v>2</v>
      </c>
      <c r="GH95" s="2">
        <v>1</v>
      </c>
      <c r="GI95" s="2">
        <v>2</v>
      </c>
      <c r="GJ95" s="2">
        <v>0</v>
      </c>
      <c r="GK95" s="2">
        <v>0</v>
      </c>
      <c r="GL95" s="2">
        <f t="shared" ref="GL95:GL116" si="133">ROUND(IF(AND(BH95=3,BI95=3,FS95&lt;&gt;0),P95,0),2)</f>
        <v>0</v>
      </c>
      <c r="GM95" s="2">
        <f t="shared" ref="GM95:GM116" si="134">ROUND(O95+X95+Y95,2)+GX95</f>
        <v>0</v>
      </c>
      <c r="GN95" s="2">
        <f t="shared" ref="GN95:GN116" si="135">IF(OR(BI95=0,BI95=1),GM95-GX95,0)</f>
        <v>0</v>
      </c>
      <c r="GO95" s="2">
        <f t="shared" ref="GO95:GO116" si="136">IF(BI95=2,GM95-GX95,0)</f>
        <v>0</v>
      </c>
      <c r="GP95" s="2">
        <f t="shared" ref="GP95:GP116" si="137">IF(BI95=4,GM95-GX95,0)</f>
        <v>0</v>
      </c>
      <c r="GQ95" s="2"/>
      <c r="GR95" s="2">
        <v>0</v>
      </c>
      <c r="GS95" s="2">
        <v>0</v>
      </c>
      <c r="GT95" s="2">
        <v>0</v>
      </c>
      <c r="GU95" s="2" t="s">
        <v>3</v>
      </c>
      <c r="GV95" s="2">
        <f t="shared" ref="GV95:GV116" si="138">ROUND((GT95),2)</f>
        <v>0</v>
      </c>
      <c r="GW95" s="2">
        <v>1</v>
      </c>
      <c r="GX95" s="2">
        <f t="shared" ref="GX95:GX116" si="139">ROUND(HC95*I95,2)</f>
        <v>0</v>
      </c>
      <c r="GY95" s="2"/>
      <c r="GZ95" s="2"/>
      <c r="HA95" s="2">
        <v>0</v>
      </c>
      <c r="HB95" s="2">
        <v>0</v>
      </c>
      <c r="HC95" s="2">
        <f t="shared" ref="HC95:HC116" si="140">GV95*GW95</f>
        <v>0</v>
      </c>
      <c r="HD95" s="2"/>
      <c r="HE95" s="2" t="s">
        <v>3</v>
      </c>
      <c r="HF95" s="2" t="s">
        <v>3</v>
      </c>
      <c r="HG95" s="2"/>
      <c r="HH95" s="2"/>
      <c r="HI95" s="2"/>
      <c r="HJ95" s="2"/>
      <c r="HK95" s="2"/>
      <c r="HL95" s="2"/>
      <c r="HM95" s="2" t="s">
        <v>3</v>
      </c>
      <c r="HN95" s="2" t="s">
        <v>61</v>
      </c>
      <c r="HO95" s="2" t="s">
        <v>62</v>
      </c>
      <c r="HP95" s="2" t="s">
        <v>59</v>
      </c>
      <c r="HQ95" s="2" t="s">
        <v>59</v>
      </c>
      <c r="HR95" s="2"/>
      <c r="HS95" s="2">
        <v>0</v>
      </c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>
        <v>0</v>
      </c>
      <c r="IL95" s="2"/>
      <c r="IM95" s="2"/>
      <c r="IN95" s="2"/>
      <c r="IO95" s="2"/>
      <c r="IP95" s="2"/>
      <c r="IQ95" s="2"/>
      <c r="IR95" s="2"/>
      <c r="IS95" s="2"/>
      <c r="IT95" s="2"/>
      <c r="IU95" s="2"/>
    </row>
    <row r="96" spans="1:255" x14ac:dyDescent="0.2">
      <c r="A96">
        <v>18</v>
      </c>
      <c r="B96">
        <v>1</v>
      </c>
      <c r="C96">
        <v>157</v>
      </c>
      <c r="E96" t="s">
        <v>3</v>
      </c>
      <c r="F96" t="s">
        <v>84</v>
      </c>
      <c r="G96" t="s">
        <v>85</v>
      </c>
      <c r="H96" t="s">
        <v>86</v>
      </c>
      <c r="I96">
        <f>I93*J96</f>
        <v>0</v>
      </c>
      <c r="J96">
        <v>0</v>
      </c>
      <c r="K96">
        <v>0</v>
      </c>
      <c r="L96">
        <v>0</v>
      </c>
      <c r="M96">
        <v>0</v>
      </c>
      <c r="N96">
        <f t="shared" si="101"/>
        <v>0</v>
      </c>
      <c r="O96">
        <f t="shared" si="102"/>
        <v>0</v>
      </c>
      <c r="P96">
        <f t="shared" si="103"/>
        <v>0</v>
      </c>
      <c r="Q96">
        <f t="shared" si="104"/>
        <v>0</v>
      </c>
      <c r="R96">
        <f t="shared" si="105"/>
        <v>0</v>
      </c>
      <c r="S96">
        <f t="shared" si="106"/>
        <v>0</v>
      </c>
      <c r="T96">
        <f t="shared" si="107"/>
        <v>0</v>
      </c>
      <c r="U96">
        <f t="shared" si="108"/>
        <v>0</v>
      </c>
      <c r="V96">
        <f t="shared" si="109"/>
        <v>0</v>
      </c>
      <c r="W96">
        <f t="shared" si="110"/>
        <v>0</v>
      </c>
      <c r="X96">
        <f t="shared" si="111"/>
        <v>0</v>
      </c>
      <c r="Y96">
        <f t="shared" si="112"/>
        <v>0</v>
      </c>
      <c r="AA96">
        <v>-1</v>
      </c>
      <c r="AB96">
        <f t="shared" si="113"/>
        <v>174.93</v>
      </c>
      <c r="AC96">
        <f t="shared" si="114"/>
        <v>174.93</v>
      </c>
      <c r="AD96">
        <f t="shared" si="115"/>
        <v>0</v>
      </c>
      <c r="AE96">
        <f t="shared" si="116"/>
        <v>0</v>
      </c>
      <c r="AF96">
        <f t="shared" si="117"/>
        <v>0</v>
      </c>
      <c r="AG96">
        <f t="shared" si="118"/>
        <v>0</v>
      </c>
      <c r="AH96">
        <f t="shared" si="119"/>
        <v>0</v>
      </c>
      <c r="AI96">
        <f t="shared" si="120"/>
        <v>0</v>
      </c>
      <c r="AJ96">
        <f t="shared" si="121"/>
        <v>0</v>
      </c>
      <c r="AK96">
        <v>174.93</v>
      </c>
      <c r="AL96">
        <v>174.93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103</v>
      </c>
      <c r="AU96">
        <v>60</v>
      </c>
      <c r="AV96">
        <v>1</v>
      </c>
      <c r="AW96">
        <v>1</v>
      </c>
      <c r="AZ96">
        <v>1</v>
      </c>
      <c r="BA96">
        <v>1</v>
      </c>
      <c r="BB96">
        <v>1</v>
      </c>
      <c r="BC96">
        <v>1.08</v>
      </c>
      <c r="BD96" t="s">
        <v>3</v>
      </c>
      <c r="BE96" t="s">
        <v>3</v>
      </c>
      <c r="BF96" t="s">
        <v>3</v>
      </c>
      <c r="BG96" t="s">
        <v>3</v>
      </c>
      <c r="BH96">
        <v>3</v>
      </c>
      <c r="BI96">
        <v>1</v>
      </c>
      <c r="BJ96" t="s">
        <v>87</v>
      </c>
      <c r="BM96">
        <v>33001</v>
      </c>
      <c r="BN96">
        <v>0</v>
      </c>
      <c r="BO96" t="s">
        <v>84</v>
      </c>
      <c r="BP96">
        <v>1</v>
      </c>
      <c r="BQ96">
        <v>2</v>
      </c>
      <c r="BR96">
        <v>0</v>
      </c>
      <c r="BS96">
        <v>1</v>
      </c>
      <c r="BT96">
        <v>1</v>
      </c>
      <c r="BU96">
        <v>1</v>
      </c>
      <c r="BV96">
        <v>1</v>
      </c>
      <c r="BW96">
        <v>1</v>
      </c>
      <c r="BX96">
        <v>1</v>
      </c>
      <c r="BY96" t="s">
        <v>3</v>
      </c>
      <c r="BZ96">
        <v>103</v>
      </c>
      <c r="CA96">
        <v>60</v>
      </c>
      <c r="CB96" t="s">
        <v>3</v>
      </c>
      <c r="CE96">
        <v>0</v>
      </c>
      <c r="CF96">
        <v>0</v>
      </c>
      <c r="CG96">
        <v>0</v>
      </c>
      <c r="CH96">
        <v>0</v>
      </c>
      <c r="CI96">
        <v>0</v>
      </c>
      <c r="CJ96">
        <v>0</v>
      </c>
      <c r="CK96">
        <v>0</v>
      </c>
      <c r="CL96">
        <v>0</v>
      </c>
      <c r="CM96">
        <v>0</v>
      </c>
      <c r="CN96" t="s">
        <v>3</v>
      </c>
      <c r="CO96">
        <v>0</v>
      </c>
      <c r="CP96">
        <f t="shared" si="122"/>
        <v>0</v>
      </c>
      <c r="CQ96">
        <f t="shared" si="123"/>
        <v>188.92</v>
      </c>
      <c r="CR96">
        <f t="shared" si="124"/>
        <v>0</v>
      </c>
      <c r="CS96">
        <f t="shared" si="125"/>
        <v>0</v>
      </c>
      <c r="CT96">
        <f t="shared" si="126"/>
        <v>0</v>
      </c>
      <c r="CU96">
        <f t="shared" si="127"/>
        <v>0</v>
      </c>
      <c r="CV96">
        <f t="shared" si="128"/>
        <v>0</v>
      </c>
      <c r="CW96">
        <f t="shared" si="129"/>
        <v>0</v>
      </c>
      <c r="CX96">
        <f t="shared" si="130"/>
        <v>0</v>
      </c>
      <c r="CY96">
        <f t="shared" si="131"/>
        <v>0</v>
      </c>
      <c r="CZ96">
        <f t="shared" si="132"/>
        <v>0</v>
      </c>
      <c r="DC96" t="s">
        <v>3</v>
      </c>
      <c r="DD96" t="s">
        <v>3</v>
      </c>
      <c r="DE96" t="s">
        <v>3</v>
      </c>
      <c r="DF96" t="s">
        <v>3</v>
      </c>
      <c r="DG96" t="s">
        <v>3</v>
      </c>
      <c r="DH96" t="s">
        <v>3</v>
      </c>
      <c r="DI96" t="s">
        <v>3</v>
      </c>
      <c r="DJ96" t="s">
        <v>3</v>
      </c>
      <c r="DK96" t="s">
        <v>3</v>
      </c>
      <c r="DL96" t="s">
        <v>3</v>
      </c>
      <c r="DM96" t="s">
        <v>3</v>
      </c>
      <c r="DN96">
        <v>0</v>
      </c>
      <c r="DO96">
        <v>0</v>
      </c>
      <c r="DP96">
        <v>1</v>
      </c>
      <c r="DQ96">
        <v>1</v>
      </c>
      <c r="DU96">
        <v>1009</v>
      </c>
      <c r="DV96" t="s">
        <v>86</v>
      </c>
      <c r="DW96" t="s">
        <v>86</v>
      </c>
      <c r="DX96">
        <v>1</v>
      </c>
      <c r="DZ96" t="s">
        <v>3</v>
      </c>
      <c r="EA96" t="s">
        <v>3</v>
      </c>
      <c r="EB96" t="s">
        <v>3</v>
      </c>
      <c r="EC96" t="s">
        <v>3</v>
      </c>
      <c r="EE96">
        <v>83666879</v>
      </c>
      <c r="EF96">
        <v>2</v>
      </c>
      <c r="EG96" t="s">
        <v>24</v>
      </c>
      <c r="EH96">
        <v>27</v>
      </c>
      <c r="EI96" t="s">
        <v>59</v>
      </c>
      <c r="EJ96">
        <v>1</v>
      </c>
      <c r="EK96">
        <v>33001</v>
      </c>
      <c r="EL96" t="s">
        <v>59</v>
      </c>
      <c r="EM96" t="s">
        <v>60</v>
      </c>
      <c r="EO96" t="s">
        <v>3</v>
      </c>
      <c r="EQ96">
        <v>1024</v>
      </c>
      <c r="ER96">
        <v>174.93</v>
      </c>
      <c r="ES96">
        <v>174.93</v>
      </c>
      <c r="ET96">
        <v>0</v>
      </c>
      <c r="EU96">
        <v>0</v>
      </c>
      <c r="EV96">
        <v>0</v>
      </c>
      <c r="EW96">
        <v>0</v>
      </c>
      <c r="EX96">
        <v>0</v>
      </c>
      <c r="FQ96">
        <v>0</v>
      </c>
      <c r="FR96">
        <v>0</v>
      </c>
      <c r="FS96">
        <v>0</v>
      </c>
      <c r="FX96">
        <v>103</v>
      </c>
      <c r="FY96">
        <v>60</v>
      </c>
      <c r="GA96" t="s">
        <v>3</v>
      </c>
      <c r="GD96">
        <v>1</v>
      </c>
      <c r="GF96">
        <v>1181962216</v>
      </c>
      <c r="GG96">
        <v>2</v>
      </c>
      <c r="GH96">
        <v>1</v>
      </c>
      <c r="GI96">
        <v>2</v>
      </c>
      <c r="GJ96">
        <v>0</v>
      </c>
      <c r="GK96">
        <v>0</v>
      </c>
      <c r="GL96">
        <f t="shared" si="133"/>
        <v>0</v>
      </c>
      <c r="GM96">
        <f t="shared" si="134"/>
        <v>0</v>
      </c>
      <c r="GN96">
        <f t="shared" si="135"/>
        <v>0</v>
      </c>
      <c r="GO96">
        <f t="shared" si="136"/>
        <v>0</v>
      </c>
      <c r="GP96">
        <f t="shared" si="137"/>
        <v>0</v>
      </c>
      <c r="GR96">
        <v>0</v>
      </c>
      <c r="GS96">
        <v>0</v>
      </c>
      <c r="GT96">
        <v>0</v>
      </c>
      <c r="GU96" t="s">
        <v>3</v>
      </c>
      <c r="GV96">
        <f t="shared" si="138"/>
        <v>0</v>
      </c>
      <c r="GW96">
        <v>1</v>
      </c>
      <c r="GX96">
        <f t="shared" si="139"/>
        <v>0</v>
      </c>
      <c r="HA96">
        <v>0</v>
      </c>
      <c r="HB96">
        <v>0</v>
      </c>
      <c r="HC96">
        <f t="shared" si="140"/>
        <v>0</v>
      </c>
      <c r="HE96" t="s">
        <v>3</v>
      </c>
      <c r="HF96" t="s">
        <v>3</v>
      </c>
      <c r="HM96" t="s">
        <v>3</v>
      </c>
      <c r="HN96" t="s">
        <v>61</v>
      </c>
      <c r="HO96" t="s">
        <v>62</v>
      </c>
      <c r="HP96" t="s">
        <v>59</v>
      </c>
      <c r="HQ96" t="s">
        <v>59</v>
      </c>
      <c r="HS96">
        <v>0</v>
      </c>
      <c r="IK96">
        <v>0</v>
      </c>
    </row>
    <row r="97" spans="1:255" x14ac:dyDescent="0.2">
      <c r="A97" s="2">
        <v>18</v>
      </c>
      <c r="B97" s="2">
        <v>1</v>
      </c>
      <c r="C97" s="2">
        <v>139</v>
      </c>
      <c r="D97" s="2"/>
      <c r="E97" s="2" t="s">
        <v>3</v>
      </c>
      <c r="F97" s="2" t="s">
        <v>89</v>
      </c>
      <c r="G97" s="2" t="s">
        <v>90</v>
      </c>
      <c r="H97" s="2" t="s">
        <v>43</v>
      </c>
      <c r="I97" s="2">
        <f>I92*J97</f>
        <v>0</v>
      </c>
      <c r="J97" s="2">
        <v>0</v>
      </c>
      <c r="K97" s="2">
        <v>0</v>
      </c>
      <c r="L97" s="2">
        <v>0</v>
      </c>
      <c r="M97" s="2">
        <v>0</v>
      </c>
      <c r="N97" s="2">
        <f t="shared" si="101"/>
        <v>0</v>
      </c>
      <c r="O97" s="2">
        <f t="shared" si="102"/>
        <v>0</v>
      </c>
      <c r="P97" s="2">
        <f t="shared" si="103"/>
        <v>0</v>
      </c>
      <c r="Q97" s="2">
        <f t="shared" si="104"/>
        <v>0</v>
      </c>
      <c r="R97" s="2">
        <f t="shared" si="105"/>
        <v>0</v>
      </c>
      <c r="S97" s="2">
        <f t="shared" si="106"/>
        <v>0</v>
      </c>
      <c r="T97" s="2">
        <f t="shared" si="107"/>
        <v>0</v>
      </c>
      <c r="U97" s="2">
        <f t="shared" si="108"/>
        <v>0</v>
      </c>
      <c r="V97" s="2">
        <f t="shared" si="109"/>
        <v>0</v>
      </c>
      <c r="W97" s="2">
        <f t="shared" si="110"/>
        <v>0</v>
      </c>
      <c r="X97" s="2">
        <f t="shared" si="111"/>
        <v>0</v>
      </c>
      <c r="Y97" s="2">
        <f t="shared" si="112"/>
        <v>0</v>
      </c>
      <c r="Z97" s="2"/>
      <c r="AA97" s="2">
        <v>-1</v>
      </c>
      <c r="AB97" s="2">
        <f t="shared" si="113"/>
        <v>0</v>
      </c>
      <c r="AC97" s="2">
        <f t="shared" si="114"/>
        <v>0</v>
      </c>
      <c r="AD97" s="2">
        <f t="shared" si="115"/>
        <v>0</v>
      </c>
      <c r="AE97" s="2">
        <f t="shared" si="116"/>
        <v>0</v>
      </c>
      <c r="AF97" s="2">
        <f t="shared" si="117"/>
        <v>0</v>
      </c>
      <c r="AG97" s="2">
        <f t="shared" si="118"/>
        <v>0</v>
      </c>
      <c r="AH97" s="2">
        <f t="shared" si="119"/>
        <v>0</v>
      </c>
      <c r="AI97" s="2">
        <f t="shared" si="120"/>
        <v>0</v>
      </c>
      <c r="AJ97" s="2">
        <f t="shared" si="121"/>
        <v>0</v>
      </c>
      <c r="AK97" s="2">
        <v>0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103</v>
      </c>
      <c r="AU97" s="2">
        <v>60</v>
      </c>
      <c r="AV97" s="2">
        <v>1</v>
      </c>
      <c r="AW97" s="2">
        <v>1</v>
      </c>
      <c r="AX97" s="2"/>
      <c r="AY97" s="2"/>
      <c r="AZ97" s="2">
        <v>1</v>
      </c>
      <c r="BA97" s="2">
        <v>1</v>
      </c>
      <c r="BB97" s="2">
        <v>1</v>
      </c>
      <c r="BC97" s="2">
        <v>1</v>
      </c>
      <c r="BD97" s="2" t="s">
        <v>3</v>
      </c>
      <c r="BE97" s="2" t="s">
        <v>3</v>
      </c>
      <c r="BF97" s="2" t="s">
        <v>3</v>
      </c>
      <c r="BG97" s="2" t="s">
        <v>3</v>
      </c>
      <c r="BH97" s="2">
        <v>3</v>
      </c>
      <c r="BI97" s="2">
        <v>1</v>
      </c>
      <c r="BJ97" s="2" t="s">
        <v>3</v>
      </c>
      <c r="BK97" s="2"/>
      <c r="BL97" s="2"/>
      <c r="BM97" s="2">
        <v>33001</v>
      </c>
      <c r="BN97" s="2">
        <v>0</v>
      </c>
      <c r="BO97" s="2" t="s">
        <v>3</v>
      </c>
      <c r="BP97" s="2">
        <v>0</v>
      </c>
      <c r="BQ97" s="2">
        <v>2</v>
      </c>
      <c r="BR97" s="2">
        <v>0</v>
      </c>
      <c r="BS97" s="2">
        <v>1</v>
      </c>
      <c r="BT97" s="2">
        <v>1</v>
      </c>
      <c r="BU97" s="2">
        <v>1</v>
      </c>
      <c r="BV97" s="2">
        <v>1</v>
      </c>
      <c r="BW97" s="2">
        <v>1</v>
      </c>
      <c r="BX97" s="2">
        <v>1</v>
      </c>
      <c r="BY97" s="2" t="s">
        <v>3</v>
      </c>
      <c r="BZ97" s="2">
        <v>103</v>
      </c>
      <c r="CA97" s="2">
        <v>60</v>
      </c>
      <c r="CB97" s="2" t="s">
        <v>3</v>
      </c>
      <c r="CC97" s="2"/>
      <c r="CD97" s="2"/>
      <c r="CE97" s="2">
        <v>0</v>
      </c>
      <c r="CF97" s="2">
        <v>0</v>
      </c>
      <c r="CG97" s="2">
        <v>0</v>
      </c>
      <c r="CH97" s="2">
        <v>0</v>
      </c>
      <c r="CI97" s="2">
        <v>0</v>
      </c>
      <c r="CJ97" s="2">
        <v>0</v>
      </c>
      <c r="CK97" s="2">
        <v>0</v>
      </c>
      <c r="CL97" s="2">
        <v>0</v>
      </c>
      <c r="CM97" s="2">
        <v>0</v>
      </c>
      <c r="CN97" s="2" t="s">
        <v>3</v>
      </c>
      <c r="CO97" s="2">
        <v>0</v>
      </c>
      <c r="CP97" s="2">
        <f t="shared" si="122"/>
        <v>0</v>
      </c>
      <c r="CQ97" s="2">
        <f t="shared" si="123"/>
        <v>0</v>
      </c>
      <c r="CR97" s="2">
        <f t="shared" si="124"/>
        <v>0</v>
      </c>
      <c r="CS97" s="2">
        <f t="shared" si="125"/>
        <v>0</v>
      </c>
      <c r="CT97" s="2">
        <f t="shared" si="126"/>
        <v>0</v>
      </c>
      <c r="CU97" s="2">
        <f t="shared" si="127"/>
        <v>0</v>
      </c>
      <c r="CV97" s="2">
        <f t="shared" si="128"/>
        <v>0</v>
      </c>
      <c r="CW97" s="2">
        <f t="shared" si="129"/>
        <v>0</v>
      </c>
      <c r="CX97" s="2">
        <f t="shared" si="130"/>
        <v>0</v>
      </c>
      <c r="CY97" s="2">
        <f t="shared" si="131"/>
        <v>0</v>
      </c>
      <c r="CZ97" s="2">
        <f t="shared" si="132"/>
        <v>0</v>
      </c>
      <c r="DA97" s="2"/>
      <c r="DB97" s="2"/>
      <c r="DC97" s="2" t="s">
        <v>3</v>
      </c>
      <c r="DD97" s="2" t="s">
        <v>3</v>
      </c>
      <c r="DE97" s="2" t="s">
        <v>3</v>
      </c>
      <c r="DF97" s="2" t="s">
        <v>3</v>
      </c>
      <c r="DG97" s="2" t="s">
        <v>3</v>
      </c>
      <c r="DH97" s="2" t="s">
        <v>3</v>
      </c>
      <c r="DI97" s="2" t="s">
        <v>3</v>
      </c>
      <c r="DJ97" s="2" t="s">
        <v>3</v>
      </c>
      <c r="DK97" s="2" t="s">
        <v>3</v>
      </c>
      <c r="DL97" s="2" t="s">
        <v>3</v>
      </c>
      <c r="DM97" s="2" t="s">
        <v>3</v>
      </c>
      <c r="DN97" s="2">
        <v>0</v>
      </c>
      <c r="DO97" s="2">
        <v>0</v>
      </c>
      <c r="DP97" s="2">
        <v>1</v>
      </c>
      <c r="DQ97" s="2">
        <v>1</v>
      </c>
      <c r="DR97" s="2"/>
      <c r="DS97" s="2"/>
      <c r="DT97" s="2"/>
      <c r="DU97" s="2">
        <v>1013</v>
      </c>
      <c r="DV97" s="2" t="s">
        <v>43</v>
      </c>
      <c r="DW97" s="2" t="s">
        <v>43</v>
      </c>
      <c r="DX97" s="2">
        <v>1</v>
      </c>
      <c r="DY97" s="2"/>
      <c r="DZ97" s="2" t="s">
        <v>3</v>
      </c>
      <c r="EA97" s="2" t="s">
        <v>3</v>
      </c>
      <c r="EB97" s="2" t="s">
        <v>3</v>
      </c>
      <c r="EC97" s="2" t="s">
        <v>3</v>
      </c>
      <c r="ED97" s="2"/>
      <c r="EE97" s="2">
        <v>83666879</v>
      </c>
      <c r="EF97" s="2">
        <v>2</v>
      </c>
      <c r="EG97" s="2" t="s">
        <v>24</v>
      </c>
      <c r="EH97" s="2">
        <v>27</v>
      </c>
      <c r="EI97" s="2" t="s">
        <v>59</v>
      </c>
      <c r="EJ97" s="2">
        <v>1</v>
      </c>
      <c r="EK97" s="2">
        <v>33001</v>
      </c>
      <c r="EL97" s="2" t="s">
        <v>59</v>
      </c>
      <c r="EM97" s="2" t="s">
        <v>60</v>
      </c>
      <c r="EN97" s="2"/>
      <c r="EO97" s="2" t="s">
        <v>3</v>
      </c>
      <c r="EP97" s="2"/>
      <c r="EQ97" s="2">
        <v>1024</v>
      </c>
      <c r="ER97" s="2">
        <v>0</v>
      </c>
      <c r="ES97" s="2">
        <v>0</v>
      </c>
      <c r="ET97" s="2">
        <v>0</v>
      </c>
      <c r="EU97" s="2">
        <v>0</v>
      </c>
      <c r="EV97" s="2">
        <v>0</v>
      </c>
      <c r="EW97" s="2">
        <v>0</v>
      </c>
      <c r="EX97" s="2">
        <v>0</v>
      </c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>
        <v>0</v>
      </c>
      <c r="FR97" s="2">
        <v>0</v>
      </c>
      <c r="FS97" s="2">
        <v>0</v>
      </c>
      <c r="FT97" s="2"/>
      <c r="FU97" s="2"/>
      <c r="FV97" s="2"/>
      <c r="FW97" s="2"/>
      <c r="FX97" s="2">
        <v>103</v>
      </c>
      <c r="FY97" s="2">
        <v>60</v>
      </c>
      <c r="FZ97" s="2"/>
      <c r="GA97" s="2" t="s">
        <v>3</v>
      </c>
      <c r="GB97" s="2"/>
      <c r="GC97" s="2"/>
      <c r="GD97" s="2">
        <v>1</v>
      </c>
      <c r="GE97" s="2"/>
      <c r="GF97" s="2">
        <v>457934895</v>
      </c>
      <c r="GG97" s="2">
        <v>2</v>
      </c>
      <c r="GH97" s="2">
        <v>1</v>
      </c>
      <c r="GI97" s="2">
        <v>-2</v>
      </c>
      <c r="GJ97" s="2">
        <v>0</v>
      </c>
      <c r="GK97" s="2">
        <v>0</v>
      </c>
      <c r="GL97" s="2">
        <f t="shared" si="133"/>
        <v>0</v>
      </c>
      <c r="GM97" s="2">
        <f t="shared" si="134"/>
        <v>0</v>
      </c>
      <c r="GN97" s="2">
        <f t="shared" si="135"/>
        <v>0</v>
      </c>
      <c r="GO97" s="2">
        <f t="shared" si="136"/>
        <v>0</v>
      </c>
      <c r="GP97" s="2">
        <f t="shared" si="137"/>
        <v>0</v>
      </c>
      <c r="GQ97" s="2"/>
      <c r="GR97" s="2">
        <v>0</v>
      </c>
      <c r="GS97" s="2">
        <v>0</v>
      </c>
      <c r="GT97" s="2">
        <v>0</v>
      </c>
      <c r="GU97" s="2" t="s">
        <v>3</v>
      </c>
      <c r="GV97" s="2">
        <f t="shared" si="138"/>
        <v>0</v>
      </c>
      <c r="GW97" s="2">
        <v>1</v>
      </c>
      <c r="GX97" s="2">
        <f t="shared" si="139"/>
        <v>0</v>
      </c>
      <c r="GY97" s="2"/>
      <c r="GZ97" s="2"/>
      <c r="HA97" s="2">
        <v>0</v>
      </c>
      <c r="HB97" s="2">
        <v>0</v>
      </c>
      <c r="HC97" s="2">
        <f t="shared" si="140"/>
        <v>0</v>
      </c>
      <c r="HD97" s="2"/>
      <c r="HE97" s="2" t="s">
        <v>3</v>
      </c>
      <c r="HF97" s="2" t="s">
        <v>3</v>
      </c>
      <c r="HG97" s="2"/>
      <c r="HH97" s="2"/>
      <c r="HI97" s="2"/>
      <c r="HJ97" s="2"/>
      <c r="HK97" s="2"/>
      <c r="HL97" s="2"/>
      <c r="HM97" s="2" t="s">
        <v>3</v>
      </c>
      <c r="HN97" s="2" t="s">
        <v>61</v>
      </c>
      <c r="HO97" s="2" t="s">
        <v>62</v>
      </c>
      <c r="HP97" s="2" t="s">
        <v>59</v>
      </c>
      <c r="HQ97" s="2" t="s">
        <v>59</v>
      </c>
      <c r="HR97" s="2"/>
      <c r="HS97" s="2">
        <v>0</v>
      </c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>
        <v>0</v>
      </c>
      <c r="IL97" s="2"/>
      <c r="IM97" s="2"/>
      <c r="IN97" s="2"/>
      <c r="IO97" s="2"/>
      <c r="IP97" s="2"/>
      <c r="IQ97" s="2"/>
      <c r="IR97" s="2"/>
      <c r="IS97" s="2"/>
      <c r="IT97" s="2"/>
      <c r="IU97" s="2"/>
    </row>
    <row r="98" spans="1:255" x14ac:dyDescent="0.2">
      <c r="A98">
        <v>18</v>
      </c>
      <c r="B98">
        <v>1</v>
      </c>
      <c r="C98">
        <v>159</v>
      </c>
      <c r="E98" t="s">
        <v>3</v>
      </c>
      <c r="F98" t="s">
        <v>89</v>
      </c>
      <c r="G98" t="s">
        <v>90</v>
      </c>
      <c r="H98" t="s">
        <v>43</v>
      </c>
      <c r="I98">
        <f>I93*J98</f>
        <v>0</v>
      </c>
      <c r="J98">
        <v>0</v>
      </c>
      <c r="K98">
        <v>0</v>
      </c>
      <c r="L98">
        <v>0</v>
      </c>
      <c r="M98">
        <v>0</v>
      </c>
      <c r="N98">
        <f t="shared" si="101"/>
        <v>0</v>
      </c>
      <c r="O98">
        <f t="shared" si="102"/>
        <v>0</v>
      </c>
      <c r="P98">
        <f t="shared" si="103"/>
        <v>0</v>
      </c>
      <c r="Q98">
        <f t="shared" si="104"/>
        <v>0</v>
      </c>
      <c r="R98">
        <f t="shared" si="105"/>
        <v>0</v>
      </c>
      <c r="S98">
        <f t="shared" si="106"/>
        <v>0</v>
      </c>
      <c r="T98">
        <f t="shared" si="107"/>
        <v>0</v>
      </c>
      <c r="U98">
        <f t="shared" si="108"/>
        <v>0</v>
      </c>
      <c r="V98">
        <f t="shared" si="109"/>
        <v>0</v>
      </c>
      <c r="W98">
        <f t="shared" si="110"/>
        <v>0</v>
      </c>
      <c r="X98">
        <f t="shared" si="111"/>
        <v>0</v>
      </c>
      <c r="Y98">
        <f t="shared" si="112"/>
        <v>0</v>
      </c>
      <c r="AA98">
        <v>-1</v>
      </c>
      <c r="AB98">
        <f t="shared" si="113"/>
        <v>0</v>
      </c>
      <c r="AC98">
        <f t="shared" si="114"/>
        <v>0</v>
      </c>
      <c r="AD98">
        <f t="shared" si="115"/>
        <v>0</v>
      </c>
      <c r="AE98">
        <f t="shared" si="116"/>
        <v>0</v>
      </c>
      <c r="AF98">
        <f t="shared" si="117"/>
        <v>0</v>
      </c>
      <c r="AG98">
        <f t="shared" si="118"/>
        <v>0</v>
      </c>
      <c r="AH98">
        <f t="shared" si="119"/>
        <v>0</v>
      </c>
      <c r="AI98">
        <f t="shared" si="120"/>
        <v>0</v>
      </c>
      <c r="AJ98">
        <f t="shared" si="121"/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103</v>
      </c>
      <c r="AU98">
        <v>60</v>
      </c>
      <c r="AV98">
        <v>1</v>
      </c>
      <c r="AW98">
        <v>1</v>
      </c>
      <c r="AZ98">
        <v>1</v>
      </c>
      <c r="BA98">
        <v>1</v>
      </c>
      <c r="BB98">
        <v>1</v>
      </c>
      <c r="BC98">
        <v>1</v>
      </c>
      <c r="BD98" t="s">
        <v>3</v>
      </c>
      <c r="BE98" t="s">
        <v>3</v>
      </c>
      <c r="BF98" t="s">
        <v>3</v>
      </c>
      <c r="BG98" t="s">
        <v>3</v>
      </c>
      <c r="BH98">
        <v>3</v>
      </c>
      <c r="BI98">
        <v>1</v>
      </c>
      <c r="BJ98" t="s">
        <v>3</v>
      </c>
      <c r="BM98">
        <v>33001</v>
      </c>
      <c r="BN98">
        <v>0</v>
      </c>
      <c r="BO98" t="s">
        <v>3</v>
      </c>
      <c r="BP98">
        <v>0</v>
      </c>
      <c r="BQ98">
        <v>2</v>
      </c>
      <c r="BR98">
        <v>0</v>
      </c>
      <c r="BS98">
        <v>1</v>
      </c>
      <c r="BT98">
        <v>1</v>
      </c>
      <c r="BU98">
        <v>1</v>
      </c>
      <c r="BV98">
        <v>1</v>
      </c>
      <c r="BW98">
        <v>1</v>
      </c>
      <c r="BX98">
        <v>1</v>
      </c>
      <c r="BY98" t="s">
        <v>3</v>
      </c>
      <c r="BZ98">
        <v>103</v>
      </c>
      <c r="CA98">
        <v>60</v>
      </c>
      <c r="CB98" t="s">
        <v>3</v>
      </c>
      <c r="CE98">
        <v>0</v>
      </c>
      <c r="CF98">
        <v>0</v>
      </c>
      <c r="CG98">
        <v>0</v>
      </c>
      <c r="CH98">
        <v>0</v>
      </c>
      <c r="CI98">
        <v>0</v>
      </c>
      <c r="CJ98">
        <v>0</v>
      </c>
      <c r="CK98">
        <v>0</v>
      </c>
      <c r="CL98">
        <v>0</v>
      </c>
      <c r="CM98">
        <v>0</v>
      </c>
      <c r="CN98" t="s">
        <v>3</v>
      </c>
      <c r="CO98">
        <v>0</v>
      </c>
      <c r="CP98">
        <f t="shared" si="122"/>
        <v>0</v>
      </c>
      <c r="CQ98">
        <f t="shared" si="123"/>
        <v>0</v>
      </c>
      <c r="CR98">
        <f t="shared" si="124"/>
        <v>0</v>
      </c>
      <c r="CS98">
        <f t="shared" si="125"/>
        <v>0</v>
      </c>
      <c r="CT98">
        <f t="shared" si="126"/>
        <v>0</v>
      </c>
      <c r="CU98">
        <f t="shared" si="127"/>
        <v>0</v>
      </c>
      <c r="CV98">
        <f t="shared" si="128"/>
        <v>0</v>
      </c>
      <c r="CW98">
        <f t="shared" si="129"/>
        <v>0</v>
      </c>
      <c r="CX98">
        <f t="shared" si="130"/>
        <v>0</v>
      </c>
      <c r="CY98">
        <f t="shared" si="131"/>
        <v>0</v>
      </c>
      <c r="CZ98">
        <f t="shared" si="132"/>
        <v>0</v>
      </c>
      <c r="DC98" t="s">
        <v>3</v>
      </c>
      <c r="DD98" t="s">
        <v>3</v>
      </c>
      <c r="DE98" t="s">
        <v>3</v>
      </c>
      <c r="DF98" t="s">
        <v>3</v>
      </c>
      <c r="DG98" t="s">
        <v>3</v>
      </c>
      <c r="DH98" t="s">
        <v>3</v>
      </c>
      <c r="DI98" t="s">
        <v>3</v>
      </c>
      <c r="DJ98" t="s">
        <v>3</v>
      </c>
      <c r="DK98" t="s">
        <v>3</v>
      </c>
      <c r="DL98" t="s">
        <v>3</v>
      </c>
      <c r="DM98" t="s">
        <v>3</v>
      </c>
      <c r="DN98">
        <v>0</v>
      </c>
      <c r="DO98">
        <v>0</v>
      </c>
      <c r="DP98">
        <v>1</v>
      </c>
      <c r="DQ98">
        <v>1</v>
      </c>
      <c r="DU98">
        <v>1013</v>
      </c>
      <c r="DV98" t="s">
        <v>43</v>
      </c>
      <c r="DW98" t="s">
        <v>43</v>
      </c>
      <c r="DX98">
        <v>1</v>
      </c>
      <c r="DZ98" t="s">
        <v>3</v>
      </c>
      <c r="EA98" t="s">
        <v>3</v>
      </c>
      <c r="EB98" t="s">
        <v>3</v>
      </c>
      <c r="EC98" t="s">
        <v>3</v>
      </c>
      <c r="EE98">
        <v>83666879</v>
      </c>
      <c r="EF98">
        <v>2</v>
      </c>
      <c r="EG98" t="s">
        <v>24</v>
      </c>
      <c r="EH98">
        <v>27</v>
      </c>
      <c r="EI98" t="s">
        <v>59</v>
      </c>
      <c r="EJ98">
        <v>1</v>
      </c>
      <c r="EK98">
        <v>33001</v>
      </c>
      <c r="EL98" t="s">
        <v>59</v>
      </c>
      <c r="EM98" t="s">
        <v>60</v>
      </c>
      <c r="EO98" t="s">
        <v>3</v>
      </c>
      <c r="EQ98">
        <v>1024</v>
      </c>
      <c r="ER98">
        <v>0</v>
      </c>
      <c r="ES98">
        <v>0</v>
      </c>
      <c r="ET98">
        <v>0</v>
      </c>
      <c r="EU98">
        <v>0</v>
      </c>
      <c r="EV98">
        <v>0</v>
      </c>
      <c r="EW98">
        <v>0</v>
      </c>
      <c r="EX98">
        <v>0</v>
      </c>
      <c r="FQ98">
        <v>0</v>
      </c>
      <c r="FR98">
        <v>0</v>
      </c>
      <c r="FS98">
        <v>0</v>
      </c>
      <c r="FX98">
        <v>103</v>
      </c>
      <c r="FY98">
        <v>60</v>
      </c>
      <c r="GA98" t="s">
        <v>3</v>
      </c>
      <c r="GD98">
        <v>1</v>
      </c>
      <c r="GF98">
        <v>457934895</v>
      </c>
      <c r="GG98">
        <v>2</v>
      </c>
      <c r="GH98">
        <v>1</v>
      </c>
      <c r="GI98">
        <v>-2</v>
      </c>
      <c r="GJ98">
        <v>0</v>
      </c>
      <c r="GK98">
        <v>0</v>
      </c>
      <c r="GL98">
        <f t="shared" si="133"/>
        <v>0</v>
      </c>
      <c r="GM98">
        <f t="shared" si="134"/>
        <v>0</v>
      </c>
      <c r="GN98">
        <f t="shared" si="135"/>
        <v>0</v>
      </c>
      <c r="GO98">
        <f t="shared" si="136"/>
        <v>0</v>
      </c>
      <c r="GP98">
        <f t="shared" si="137"/>
        <v>0</v>
      </c>
      <c r="GR98">
        <v>0</v>
      </c>
      <c r="GS98">
        <v>0</v>
      </c>
      <c r="GT98">
        <v>0</v>
      </c>
      <c r="GU98" t="s">
        <v>3</v>
      </c>
      <c r="GV98">
        <f t="shared" si="138"/>
        <v>0</v>
      </c>
      <c r="GW98">
        <v>1</v>
      </c>
      <c r="GX98">
        <f t="shared" si="139"/>
        <v>0</v>
      </c>
      <c r="HA98">
        <v>0</v>
      </c>
      <c r="HB98">
        <v>0</v>
      </c>
      <c r="HC98">
        <f t="shared" si="140"/>
        <v>0</v>
      </c>
      <c r="HE98" t="s">
        <v>3</v>
      </c>
      <c r="HF98" t="s">
        <v>3</v>
      </c>
      <c r="HM98" t="s">
        <v>3</v>
      </c>
      <c r="HN98" t="s">
        <v>61</v>
      </c>
      <c r="HO98" t="s">
        <v>62</v>
      </c>
      <c r="HP98" t="s">
        <v>59</v>
      </c>
      <c r="HQ98" t="s">
        <v>59</v>
      </c>
      <c r="HS98">
        <v>0</v>
      </c>
      <c r="IK98">
        <v>0</v>
      </c>
    </row>
    <row r="99" spans="1:255" x14ac:dyDescent="0.2">
      <c r="A99" s="2">
        <v>18</v>
      </c>
      <c r="B99" s="2">
        <v>1</v>
      </c>
      <c r="C99" s="2">
        <v>140</v>
      </c>
      <c r="D99" s="2"/>
      <c r="E99" s="2" t="s">
        <v>3</v>
      </c>
      <c r="F99" s="2" t="s">
        <v>92</v>
      </c>
      <c r="G99" s="2" t="s">
        <v>93</v>
      </c>
      <c r="H99" s="2" t="s">
        <v>94</v>
      </c>
      <c r="I99" s="2">
        <f>I92*J99</f>
        <v>0</v>
      </c>
      <c r="J99" s="2">
        <v>0</v>
      </c>
      <c r="K99" s="2">
        <v>0</v>
      </c>
      <c r="L99" s="2">
        <v>0</v>
      </c>
      <c r="M99" s="2">
        <v>0</v>
      </c>
      <c r="N99" s="2">
        <f t="shared" si="101"/>
        <v>0</v>
      </c>
      <c r="O99" s="2">
        <f t="shared" si="102"/>
        <v>0</v>
      </c>
      <c r="P99" s="2">
        <f t="shared" si="103"/>
        <v>0</v>
      </c>
      <c r="Q99" s="2">
        <f t="shared" si="104"/>
        <v>0</v>
      </c>
      <c r="R99" s="2">
        <f t="shared" si="105"/>
        <v>0</v>
      </c>
      <c r="S99" s="2">
        <f t="shared" si="106"/>
        <v>0</v>
      </c>
      <c r="T99" s="2">
        <f t="shared" si="107"/>
        <v>0</v>
      </c>
      <c r="U99" s="2">
        <f t="shared" si="108"/>
        <v>0</v>
      </c>
      <c r="V99" s="2">
        <f t="shared" si="109"/>
        <v>0</v>
      </c>
      <c r="W99" s="2">
        <f t="shared" si="110"/>
        <v>0</v>
      </c>
      <c r="X99" s="2">
        <f t="shared" si="111"/>
        <v>0</v>
      </c>
      <c r="Y99" s="2">
        <f t="shared" si="112"/>
        <v>0</v>
      </c>
      <c r="Z99" s="2"/>
      <c r="AA99" s="2">
        <v>-1</v>
      </c>
      <c r="AB99" s="2">
        <f t="shared" si="113"/>
        <v>0</v>
      </c>
      <c r="AC99" s="2">
        <f t="shared" si="114"/>
        <v>0</v>
      </c>
      <c r="AD99" s="2">
        <f t="shared" si="115"/>
        <v>0</v>
      </c>
      <c r="AE99" s="2">
        <f t="shared" si="116"/>
        <v>0</v>
      </c>
      <c r="AF99" s="2">
        <f t="shared" si="117"/>
        <v>0</v>
      </c>
      <c r="AG99" s="2">
        <f t="shared" si="118"/>
        <v>0</v>
      </c>
      <c r="AH99" s="2">
        <f t="shared" si="119"/>
        <v>0</v>
      </c>
      <c r="AI99" s="2">
        <f t="shared" si="120"/>
        <v>0</v>
      </c>
      <c r="AJ99" s="2">
        <f t="shared" si="121"/>
        <v>0</v>
      </c>
      <c r="AK99" s="2">
        <v>0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103</v>
      </c>
      <c r="AU99" s="2">
        <v>60</v>
      </c>
      <c r="AV99" s="2">
        <v>1</v>
      </c>
      <c r="AW99" s="2">
        <v>1</v>
      </c>
      <c r="AX99" s="2"/>
      <c r="AY99" s="2"/>
      <c r="AZ99" s="2">
        <v>1</v>
      </c>
      <c r="BA99" s="2">
        <v>1</v>
      </c>
      <c r="BB99" s="2">
        <v>1</v>
      </c>
      <c r="BC99" s="2">
        <v>1</v>
      </c>
      <c r="BD99" s="2" t="s">
        <v>3</v>
      </c>
      <c r="BE99" s="2" t="s">
        <v>3</v>
      </c>
      <c r="BF99" s="2" t="s">
        <v>3</v>
      </c>
      <c r="BG99" s="2" t="s">
        <v>3</v>
      </c>
      <c r="BH99" s="2">
        <v>3</v>
      </c>
      <c r="BI99" s="2">
        <v>1</v>
      </c>
      <c r="BJ99" s="2" t="s">
        <v>3</v>
      </c>
      <c r="BK99" s="2"/>
      <c r="BL99" s="2"/>
      <c r="BM99" s="2">
        <v>33001</v>
      </c>
      <c r="BN99" s="2">
        <v>0</v>
      </c>
      <c r="BO99" s="2" t="s">
        <v>3</v>
      </c>
      <c r="BP99" s="2">
        <v>0</v>
      </c>
      <c r="BQ99" s="2">
        <v>2</v>
      </c>
      <c r="BR99" s="2">
        <v>0</v>
      </c>
      <c r="BS99" s="2">
        <v>1</v>
      </c>
      <c r="BT99" s="2">
        <v>1</v>
      </c>
      <c r="BU99" s="2">
        <v>1</v>
      </c>
      <c r="BV99" s="2">
        <v>1</v>
      </c>
      <c r="BW99" s="2">
        <v>1</v>
      </c>
      <c r="BX99" s="2">
        <v>1</v>
      </c>
      <c r="BY99" s="2" t="s">
        <v>3</v>
      </c>
      <c r="BZ99" s="2">
        <v>103</v>
      </c>
      <c r="CA99" s="2">
        <v>60</v>
      </c>
      <c r="CB99" s="2" t="s">
        <v>3</v>
      </c>
      <c r="CC99" s="2"/>
      <c r="CD99" s="2"/>
      <c r="CE99" s="2">
        <v>0</v>
      </c>
      <c r="CF99" s="2">
        <v>0</v>
      </c>
      <c r="CG99" s="2">
        <v>0</v>
      </c>
      <c r="CH99" s="2">
        <v>0</v>
      </c>
      <c r="CI99" s="2">
        <v>0</v>
      </c>
      <c r="CJ99" s="2">
        <v>0</v>
      </c>
      <c r="CK99" s="2">
        <v>0</v>
      </c>
      <c r="CL99" s="2">
        <v>0</v>
      </c>
      <c r="CM99" s="2">
        <v>0</v>
      </c>
      <c r="CN99" s="2" t="s">
        <v>3</v>
      </c>
      <c r="CO99" s="2">
        <v>0</v>
      </c>
      <c r="CP99" s="2">
        <f t="shared" si="122"/>
        <v>0</v>
      </c>
      <c r="CQ99" s="2">
        <f t="shared" si="123"/>
        <v>0</v>
      </c>
      <c r="CR99" s="2">
        <f t="shared" si="124"/>
        <v>0</v>
      </c>
      <c r="CS99" s="2">
        <f t="shared" si="125"/>
        <v>0</v>
      </c>
      <c r="CT99" s="2">
        <f t="shared" si="126"/>
        <v>0</v>
      </c>
      <c r="CU99" s="2">
        <f t="shared" si="127"/>
        <v>0</v>
      </c>
      <c r="CV99" s="2">
        <f t="shared" si="128"/>
        <v>0</v>
      </c>
      <c r="CW99" s="2">
        <f t="shared" si="129"/>
        <v>0</v>
      </c>
      <c r="CX99" s="2">
        <f t="shared" si="130"/>
        <v>0</v>
      </c>
      <c r="CY99" s="2">
        <f t="shared" si="131"/>
        <v>0</v>
      </c>
      <c r="CZ99" s="2">
        <f t="shared" si="132"/>
        <v>0</v>
      </c>
      <c r="DA99" s="2"/>
      <c r="DB99" s="2"/>
      <c r="DC99" s="2" t="s">
        <v>3</v>
      </c>
      <c r="DD99" s="2" t="s">
        <v>3</v>
      </c>
      <c r="DE99" s="2" t="s">
        <v>3</v>
      </c>
      <c r="DF99" s="2" t="s">
        <v>3</v>
      </c>
      <c r="DG99" s="2" t="s">
        <v>3</v>
      </c>
      <c r="DH99" s="2" t="s">
        <v>3</v>
      </c>
      <c r="DI99" s="2" t="s">
        <v>3</v>
      </c>
      <c r="DJ99" s="2" t="s">
        <v>3</v>
      </c>
      <c r="DK99" s="2" t="s">
        <v>3</v>
      </c>
      <c r="DL99" s="2" t="s">
        <v>3</v>
      </c>
      <c r="DM99" s="2" t="s">
        <v>3</v>
      </c>
      <c r="DN99" s="2">
        <v>0</v>
      </c>
      <c r="DO99" s="2">
        <v>0</v>
      </c>
      <c r="DP99" s="2">
        <v>1</v>
      </c>
      <c r="DQ99" s="2">
        <v>1</v>
      </c>
      <c r="DR99" s="2"/>
      <c r="DS99" s="2"/>
      <c r="DT99" s="2"/>
      <c r="DU99" s="2">
        <v>1009</v>
      </c>
      <c r="DV99" s="2" t="s">
        <v>94</v>
      </c>
      <c r="DW99" s="2" t="s">
        <v>94</v>
      </c>
      <c r="DX99" s="2">
        <v>1000</v>
      </c>
      <c r="DY99" s="2"/>
      <c r="DZ99" s="2" t="s">
        <v>3</v>
      </c>
      <c r="EA99" s="2" t="s">
        <v>3</v>
      </c>
      <c r="EB99" s="2" t="s">
        <v>3</v>
      </c>
      <c r="EC99" s="2" t="s">
        <v>3</v>
      </c>
      <c r="ED99" s="2"/>
      <c r="EE99" s="2">
        <v>83666879</v>
      </c>
      <c r="EF99" s="2">
        <v>2</v>
      </c>
      <c r="EG99" s="2" t="s">
        <v>24</v>
      </c>
      <c r="EH99" s="2">
        <v>27</v>
      </c>
      <c r="EI99" s="2" t="s">
        <v>59</v>
      </c>
      <c r="EJ99" s="2">
        <v>1</v>
      </c>
      <c r="EK99" s="2">
        <v>33001</v>
      </c>
      <c r="EL99" s="2" t="s">
        <v>59</v>
      </c>
      <c r="EM99" s="2" t="s">
        <v>60</v>
      </c>
      <c r="EN99" s="2"/>
      <c r="EO99" s="2" t="s">
        <v>3</v>
      </c>
      <c r="EP99" s="2"/>
      <c r="EQ99" s="2">
        <v>1024</v>
      </c>
      <c r="ER99" s="2">
        <v>0</v>
      </c>
      <c r="ES99" s="2">
        <v>0</v>
      </c>
      <c r="ET99" s="2">
        <v>0</v>
      </c>
      <c r="EU99" s="2">
        <v>0</v>
      </c>
      <c r="EV99" s="2">
        <v>0</v>
      </c>
      <c r="EW99" s="2">
        <v>0</v>
      </c>
      <c r="EX99" s="2">
        <v>0</v>
      </c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>
        <v>0</v>
      </c>
      <c r="FR99" s="2">
        <v>0</v>
      </c>
      <c r="FS99" s="2">
        <v>0</v>
      </c>
      <c r="FT99" s="2"/>
      <c r="FU99" s="2"/>
      <c r="FV99" s="2"/>
      <c r="FW99" s="2"/>
      <c r="FX99" s="2">
        <v>103</v>
      </c>
      <c r="FY99" s="2">
        <v>60</v>
      </c>
      <c r="FZ99" s="2"/>
      <c r="GA99" s="2" t="s">
        <v>3</v>
      </c>
      <c r="GB99" s="2"/>
      <c r="GC99" s="2"/>
      <c r="GD99" s="2">
        <v>1</v>
      </c>
      <c r="GE99" s="2"/>
      <c r="GF99" s="2">
        <v>1602794472</v>
      </c>
      <c r="GG99" s="2">
        <v>2</v>
      </c>
      <c r="GH99" s="2">
        <v>1</v>
      </c>
      <c r="GI99" s="2">
        <v>-2</v>
      </c>
      <c r="GJ99" s="2">
        <v>0</v>
      </c>
      <c r="GK99" s="2">
        <v>0</v>
      </c>
      <c r="GL99" s="2">
        <f t="shared" si="133"/>
        <v>0</v>
      </c>
      <c r="GM99" s="2">
        <f t="shared" si="134"/>
        <v>0</v>
      </c>
      <c r="GN99" s="2">
        <f t="shared" si="135"/>
        <v>0</v>
      </c>
      <c r="GO99" s="2">
        <f t="shared" si="136"/>
        <v>0</v>
      </c>
      <c r="GP99" s="2">
        <f t="shared" si="137"/>
        <v>0</v>
      </c>
      <c r="GQ99" s="2"/>
      <c r="GR99" s="2">
        <v>0</v>
      </c>
      <c r="GS99" s="2">
        <v>0</v>
      </c>
      <c r="GT99" s="2">
        <v>0</v>
      </c>
      <c r="GU99" s="2" t="s">
        <v>3</v>
      </c>
      <c r="GV99" s="2">
        <f t="shared" si="138"/>
        <v>0</v>
      </c>
      <c r="GW99" s="2">
        <v>1</v>
      </c>
      <c r="GX99" s="2">
        <f t="shared" si="139"/>
        <v>0</v>
      </c>
      <c r="GY99" s="2"/>
      <c r="GZ99" s="2"/>
      <c r="HA99" s="2">
        <v>0</v>
      </c>
      <c r="HB99" s="2">
        <v>0</v>
      </c>
      <c r="HC99" s="2">
        <f t="shared" si="140"/>
        <v>0</v>
      </c>
      <c r="HD99" s="2"/>
      <c r="HE99" s="2" t="s">
        <v>3</v>
      </c>
      <c r="HF99" s="2" t="s">
        <v>3</v>
      </c>
      <c r="HG99" s="2"/>
      <c r="HH99" s="2"/>
      <c r="HI99" s="2"/>
      <c r="HJ99" s="2"/>
      <c r="HK99" s="2"/>
      <c r="HL99" s="2"/>
      <c r="HM99" s="2" t="s">
        <v>3</v>
      </c>
      <c r="HN99" s="2" t="s">
        <v>61</v>
      </c>
      <c r="HO99" s="2" t="s">
        <v>62</v>
      </c>
      <c r="HP99" s="2" t="s">
        <v>59</v>
      </c>
      <c r="HQ99" s="2" t="s">
        <v>59</v>
      </c>
      <c r="HR99" s="2"/>
      <c r="HS99" s="2">
        <v>0</v>
      </c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>
        <v>0</v>
      </c>
      <c r="IL99" s="2"/>
      <c r="IM99" s="2"/>
      <c r="IN99" s="2"/>
      <c r="IO99" s="2"/>
      <c r="IP99" s="2"/>
      <c r="IQ99" s="2"/>
      <c r="IR99" s="2"/>
      <c r="IS99" s="2"/>
      <c r="IT99" s="2"/>
      <c r="IU99" s="2"/>
    </row>
    <row r="100" spans="1:255" x14ac:dyDescent="0.2">
      <c r="A100">
        <v>18</v>
      </c>
      <c r="B100">
        <v>1</v>
      </c>
      <c r="C100">
        <v>160</v>
      </c>
      <c r="E100" t="s">
        <v>3</v>
      </c>
      <c r="F100" t="s">
        <v>92</v>
      </c>
      <c r="G100" t="s">
        <v>93</v>
      </c>
      <c r="H100" t="s">
        <v>94</v>
      </c>
      <c r="I100">
        <f>I93*J100</f>
        <v>0</v>
      </c>
      <c r="J100">
        <v>0</v>
      </c>
      <c r="K100">
        <v>0</v>
      </c>
      <c r="L100">
        <v>0</v>
      </c>
      <c r="M100">
        <v>0</v>
      </c>
      <c r="N100">
        <f t="shared" si="101"/>
        <v>0</v>
      </c>
      <c r="O100">
        <f t="shared" si="102"/>
        <v>0</v>
      </c>
      <c r="P100">
        <f t="shared" si="103"/>
        <v>0</v>
      </c>
      <c r="Q100">
        <f t="shared" si="104"/>
        <v>0</v>
      </c>
      <c r="R100">
        <f t="shared" si="105"/>
        <v>0</v>
      </c>
      <c r="S100">
        <f t="shared" si="106"/>
        <v>0</v>
      </c>
      <c r="T100">
        <f t="shared" si="107"/>
        <v>0</v>
      </c>
      <c r="U100">
        <f t="shared" si="108"/>
        <v>0</v>
      </c>
      <c r="V100">
        <f t="shared" si="109"/>
        <v>0</v>
      </c>
      <c r="W100">
        <f t="shared" si="110"/>
        <v>0</v>
      </c>
      <c r="X100">
        <f t="shared" si="111"/>
        <v>0</v>
      </c>
      <c r="Y100">
        <f t="shared" si="112"/>
        <v>0</v>
      </c>
      <c r="AA100">
        <v>-1</v>
      </c>
      <c r="AB100">
        <f t="shared" si="113"/>
        <v>0</v>
      </c>
      <c r="AC100">
        <f t="shared" si="114"/>
        <v>0</v>
      </c>
      <c r="AD100">
        <f t="shared" si="115"/>
        <v>0</v>
      </c>
      <c r="AE100">
        <f t="shared" si="116"/>
        <v>0</v>
      </c>
      <c r="AF100">
        <f t="shared" si="117"/>
        <v>0</v>
      </c>
      <c r="AG100">
        <f t="shared" si="118"/>
        <v>0</v>
      </c>
      <c r="AH100">
        <f t="shared" si="119"/>
        <v>0</v>
      </c>
      <c r="AI100">
        <f t="shared" si="120"/>
        <v>0</v>
      </c>
      <c r="AJ100">
        <f t="shared" si="121"/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103</v>
      </c>
      <c r="AU100">
        <v>60</v>
      </c>
      <c r="AV100">
        <v>1</v>
      </c>
      <c r="AW100">
        <v>1</v>
      </c>
      <c r="AZ100">
        <v>1</v>
      </c>
      <c r="BA100">
        <v>1</v>
      </c>
      <c r="BB100">
        <v>1</v>
      </c>
      <c r="BC100">
        <v>1</v>
      </c>
      <c r="BD100" t="s">
        <v>3</v>
      </c>
      <c r="BE100" t="s">
        <v>3</v>
      </c>
      <c r="BF100" t="s">
        <v>3</v>
      </c>
      <c r="BG100" t="s">
        <v>3</v>
      </c>
      <c r="BH100">
        <v>3</v>
      </c>
      <c r="BI100">
        <v>1</v>
      </c>
      <c r="BJ100" t="s">
        <v>3</v>
      </c>
      <c r="BM100">
        <v>33001</v>
      </c>
      <c r="BN100">
        <v>0</v>
      </c>
      <c r="BO100" t="s">
        <v>3</v>
      </c>
      <c r="BP100">
        <v>0</v>
      </c>
      <c r="BQ100">
        <v>2</v>
      </c>
      <c r="BR100">
        <v>0</v>
      </c>
      <c r="BS100">
        <v>1</v>
      </c>
      <c r="BT100">
        <v>1</v>
      </c>
      <c r="BU100">
        <v>1</v>
      </c>
      <c r="BV100">
        <v>1</v>
      </c>
      <c r="BW100">
        <v>1</v>
      </c>
      <c r="BX100">
        <v>1</v>
      </c>
      <c r="BY100" t="s">
        <v>3</v>
      </c>
      <c r="BZ100">
        <v>103</v>
      </c>
      <c r="CA100">
        <v>60</v>
      </c>
      <c r="CB100" t="s">
        <v>3</v>
      </c>
      <c r="CE100">
        <v>0</v>
      </c>
      <c r="CF100">
        <v>0</v>
      </c>
      <c r="CG100">
        <v>0</v>
      </c>
      <c r="CH100">
        <v>0</v>
      </c>
      <c r="CI100">
        <v>0</v>
      </c>
      <c r="CJ100">
        <v>0</v>
      </c>
      <c r="CK100">
        <v>0</v>
      </c>
      <c r="CL100">
        <v>0</v>
      </c>
      <c r="CM100">
        <v>0</v>
      </c>
      <c r="CN100" t="s">
        <v>3</v>
      </c>
      <c r="CO100">
        <v>0</v>
      </c>
      <c r="CP100">
        <f t="shared" si="122"/>
        <v>0</v>
      </c>
      <c r="CQ100">
        <f t="shared" si="123"/>
        <v>0</v>
      </c>
      <c r="CR100">
        <f t="shared" si="124"/>
        <v>0</v>
      </c>
      <c r="CS100">
        <f t="shared" si="125"/>
        <v>0</v>
      </c>
      <c r="CT100">
        <f t="shared" si="126"/>
        <v>0</v>
      </c>
      <c r="CU100">
        <f t="shared" si="127"/>
        <v>0</v>
      </c>
      <c r="CV100">
        <f t="shared" si="128"/>
        <v>0</v>
      </c>
      <c r="CW100">
        <f t="shared" si="129"/>
        <v>0</v>
      </c>
      <c r="CX100">
        <f t="shared" si="130"/>
        <v>0</v>
      </c>
      <c r="CY100">
        <f t="shared" si="131"/>
        <v>0</v>
      </c>
      <c r="CZ100">
        <f t="shared" si="132"/>
        <v>0</v>
      </c>
      <c r="DC100" t="s">
        <v>3</v>
      </c>
      <c r="DD100" t="s">
        <v>3</v>
      </c>
      <c r="DE100" t="s">
        <v>3</v>
      </c>
      <c r="DF100" t="s">
        <v>3</v>
      </c>
      <c r="DG100" t="s">
        <v>3</v>
      </c>
      <c r="DH100" t="s">
        <v>3</v>
      </c>
      <c r="DI100" t="s">
        <v>3</v>
      </c>
      <c r="DJ100" t="s">
        <v>3</v>
      </c>
      <c r="DK100" t="s">
        <v>3</v>
      </c>
      <c r="DL100" t="s">
        <v>3</v>
      </c>
      <c r="DM100" t="s">
        <v>3</v>
      </c>
      <c r="DN100">
        <v>0</v>
      </c>
      <c r="DO100">
        <v>0</v>
      </c>
      <c r="DP100">
        <v>1</v>
      </c>
      <c r="DQ100">
        <v>1</v>
      </c>
      <c r="DU100">
        <v>1009</v>
      </c>
      <c r="DV100" t="s">
        <v>94</v>
      </c>
      <c r="DW100" t="s">
        <v>94</v>
      </c>
      <c r="DX100">
        <v>1000</v>
      </c>
      <c r="DZ100" t="s">
        <v>3</v>
      </c>
      <c r="EA100" t="s">
        <v>3</v>
      </c>
      <c r="EB100" t="s">
        <v>3</v>
      </c>
      <c r="EC100" t="s">
        <v>3</v>
      </c>
      <c r="EE100">
        <v>83666879</v>
      </c>
      <c r="EF100">
        <v>2</v>
      </c>
      <c r="EG100" t="s">
        <v>24</v>
      </c>
      <c r="EH100">
        <v>27</v>
      </c>
      <c r="EI100" t="s">
        <v>59</v>
      </c>
      <c r="EJ100">
        <v>1</v>
      </c>
      <c r="EK100">
        <v>33001</v>
      </c>
      <c r="EL100" t="s">
        <v>59</v>
      </c>
      <c r="EM100" t="s">
        <v>60</v>
      </c>
      <c r="EO100" t="s">
        <v>3</v>
      </c>
      <c r="EQ100">
        <v>1024</v>
      </c>
      <c r="ER100">
        <v>0</v>
      </c>
      <c r="ES100">
        <v>0</v>
      </c>
      <c r="ET100">
        <v>0</v>
      </c>
      <c r="EU100">
        <v>0</v>
      </c>
      <c r="EV100">
        <v>0</v>
      </c>
      <c r="EW100">
        <v>0</v>
      </c>
      <c r="EX100">
        <v>0</v>
      </c>
      <c r="FQ100">
        <v>0</v>
      </c>
      <c r="FR100">
        <v>0</v>
      </c>
      <c r="FS100">
        <v>0</v>
      </c>
      <c r="FX100">
        <v>103</v>
      </c>
      <c r="FY100">
        <v>60</v>
      </c>
      <c r="GA100" t="s">
        <v>3</v>
      </c>
      <c r="GD100">
        <v>1</v>
      </c>
      <c r="GF100">
        <v>1602794472</v>
      </c>
      <c r="GG100">
        <v>2</v>
      </c>
      <c r="GH100">
        <v>1</v>
      </c>
      <c r="GI100">
        <v>-2</v>
      </c>
      <c r="GJ100">
        <v>0</v>
      </c>
      <c r="GK100">
        <v>0</v>
      </c>
      <c r="GL100">
        <f t="shared" si="133"/>
        <v>0</v>
      </c>
      <c r="GM100">
        <f t="shared" si="134"/>
        <v>0</v>
      </c>
      <c r="GN100">
        <f t="shared" si="135"/>
        <v>0</v>
      </c>
      <c r="GO100">
        <f t="shared" si="136"/>
        <v>0</v>
      </c>
      <c r="GP100">
        <f t="shared" si="137"/>
        <v>0</v>
      </c>
      <c r="GR100">
        <v>0</v>
      </c>
      <c r="GS100">
        <v>0</v>
      </c>
      <c r="GT100">
        <v>0</v>
      </c>
      <c r="GU100" t="s">
        <v>3</v>
      </c>
      <c r="GV100">
        <f t="shared" si="138"/>
        <v>0</v>
      </c>
      <c r="GW100">
        <v>1</v>
      </c>
      <c r="GX100">
        <f t="shared" si="139"/>
        <v>0</v>
      </c>
      <c r="HA100">
        <v>0</v>
      </c>
      <c r="HB100">
        <v>0</v>
      </c>
      <c r="HC100">
        <f t="shared" si="140"/>
        <v>0</v>
      </c>
      <c r="HE100" t="s">
        <v>3</v>
      </c>
      <c r="HF100" t="s">
        <v>3</v>
      </c>
      <c r="HM100" t="s">
        <v>3</v>
      </c>
      <c r="HN100" t="s">
        <v>61</v>
      </c>
      <c r="HO100" t="s">
        <v>62</v>
      </c>
      <c r="HP100" t="s">
        <v>59</v>
      </c>
      <c r="HQ100" t="s">
        <v>59</v>
      </c>
      <c r="HS100">
        <v>0</v>
      </c>
      <c r="IK100">
        <v>0</v>
      </c>
    </row>
    <row r="101" spans="1:255" x14ac:dyDescent="0.2">
      <c r="A101" s="2">
        <v>18</v>
      </c>
      <c r="B101" s="2">
        <v>1</v>
      </c>
      <c r="C101" s="2">
        <v>141</v>
      </c>
      <c r="D101" s="2"/>
      <c r="E101" s="2" t="s">
        <v>3</v>
      </c>
      <c r="F101" s="2" t="s">
        <v>96</v>
      </c>
      <c r="G101" s="2" t="s">
        <v>97</v>
      </c>
      <c r="H101" s="2" t="s">
        <v>86</v>
      </c>
      <c r="I101" s="2">
        <f>I92*J101</f>
        <v>0</v>
      </c>
      <c r="J101" s="2">
        <v>0</v>
      </c>
      <c r="K101" s="2">
        <v>0</v>
      </c>
      <c r="L101" s="2">
        <v>0</v>
      </c>
      <c r="M101" s="2">
        <v>0</v>
      </c>
      <c r="N101" s="2">
        <f t="shared" si="101"/>
        <v>0</v>
      </c>
      <c r="O101" s="2">
        <f t="shared" si="102"/>
        <v>0</v>
      </c>
      <c r="P101" s="2">
        <f t="shared" si="103"/>
        <v>0</v>
      </c>
      <c r="Q101" s="2">
        <f t="shared" si="104"/>
        <v>0</v>
      </c>
      <c r="R101" s="2">
        <f t="shared" si="105"/>
        <v>0</v>
      </c>
      <c r="S101" s="2">
        <f t="shared" si="106"/>
        <v>0</v>
      </c>
      <c r="T101" s="2">
        <f t="shared" si="107"/>
        <v>0</v>
      </c>
      <c r="U101" s="2">
        <f t="shared" si="108"/>
        <v>0</v>
      </c>
      <c r="V101" s="2">
        <f t="shared" si="109"/>
        <v>0</v>
      </c>
      <c r="W101" s="2">
        <f t="shared" si="110"/>
        <v>0</v>
      </c>
      <c r="X101" s="2">
        <f t="shared" si="111"/>
        <v>0</v>
      </c>
      <c r="Y101" s="2">
        <f t="shared" si="112"/>
        <v>0</v>
      </c>
      <c r="Z101" s="2"/>
      <c r="AA101" s="2">
        <v>-1</v>
      </c>
      <c r="AB101" s="2">
        <f t="shared" si="113"/>
        <v>0</v>
      </c>
      <c r="AC101" s="2">
        <f t="shared" si="114"/>
        <v>0</v>
      </c>
      <c r="AD101" s="2">
        <f t="shared" si="115"/>
        <v>0</v>
      </c>
      <c r="AE101" s="2">
        <f t="shared" si="116"/>
        <v>0</v>
      </c>
      <c r="AF101" s="2">
        <f t="shared" si="117"/>
        <v>0</v>
      </c>
      <c r="AG101" s="2">
        <f t="shared" si="118"/>
        <v>0</v>
      </c>
      <c r="AH101" s="2">
        <f t="shared" si="119"/>
        <v>0</v>
      </c>
      <c r="AI101" s="2">
        <f t="shared" si="120"/>
        <v>0</v>
      </c>
      <c r="AJ101" s="2">
        <f t="shared" si="121"/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103</v>
      </c>
      <c r="AU101" s="2">
        <v>60</v>
      </c>
      <c r="AV101" s="2">
        <v>1</v>
      </c>
      <c r="AW101" s="2">
        <v>1</v>
      </c>
      <c r="AX101" s="2"/>
      <c r="AY101" s="2"/>
      <c r="AZ101" s="2">
        <v>1</v>
      </c>
      <c r="BA101" s="2">
        <v>1</v>
      </c>
      <c r="BB101" s="2">
        <v>1</v>
      </c>
      <c r="BC101" s="2">
        <v>1</v>
      </c>
      <c r="BD101" s="2" t="s">
        <v>3</v>
      </c>
      <c r="BE101" s="2" t="s">
        <v>3</v>
      </c>
      <c r="BF101" s="2" t="s">
        <v>3</v>
      </c>
      <c r="BG101" s="2" t="s">
        <v>3</v>
      </c>
      <c r="BH101" s="2">
        <v>3</v>
      </c>
      <c r="BI101" s="2">
        <v>1</v>
      </c>
      <c r="BJ101" s="2" t="s">
        <v>3</v>
      </c>
      <c r="BK101" s="2"/>
      <c r="BL101" s="2"/>
      <c r="BM101" s="2">
        <v>33001</v>
      </c>
      <c r="BN101" s="2">
        <v>0</v>
      </c>
      <c r="BO101" s="2" t="s">
        <v>3</v>
      </c>
      <c r="BP101" s="2">
        <v>0</v>
      </c>
      <c r="BQ101" s="2">
        <v>2</v>
      </c>
      <c r="BR101" s="2">
        <v>0</v>
      </c>
      <c r="BS101" s="2">
        <v>1</v>
      </c>
      <c r="BT101" s="2">
        <v>1</v>
      </c>
      <c r="BU101" s="2">
        <v>1</v>
      </c>
      <c r="BV101" s="2">
        <v>1</v>
      </c>
      <c r="BW101" s="2">
        <v>1</v>
      </c>
      <c r="BX101" s="2">
        <v>1</v>
      </c>
      <c r="BY101" s="2" t="s">
        <v>3</v>
      </c>
      <c r="BZ101" s="2">
        <v>103</v>
      </c>
      <c r="CA101" s="2">
        <v>60</v>
      </c>
      <c r="CB101" s="2" t="s">
        <v>3</v>
      </c>
      <c r="CC101" s="2"/>
      <c r="CD101" s="2"/>
      <c r="CE101" s="2">
        <v>0</v>
      </c>
      <c r="CF101" s="2">
        <v>0</v>
      </c>
      <c r="CG101" s="2">
        <v>0</v>
      </c>
      <c r="CH101" s="2">
        <v>0</v>
      </c>
      <c r="CI101" s="2">
        <v>0</v>
      </c>
      <c r="CJ101" s="2">
        <v>0</v>
      </c>
      <c r="CK101" s="2">
        <v>0</v>
      </c>
      <c r="CL101" s="2">
        <v>0</v>
      </c>
      <c r="CM101" s="2">
        <v>0</v>
      </c>
      <c r="CN101" s="2" t="s">
        <v>3</v>
      </c>
      <c r="CO101" s="2">
        <v>0</v>
      </c>
      <c r="CP101" s="2">
        <f t="shared" si="122"/>
        <v>0</v>
      </c>
      <c r="CQ101" s="2">
        <f t="shared" si="123"/>
        <v>0</v>
      </c>
      <c r="CR101" s="2">
        <f t="shared" si="124"/>
        <v>0</v>
      </c>
      <c r="CS101" s="2">
        <f t="shared" si="125"/>
        <v>0</v>
      </c>
      <c r="CT101" s="2">
        <f t="shared" si="126"/>
        <v>0</v>
      </c>
      <c r="CU101" s="2">
        <f t="shared" si="127"/>
        <v>0</v>
      </c>
      <c r="CV101" s="2">
        <f t="shared" si="128"/>
        <v>0</v>
      </c>
      <c r="CW101" s="2">
        <f t="shared" si="129"/>
        <v>0</v>
      </c>
      <c r="CX101" s="2">
        <f t="shared" si="130"/>
        <v>0</v>
      </c>
      <c r="CY101" s="2">
        <f t="shared" si="131"/>
        <v>0</v>
      </c>
      <c r="CZ101" s="2">
        <f t="shared" si="132"/>
        <v>0</v>
      </c>
      <c r="DA101" s="2"/>
      <c r="DB101" s="2"/>
      <c r="DC101" s="2" t="s">
        <v>3</v>
      </c>
      <c r="DD101" s="2" t="s">
        <v>3</v>
      </c>
      <c r="DE101" s="2" t="s">
        <v>3</v>
      </c>
      <c r="DF101" s="2" t="s">
        <v>3</v>
      </c>
      <c r="DG101" s="2" t="s">
        <v>3</v>
      </c>
      <c r="DH101" s="2" t="s">
        <v>3</v>
      </c>
      <c r="DI101" s="2" t="s">
        <v>3</v>
      </c>
      <c r="DJ101" s="2" t="s">
        <v>3</v>
      </c>
      <c r="DK101" s="2" t="s">
        <v>3</v>
      </c>
      <c r="DL101" s="2" t="s">
        <v>3</v>
      </c>
      <c r="DM101" s="2" t="s">
        <v>3</v>
      </c>
      <c r="DN101" s="2">
        <v>0</v>
      </c>
      <c r="DO101" s="2">
        <v>0</v>
      </c>
      <c r="DP101" s="2">
        <v>1</v>
      </c>
      <c r="DQ101" s="2">
        <v>1</v>
      </c>
      <c r="DR101" s="2"/>
      <c r="DS101" s="2"/>
      <c r="DT101" s="2"/>
      <c r="DU101" s="2">
        <v>1009</v>
      </c>
      <c r="DV101" s="2" t="s">
        <v>86</v>
      </c>
      <c r="DW101" s="2" t="s">
        <v>86</v>
      </c>
      <c r="DX101" s="2">
        <v>1</v>
      </c>
      <c r="DY101" s="2"/>
      <c r="DZ101" s="2" t="s">
        <v>3</v>
      </c>
      <c r="EA101" s="2" t="s">
        <v>3</v>
      </c>
      <c r="EB101" s="2" t="s">
        <v>3</v>
      </c>
      <c r="EC101" s="2" t="s">
        <v>3</v>
      </c>
      <c r="ED101" s="2"/>
      <c r="EE101" s="2">
        <v>83666879</v>
      </c>
      <c r="EF101" s="2">
        <v>2</v>
      </c>
      <c r="EG101" s="2" t="s">
        <v>24</v>
      </c>
      <c r="EH101" s="2">
        <v>27</v>
      </c>
      <c r="EI101" s="2" t="s">
        <v>59</v>
      </c>
      <c r="EJ101" s="2">
        <v>1</v>
      </c>
      <c r="EK101" s="2">
        <v>33001</v>
      </c>
      <c r="EL101" s="2" t="s">
        <v>59</v>
      </c>
      <c r="EM101" s="2" t="s">
        <v>60</v>
      </c>
      <c r="EN101" s="2"/>
      <c r="EO101" s="2" t="s">
        <v>3</v>
      </c>
      <c r="EP101" s="2"/>
      <c r="EQ101" s="2">
        <v>1024</v>
      </c>
      <c r="ER101" s="2">
        <v>0</v>
      </c>
      <c r="ES101" s="2">
        <v>0</v>
      </c>
      <c r="ET101" s="2">
        <v>0</v>
      </c>
      <c r="EU101" s="2">
        <v>0</v>
      </c>
      <c r="EV101" s="2">
        <v>0</v>
      </c>
      <c r="EW101" s="2">
        <v>0</v>
      </c>
      <c r="EX101" s="2">
        <v>0</v>
      </c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>
        <v>0</v>
      </c>
      <c r="FR101" s="2">
        <v>0</v>
      </c>
      <c r="FS101" s="2">
        <v>0</v>
      </c>
      <c r="FT101" s="2"/>
      <c r="FU101" s="2"/>
      <c r="FV101" s="2"/>
      <c r="FW101" s="2"/>
      <c r="FX101" s="2">
        <v>103</v>
      </c>
      <c r="FY101" s="2">
        <v>60</v>
      </c>
      <c r="FZ101" s="2"/>
      <c r="GA101" s="2" t="s">
        <v>3</v>
      </c>
      <c r="GB101" s="2"/>
      <c r="GC101" s="2"/>
      <c r="GD101" s="2">
        <v>1</v>
      </c>
      <c r="GE101" s="2"/>
      <c r="GF101" s="2">
        <v>-1111733769</v>
      </c>
      <c r="GG101" s="2">
        <v>2</v>
      </c>
      <c r="GH101" s="2">
        <v>1</v>
      </c>
      <c r="GI101" s="2">
        <v>-2</v>
      </c>
      <c r="GJ101" s="2">
        <v>0</v>
      </c>
      <c r="GK101" s="2">
        <v>0</v>
      </c>
      <c r="GL101" s="2">
        <f t="shared" si="133"/>
        <v>0</v>
      </c>
      <c r="GM101" s="2">
        <f t="shared" si="134"/>
        <v>0</v>
      </c>
      <c r="GN101" s="2">
        <f t="shared" si="135"/>
        <v>0</v>
      </c>
      <c r="GO101" s="2">
        <f t="shared" si="136"/>
        <v>0</v>
      </c>
      <c r="GP101" s="2">
        <f t="shared" si="137"/>
        <v>0</v>
      </c>
      <c r="GQ101" s="2"/>
      <c r="GR101" s="2">
        <v>0</v>
      </c>
      <c r="GS101" s="2">
        <v>0</v>
      </c>
      <c r="GT101" s="2">
        <v>0</v>
      </c>
      <c r="GU101" s="2" t="s">
        <v>3</v>
      </c>
      <c r="GV101" s="2">
        <f t="shared" si="138"/>
        <v>0</v>
      </c>
      <c r="GW101" s="2">
        <v>1</v>
      </c>
      <c r="GX101" s="2">
        <f t="shared" si="139"/>
        <v>0</v>
      </c>
      <c r="GY101" s="2"/>
      <c r="GZ101" s="2"/>
      <c r="HA101" s="2">
        <v>0</v>
      </c>
      <c r="HB101" s="2">
        <v>0</v>
      </c>
      <c r="HC101" s="2">
        <f t="shared" si="140"/>
        <v>0</v>
      </c>
      <c r="HD101" s="2"/>
      <c r="HE101" s="2" t="s">
        <v>3</v>
      </c>
      <c r="HF101" s="2" t="s">
        <v>3</v>
      </c>
      <c r="HG101" s="2"/>
      <c r="HH101" s="2"/>
      <c r="HI101" s="2"/>
      <c r="HJ101" s="2"/>
      <c r="HK101" s="2"/>
      <c r="HL101" s="2"/>
      <c r="HM101" s="2" t="s">
        <v>3</v>
      </c>
      <c r="HN101" s="2" t="s">
        <v>61</v>
      </c>
      <c r="HO101" s="2" t="s">
        <v>62</v>
      </c>
      <c r="HP101" s="2" t="s">
        <v>59</v>
      </c>
      <c r="HQ101" s="2" t="s">
        <v>59</v>
      </c>
      <c r="HR101" s="2"/>
      <c r="HS101" s="2">
        <v>0</v>
      </c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>
        <v>0</v>
      </c>
      <c r="IL101" s="2"/>
      <c r="IM101" s="2"/>
      <c r="IN101" s="2"/>
      <c r="IO101" s="2"/>
      <c r="IP101" s="2"/>
      <c r="IQ101" s="2"/>
      <c r="IR101" s="2"/>
      <c r="IS101" s="2"/>
      <c r="IT101" s="2"/>
      <c r="IU101" s="2"/>
    </row>
    <row r="102" spans="1:255" x14ac:dyDescent="0.2">
      <c r="A102">
        <v>18</v>
      </c>
      <c r="B102">
        <v>1</v>
      </c>
      <c r="C102">
        <v>161</v>
      </c>
      <c r="E102" t="s">
        <v>3</v>
      </c>
      <c r="F102" t="s">
        <v>96</v>
      </c>
      <c r="G102" t="s">
        <v>97</v>
      </c>
      <c r="H102" t="s">
        <v>86</v>
      </c>
      <c r="I102">
        <f>I93*J102</f>
        <v>0</v>
      </c>
      <c r="J102">
        <v>0</v>
      </c>
      <c r="K102">
        <v>0</v>
      </c>
      <c r="L102">
        <v>0</v>
      </c>
      <c r="M102">
        <v>0</v>
      </c>
      <c r="N102">
        <f t="shared" si="101"/>
        <v>0</v>
      </c>
      <c r="O102">
        <f t="shared" si="102"/>
        <v>0</v>
      </c>
      <c r="P102">
        <f t="shared" si="103"/>
        <v>0</v>
      </c>
      <c r="Q102">
        <f t="shared" si="104"/>
        <v>0</v>
      </c>
      <c r="R102">
        <f t="shared" si="105"/>
        <v>0</v>
      </c>
      <c r="S102">
        <f t="shared" si="106"/>
        <v>0</v>
      </c>
      <c r="T102">
        <f t="shared" si="107"/>
        <v>0</v>
      </c>
      <c r="U102">
        <f t="shared" si="108"/>
        <v>0</v>
      </c>
      <c r="V102">
        <f t="shared" si="109"/>
        <v>0</v>
      </c>
      <c r="W102">
        <f t="shared" si="110"/>
        <v>0</v>
      </c>
      <c r="X102">
        <f t="shared" si="111"/>
        <v>0</v>
      </c>
      <c r="Y102">
        <f t="shared" si="112"/>
        <v>0</v>
      </c>
      <c r="AA102">
        <v>-1</v>
      </c>
      <c r="AB102">
        <f t="shared" si="113"/>
        <v>0</v>
      </c>
      <c r="AC102">
        <f t="shared" si="114"/>
        <v>0</v>
      </c>
      <c r="AD102">
        <f t="shared" si="115"/>
        <v>0</v>
      </c>
      <c r="AE102">
        <f t="shared" si="116"/>
        <v>0</v>
      </c>
      <c r="AF102">
        <f t="shared" si="117"/>
        <v>0</v>
      </c>
      <c r="AG102">
        <f t="shared" si="118"/>
        <v>0</v>
      </c>
      <c r="AH102">
        <f t="shared" si="119"/>
        <v>0</v>
      </c>
      <c r="AI102">
        <f t="shared" si="120"/>
        <v>0</v>
      </c>
      <c r="AJ102">
        <f t="shared" si="121"/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103</v>
      </c>
      <c r="AU102">
        <v>60</v>
      </c>
      <c r="AV102">
        <v>1</v>
      </c>
      <c r="AW102">
        <v>1</v>
      </c>
      <c r="AZ102">
        <v>1</v>
      </c>
      <c r="BA102">
        <v>1</v>
      </c>
      <c r="BB102">
        <v>1</v>
      </c>
      <c r="BC102">
        <v>1</v>
      </c>
      <c r="BD102" t="s">
        <v>3</v>
      </c>
      <c r="BE102" t="s">
        <v>3</v>
      </c>
      <c r="BF102" t="s">
        <v>3</v>
      </c>
      <c r="BG102" t="s">
        <v>3</v>
      </c>
      <c r="BH102">
        <v>3</v>
      </c>
      <c r="BI102">
        <v>1</v>
      </c>
      <c r="BJ102" t="s">
        <v>3</v>
      </c>
      <c r="BM102">
        <v>33001</v>
      </c>
      <c r="BN102">
        <v>0</v>
      </c>
      <c r="BO102" t="s">
        <v>3</v>
      </c>
      <c r="BP102">
        <v>0</v>
      </c>
      <c r="BQ102">
        <v>2</v>
      </c>
      <c r="BR102">
        <v>0</v>
      </c>
      <c r="BS102">
        <v>1</v>
      </c>
      <c r="BT102">
        <v>1</v>
      </c>
      <c r="BU102">
        <v>1</v>
      </c>
      <c r="BV102">
        <v>1</v>
      </c>
      <c r="BW102">
        <v>1</v>
      </c>
      <c r="BX102">
        <v>1</v>
      </c>
      <c r="BY102" t="s">
        <v>3</v>
      </c>
      <c r="BZ102">
        <v>103</v>
      </c>
      <c r="CA102">
        <v>60</v>
      </c>
      <c r="CB102" t="s">
        <v>3</v>
      </c>
      <c r="CE102">
        <v>0</v>
      </c>
      <c r="CF102">
        <v>0</v>
      </c>
      <c r="CG102">
        <v>0</v>
      </c>
      <c r="CH102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 t="s">
        <v>3</v>
      </c>
      <c r="CO102">
        <v>0</v>
      </c>
      <c r="CP102">
        <f t="shared" si="122"/>
        <v>0</v>
      </c>
      <c r="CQ102">
        <f t="shared" si="123"/>
        <v>0</v>
      </c>
      <c r="CR102">
        <f t="shared" si="124"/>
        <v>0</v>
      </c>
      <c r="CS102">
        <f t="shared" si="125"/>
        <v>0</v>
      </c>
      <c r="CT102">
        <f t="shared" si="126"/>
        <v>0</v>
      </c>
      <c r="CU102">
        <f t="shared" si="127"/>
        <v>0</v>
      </c>
      <c r="CV102">
        <f t="shared" si="128"/>
        <v>0</v>
      </c>
      <c r="CW102">
        <f t="shared" si="129"/>
        <v>0</v>
      </c>
      <c r="CX102">
        <f t="shared" si="130"/>
        <v>0</v>
      </c>
      <c r="CY102">
        <f t="shared" si="131"/>
        <v>0</v>
      </c>
      <c r="CZ102">
        <f t="shared" si="132"/>
        <v>0</v>
      </c>
      <c r="DC102" t="s">
        <v>3</v>
      </c>
      <c r="DD102" t="s">
        <v>3</v>
      </c>
      <c r="DE102" t="s">
        <v>3</v>
      </c>
      <c r="DF102" t="s">
        <v>3</v>
      </c>
      <c r="DG102" t="s">
        <v>3</v>
      </c>
      <c r="DH102" t="s">
        <v>3</v>
      </c>
      <c r="DI102" t="s">
        <v>3</v>
      </c>
      <c r="DJ102" t="s">
        <v>3</v>
      </c>
      <c r="DK102" t="s">
        <v>3</v>
      </c>
      <c r="DL102" t="s">
        <v>3</v>
      </c>
      <c r="DM102" t="s">
        <v>3</v>
      </c>
      <c r="DN102">
        <v>0</v>
      </c>
      <c r="DO102">
        <v>0</v>
      </c>
      <c r="DP102">
        <v>1</v>
      </c>
      <c r="DQ102">
        <v>1</v>
      </c>
      <c r="DU102">
        <v>1009</v>
      </c>
      <c r="DV102" t="s">
        <v>86</v>
      </c>
      <c r="DW102" t="s">
        <v>86</v>
      </c>
      <c r="DX102">
        <v>1</v>
      </c>
      <c r="DZ102" t="s">
        <v>3</v>
      </c>
      <c r="EA102" t="s">
        <v>3</v>
      </c>
      <c r="EB102" t="s">
        <v>3</v>
      </c>
      <c r="EC102" t="s">
        <v>3</v>
      </c>
      <c r="EE102">
        <v>83666879</v>
      </c>
      <c r="EF102">
        <v>2</v>
      </c>
      <c r="EG102" t="s">
        <v>24</v>
      </c>
      <c r="EH102">
        <v>27</v>
      </c>
      <c r="EI102" t="s">
        <v>59</v>
      </c>
      <c r="EJ102">
        <v>1</v>
      </c>
      <c r="EK102">
        <v>33001</v>
      </c>
      <c r="EL102" t="s">
        <v>59</v>
      </c>
      <c r="EM102" t="s">
        <v>60</v>
      </c>
      <c r="EO102" t="s">
        <v>3</v>
      </c>
      <c r="EQ102">
        <v>1024</v>
      </c>
      <c r="ER102">
        <v>0</v>
      </c>
      <c r="ES102">
        <v>0</v>
      </c>
      <c r="ET102">
        <v>0</v>
      </c>
      <c r="EU102">
        <v>0</v>
      </c>
      <c r="EV102">
        <v>0</v>
      </c>
      <c r="EW102">
        <v>0</v>
      </c>
      <c r="EX102">
        <v>0</v>
      </c>
      <c r="FQ102">
        <v>0</v>
      </c>
      <c r="FR102">
        <v>0</v>
      </c>
      <c r="FS102">
        <v>0</v>
      </c>
      <c r="FX102">
        <v>103</v>
      </c>
      <c r="FY102">
        <v>60</v>
      </c>
      <c r="GA102" t="s">
        <v>3</v>
      </c>
      <c r="GD102">
        <v>1</v>
      </c>
      <c r="GF102">
        <v>-1111733769</v>
      </c>
      <c r="GG102">
        <v>2</v>
      </c>
      <c r="GH102">
        <v>1</v>
      </c>
      <c r="GI102">
        <v>-2</v>
      </c>
      <c r="GJ102">
        <v>0</v>
      </c>
      <c r="GK102">
        <v>0</v>
      </c>
      <c r="GL102">
        <f t="shared" si="133"/>
        <v>0</v>
      </c>
      <c r="GM102">
        <f t="shared" si="134"/>
        <v>0</v>
      </c>
      <c r="GN102">
        <f t="shared" si="135"/>
        <v>0</v>
      </c>
      <c r="GO102">
        <f t="shared" si="136"/>
        <v>0</v>
      </c>
      <c r="GP102">
        <f t="shared" si="137"/>
        <v>0</v>
      </c>
      <c r="GR102">
        <v>0</v>
      </c>
      <c r="GS102">
        <v>0</v>
      </c>
      <c r="GT102">
        <v>0</v>
      </c>
      <c r="GU102" t="s">
        <v>3</v>
      </c>
      <c r="GV102">
        <f t="shared" si="138"/>
        <v>0</v>
      </c>
      <c r="GW102">
        <v>1</v>
      </c>
      <c r="GX102">
        <f t="shared" si="139"/>
        <v>0</v>
      </c>
      <c r="HA102">
        <v>0</v>
      </c>
      <c r="HB102">
        <v>0</v>
      </c>
      <c r="HC102">
        <f t="shared" si="140"/>
        <v>0</v>
      </c>
      <c r="HE102" t="s">
        <v>3</v>
      </c>
      <c r="HF102" t="s">
        <v>3</v>
      </c>
      <c r="HM102" t="s">
        <v>3</v>
      </c>
      <c r="HN102" t="s">
        <v>61</v>
      </c>
      <c r="HO102" t="s">
        <v>62</v>
      </c>
      <c r="HP102" t="s">
        <v>59</v>
      </c>
      <c r="HQ102" t="s">
        <v>59</v>
      </c>
      <c r="HS102">
        <v>0</v>
      </c>
      <c r="IK102">
        <v>0</v>
      </c>
    </row>
    <row r="103" spans="1:255" x14ac:dyDescent="0.2">
      <c r="A103" s="2">
        <v>18</v>
      </c>
      <c r="B103" s="2">
        <v>1</v>
      </c>
      <c r="C103" s="2">
        <v>142</v>
      </c>
      <c r="D103" s="2"/>
      <c r="E103" s="2" t="s">
        <v>3</v>
      </c>
      <c r="F103" s="2" t="s">
        <v>99</v>
      </c>
      <c r="G103" s="2" t="s">
        <v>100</v>
      </c>
      <c r="H103" s="2" t="s">
        <v>94</v>
      </c>
      <c r="I103" s="2">
        <f>I92*J103</f>
        <v>0</v>
      </c>
      <c r="J103" s="2">
        <v>0</v>
      </c>
      <c r="K103" s="2">
        <v>0</v>
      </c>
      <c r="L103" s="2">
        <v>0</v>
      </c>
      <c r="M103" s="2">
        <v>0</v>
      </c>
      <c r="N103" s="2">
        <f t="shared" si="101"/>
        <v>0</v>
      </c>
      <c r="O103" s="2">
        <f t="shared" si="102"/>
        <v>0</v>
      </c>
      <c r="P103" s="2">
        <f t="shared" si="103"/>
        <v>0</v>
      </c>
      <c r="Q103" s="2">
        <f t="shared" si="104"/>
        <v>0</v>
      </c>
      <c r="R103" s="2">
        <f t="shared" si="105"/>
        <v>0</v>
      </c>
      <c r="S103" s="2">
        <f t="shared" si="106"/>
        <v>0</v>
      </c>
      <c r="T103" s="2">
        <f t="shared" si="107"/>
        <v>0</v>
      </c>
      <c r="U103" s="2">
        <f t="shared" si="108"/>
        <v>0</v>
      </c>
      <c r="V103" s="2">
        <f t="shared" si="109"/>
        <v>0</v>
      </c>
      <c r="W103" s="2">
        <f t="shared" si="110"/>
        <v>0</v>
      </c>
      <c r="X103" s="2">
        <f t="shared" si="111"/>
        <v>0</v>
      </c>
      <c r="Y103" s="2">
        <f t="shared" si="112"/>
        <v>0</v>
      </c>
      <c r="Z103" s="2"/>
      <c r="AA103" s="2">
        <v>-1</v>
      </c>
      <c r="AB103" s="2">
        <f t="shared" si="113"/>
        <v>0</v>
      </c>
      <c r="AC103" s="2">
        <f t="shared" si="114"/>
        <v>0</v>
      </c>
      <c r="AD103" s="2">
        <f t="shared" si="115"/>
        <v>0</v>
      </c>
      <c r="AE103" s="2">
        <f t="shared" si="116"/>
        <v>0</v>
      </c>
      <c r="AF103" s="2">
        <f t="shared" si="117"/>
        <v>0</v>
      </c>
      <c r="AG103" s="2">
        <f t="shared" si="118"/>
        <v>0</v>
      </c>
      <c r="AH103" s="2">
        <f t="shared" si="119"/>
        <v>0</v>
      </c>
      <c r="AI103" s="2">
        <f t="shared" si="120"/>
        <v>0</v>
      </c>
      <c r="AJ103" s="2">
        <f t="shared" si="121"/>
        <v>0</v>
      </c>
      <c r="AK103" s="2">
        <v>0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103</v>
      </c>
      <c r="AU103" s="2">
        <v>60</v>
      </c>
      <c r="AV103" s="2">
        <v>1</v>
      </c>
      <c r="AW103" s="2">
        <v>1</v>
      </c>
      <c r="AX103" s="2"/>
      <c r="AY103" s="2"/>
      <c r="AZ103" s="2">
        <v>1</v>
      </c>
      <c r="BA103" s="2">
        <v>1</v>
      </c>
      <c r="BB103" s="2">
        <v>1</v>
      </c>
      <c r="BC103" s="2">
        <v>1</v>
      </c>
      <c r="BD103" s="2" t="s">
        <v>3</v>
      </c>
      <c r="BE103" s="2" t="s">
        <v>3</v>
      </c>
      <c r="BF103" s="2" t="s">
        <v>3</v>
      </c>
      <c r="BG103" s="2" t="s">
        <v>3</v>
      </c>
      <c r="BH103" s="2">
        <v>3</v>
      </c>
      <c r="BI103" s="2">
        <v>1</v>
      </c>
      <c r="BJ103" s="2" t="s">
        <v>3</v>
      </c>
      <c r="BK103" s="2"/>
      <c r="BL103" s="2"/>
      <c r="BM103" s="2">
        <v>33001</v>
      </c>
      <c r="BN103" s="2">
        <v>0</v>
      </c>
      <c r="BO103" s="2" t="s">
        <v>3</v>
      </c>
      <c r="BP103" s="2">
        <v>0</v>
      </c>
      <c r="BQ103" s="2">
        <v>2</v>
      </c>
      <c r="BR103" s="2">
        <v>0</v>
      </c>
      <c r="BS103" s="2">
        <v>1</v>
      </c>
      <c r="BT103" s="2">
        <v>1</v>
      </c>
      <c r="BU103" s="2">
        <v>1</v>
      </c>
      <c r="BV103" s="2">
        <v>1</v>
      </c>
      <c r="BW103" s="2">
        <v>1</v>
      </c>
      <c r="BX103" s="2">
        <v>1</v>
      </c>
      <c r="BY103" s="2" t="s">
        <v>3</v>
      </c>
      <c r="BZ103" s="2">
        <v>103</v>
      </c>
      <c r="CA103" s="2">
        <v>60</v>
      </c>
      <c r="CB103" s="2" t="s">
        <v>3</v>
      </c>
      <c r="CC103" s="2"/>
      <c r="CD103" s="2"/>
      <c r="CE103" s="2">
        <v>0</v>
      </c>
      <c r="CF103" s="2">
        <v>0</v>
      </c>
      <c r="CG103" s="2">
        <v>0</v>
      </c>
      <c r="CH103" s="2">
        <v>0</v>
      </c>
      <c r="CI103" s="2">
        <v>0</v>
      </c>
      <c r="CJ103" s="2">
        <v>0</v>
      </c>
      <c r="CK103" s="2">
        <v>0</v>
      </c>
      <c r="CL103" s="2">
        <v>0</v>
      </c>
      <c r="CM103" s="2">
        <v>0</v>
      </c>
      <c r="CN103" s="2" t="s">
        <v>3</v>
      </c>
      <c r="CO103" s="2">
        <v>0</v>
      </c>
      <c r="CP103" s="2">
        <f t="shared" si="122"/>
        <v>0</v>
      </c>
      <c r="CQ103" s="2">
        <f t="shared" si="123"/>
        <v>0</v>
      </c>
      <c r="CR103" s="2">
        <f t="shared" si="124"/>
        <v>0</v>
      </c>
      <c r="CS103" s="2">
        <f t="shared" si="125"/>
        <v>0</v>
      </c>
      <c r="CT103" s="2">
        <f t="shared" si="126"/>
        <v>0</v>
      </c>
      <c r="CU103" s="2">
        <f t="shared" si="127"/>
        <v>0</v>
      </c>
      <c r="CV103" s="2">
        <f t="shared" si="128"/>
        <v>0</v>
      </c>
      <c r="CW103" s="2">
        <f t="shared" si="129"/>
        <v>0</v>
      </c>
      <c r="CX103" s="2">
        <f t="shared" si="130"/>
        <v>0</v>
      </c>
      <c r="CY103" s="2">
        <f t="shared" si="131"/>
        <v>0</v>
      </c>
      <c r="CZ103" s="2">
        <f t="shared" si="132"/>
        <v>0</v>
      </c>
      <c r="DA103" s="2"/>
      <c r="DB103" s="2"/>
      <c r="DC103" s="2" t="s">
        <v>3</v>
      </c>
      <c r="DD103" s="2" t="s">
        <v>3</v>
      </c>
      <c r="DE103" s="2" t="s">
        <v>3</v>
      </c>
      <c r="DF103" s="2" t="s">
        <v>3</v>
      </c>
      <c r="DG103" s="2" t="s">
        <v>3</v>
      </c>
      <c r="DH103" s="2" t="s">
        <v>3</v>
      </c>
      <c r="DI103" s="2" t="s">
        <v>3</v>
      </c>
      <c r="DJ103" s="2" t="s">
        <v>3</v>
      </c>
      <c r="DK103" s="2" t="s">
        <v>3</v>
      </c>
      <c r="DL103" s="2" t="s">
        <v>3</v>
      </c>
      <c r="DM103" s="2" t="s">
        <v>3</v>
      </c>
      <c r="DN103" s="2">
        <v>0</v>
      </c>
      <c r="DO103" s="2">
        <v>0</v>
      </c>
      <c r="DP103" s="2">
        <v>1</v>
      </c>
      <c r="DQ103" s="2">
        <v>1</v>
      </c>
      <c r="DR103" s="2"/>
      <c r="DS103" s="2"/>
      <c r="DT103" s="2"/>
      <c r="DU103" s="2">
        <v>1009</v>
      </c>
      <c r="DV103" s="2" t="s">
        <v>94</v>
      </c>
      <c r="DW103" s="2" t="s">
        <v>94</v>
      </c>
      <c r="DX103" s="2">
        <v>1000</v>
      </c>
      <c r="DY103" s="2"/>
      <c r="DZ103" s="2" t="s">
        <v>3</v>
      </c>
      <c r="EA103" s="2" t="s">
        <v>3</v>
      </c>
      <c r="EB103" s="2" t="s">
        <v>3</v>
      </c>
      <c r="EC103" s="2" t="s">
        <v>3</v>
      </c>
      <c r="ED103" s="2"/>
      <c r="EE103" s="2">
        <v>83666879</v>
      </c>
      <c r="EF103" s="2">
        <v>2</v>
      </c>
      <c r="EG103" s="2" t="s">
        <v>24</v>
      </c>
      <c r="EH103" s="2">
        <v>27</v>
      </c>
      <c r="EI103" s="2" t="s">
        <v>59</v>
      </c>
      <c r="EJ103" s="2">
        <v>1</v>
      </c>
      <c r="EK103" s="2">
        <v>33001</v>
      </c>
      <c r="EL103" s="2" t="s">
        <v>59</v>
      </c>
      <c r="EM103" s="2" t="s">
        <v>60</v>
      </c>
      <c r="EN103" s="2"/>
      <c r="EO103" s="2" t="s">
        <v>3</v>
      </c>
      <c r="EP103" s="2"/>
      <c r="EQ103" s="2">
        <v>1024</v>
      </c>
      <c r="ER103" s="2">
        <v>0</v>
      </c>
      <c r="ES103" s="2">
        <v>0</v>
      </c>
      <c r="ET103" s="2">
        <v>0</v>
      </c>
      <c r="EU103" s="2">
        <v>0</v>
      </c>
      <c r="EV103" s="2">
        <v>0</v>
      </c>
      <c r="EW103" s="2">
        <v>0</v>
      </c>
      <c r="EX103" s="2">
        <v>0</v>
      </c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>
        <v>0</v>
      </c>
      <c r="FR103" s="2">
        <v>0</v>
      </c>
      <c r="FS103" s="2">
        <v>0</v>
      </c>
      <c r="FT103" s="2"/>
      <c r="FU103" s="2"/>
      <c r="FV103" s="2"/>
      <c r="FW103" s="2"/>
      <c r="FX103" s="2">
        <v>103</v>
      </c>
      <c r="FY103" s="2">
        <v>60</v>
      </c>
      <c r="FZ103" s="2"/>
      <c r="GA103" s="2" t="s">
        <v>3</v>
      </c>
      <c r="GB103" s="2"/>
      <c r="GC103" s="2"/>
      <c r="GD103" s="2">
        <v>1</v>
      </c>
      <c r="GE103" s="2"/>
      <c r="GF103" s="2">
        <v>1613753229</v>
      </c>
      <c r="GG103" s="2">
        <v>2</v>
      </c>
      <c r="GH103" s="2">
        <v>1</v>
      </c>
      <c r="GI103" s="2">
        <v>-2</v>
      </c>
      <c r="GJ103" s="2">
        <v>0</v>
      </c>
      <c r="GK103" s="2">
        <v>0</v>
      </c>
      <c r="GL103" s="2">
        <f t="shared" si="133"/>
        <v>0</v>
      </c>
      <c r="GM103" s="2">
        <f t="shared" si="134"/>
        <v>0</v>
      </c>
      <c r="GN103" s="2">
        <f t="shared" si="135"/>
        <v>0</v>
      </c>
      <c r="GO103" s="2">
        <f t="shared" si="136"/>
        <v>0</v>
      </c>
      <c r="GP103" s="2">
        <f t="shared" si="137"/>
        <v>0</v>
      </c>
      <c r="GQ103" s="2"/>
      <c r="GR103" s="2">
        <v>0</v>
      </c>
      <c r="GS103" s="2">
        <v>0</v>
      </c>
      <c r="GT103" s="2">
        <v>0</v>
      </c>
      <c r="GU103" s="2" t="s">
        <v>3</v>
      </c>
      <c r="GV103" s="2">
        <f t="shared" si="138"/>
        <v>0</v>
      </c>
      <c r="GW103" s="2">
        <v>1</v>
      </c>
      <c r="GX103" s="2">
        <f t="shared" si="139"/>
        <v>0</v>
      </c>
      <c r="GY103" s="2"/>
      <c r="GZ103" s="2"/>
      <c r="HA103" s="2">
        <v>0</v>
      </c>
      <c r="HB103" s="2">
        <v>0</v>
      </c>
      <c r="HC103" s="2">
        <f t="shared" si="140"/>
        <v>0</v>
      </c>
      <c r="HD103" s="2"/>
      <c r="HE103" s="2" t="s">
        <v>3</v>
      </c>
      <c r="HF103" s="2" t="s">
        <v>3</v>
      </c>
      <c r="HG103" s="2"/>
      <c r="HH103" s="2"/>
      <c r="HI103" s="2"/>
      <c r="HJ103" s="2"/>
      <c r="HK103" s="2"/>
      <c r="HL103" s="2"/>
      <c r="HM103" s="2" t="s">
        <v>3</v>
      </c>
      <c r="HN103" s="2" t="s">
        <v>61</v>
      </c>
      <c r="HO103" s="2" t="s">
        <v>62</v>
      </c>
      <c r="HP103" s="2" t="s">
        <v>59</v>
      </c>
      <c r="HQ103" s="2" t="s">
        <v>59</v>
      </c>
      <c r="HR103" s="2"/>
      <c r="HS103" s="2">
        <v>0</v>
      </c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>
        <v>0</v>
      </c>
      <c r="IL103" s="2"/>
      <c r="IM103" s="2"/>
      <c r="IN103" s="2"/>
      <c r="IO103" s="2"/>
      <c r="IP103" s="2"/>
      <c r="IQ103" s="2"/>
      <c r="IR103" s="2"/>
      <c r="IS103" s="2"/>
      <c r="IT103" s="2"/>
      <c r="IU103" s="2"/>
    </row>
    <row r="104" spans="1:255" x14ac:dyDescent="0.2">
      <c r="A104">
        <v>18</v>
      </c>
      <c r="B104">
        <v>1</v>
      </c>
      <c r="C104">
        <v>162</v>
      </c>
      <c r="E104" t="s">
        <v>3</v>
      </c>
      <c r="F104" t="s">
        <v>99</v>
      </c>
      <c r="G104" t="s">
        <v>100</v>
      </c>
      <c r="H104" t="s">
        <v>94</v>
      </c>
      <c r="I104">
        <f>I93*J104</f>
        <v>0</v>
      </c>
      <c r="J104">
        <v>0</v>
      </c>
      <c r="K104">
        <v>0</v>
      </c>
      <c r="L104">
        <v>0</v>
      </c>
      <c r="M104">
        <v>0</v>
      </c>
      <c r="N104">
        <f t="shared" si="101"/>
        <v>0</v>
      </c>
      <c r="O104">
        <f t="shared" si="102"/>
        <v>0</v>
      </c>
      <c r="P104">
        <f t="shared" si="103"/>
        <v>0</v>
      </c>
      <c r="Q104">
        <f t="shared" si="104"/>
        <v>0</v>
      </c>
      <c r="R104">
        <f t="shared" si="105"/>
        <v>0</v>
      </c>
      <c r="S104">
        <f t="shared" si="106"/>
        <v>0</v>
      </c>
      <c r="T104">
        <f t="shared" si="107"/>
        <v>0</v>
      </c>
      <c r="U104">
        <f t="shared" si="108"/>
        <v>0</v>
      </c>
      <c r="V104">
        <f t="shared" si="109"/>
        <v>0</v>
      </c>
      <c r="W104">
        <f t="shared" si="110"/>
        <v>0</v>
      </c>
      <c r="X104">
        <f t="shared" si="111"/>
        <v>0</v>
      </c>
      <c r="Y104">
        <f t="shared" si="112"/>
        <v>0</v>
      </c>
      <c r="AA104">
        <v>-1</v>
      </c>
      <c r="AB104">
        <f t="shared" si="113"/>
        <v>0</v>
      </c>
      <c r="AC104">
        <f t="shared" si="114"/>
        <v>0</v>
      </c>
      <c r="AD104">
        <f t="shared" si="115"/>
        <v>0</v>
      </c>
      <c r="AE104">
        <f t="shared" si="116"/>
        <v>0</v>
      </c>
      <c r="AF104">
        <f t="shared" si="117"/>
        <v>0</v>
      </c>
      <c r="AG104">
        <f t="shared" si="118"/>
        <v>0</v>
      </c>
      <c r="AH104">
        <f t="shared" si="119"/>
        <v>0</v>
      </c>
      <c r="AI104">
        <f t="shared" si="120"/>
        <v>0</v>
      </c>
      <c r="AJ104">
        <f t="shared" si="121"/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103</v>
      </c>
      <c r="AU104">
        <v>60</v>
      </c>
      <c r="AV104">
        <v>1</v>
      </c>
      <c r="AW104">
        <v>1</v>
      </c>
      <c r="AZ104">
        <v>1</v>
      </c>
      <c r="BA104">
        <v>1</v>
      </c>
      <c r="BB104">
        <v>1</v>
      </c>
      <c r="BC104">
        <v>1</v>
      </c>
      <c r="BD104" t="s">
        <v>3</v>
      </c>
      <c r="BE104" t="s">
        <v>3</v>
      </c>
      <c r="BF104" t="s">
        <v>3</v>
      </c>
      <c r="BG104" t="s">
        <v>3</v>
      </c>
      <c r="BH104">
        <v>3</v>
      </c>
      <c r="BI104">
        <v>1</v>
      </c>
      <c r="BJ104" t="s">
        <v>3</v>
      </c>
      <c r="BM104">
        <v>33001</v>
      </c>
      <c r="BN104">
        <v>0</v>
      </c>
      <c r="BO104" t="s">
        <v>3</v>
      </c>
      <c r="BP104">
        <v>0</v>
      </c>
      <c r="BQ104">
        <v>2</v>
      </c>
      <c r="BR104">
        <v>0</v>
      </c>
      <c r="BS104">
        <v>1</v>
      </c>
      <c r="BT104">
        <v>1</v>
      </c>
      <c r="BU104">
        <v>1</v>
      </c>
      <c r="BV104">
        <v>1</v>
      </c>
      <c r="BW104">
        <v>1</v>
      </c>
      <c r="BX104">
        <v>1</v>
      </c>
      <c r="BY104" t="s">
        <v>3</v>
      </c>
      <c r="BZ104">
        <v>103</v>
      </c>
      <c r="CA104">
        <v>60</v>
      </c>
      <c r="CB104" t="s">
        <v>3</v>
      </c>
      <c r="CE104">
        <v>0</v>
      </c>
      <c r="CF104">
        <v>0</v>
      </c>
      <c r="CG104">
        <v>0</v>
      </c>
      <c r="CH104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 t="s">
        <v>3</v>
      </c>
      <c r="CO104">
        <v>0</v>
      </c>
      <c r="CP104">
        <f t="shared" si="122"/>
        <v>0</v>
      </c>
      <c r="CQ104">
        <f t="shared" si="123"/>
        <v>0</v>
      </c>
      <c r="CR104">
        <f t="shared" si="124"/>
        <v>0</v>
      </c>
      <c r="CS104">
        <f t="shared" si="125"/>
        <v>0</v>
      </c>
      <c r="CT104">
        <f t="shared" si="126"/>
        <v>0</v>
      </c>
      <c r="CU104">
        <f t="shared" si="127"/>
        <v>0</v>
      </c>
      <c r="CV104">
        <f t="shared" si="128"/>
        <v>0</v>
      </c>
      <c r="CW104">
        <f t="shared" si="129"/>
        <v>0</v>
      </c>
      <c r="CX104">
        <f t="shared" si="130"/>
        <v>0</v>
      </c>
      <c r="CY104">
        <f t="shared" si="131"/>
        <v>0</v>
      </c>
      <c r="CZ104">
        <f t="shared" si="132"/>
        <v>0</v>
      </c>
      <c r="DC104" t="s">
        <v>3</v>
      </c>
      <c r="DD104" t="s">
        <v>3</v>
      </c>
      <c r="DE104" t="s">
        <v>3</v>
      </c>
      <c r="DF104" t="s">
        <v>3</v>
      </c>
      <c r="DG104" t="s">
        <v>3</v>
      </c>
      <c r="DH104" t="s">
        <v>3</v>
      </c>
      <c r="DI104" t="s">
        <v>3</v>
      </c>
      <c r="DJ104" t="s">
        <v>3</v>
      </c>
      <c r="DK104" t="s">
        <v>3</v>
      </c>
      <c r="DL104" t="s">
        <v>3</v>
      </c>
      <c r="DM104" t="s">
        <v>3</v>
      </c>
      <c r="DN104">
        <v>0</v>
      </c>
      <c r="DO104">
        <v>0</v>
      </c>
      <c r="DP104">
        <v>1</v>
      </c>
      <c r="DQ104">
        <v>1</v>
      </c>
      <c r="DU104">
        <v>1009</v>
      </c>
      <c r="DV104" t="s">
        <v>94</v>
      </c>
      <c r="DW104" t="s">
        <v>94</v>
      </c>
      <c r="DX104">
        <v>1000</v>
      </c>
      <c r="DZ104" t="s">
        <v>3</v>
      </c>
      <c r="EA104" t="s">
        <v>3</v>
      </c>
      <c r="EB104" t="s">
        <v>3</v>
      </c>
      <c r="EC104" t="s">
        <v>3</v>
      </c>
      <c r="EE104">
        <v>83666879</v>
      </c>
      <c r="EF104">
        <v>2</v>
      </c>
      <c r="EG104" t="s">
        <v>24</v>
      </c>
      <c r="EH104">
        <v>27</v>
      </c>
      <c r="EI104" t="s">
        <v>59</v>
      </c>
      <c r="EJ104">
        <v>1</v>
      </c>
      <c r="EK104">
        <v>33001</v>
      </c>
      <c r="EL104" t="s">
        <v>59</v>
      </c>
      <c r="EM104" t="s">
        <v>60</v>
      </c>
      <c r="EO104" t="s">
        <v>3</v>
      </c>
      <c r="EQ104">
        <v>1024</v>
      </c>
      <c r="ER104">
        <v>0</v>
      </c>
      <c r="ES104">
        <v>0</v>
      </c>
      <c r="ET104">
        <v>0</v>
      </c>
      <c r="EU104">
        <v>0</v>
      </c>
      <c r="EV104">
        <v>0</v>
      </c>
      <c r="EW104">
        <v>0</v>
      </c>
      <c r="EX104">
        <v>0</v>
      </c>
      <c r="FQ104">
        <v>0</v>
      </c>
      <c r="FR104">
        <v>0</v>
      </c>
      <c r="FS104">
        <v>0</v>
      </c>
      <c r="FX104">
        <v>103</v>
      </c>
      <c r="FY104">
        <v>60</v>
      </c>
      <c r="GA104" t="s">
        <v>3</v>
      </c>
      <c r="GD104">
        <v>1</v>
      </c>
      <c r="GF104">
        <v>1613753229</v>
      </c>
      <c r="GG104">
        <v>2</v>
      </c>
      <c r="GH104">
        <v>1</v>
      </c>
      <c r="GI104">
        <v>-2</v>
      </c>
      <c r="GJ104">
        <v>0</v>
      </c>
      <c r="GK104">
        <v>0</v>
      </c>
      <c r="GL104">
        <f t="shared" si="133"/>
        <v>0</v>
      </c>
      <c r="GM104">
        <f t="shared" si="134"/>
        <v>0</v>
      </c>
      <c r="GN104">
        <f t="shared" si="135"/>
        <v>0</v>
      </c>
      <c r="GO104">
        <f t="shared" si="136"/>
        <v>0</v>
      </c>
      <c r="GP104">
        <f t="shared" si="137"/>
        <v>0</v>
      </c>
      <c r="GR104">
        <v>0</v>
      </c>
      <c r="GS104">
        <v>0</v>
      </c>
      <c r="GT104">
        <v>0</v>
      </c>
      <c r="GU104" t="s">
        <v>3</v>
      </c>
      <c r="GV104">
        <f t="shared" si="138"/>
        <v>0</v>
      </c>
      <c r="GW104">
        <v>1</v>
      </c>
      <c r="GX104">
        <f t="shared" si="139"/>
        <v>0</v>
      </c>
      <c r="HA104">
        <v>0</v>
      </c>
      <c r="HB104">
        <v>0</v>
      </c>
      <c r="HC104">
        <f t="shared" si="140"/>
        <v>0</v>
      </c>
      <c r="HE104" t="s">
        <v>3</v>
      </c>
      <c r="HF104" t="s">
        <v>3</v>
      </c>
      <c r="HM104" t="s">
        <v>3</v>
      </c>
      <c r="HN104" t="s">
        <v>61</v>
      </c>
      <c r="HO104" t="s">
        <v>62</v>
      </c>
      <c r="HP104" t="s">
        <v>59</v>
      </c>
      <c r="HQ104" t="s">
        <v>59</v>
      </c>
      <c r="HS104">
        <v>0</v>
      </c>
      <c r="IK104">
        <v>0</v>
      </c>
    </row>
    <row r="105" spans="1:255" x14ac:dyDescent="0.2">
      <c r="A105" s="2">
        <v>18</v>
      </c>
      <c r="B105" s="2">
        <v>1</v>
      </c>
      <c r="C105" s="2">
        <v>146</v>
      </c>
      <c r="D105" s="2"/>
      <c r="E105" s="2" t="s">
        <v>3</v>
      </c>
      <c r="F105" s="2" t="s">
        <v>102</v>
      </c>
      <c r="G105" s="2" t="s">
        <v>103</v>
      </c>
      <c r="H105" s="2" t="s">
        <v>43</v>
      </c>
      <c r="I105" s="2">
        <f>I92*J105</f>
        <v>0</v>
      </c>
      <c r="J105" s="2">
        <v>0</v>
      </c>
      <c r="K105" s="2">
        <v>0</v>
      </c>
      <c r="L105" s="2">
        <v>0</v>
      </c>
      <c r="M105" s="2">
        <v>0</v>
      </c>
      <c r="N105" s="2">
        <f t="shared" si="101"/>
        <v>0</v>
      </c>
      <c r="O105" s="2">
        <f t="shared" si="102"/>
        <v>0</v>
      </c>
      <c r="P105" s="2">
        <f t="shared" si="103"/>
        <v>0</v>
      </c>
      <c r="Q105" s="2">
        <f t="shared" si="104"/>
        <v>0</v>
      </c>
      <c r="R105" s="2">
        <f t="shared" si="105"/>
        <v>0</v>
      </c>
      <c r="S105" s="2">
        <f t="shared" si="106"/>
        <v>0</v>
      </c>
      <c r="T105" s="2">
        <f t="shared" si="107"/>
        <v>0</v>
      </c>
      <c r="U105" s="2">
        <f t="shared" si="108"/>
        <v>0</v>
      </c>
      <c r="V105" s="2">
        <f t="shared" si="109"/>
        <v>0</v>
      </c>
      <c r="W105" s="2">
        <f t="shared" si="110"/>
        <v>0</v>
      </c>
      <c r="X105" s="2">
        <f t="shared" si="111"/>
        <v>0</v>
      </c>
      <c r="Y105" s="2">
        <f t="shared" si="112"/>
        <v>0</v>
      </c>
      <c r="Z105" s="2"/>
      <c r="AA105" s="2">
        <v>-1</v>
      </c>
      <c r="AB105" s="2">
        <f t="shared" si="113"/>
        <v>0</v>
      </c>
      <c r="AC105" s="2">
        <f t="shared" si="114"/>
        <v>0</v>
      </c>
      <c r="AD105" s="2">
        <f t="shared" si="115"/>
        <v>0</v>
      </c>
      <c r="AE105" s="2">
        <f t="shared" si="116"/>
        <v>0</v>
      </c>
      <c r="AF105" s="2">
        <f t="shared" si="117"/>
        <v>0</v>
      </c>
      <c r="AG105" s="2">
        <f t="shared" si="118"/>
        <v>0</v>
      </c>
      <c r="AH105" s="2">
        <f t="shared" si="119"/>
        <v>0</v>
      </c>
      <c r="AI105" s="2">
        <f t="shared" si="120"/>
        <v>0</v>
      </c>
      <c r="AJ105" s="2">
        <f t="shared" si="121"/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103</v>
      </c>
      <c r="AU105" s="2">
        <v>60</v>
      </c>
      <c r="AV105" s="2">
        <v>1</v>
      </c>
      <c r="AW105" s="2">
        <v>1</v>
      </c>
      <c r="AX105" s="2"/>
      <c r="AY105" s="2"/>
      <c r="AZ105" s="2">
        <v>1</v>
      </c>
      <c r="BA105" s="2">
        <v>1</v>
      </c>
      <c r="BB105" s="2">
        <v>1</v>
      </c>
      <c r="BC105" s="2">
        <v>1</v>
      </c>
      <c r="BD105" s="2" t="s">
        <v>3</v>
      </c>
      <c r="BE105" s="2" t="s">
        <v>3</v>
      </c>
      <c r="BF105" s="2" t="s">
        <v>3</v>
      </c>
      <c r="BG105" s="2" t="s">
        <v>3</v>
      </c>
      <c r="BH105" s="2">
        <v>3</v>
      </c>
      <c r="BI105" s="2">
        <v>1</v>
      </c>
      <c r="BJ105" s="2" t="s">
        <v>3</v>
      </c>
      <c r="BK105" s="2"/>
      <c r="BL105" s="2"/>
      <c r="BM105" s="2">
        <v>33001</v>
      </c>
      <c r="BN105" s="2">
        <v>0</v>
      </c>
      <c r="BO105" s="2" t="s">
        <v>3</v>
      </c>
      <c r="BP105" s="2">
        <v>0</v>
      </c>
      <c r="BQ105" s="2">
        <v>2</v>
      </c>
      <c r="BR105" s="2">
        <v>0</v>
      </c>
      <c r="BS105" s="2">
        <v>1</v>
      </c>
      <c r="BT105" s="2">
        <v>1</v>
      </c>
      <c r="BU105" s="2">
        <v>1</v>
      </c>
      <c r="BV105" s="2">
        <v>1</v>
      </c>
      <c r="BW105" s="2">
        <v>1</v>
      </c>
      <c r="BX105" s="2">
        <v>1</v>
      </c>
      <c r="BY105" s="2" t="s">
        <v>3</v>
      </c>
      <c r="BZ105" s="2">
        <v>103</v>
      </c>
      <c r="CA105" s="2">
        <v>60</v>
      </c>
      <c r="CB105" s="2" t="s">
        <v>3</v>
      </c>
      <c r="CC105" s="2"/>
      <c r="CD105" s="2"/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2">
        <v>0</v>
      </c>
      <c r="CK105" s="2">
        <v>0</v>
      </c>
      <c r="CL105" s="2">
        <v>0</v>
      </c>
      <c r="CM105" s="2">
        <v>0</v>
      </c>
      <c r="CN105" s="2" t="s">
        <v>3</v>
      </c>
      <c r="CO105" s="2">
        <v>0</v>
      </c>
      <c r="CP105" s="2">
        <f t="shared" si="122"/>
        <v>0</v>
      </c>
      <c r="CQ105" s="2">
        <f t="shared" si="123"/>
        <v>0</v>
      </c>
      <c r="CR105" s="2">
        <f t="shared" si="124"/>
        <v>0</v>
      </c>
      <c r="CS105" s="2">
        <f t="shared" si="125"/>
        <v>0</v>
      </c>
      <c r="CT105" s="2">
        <f t="shared" si="126"/>
        <v>0</v>
      </c>
      <c r="CU105" s="2">
        <f t="shared" si="127"/>
        <v>0</v>
      </c>
      <c r="CV105" s="2">
        <f t="shared" si="128"/>
        <v>0</v>
      </c>
      <c r="CW105" s="2">
        <f t="shared" si="129"/>
        <v>0</v>
      </c>
      <c r="CX105" s="2">
        <f t="shared" si="130"/>
        <v>0</v>
      </c>
      <c r="CY105" s="2">
        <f t="shared" si="131"/>
        <v>0</v>
      </c>
      <c r="CZ105" s="2">
        <f t="shared" si="132"/>
        <v>0</v>
      </c>
      <c r="DA105" s="2"/>
      <c r="DB105" s="2"/>
      <c r="DC105" s="2" t="s">
        <v>3</v>
      </c>
      <c r="DD105" s="2" t="s">
        <v>3</v>
      </c>
      <c r="DE105" s="2" t="s">
        <v>3</v>
      </c>
      <c r="DF105" s="2" t="s">
        <v>3</v>
      </c>
      <c r="DG105" s="2" t="s">
        <v>3</v>
      </c>
      <c r="DH105" s="2" t="s">
        <v>3</v>
      </c>
      <c r="DI105" s="2" t="s">
        <v>3</v>
      </c>
      <c r="DJ105" s="2" t="s">
        <v>3</v>
      </c>
      <c r="DK105" s="2" t="s">
        <v>3</v>
      </c>
      <c r="DL105" s="2" t="s">
        <v>3</v>
      </c>
      <c r="DM105" s="2" t="s">
        <v>3</v>
      </c>
      <c r="DN105" s="2">
        <v>0</v>
      </c>
      <c r="DO105" s="2">
        <v>0</v>
      </c>
      <c r="DP105" s="2">
        <v>1</v>
      </c>
      <c r="DQ105" s="2">
        <v>1</v>
      </c>
      <c r="DR105" s="2"/>
      <c r="DS105" s="2"/>
      <c r="DT105" s="2"/>
      <c r="DU105" s="2">
        <v>1013</v>
      </c>
      <c r="DV105" s="2" t="s">
        <v>43</v>
      </c>
      <c r="DW105" s="2" t="s">
        <v>43</v>
      </c>
      <c r="DX105" s="2">
        <v>1</v>
      </c>
      <c r="DY105" s="2"/>
      <c r="DZ105" s="2" t="s">
        <v>3</v>
      </c>
      <c r="EA105" s="2" t="s">
        <v>3</v>
      </c>
      <c r="EB105" s="2" t="s">
        <v>3</v>
      </c>
      <c r="EC105" s="2" t="s">
        <v>3</v>
      </c>
      <c r="ED105" s="2"/>
      <c r="EE105" s="2">
        <v>83666879</v>
      </c>
      <c r="EF105" s="2">
        <v>2</v>
      </c>
      <c r="EG105" s="2" t="s">
        <v>24</v>
      </c>
      <c r="EH105" s="2">
        <v>27</v>
      </c>
      <c r="EI105" s="2" t="s">
        <v>59</v>
      </c>
      <c r="EJ105" s="2">
        <v>1</v>
      </c>
      <c r="EK105" s="2">
        <v>33001</v>
      </c>
      <c r="EL105" s="2" t="s">
        <v>59</v>
      </c>
      <c r="EM105" s="2" t="s">
        <v>60</v>
      </c>
      <c r="EN105" s="2"/>
      <c r="EO105" s="2" t="s">
        <v>3</v>
      </c>
      <c r="EP105" s="2"/>
      <c r="EQ105" s="2">
        <v>1024</v>
      </c>
      <c r="ER105" s="2">
        <v>0</v>
      </c>
      <c r="ES105" s="2">
        <v>0</v>
      </c>
      <c r="ET105" s="2">
        <v>0</v>
      </c>
      <c r="EU105" s="2">
        <v>0</v>
      </c>
      <c r="EV105" s="2">
        <v>0</v>
      </c>
      <c r="EW105" s="2">
        <v>0</v>
      </c>
      <c r="EX105" s="2">
        <v>0</v>
      </c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>
        <v>0</v>
      </c>
      <c r="FR105" s="2">
        <v>0</v>
      </c>
      <c r="FS105" s="2">
        <v>0</v>
      </c>
      <c r="FT105" s="2"/>
      <c r="FU105" s="2"/>
      <c r="FV105" s="2"/>
      <c r="FW105" s="2"/>
      <c r="FX105" s="2">
        <v>103</v>
      </c>
      <c r="FY105" s="2">
        <v>60</v>
      </c>
      <c r="FZ105" s="2"/>
      <c r="GA105" s="2" t="s">
        <v>3</v>
      </c>
      <c r="GB105" s="2"/>
      <c r="GC105" s="2"/>
      <c r="GD105" s="2">
        <v>1</v>
      </c>
      <c r="GE105" s="2"/>
      <c r="GF105" s="2">
        <v>-950997571</v>
      </c>
      <c r="GG105" s="2">
        <v>2</v>
      </c>
      <c r="GH105" s="2">
        <v>1</v>
      </c>
      <c r="GI105" s="2">
        <v>-2</v>
      </c>
      <c r="GJ105" s="2">
        <v>0</v>
      </c>
      <c r="GK105" s="2">
        <v>0</v>
      </c>
      <c r="GL105" s="2">
        <f t="shared" si="133"/>
        <v>0</v>
      </c>
      <c r="GM105" s="2">
        <f t="shared" si="134"/>
        <v>0</v>
      </c>
      <c r="GN105" s="2">
        <f t="shared" si="135"/>
        <v>0</v>
      </c>
      <c r="GO105" s="2">
        <f t="shared" si="136"/>
        <v>0</v>
      </c>
      <c r="GP105" s="2">
        <f t="shared" si="137"/>
        <v>0</v>
      </c>
      <c r="GQ105" s="2"/>
      <c r="GR105" s="2">
        <v>0</v>
      </c>
      <c r="GS105" s="2">
        <v>0</v>
      </c>
      <c r="GT105" s="2">
        <v>0</v>
      </c>
      <c r="GU105" s="2" t="s">
        <v>3</v>
      </c>
      <c r="GV105" s="2">
        <f t="shared" si="138"/>
        <v>0</v>
      </c>
      <c r="GW105" s="2">
        <v>1</v>
      </c>
      <c r="GX105" s="2">
        <f t="shared" si="139"/>
        <v>0</v>
      </c>
      <c r="GY105" s="2"/>
      <c r="GZ105" s="2"/>
      <c r="HA105" s="2">
        <v>0</v>
      </c>
      <c r="HB105" s="2">
        <v>0</v>
      </c>
      <c r="HC105" s="2">
        <f t="shared" si="140"/>
        <v>0</v>
      </c>
      <c r="HD105" s="2"/>
      <c r="HE105" s="2" t="s">
        <v>3</v>
      </c>
      <c r="HF105" s="2" t="s">
        <v>3</v>
      </c>
      <c r="HG105" s="2"/>
      <c r="HH105" s="2"/>
      <c r="HI105" s="2"/>
      <c r="HJ105" s="2"/>
      <c r="HK105" s="2"/>
      <c r="HL105" s="2"/>
      <c r="HM105" s="2" t="s">
        <v>3</v>
      </c>
      <c r="HN105" s="2" t="s">
        <v>61</v>
      </c>
      <c r="HO105" s="2" t="s">
        <v>62</v>
      </c>
      <c r="HP105" s="2" t="s">
        <v>59</v>
      </c>
      <c r="HQ105" s="2" t="s">
        <v>59</v>
      </c>
      <c r="HR105" s="2"/>
      <c r="HS105" s="2">
        <v>0</v>
      </c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>
        <v>0</v>
      </c>
      <c r="IL105" s="2"/>
      <c r="IM105" s="2"/>
      <c r="IN105" s="2"/>
      <c r="IO105" s="2"/>
      <c r="IP105" s="2"/>
      <c r="IQ105" s="2"/>
      <c r="IR105" s="2"/>
      <c r="IS105" s="2"/>
      <c r="IT105" s="2"/>
      <c r="IU105" s="2"/>
    </row>
    <row r="106" spans="1:255" x14ac:dyDescent="0.2">
      <c r="A106">
        <v>18</v>
      </c>
      <c r="B106">
        <v>1</v>
      </c>
      <c r="C106">
        <v>166</v>
      </c>
      <c r="E106" t="s">
        <v>3</v>
      </c>
      <c r="F106" t="s">
        <v>102</v>
      </c>
      <c r="G106" t="s">
        <v>103</v>
      </c>
      <c r="H106" t="s">
        <v>43</v>
      </c>
      <c r="I106">
        <f>I93*J106</f>
        <v>0</v>
      </c>
      <c r="J106">
        <v>0</v>
      </c>
      <c r="K106">
        <v>0</v>
      </c>
      <c r="L106">
        <v>0</v>
      </c>
      <c r="M106">
        <v>0</v>
      </c>
      <c r="N106">
        <f t="shared" si="101"/>
        <v>0</v>
      </c>
      <c r="O106">
        <f t="shared" si="102"/>
        <v>0</v>
      </c>
      <c r="P106">
        <f t="shared" si="103"/>
        <v>0</v>
      </c>
      <c r="Q106">
        <f t="shared" si="104"/>
        <v>0</v>
      </c>
      <c r="R106">
        <f t="shared" si="105"/>
        <v>0</v>
      </c>
      <c r="S106">
        <f t="shared" si="106"/>
        <v>0</v>
      </c>
      <c r="T106">
        <f t="shared" si="107"/>
        <v>0</v>
      </c>
      <c r="U106">
        <f t="shared" si="108"/>
        <v>0</v>
      </c>
      <c r="V106">
        <f t="shared" si="109"/>
        <v>0</v>
      </c>
      <c r="W106">
        <f t="shared" si="110"/>
        <v>0</v>
      </c>
      <c r="X106">
        <f t="shared" si="111"/>
        <v>0</v>
      </c>
      <c r="Y106">
        <f t="shared" si="112"/>
        <v>0</v>
      </c>
      <c r="AA106">
        <v>-1</v>
      </c>
      <c r="AB106">
        <f t="shared" si="113"/>
        <v>0</v>
      </c>
      <c r="AC106">
        <f t="shared" si="114"/>
        <v>0</v>
      </c>
      <c r="AD106">
        <f t="shared" si="115"/>
        <v>0</v>
      </c>
      <c r="AE106">
        <f t="shared" si="116"/>
        <v>0</v>
      </c>
      <c r="AF106">
        <f t="shared" si="117"/>
        <v>0</v>
      </c>
      <c r="AG106">
        <f t="shared" si="118"/>
        <v>0</v>
      </c>
      <c r="AH106">
        <f t="shared" si="119"/>
        <v>0</v>
      </c>
      <c r="AI106">
        <f t="shared" si="120"/>
        <v>0</v>
      </c>
      <c r="AJ106">
        <f t="shared" si="121"/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103</v>
      </c>
      <c r="AU106">
        <v>60</v>
      </c>
      <c r="AV106">
        <v>1</v>
      </c>
      <c r="AW106">
        <v>1</v>
      </c>
      <c r="AZ106">
        <v>1</v>
      </c>
      <c r="BA106">
        <v>1</v>
      </c>
      <c r="BB106">
        <v>1</v>
      </c>
      <c r="BC106">
        <v>1</v>
      </c>
      <c r="BD106" t="s">
        <v>3</v>
      </c>
      <c r="BE106" t="s">
        <v>3</v>
      </c>
      <c r="BF106" t="s">
        <v>3</v>
      </c>
      <c r="BG106" t="s">
        <v>3</v>
      </c>
      <c r="BH106">
        <v>3</v>
      </c>
      <c r="BI106">
        <v>1</v>
      </c>
      <c r="BJ106" t="s">
        <v>3</v>
      </c>
      <c r="BM106">
        <v>33001</v>
      </c>
      <c r="BN106">
        <v>0</v>
      </c>
      <c r="BO106" t="s">
        <v>3</v>
      </c>
      <c r="BP106">
        <v>0</v>
      </c>
      <c r="BQ106">
        <v>2</v>
      </c>
      <c r="BR106">
        <v>0</v>
      </c>
      <c r="BS106">
        <v>1</v>
      </c>
      <c r="BT106">
        <v>1</v>
      </c>
      <c r="BU106">
        <v>1</v>
      </c>
      <c r="BV106">
        <v>1</v>
      </c>
      <c r="BW106">
        <v>1</v>
      </c>
      <c r="BX106">
        <v>1</v>
      </c>
      <c r="BY106" t="s">
        <v>3</v>
      </c>
      <c r="BZ106">
        <v>103</v>
      </c>
      <c r="CA106">
        <v>60</v>
      </c>
      <c r="CB106" t="s">
        <v>3</v>
      </c>
      <c r="CE106">
        <v>0</v>
      </c>
      <c r="CF106">
        <v>0</v>
      </c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 t="s">
        <v>3</v>
      </c>
      <c r="CO106">
        <v>0</v>
      </c>
      <c r="CP106">
        <f t="shared" si="122"/>
        <v>0</v>
      </c>
      <c r="CQ106">
        <f t="shared" si="123"/>
        <v>0</v>
      </c>
      <c r="CR106">
        <f t="shared" si="124"/>
        <v>0</v>
      </c>
      <c r="CS106">
        <f t="shared" si="125"/>
        <v>0</v>
      </c>
      <c r="CT106">
        <f t="shared" si="126"/>
        <v>0</v>
      </c>
      <c r="CU106">
        <f t="shared" si="127"/>
        <v>0</v>
      </c>
      <c r="CV106">
        <f t="shared" si="128"/>
        <v>0</v>
      </c>
      <c r="CW106">
        <f t="shared" si="129"/>
        <v>0</v>
      </c>
      <c r="CX106">
        <f t="shared" si="130"/>
        <v>0</v>
      </c>
      <c r="CY106">
        <f t="shared" si="131"/>
        <v>0</v>
      </c>
      <c r="CZ106">
        <f t="shared" si="132"/>
        <v>0</v>
      </c>
      <c r="DC106" t="s">
        <v>3</v>
      </c>
      <c r="DD106" t="s">
        <v>3</v>
      </c>
      <c r="DE106" t="s">
        <v>3</v>
      </c>
      <c r="DF106" t="s">
        <v>3</v>
      </c>
      <c r="DG106" t="s">
        <v>3</v>
      </c>
      <c r="DH106" t="s">
        <v>3</v>
      </c>
      <c r="DI106" t="s">
        <v>3</v>
      </c>
      <c r="DJ106" t="s">
        <v>3</v>
      </c>
      <c r="DK106" t="s">
        <v>3</v>
      </c>
      <c r="DL106" t="s">
        <v>3</v>
      </c>
      <c r="DM106" t="s">
        <v>3</v>
      </c>
      <c r="DN106">
        <v>0</v>
      </c>
      <c r="DO106">
        <v>0</v>
      </c>
      <c r="DP106">
        <v>1</v>
      </c>
      <c r="DQ106">
        <v>1</v>
      </c>
      <c r="DU106">
        <v>1013</v>
      </c>
      <c r="DV106" t="s">
        <v>43</v>
      </c>
      <c r="DW106" t="s">
        <v>43</v>
      </c>
      <c r="DX106">
        <v>1</v>
      </c>
      <c r="DZ106" t="s">
        <v>3</v>
      </c>
      <c r="EA106" t="s">
        <v>3</v>
      </c>
      <c r="EB106" t="s">
        <v>3</v>
      </c>
      <c r="EC106" t="s">
        <v>3</v>
      </c>
      <c r="EE106">
        <v>83666879</v>
      </c>
      <c r="EF106">
        <v>2</v>
      </c>
      <c r="EG106" t="s">
        <v>24</v>
      </c>
      <c r="EH106">
        <v>27</v>
      </c>
      <c r="EI106" t="s">
        <v>59</v>
      </c>
      <c r="EJ106">
        <v>1</v>
      </c>
      <c r="EK106">
        <v>33001</v>
      </c>
      <c r="EL106" t="s">
        <v>59</v>
      </c>
      <c r="EM106" t="s">
        <v>60</v>
      </c>
      <c r="EO106" t="s">
        <v>3</v>
      </c>
      <c r="EQ106">
        <v>1024</v>
      </c>
      <c r="ER106">
        <v>0</v>
      </c>
      <c r="ES106">
        <v>0</v>
      </c>
      <c r="ET106">
        <v>0</v>
      </c>
      <c r="EU106">
        <v>0</v>
      </c>
      <c r="EV106">
        <v>0</v>
      </c>
      <c r="EW106">
        <v>0</v>
      </c>
      <c r="EX106">
        <v>0</v>
      </c>
      <c r="FQ106">
        <v>0</v>
      </c>
      <c r="FR106">
        <v>0</v>
      </c>
      <c r="FS106">
        <v>0</v>
      </c>
      <c r="FX106">
        <v>103</v>
      </c>
      <c r="FY106">
        <v>60</v>
      </c>
      <c r="GA106" t="s">
        <v>3</v>
      </c>
      <c r="GD106">
        <v>1</v>
      </c>
      <c r="GF106">
        <v>-950997571</v>
      </c>
      <c r="GG106">
        <v>2</v>
      </c>
      <c r="GH106">
        <v>1</v>
      </c>
      <c r="GI106">
        <v>-2</v>
      </c>
      <c r="GJ106">
        <v>0</v>
      </c>
      <c r="GK106">
        <v>0</v>
      </c>
      <c r="GL106">
        <f t="shared" si="133"/>
        <v>0</v>
      </c>
      <c r="GM106">
        <f t="shared" si="134"/>
        <v>0</v>
      </c>
      <c r="GN106">
        <f t="shared" si="135"/>
        <v>0</v>
      </c>
      <c r="GO106">
        <f t="shared" si="136"/>
        <v>0</v>
      </c>
      <c r="GP106">
        <f t="shared" si="137"/>
        <v>0</v>
      </c>
      <c r="GR106">
        <v>0</v>
      </c>
      <c r="GS106">
        <v>0</v>
      </c>
      <c r="GT106">
        <v>0</v>
      </c>
      <c r="GU106" t="s">
        <v>3</v>
      </c>
      <c r="GV106">
        <f t="shared" si="138"/>
        <v>0</v>
      </c>
      <c r="GW106">
        <v>1</v>
      </c>
      <c r="GX106">
        <f t="shared" si="139"/>
        <v>0</v>
      </c>
      <c r="HA106">
        <v>0</v>
      </c>
      <c r="HB106">
        <v>0</v>
      </c>
      <c r="HC106">
        <f t="shared" si="140"/>
        <v>0</v>
      </c>
      <c r="HE106" t="s">
        <v>3</v>
      </c>
      <c r="HF106" t="s">
        <v>3</v>
      </c>
      <c r="HM106" t="s">
        <v>3</v>
      </c>
      <c r="HN106" t="s">
        <v>61</v>
      </c>
      <c r="HO106" t="s">
        <v>62</v>
      </c>
      <c r="HP106" t="s">
        <v>59</v>
      </c>
      <c r="HQ106" t="s">
        <v>59</v>
      </c>
      <c r="HS106">
        <v>0</v>
      </c>
      <c r="IK106">
        <v>0</v>
      </c>
    </row>
    <row r="107" spans="1:255" x14ac:dyDescent="0.2">
      <c r="A107" s="2">
        <v>18</v>
      </c>
      <c r="B107" s="2">
        <v>1</v>
      </c>
      <c r="C107" s="2">
        <v>147</v>
      </c>
      <c r="D107" s="2"/>
      <c r="E107" s="2" t="s">
        <v>3</v>
      </c>
      <c r="F107" s="2" t="s">
        <v>120</v>
      </c>
      <c r="G107" s="2" t="s">
        <v>121</v>
      </c>
      <c r="H107" s="2" t="s">
        <v>86</v>
      </c>
      <c r="I107" s="2">
        <f>I92*J107</f>
        <v>0</v>
      </c>
      <c r="J107" s="2">
        <v>0</v>
      </c>
      <c r="K107" s="2">
        <v>0</v>
      </c>
      <c r="L107" s="2">
        <v>0</v>
      </c>
      <c r="M107" s="2">
        <v>0</v>
      </c>
      <c r="N107" s="2">
        <f t="shared" si="101"/>
        <v>0</v>
      </c>
      <c r="O107" s="2">
        <f t="shared" si="102"/>
        <v>0</v>
      </c>
      <c r="P107" s="2">
        <f t="shared" si="103"/>
        <v>0</v>
      </c>
      <c r="Q107" s="2">
        <f t="shared" si="104"/>
        <v>0</v>
      </c>
      <c r="R107" s="2">
        <f t="shared" si="105"/>
        <v>0</v>
      </c>
      <c r="S107" s="2">
        <f t="shared" si="106"/>
        <v>0</v>
      </c>
      <c r="T107" s="2">
        <f t="shared" si="107"/>
        <v>0</v>
      </c>
      <c r="U107" s="2">
        <f t="shared" si="108"/>
        <v>0</v>
      </c>
      <c r="V107" s="2">
        <f t="shared" si="109"/>
        <v>0</v>
      </c>
      <c r="W107" s="2">
        <f t="shared" si="110"/>
        <v>0</v>
      </c>
      <c r="X107" s="2">
        <f t="shared" si="111"/>
        <v>0</v>
      </c>
      <c r="Y107" s="2">
        <f t="shared" si="112"/>
        <v>0</v>
      </c>
      <c r="Z107" s="2"/>
      <c r="AA107" s="2">
        <v>-1</v>
      </c>
      <c r="AB107" s="2">
        <f t="shared" si="113"/>
        <v>0</v>
      </c>
      <c r="AC107" s="2">
        <f t="shared" si="114"/>
        <v>0</v>
      </c>
      <c r="AD107" s="2">
        <f t="shared" si="115"/>
        <v>0</v>
      </c>
      <c r="AE107" s="2">
        <f t="shared" si="116"/>
        <v>0</v>
      </c>
      <c r="AF107" s="2">
        <f t="shared" si="117"/>
        <v>0</v>
      </c>
      <c r="AG107" s="2">
        <f t="shared" si="118"/>
        <v>0</v>
      </c>
      <c r="AH107" s="2">
        <f t="shared" si="119"/>
        <v>0</v>
      </c>
      <c r="AI107" s="2">
        <f t="shared" si="120"/>
        <v>0</v>
      </c>
      <c r="AJ107" s="2">
        <f t="shared" si="121"/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103</v>
      </c>
      <c r="AU107" s="2">
        <v>60</v>
      </c>
      <c r="AV107" s="2">
        <v>1</v>
      </c>
      <c r="AW107" s="2">
        <v>1</v>
      </c>
      <c r="AX107" s="2"/>
      <c r="AY107" s="2"/>
      <c r="AZ107" s="2">
        <v>1</v>
      </c>
      <c r="BA107" s="2">
        <v>1</v>
      </c>
      <c r="BB107" s="2">
        <v>1</v>
      </c>
      <c r="BC107" s="2">
        <v>1</v>
      </c>
      <c r="BD107" s="2" t="s">
        <v>3</v>
      </c>
      <c r="BE107" s="2" t="s">
        <v>3</v>
      </c>
      <c r="BF107" s="2" t="s">
        <v>3</v>
      </c>
      <c r="BG107" s="2" t="s">
        <v>3</v>
      </c>
      <c r="BH107" s="2">
        <v>3</v>
      </c>
      <c r="BI107" s="2">
        <v>1</v>
      </c>
      <c r="BJ107" s="2" t="s">
        <v>3</v>
      </c>
      <c r="BK107" s="2"/>
      <c r="BL107" s="2"/>
      <c r="BM107" s="2">
        <v>33001</v>
      </c>
      <c r="BN107" s="2">
        <v>0</v>
      </c>
      <c r="BO107" s="2" t="s">
        <v>3</v>
      </c>
      <c r="BP107" s="2">
        <v>0</v>
      </c>
      <c r="BQ107" s="2">
        <v>2</v>
      </c>
      <c r="BR107" s="2">
        <v>0</v>
      </c>
      <c r="BS107" s="2">
        <v>1</v>
      </c>
      <c r="BT107" s="2">
        <v>1</v>
      </c>
      <c r="BU107" s="2">
        <v>1</v>
      </c>
      <c r="BV107" s="2">
        <v>1</v>
      </c>
      <c r="BW107" s="2">
        <v>1</v>
      </c>
      <c r="BX107" s="2">
        <v>1</v>
      </c>
      <c r="BY107" s="2" t="s">
        <v>3</v>
      </c>
      <c r="BZ107" s="2">
        <v>103</v>
      </c>
      <c r="CA107" s="2">
        <v>60</v>
      </c>
      <c r="CB107" s="2" t="s">
        <v>3</v>
      </c>
      <c r="CC107" s="2"/>
      <c r="CD107" s="2"/>
      <c r="CE107" s="2">
        <v>0</v>
      </c>
      <c r="CF107" s="2">
        <v>0</v>
      </c>
      <c r="CG107" s="2">
        <v>0</v>
      </c>
      <c r="CH107" s="2">
        <v>0</v>
      </c>
      <c r="CI107" s="2">
        <v>0</v>
      </c>
      <c r="CJ107" s="2">
        <v>0</v>
      </c>
      <c r="CK107" s="2">
        <v>0</v>
      </c>
      <c r="CL107" s="2">
        <v>0</v>
      </c>
      <c r="CM107" s="2">
        <v>0</v>
      </c>
      <c r="CN107" s="2" t="s">
        <v>3</v>
      </c>
      <c r="CO107" s="2">
        <v>0</v>
      </c>
      <c r="CP107" s="2">
        <f t="shared" si="122"/>
        <v>0</v>
      </c>
      <c r="CQ107" s="2">
        <f t="shared" si="123"/>
        <v>0</v>
      </c>
      <c r="CR107" s="2">
        <f t="shared" si="124"/>
        <v>0</v>
      </c>
      <c r="CS107" s="2">
        <f t="shared" si="125"/>
        <v>0</v>
      </c>
      <c r="CT107" s="2">
        <f t="shared" si="126"/>
        <v>0</v>
      </c>
      <c r="CU107" s="2">
        <f t="shared" si="127"/>
        <v>0</v>
      </c>
      <c r="CV107" s="2">
        <f t="shared" si="128"/>
        <v>0</v>
      </c>
      <c r="CW107" s="2">
        <f t="shared" si="129"/>
        <v>0</v>
      </c>
      <c r="CX107" s="2">
        <f t="shared" si="130"/>
        <v>0</v>
      </c>
      <c r="CY107" s="2">
        <f t="shared" si="131"/>
        <v>0</v>
      </c>
      <c r="CZ107" s="2">
        <f t="shared" si="132"/>
        <v>0</v>
      </c>
      <c r="DA107" s="2"/>
      <c r="DB107" s="2"/>
      <c r="DC107" s="2" t="s">
        <v>3</v>
      </c>
      <c r="DD107" s="2" t="s">
        <v>3</v>
      </c>
      <c r="DE107" s="2" t="s">
        <v>3</v>
      </c>
      <c r="DF107" s="2" t="s">
        <v>3</v>
      </c>
      <c r="DG107" s="2" t="s">
        <v>3</v>
      </c>
      <c r="DH107" s="2" t="s">
        <v>3</v>
      </c>
      <c r="DI107" s="2" t="s">
        <v>3</v>
      </c>
      <c r="DJ107" s="2" t="s">
        <v>3</v>
      </c>
      <c r="DK107" s="2" t="s">
        <v>3</v>
      </c>
      <c r="DL107" s="2" t="s">
        <v>3</v>
      </c>
      <c r="DM107" s="2" t="s">
        <v>3</v>
      </c>
      <c r="DN107" s="2">
        <v>0</v>
      </c>
      <c r="DO107" s="2">
        <v>0</v>
      </c>
      <c r="DP107" s="2">
        <v>1</v>
      </c>
      <c r="DQ107" s="2">
        <v>1</v>
      </c>
      <c r="DR107" s="2"/>
      <c r="DS107" s="2"/>
      <c r="DT107" s="2"/>
      <c r="DU107" s="2">
        <v>1009</v>
      </c>
      <c r="DV107" s="2" t="s">
        <v>86</v>
      </c>
      <c r="DW107" s="2" t="s">
        <v>86</v>
      </c>
      <c r="DX107" s="2">
        <v>1</v>
      </c>
      <c r="DY107" s="2"/>
      <c r="DZ107" s="2" t="s">
        <v>3</v>
      </c>
      <c r="EA107" s="2" t="s">
        <v>3</v>
      </c>
      <c r="EB107" s="2" t="s">
        <v>3</v>
      </c>
      <c r="EC107" s="2" t="s">
        <v>3</v>
      </c>
      <c r="ED107" s="2"/>
      <c r="EE107" s="2">
        <v>83666879</v>
      </c>
      <c r="EF107" s="2">
        <v>2</v>
      </c>
      <c r="EG107" s="2" t="s">
        <v>24</v>
      </c>
      <c r="EH107" s="2">
        <v>27</v>
      </c>
      <c r="EI107" s="2" t="s">
        <v>59</v>
      </c>
      <c r="EJ107" s="2">
        <v>1</v>
      </c>
      <c r="EK107" s="2">
        <v>33001</v>
      </c>
      <c r="EL107" s="2" t="s">
        <v>59</v>
      </c>
      <c r="EM107" s="2" t="s">
        <v>60</v>
      </c>
      <c r="EN107" s="2"/>
      <c r="EO107" s="2" t="s">
        <v>3</v>
      </c>
      <c r="EP107" s="2"/>
      <c r="EQ107" s="2">
        <v>1024</v>
      </c>
      <c r="ER107" s="2">
        <v>0</v>
      </c>
      <c r="ES107" s="2">
        <v>0</v>
      </c>
      <c r="ET107" s="2">
        <v>0</v>
      </c>
      <c r="EU107" s="2">
        <v>0</v>
      </c>
      <c r="EV107" s="2">
        <v>0</v>
      </c>
      <c r="EW107" s="2">
        <v>0</v>
      </c>
      <c r="EX107" s="2">
        <v>0</v>
      </c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>
        <v>0</v>
      </c>
      <c r="FR107" s="2">
        <v>0</v>
      </c>
      <c r="FS107" s="2">
        <v>0</v>
      </c>
      <c r="FT107" s="2"/>
      <c r="FU107" s="2"/>
      <c r="FV107" s="2"/>
      <c r="FW107" s="2"/>
      <c r="FX107" s="2">
        <v>103</v>
      </c>
      <c r="FY107" s="2">
        <v>60</v>
      </c>
      <c r="FZ107" s="2"/>
      <c r="GA107" s="2" t="s">
        <v>3</v>
      </c>
      <c r="GB107" s="2"/>
      <c r="GC107" s="2"/>
      <c r="GD107" s="2">
        <v>1</v>
      </c>
      <c r="GE107" s="2"/>
      <c r="GF107" s="2">
        <v>-1307724210</v>
      </c>
      <c r="GG107" s="2">
        <v>2</v>
      </c>
      <c r="GH107" s="2">
        <v>1</v>
      </c>
      <c r="GI107" s="2">
        <v>-2</v>
      </c>
      <c r="GJ107" s="2">
        <v>0</v>
      </c>
      <c r="GK107" s="2">
        <v>0</v>
      </c>
      <c r="GL107" s="2">
        <f t="shared" si="133"/>
        <v>0</v>
      </c>
      <c r="GM107" s="2">
        <f t="shared" si="134"/>
        <v>0</v>
      </c>
      <c r="GN107" s="2">
        <f t="shared" si="135"/>
        <v>0</v>
      </c>
      <c r="GO107" s="2">
        <f t="shared" si="136"/>
        <v>0</v>
      </c>
      <c r="GP107" s="2">
        <f t="shared" si="137"/>
        <v>0</v>
      </c>
      <c r="GQ107" s="2"/>
      <c r="GR107" s="2">
        <v>0</v>
      </c>
      <c r="GS107" s="2">
        <v>0</v>
      </c>
      <c r="GT107" s="2">
        <v>0</v>
      </c>
      <c r="GU107" s="2" t="s">
        <v>3</v>
      </c>
      <c r="GV107" s="2">
        <f t="shared" si="138"/>
        <v>0</v>
      </c>
      <c r="GW107" s="2">
        <v>1</v>
      </c>
      <c r="GX107" s="2">
        <f t="shared" si="139"/>
        <v>0</v>
      </c>
      <c r="GY107" s="2"/>
      <c r="GZ107" s="2"/>
      <c r="HA107" s="2">
        <v>0</v>
      </c>
      <c r="HB107" s="2">
        <v>0</v>
      </c>
      <c r="HC107" s="2">
        <f t="shared" si="140"/>
        <v>0</v>
      </c>
      <c r="HD107" s="2"/>
      <c r="HE107" s="2" t="s">
        <v>3</v>
      </c>
      <c r="HF107" s="2" t="s">
        <v>3</v>
      </c>
      <c r="HG107" s="2"/>
      <c r="HH107" s="2"/>
      <c r="HI107" s="2"/>
      <c r="HJ107" s="2"/>
      <c r="HK107" s="2"/>
      <c r="HL107" s="2"/>
      <c r="HM107" s="2" t="s">
        <v>3</v>
      </c>
      <c r="HN107" s="2" t="s">
        <v>61</v>
      </c>
      <c r="HO107" s="2" t="s">
        <v>62</v>
      </c>
      <c r="HP107" s="2" t="s">
        <v>59</v>
      </c>
      <c r="HQ107" s="2" t="s">
        <v>59</v>
      </c>
      <c r="HR107" s="2"/>
      <c r="HS107" s="2">
        <v>0</v>
      </c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>
        <v>0</v>
      </c>
      <c r="IL107" s="2"/>
      <c r="IM107" s="2"/>
      <c r="IN107" s="2"/>
      <c r="IO107" s="2"/>
      <c r="IP107" s="2"/>
      <c r="IQ107" s="2"/>
      <c r="IR107" s="2"/>
      <c r="IS107" s="2"/>
      <c r="IT107" s="2"/>
      <c r="IU107" s="2"/>
    </row>
    <row r="108" spans="1:255" x14ac:dyDescent="0.2">
      <c r="A108">
        <v>18</v>
      </c>
      <c r="B108">
        <v>1</v>
      </c>
      <c r="C108">
        <v>167</v>
      </c>
      <c r="E108" t="s">
        <v>3</v>
      </c>
      <c r="F108" t="s">
        <v>120</v>
      </c>
      <c r="G108" t="s">
        <v>121</v>
      </c>
      <c r="H108" t="s">
        <v>86</v>
      </c>
      <c r="I108">
        <f>I93*J108</f>
        <v>0</v>
      </c>
      <c r="J108">
        <v>0</v>
      </c>
      <c r="K108">
        <v>0</v>
      </c>
      <c r="L108">
        <v>0</v>
      </c>
      <c r="M108">
        <v>0</v>
      </c>
      <c r="N108">
        <f t="shared" si="101"/>
        <v>0</v>
      </c>
      <c r="O108">
        <f t="shared" si="102"/>
        <v>0</v>
      </c>
      <c r="P108">
        <f t="shared" si="103"/>
        <v>0</v>
      </c>
      <c r="Q108">
        <f t="shared" si="104"/>
        <v>0</v>
      </c>
      <c r="R108">
        <f t="shared" si="105"/>
        <v>0</v>
      </c>
      <c r="S108">
        <f t="shared" si="106"/>
        <v>0</v>
      </c>
      <c r="T108">
        <f t="shared" si="107"/>
        <v>0</v>
      </c>
      <c r="U108">
        <f t="shared" si="108"/>
        <v>0</v>
      </c>
      <c r="V108">
        <f t="shared" si="109"/>
        <v>0</v>
      </c>
      <c r="W108">
        <f t="shared" si="110"/>
        <v>0</v>
      </c>
      <c r="X108">
        <f t="shared" si="111"/>
        <v>0</v>
      </c>
      <c r="Y108">
        <f t="shared" si="112"/>
        <v>0</v>
      </c>
      <c r="AA108">
        <v>-1</v>
      </c>
      <c r="AB108">
        <f t="shared" si="113"/>
        <v>0</v>
      </c>
      <c r="AC108">
        <f t="shared" si="114"/>
        <v>0</v>
      </c>
      <c r="AD108">
        <f t="shared" si="115"/>
        <v>0</v>
      </c>
      <c r="AE108">
        <f t="shared" si="116"/>
        <v>0</v>
      </c>
      <c r="AF108">
        <f t="shared" si="117"/>
        <v>0</v>
      </c>
      <c r="AG108">
        <f t="shared" si="118"/>
        <v>0</v>
      </c>
      <c r="AH108">
        <f t="shared" si="119"/>
        <v>0</v>
      </c>
      <c r="AI108">
        <f t="shared" si="120"/>
        <v>0</v>
      </c>
      <c r="AJ108">
        <f t="shared" si="121"/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103</v>
      </c>
      <c r="AU108">
        <v>60</v>
      </c>
      <c r="AV108">
        <v>1</v>
      </c>
      <c r="AW108">
        <v>1</v>
      </c>
      <c r="AZ108">
        <v>1</v>
      </c>
      <c r="BA108">
        <v>1</v>
      </c>
      <c r="BB108">
        <v>1</v>
      </c>
      <c r="BC108">
        <v>1</v>
      </c>
      <c r="BD108" t="s">
        <v>3</v>
      </c>
      <c r="BE108" t="s">
        <v>3</v>
      </c>
      <c r="BF108" t="s">
        <v>3</v>
      </c>
      <c r="BG108" t="s">
        <v>3</v>
      </c>
      <c r="BH108">
        <v>3</v>
      </c>
      <c r="BI108">
        <v>1</v>
      </c>
      <c r="BJ108" t="s">
        <v>3</v>
      </c>
      <c r="BM108">
        <v>33001</v>
      </c>
      <c r="BN108">
        <v>0</v>
      </c>
      <c r="BO108" t="s">
        <v>3</v>
      </c>
      <c r="BP108">
        <v>0</v>
      </c>
      <c r="BQ108">
        <v>2</v>
      </c>
      <c r="BR108">
        <v>0</v>
      </c>
      <c r="BS108">
        <v>1</v>
      </c>
      <c r="BT108">
        <v>1</v>
      </c>
      <c r="BU108">
        <v>1</v>
      </c>
      <c r="BV108">
        <v>1</v>
      </c>
      <c r="BW108">
        <v>1</v>
      </c>
      <c r="BX108">
        <v>1</v>
      </c>
      <c r="BY108" t="s">
        <v>3</v>
      </c>
      <c r="BZ108">
        <v>103</v>
      </c>
      <c r="CA108">
        <v>60</v>
      </c>
      <c r="CB108" t="s">
        <v>3</v>
      </c>
      <c r="CE108">
        <v>0</v>
      </c>
      <c r="CF108">
        <v>0</v>
      </c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 t="s">
        <v>3</v>
      </c>
      <c r="CO108">
        <v>0</v>
      </c>
      <c r="CP108">
        <f t="shared" si="122"/>
        <v>0</v>
      </c>
      <c r="CQ108">
        <f t="shared" si="123"/>
        <v>0</v>
      </c>
      <c r="CR108">
        <f t="shared" si="124"/>
        <v>0</v>
      </c>
      <c r="CS108">
        <f t="shared" si="125"/>
        <v>0</v>
      </c>
      <c r="CT108">
        <f t="shared" si="126"/>
        <v>0</v>
      </c>
      <c r="CU108">
        <f t="shared" si="127"/>
        <v>0</v>
      </c>
      <c r="CV108">
        <f t="shared" si="128"/>
        <v>0</v>
      </c>
      <c r="CW108">
        <f t="shared" si="129"/>
        <v>0</v>
      </c>
      <c r="CX108">
        <f t="shared" si="130"/>
        <v>0</v>
      </c>
      <c r="CY108">
        <f t="shared" si="131"/>
        <v>0</v>
      </c>
      <c r="CZ108">
        <f t="shared" si="132"/>
        <v>0</v>
      </c>
      <c r="DC108" t="s">
        <v>3</v>
      </c>
      <c r="DD108" t="s">
        <v>3</v>
      </c>
      <c r="DE108" t="s">
        <v>3</v>
      </c>
      <c r="DF108" t="s">
        <v>3</v>
      </c>
      <c r="DG108" t="s">
        <v>3</v>
      </c>
      <c r="DH108" t="s">
        <v>3</v>
      </c>
      <c r="DI108" t="s">
        <v>3</v>
      </c>
      <c r="DJ108" t="s">
        <v>3</v>
      </c>
      <c r="DK108" t="s">
        <v>3</v>
      </c>
      <c r="DL108" t="s">
        <v>3</v>
      </c>
      <c r="DM108" t="s">
        <v>3</v>
      </c>
      <c r="DN108">
        <v>0</v>
      </c>
      <c r="DO108">
        <v>0</v>
      </c>
      <c r="DP108">
        <v>1</v>
      </c>
      <c r="DQ108">
        <v>1</v>
      </c>
      <c r="DU108">
        <v>1009</v>
      </c>
      <c r="DV108" t="s">
        <v>86</v>
      </c>
      <c r="DW108" t="s">
        <v>86</v>
      </c>
      <c r="DX108">
        <v>1</v>
      </c>
      <c r="DZ108" t="s">
        <v>3</v>
      </c>
      <c r="EA108" t="s">
        <v>3</v>
      </c>
      <c r="EB108" t="s">
        <v>3</v>
      </c>
      <c r="EC108" t="s">
        <v>3</v>
      </c>
      <c r="EE108">
        <v>83666879</v>
      </c>
      <c r="EF108">
        <v>2</v>
      </c>
      <c r="EG108" t="s">
        <v>24</v>
      </c>
      <c r="EH108">
        <v>27</v>
      </c>
      <c r="EI108" t="s">
        <v>59</v>
      </c>
      <c r="EJ108">
        <v>1</v>
      </c>
      <c r="EK108">
        <v>33001</v>
      </c>
      <c r="EL108" t="s">
        <v>59</v>
      </c>
      <c r="EM108" t="s">
        <v>60</v>
      </c>
      <c r="EO108" t="s">
        <v>3</v>
      </c>
      <c r="EQ108">
        <v>1024</v>
      </c>
      <c r="ER108">
        <v>0</v>
      </c>
      <c r="ES108">
        <v>0</v>
      </c>
      <c r="ET108">
        <v>0</v>
      </c>
      <c r="EU108">
        <v>0</v>
      </c>
      <c r="EV108">
        <v>0</v>
      </c>
      <c r="EW108">
        <v>0</v>
      </c>
      <c r="EX108">
        <v>0</v>
      </c>
      <c r="FQ108">
        <v>0</v>
      </c>
      <c r="FR108">
        <v>0</v>
      </c>
      <c r="FS108">
        <v>0</v>
      </c>
      <c r="FX108">
        <v>103</v>
      </c>
      <c r="FY108">
        <v>60</v>
      </c>
      <c r="GA108" t="s">
        <v>3</v>
      </c>
      <c r="GD108">
        <v>1</v>
      </c>
      <c r="GF108">
        <v>-1307724210</v>
      </c>
      <c r="GG108">
        <v>2</v>
      </c>
      <c r="GH108">
        <v>1</v>
      </c>
      <c r="GI108">
        <v>-2</v>
      </c>
      <c r="GJ108">
        <v>0</v>
      </c>
      <c r="GK108">
        <v>0</v>
      </c>
      <c r="GL108">
        <f t="shared" si="133"/>
        <v>0</v>
      </c>
      <c r="GM108">
        <f t="shared" si="134"/>
        <v>0</v>
      </c>
      <c r="GN108">
        <f t="shared" si="135"/>
        <v>0</v>
      </c>
      <c r="GO108">
        <f t="shared" si="136"/>
        <v>0</v>
      </c>
      <c r="GP108">
        <f t="shared" si="137"/>
        <v>0</v>
      </c>
      <c r="GR108">
        <v>0</v>
      </c>
      <c r="GS108">
        <v>0</v>
      </c>
      <c r="GT108">
        <v>0</v>
      </c>
      <c r="GU108" t="s">
        <v>3</v>
      </c>
      <c r="GV108">
        <f t="shared" si="138"/>
        <v>0</v>
      </c>
      <c r="GW108">
        <v>1</v>
      </c>
      <c r="GX108">
        <f t="shared" si="139"/>
        <v>0</v>
      </c>
      <c r="HA108">
        <v>0</v>
      </c>
      <c r="HB108">
        <v>0</v>
      </c>
      <c r="HC108">
        <f t="shared" si="140"/>
        <v>0</v>
      </c>
      <c r="HE108" t="s">
        <v>3</v>
      </c>
      <c r="HF108" t="s">
        <v>3</v>
      </c>
      <c r="HM108" t="s">
        <v>3</v>
      </c>
      <c r="HN108" t="s">
        <v>61</v>
      </c>
      <c r="HO108" t="s">
        <v>62</v>
      </c>
      <c r="HP108" t="s">
        <v>59</v>
      </c>
      <c r="HQ108" t="s">
        <v>59</v>
      </c>
      <c r="HS108">
        <v>0</v>
      </c>
      <c r="IK108">
        <v>0</v>
      </c>
    </row>
    <row r="109" spans="1:255" x14ac:dyDescent="0.2">
      <c r="A109" s="2">
        <v>18</v>
      </c>
      <c r="B109" s="2">
        <v>1</v>
      </c>
      <c r="C109" s="2">
        <v>148</v>
      </c>
      <c r="D109" s="2"/>
      <c r="E109" s="2" t="s">
        <v>3</v>
      </c>
      <c r="F109" s="2" t="s">
        <v>122</v>
      </c>
      <c r="G109" s="2" t="s">
        <v>121</v>
      </c>
      <c r="H109" s="2" t="s">
        <v>86</v>
      </c>
      <c r="I109" s="2">
        <f>I92*J109</f>
        <v>0</v>
      </c>
      <c r="J109" s="2">
        <v>0</v>
      </c>
      <c r="K109" s="2">
        <v>0</v>
      </c>
      <c r="L109" s="2">
        <v>0</v>
      </c>
      <c r="M109" s="2">
        <v>0</v>
      </c>
      <c r="N109" s="2">
        <f t="shared" si="101"/>
        <v>0</v>
      </c>
      <c r="O109" s="2">
        <f t="shared" si="102"/>
        <v>0</v>
      </c>
      <c r="P109" s="2">
        <f t="shared" si="103"/>
        <v>0</v>
      </c>
      <c r="Q109" s="2">
        <f t="shared" si="104"/>
        <v>0</v>
      </c>
      <c r="R109" s="2">
        <f t="shared" si="105"/>
        <v>0</v>
      </c>
      <c r="S109" s="2">
        <f t="shared" si="106"/>
        <v>0</v>
      </c>
      <c r="T109" s="2">
        <f t="shared" si="107"/>
        <v>0</v>
      </c>
      <c r="U109" s="2">
        <f t="shared" si="108"/>
        <v>0</v>
      </c>
      <c r="V109" s="2">
        <f t="shared" si="109"/>
        <v>0</v>
      </c>
      <c r="W109" s="2">
        <f t="shared" si="110"/>
        <v>0</v>
      </c>
      <c r="X109" s="2">
        <f t="shared" si="111"/>
        <v>0</v>
      </c>
      <c r="Y109" s="2">
        <f t="shared" si="112"/>
        <v>0</v>
      </c>
      <c r="Z109" s="2"/>
      <c r="AA109" s="2">
        <v>-1</v>
      </c>
      <c r="AB109" s="2">
        <f t="shared" si="113"/>
        <v>0</v>
      </c>
      <c r="AC109" s="2">
        <f t="shared" si="114"/>
        <v>0</v>
      </c>
      <c r="AD109" s="2">
        <f t="shared" si="115"/>
        <v>0</v>
      </c>
      <c r="AE109" s="2">
        <f t="shared" si="116"/>
        <v>0</v>
      </c>
      <c r="AF109" s="2">
        <f t="shared" si="117"/>
        <v>0</v>
      </c>
      <c r="AG109" s="2">
        <f t="shared" si="118"/>
        <v>0</v>
      </c>
      <c r="AH109" s="2">
        <f t="shared" si="119"/>
        <v>0</v>
      </c>
      <c r="AI109" s="2">
        <f t="shared" si="120"/>
        <v>0</v>
      </c>
      <c r="AJ109" s="2">
        <f t="shared" si="121"/>
        <v>0</v>
      </c>
      <c r="AK109" s="2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103</v>
      </c>
      <c r="AU109" s="2">
        <v>60</v>
      </c>
      <c r="AV109" s="2">
        <v>1</v>
      </c>
      <c r="AW109" s="2">
        <v>1</v>
      </c>
      <c r="AX109" s="2"/>
      <c r="AY109" s="2"/>
      <c r="AZ109" s="2">
        <v>1</v>
      </c>
      <c r="BA109" s="2">
        <v>1</v>
      </c>
      <c r="BB109" s="2">
        <v>1</v>
      </c>
      <c r="BC109" s="2">
        <v>1</v>
      </c>
      <c r="BD109" s="2" t="s">
        <v>3</v>
      </c>
      <c r="BE109" s="2" t="s">
        <v>3</v>
      </c>
      <c r="BF109" s="2" t="s">
        <v>3</v>
      </c>
      <c r="BG109" s="2" t="s">
        <v>3</v>
      </c>
      <c r="BH109" s="2">
        <v>3</v>
      </c>
      <c r="BI109" s="2">
        <v>1</v>
      </c>
      <c r="BJ109" s="2" t="s">
        <v>3</v>
      </c>
      <c r="BK109" s="2"/>
      <c r="BL109" s="2"/>
      <c r="BM109" s="2">
        <v>33001</v>
      </c>
      <c r="BN109" s="2">
        <v>0</v>
      </c>
      <c r="BO109" s="2" t="s">
        <v>3</v>
      </c>
      <c r="BP109" s="2">
        <v>0</v>
      </c>
      <c r="BQ109" s="2">
        <v>2</v>
      </c>
      <c r="BR109" s="2">
        <v>0</v>
      </c>
      <c r="BS109" s="2">
        <v>1</v>
      </c>
      <c r="BT109" s="2">
        <v>1</v>
      </c>
      <c r="BU109" s="2">
        <v>1</v>
      </c>
      <c r="BV109" s="2">
        <v>1</v>
      </c>
      <c r="BW109" s="2">
        <v>1</v>
      </c>
      <c r="BX109" s="2">
        <v>1</v>
      </c>
      <c r="BY109" s="2" t="s">
        <v>3</v>
      </c>
      <c r="BZ109" s="2">
        <v>103</v>
      </c>
      <c r="CA109" s="2">
        <v>60</v>
      </c>
      <c r="CB109" s="2" t="s">
        <v>3</v>
      </c>
      <c r="CC109" s="2"/>
      <c r="CD109" s="2"/>
      <c r="CE109" s="2">
        <v>0</v>
      </c>
      <c r="CF109" s="2">
        <v>0</v>
      </c>
      <c r="CG109" s="2">
        <v>0</v>
      </c>
      <c r="CH109" s="2">
        <v>0</v>
      </c>
      <c r="CI109" s="2">
        <v>0</v>
      </c>
      <c r="CJ109" s="2">
        <v>0</v>
      </c>
      <c r="CK109" s="2">
        <v>0</v>
      </c>
      <c r="CL109" s="2">
        <v>0</v>
      </c>
      <c r="CM109" s="2">
        <v>0</v>
      </c>
      <c r="CN109" s="2" t="s">
        <v>3</v>
      </c>
      <c r="CO109" s="2">
        <v>0</v>
      </c>
      <c r="CP109" s="2">
        <f t="shared" si="122"/>
        <v>0</v>
      </c>
      <c r="CQ109" s="2">
        <f t="shared" si="123"/>
        <v>0</v>
      </c>
      <c r="CR109" s="2">
        <f t="shared" si="124"/>
        <v>0</v>
      </c>
      <c r="CS109" s="2">
        <f t="shared" si="125"/>
        <v>0</v>
      </c>
      <c r="CT109" s="2">
        <f t="shared" si="126"/>
        <v>0</v>
      </c>
      <c r="CU109" s="2">
        <f t="shared" si="127"/>
        <v>0</v>
      </c>
      <c r="CV109" s="2">
        <f t="shared" si="128"/>
        <v>0</v>
      </c>
      <c r="CW109" s="2">
        <f t="shared" si="129"/>
        <v>0</v>
      </c>
      <c r="CX109" s="2">
        <f t="shared" si="130"/>
        <v>0</v>
      </c>
      <c r="CY109" s="2">
        <f t="shared" si="131"/>
        <v>0</v>
      </c>
      <c r="CZ109" s="2">
        <f t="shared" si="132"/>
        <v>0</v>
      </c>
      <c r="DA109" s="2"/>
      <c r="DB109" s="2"/>
      <c r="DC109" s="2" t="s">
        <v>3</v>
      </c>
      <c r="DD109" s="2" t="s">
        <v>3</v>
      </c>
      <c r="DE109" s="2" t="s">
        <v>3</v>
      </c>
      <c r="DF109" s="2" t="s">
        <v>3</v>
      </c>
      <c r="DG109" s="2" t="s">
        <v>3</v>
      </c>
      <c r="DH109" s="2" t="s">
        <v>3</v>
      </c>
      <c r="DI109" s="2" t="s">
        <v>3</v>
      </c>
      <c r="DJ109" s="2" t="s">
        <v>3</v>
      </c>
      <c r="DK109" s="2" t="s">
        <v>3</v>
      </c>
      <c r="DL109" s="2" t="s">
        <v>3</v>
      </c>
      <c r="DM109" s="2" t="s">
        <v>3</v>
      </c>
      <c r="DN109" s="2">
        <v>0</v>
      </c>
      <c r="DO109" s="2">
        <v>0</v>
      </c>
      <c r="DP109" s="2">
        <v>1</v>
      </c>
      <c r="DQ109" s="2">
        <v>1</v>
      </c>
      <c r="DR109" s="2"/>
      <c r="DS109" s="2"/>
      <c r="DT109" s="2"/>
      <c r="DU109" s="2">
        <v>1009</v>
      </c>
      <c r="DV109" s="2" t="s">
        <v>86</v>
      </c>
      <c r="DW109" s="2" t="s">
        <v>86</v>
      </c>
      <c r="DX109" s="2">
        <v>1</v>
      </c>
      <c r="DY109" s="2"/>
      <c r="DZ109" s="2" t="s">
        <v>3</v>
      </c>
      <c r="EA109" s="2" t="s">
        <v>3</v>
      </c>
      <c r="EB109" s="2" t="s">
        <v>3</v>
      </c>
      <c r="EC109" s="2" t="s">
        <v>3</v>
      </c>
      <c r="ED109" s="2"/>
      <c r="EE109" s="2">
        <v>83666879</v>
      </c>
      <c r="EF109" s="2">
        <v>2</v>
      </c>
      <c r="EG109" s="2" t="s">
        <v>24</v>
      </c>
      <c r="EH109" s="2">
        <v>27</v>
      </c>
      <c r="EI109" s="2" t="s">
        <v>59</v>
      </c>
      <c r="EJ109" s="2">
        <v>1</v>
      </c>
      <c r="EK109" s="2">
        <v>33001</v>
      </c>
      <c r="EL109" s="2" t="s">
        <v>59</v>
      </c>
      <c r="EM109" s="2" t="s">
        <v>60</v>
      </c>
      <c r="EN109" s="2"/>
      <c r="EO109" s="2" t="s">
        <v>3</v>
      </c>
      <c r="EP109" s="2"/>
      <c r="EQ109" s="2">
        <v>1024</v>
      </c>
      <c r="ER109" s="2">
        <v>0</v>
      </c>
      <c r="ES109" s="2">
        <v>0</v>
      </c>
      <c r="ET109" s="2">
        <v>0</v>
      </c>
      <c r="EU109" s="2">
        <v>0</v>
      </c>
      <c r="EV109" s="2">
        <v>0</v>
      </c>
      <c r="EW109" s="2">
        <v>0</v>
      </c>
      <c r="EX109" s="2">
        <v>0</v>
      </c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>
        <v>0</v>
      </c>
      <c r="FR109" s="2">
        <v>0</v>
      </c>
      <c r="FS109" s="2">
        <v>0</v>
      </c>
      <c r="FT109" s="2"/>
      <c r="FU109" s="2"/>
      <c r="FV109" s="2"/>
      <c r="FW109" s="2"/>
      <c r="FX109" s="2">
        <v>103</v>
      </c>
      <c r="FY109" s="2">
        <v>60</v>
      </c>
      <c r="FZ109" s="2"/>
      <c r="GA109" s="2" t="s">
        <v>3</v>
      </c>
      <c r="GB109" s="2"/>
      <c r="GC109" s="2"/>
      <c r="GD109" s="2">
        <v>1</v>
      </c>
      <c r="GE109" s="2"/>
      <c r="GF109" s="2">
        <v>644915416</v>
      </c>
      <c r="GG109" s="2">
        <v>2</v>
      </c>
      <c r="GH109" s="2">
        <v>1</v>
      </c>
      <c r="GI109" s="2">
        <v>-2</v>
      </c>
      <c r="GJ109" s="2">
        <v>0</v>
      </c>
      <c r="GK109" s="2">
        <v>0</v>
      </c>
      <c r="GL109" s="2">
        <f t="shared" si="133"/>
        <v>0</v>
      </c>
      <c r="GM109" s="2">
        <f t="shared" si="134"/>
        <v>0</v>
      </c>
      <c r="GN109" s="2">
        <f t="shared" si="135"/>
        <v>0</v>
      </c>
      <c r="GO109" s="2">
        <f t="shared" si="136"/>
        <v>0</v>
      </c>
      <c r="GP109" s="2">
        <f t="shared" si="137"/>
        <v>0</v>
      </c>
      <c r="GQ109" s="2"/>
      <c r="GR109" s="2">
        <v>0</v>
      </c>
      <c r="GS109" s="2">
        <v>0</v>
      </c>
      <c r="GT109" s="2">
        <v>0</v>
      </c>
      <c r="GU109" s="2" t="s">
        <v>3</v>
      </c>
      <c r="GV109" s="2">
        <f t="shared" si="138"/>
        <v>0</v>
      </c>
      <c r="GW109" s="2">
        <v>1</v>
      </c>
      <c r="GX109" s="2">
        <f t="shared" si="139"/>
        <v>0</v>
      </c>
      <c r="GY109" s="2"/>
      <c r="GZ109" s="2"/>
      <c r="HA109" s="2">
        <v>0</v>
      </c>
      <c r="HB109" s="2">
        <v>0</v>
      </c>
      <c r="HC109" s="2">
        <f t="shared" si="140"/>
        <v>0</v>
      </c>
      <c r="HD109" s="2"/>
      <c r="HE109" s="2" t="s">
        <v>3</v>
      </c>
      <c r="HF109" s="2" t="s">
        <v>3</v>
      </c>
      <c r="HG109" s="2"/>
      <c r="HH109" s="2"/>
      <c r="HI109" s="2"/>
      <c r="HJ109" s="2"/>
      <c r="HK109" s="2"/>
      <c r="HL109" s="2"/>
      <c r="HM109" s="2" t="s">
        <v>3</v>
      </c>
      <c r="HN109" s="2" t="s">
        <v>61</v>
      </c>
      <c r="HO109" s="2" t="s">
        <v>62</v>
      </c>
      <c r="HP109" s="2" t="s">
        <v>59</v>
      </c>
      <c r="HQ109" s="2" t="s">
        <v>59</v>
      </c>
      <c r="HR109" s="2"/>
      <c r="HS109" s="2">
        <v>0</v>
      </c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>
        <v>0</v>
      </c>
      <c r="IL109" s="2"/>
      <c r="IM109" s="2"/>
      <c r="IN109" s="2"/>
      <c r="IO109" s="2"/>
      <c r="IP109" s="2"/>
      <c r="IQ109" s="2"/>
      <c r="IR109" s="2"/>
      <c r="IS109" s="2"/>
      <c r="IT109" s="2"/>
      <c r="IU109" s="2"/>
    </row>
    <row r="110" spans="1:255" x14ac:dyDescent="0.2">
      <c r="A110">
        <v>18</v>
      </c>
      <c r="B110">
        <v>1</v>
      </c>
      <c r="C110">
        <v>168</v>
      </c>
      <c r="E110" t="s">
        <v>3</v>
      </c>
      <c r="F110" t="s">
        <v>122</v>
      </c>
      <c r="G110" t="s">
        <v>121</v>
      </c>
      <c r="H110" t="s">
        <v>86</v>
      </c>
      <c r="I110">
        <f>I93*J110</f>
        <v>0</v>
      </c>
      <c r="J110">
        <v>0</v>
      </c>
      <c r="K110">
        <v>0</v>
      </c>
      <c r="L110">
        <v>0</v>
      </c>
      <c r="M110">
        <v>0</v>
      </c>
      <c r="N110">
        <f t="shared" si="101"/>
        <v>0</v>
      </c>
      <c r="O110">
        <f t="shared" si="102"/>
        <v>0</v>
      </c>
      <c r="P110">
        <f t="shared" si="103"/>
        <v>0</v>
      </c>
      <c r="Q110">
        <f t="shared" si="104"/>
        <v>0</v>
      </c>
      <c r="R110">
        <f t="shared" si="105"/>
        <v>0</v>
      </c>
      <c r="S110">
        <f t="shared" si="106"/>
        <v>0</v>
      </c>
      <c r="T110">
        <f t="shared" si="107"/>
        <v>0</v>
      </c>
      <c r="U110">
        <f t="shared" si="108"/>
        <v>0</v>
      </c>
      <c r="V110">
        <f t="shared" si="109"/>
        <v>0</v>
      </c>
      <c r="W110">
        <f t="shared" si="110"/>
        <v>0</v>
      </c>
      <c r="X110">
        <f t="shared" si="111"/>
        <v>0</v>
      </c>
      <c r="Y110">
        <f t="shared" si="112"/>
        <v>0</v>
      </c>
      <c r="AA110">
        <v>-1</v>
      </c>
      <c r="AB110">
        <f t="shared" si="113"/>
        <v>0</v>
      </c>
      <c r="AC110">
        <f t="shared" si="114"/>
        <v>0</v>
      </c>
      <c r="AD110">
        <f t="shared" si="115"/>
        <v>0</v>
      </c>
      <c r="AE110">
        <f t="shared" si="116"/>
        <v>0</v>
      </c>
      <c r="AF110">
        <f t="shared" si="117"/>
        <v>0</v>
      </c>
      <c r="AG110">
        <f t="shared" si="118"/>
        <v>0</v>
      </c>
      <c r="AH110">
        <f t="shared" si="119"/>
        <v>0</v>
      </c>
      <c r="AI110">
        <f t="shared" si="120"/>
        <v>0</v>
      </c>
      <c r="AJ110">
        <f t="shared" si="121"/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103</v>
      </c>
      <c r="AU110">
        <v>60</v>
      </c>
      <c r="AV110">
        <v>1</v>
      </c>
      <c r="AW110">
        <v>1</v>
      </c>
      <c r="AZ110">
        <v>1</v>
      </c>
      <c r="BA110">
        <v>1</v>
      </c>
      <c r="BB110">
        <v>1</v>
      </c>
      <c r="BC110">
        <v>1</v>
      </c>
      <c r="BD110" t="s">
        <v>3</v>
      </c>
      <c r="BE110" t="s">
        <v>3</v>
      </c>
      <c r="BF110" t="s">
        <v>3</v>
      </c>
      <c r="BG110" t="s">
        <v>3</v>
      </c>
      <c r="BH110">
        <v>3</v>
      </c>
      <c r="BI110">
        <v>1</v>
      </c>
      <c r="BJ110" t="s">
        <v>3</v>
      </c>
      <c r="BM110">
        <v>33001</v>
      </c>
      <c r="BN110">
        <v>0</v>
      </c>
      <c r="BO110" t="s">
        <v>3</v>
      </c>
      <c r="BP110">
        <v>0</v>
      </c>
      <c r="BQ110">
        <v>2</v>
      </c>
      <c r="BR110">
        <v>0</v>
      </c>
      <c r="BS110">
        <v>1</v>
      </c>
      <c r="BT110">
        <v>1</v>
      </c>
      <c r="BU110">
        <v>1</v>
      </c>
      <c r="BV110">
        <v>1</v>
      </c>
      <c r="BW110">
        <v>1</v>
      </c>
      <c r="BX110">
        <v>1</v>
      </c>
      <c r="BY110" t="s">
        <v>3</v>
      </c>
      <c r="BZ110">
        <v>103</v>
      </c>
      <c r="CA110">
        <v>60</v>
      </c>
      <c r="CB110" t="s">
        <v>3</v>
      </c>
      <c r="CE110">
        <v>0</v>
      </c>
      <c r="CF110">
        <v>0</v>
      </c>
      <c r="CG110">
        <v>0</v>
      </c>
      <c r="CH110">
        <v>0</v>
      </c>
      <c r="CI110">
        <v>0</v>
      </c>
      <c r="CJ110">
        <v>0</v>
      </c>
      <c r="CK110">
        <v>0</v>
      </c>
      <c r="CL110">
        <v>0</v>
      </c>
      <c r="CM110">
        <v>0</v>
      </c>
      <c r="CN110" t="s">
        <v>3</v>
      </c>
      <c r="CO110">
        <v>0</v>
      </c>
      <c r="CP110">
        <f t="shared" si="122"/>
        <v>0</v>
      </c>
      <c r="CQ110">
        <f t="shared" si="123"/>
        <v>0</v>
      </c>
      <c r="CR110">
        <f t="shared" si="124"/>
        <v>0</v>
      </c>
      <c r="CS110">
        <f t="shared" si="125"/>
        <v>0</v>
      </c>
      <c r="CT110">
        <f t="shared" si="126"/>
        <v>0</v>
      </c>
      <c r="CU110">
        <f t="shared" si="127"/>
        <v>0</v>
      </c>
      <c r="CV110">
        <f t="shared" si="128"/>
        <v>0</v>
      </c>
      <c r="CW110">
        <f t="shared" si="129"/>
        <v>0</v>
      </c>
      <c r="CX110">
        <f t="shared" si="130"/>
        <v>0</v>
      </c>
      <c r="CY110">
        <f t="shared" si="131"/>
        <v>0</v>
      </c>
      <c r="CZ110">
        <f t="shared" si="132"/>
        <v>0</v>
      </c>
      <c r="DC110" t="s">
        <v>3</v>
      </c>
      <c r="DD110" t="s">
        <v>3</v>
      </c>
      <c r="DE110" t="s">
        <v>3</v>
      </c>
      <c r="DF110" t="s">
        <v>3</v>
      </c>
      <c r="DG110" t="s">
        <v>3</v>
      </c>
      <c r="DH110" t="s">
        <v>3</v>
      </c>
      <c r="DI110" t="s">
        <v>3</v>
      </c>
      <c r="DJ110" t="s">
        <v>3</v>
      </c>
      <c r="DK110" t="s">
        <v>3</v>
      </c>
      <c r="DL110" t="s">
        <v>3</v>
      </c>
      <c r="DM110" t="s">
        <v>3</v>
      </c>
      <c r="DN110">
        <v>0</v>
      </c>
      <c r="DO110">
        <v>0</v>
      </c>
      <c r="DP110">
        <v>1</v>
      </c>
      <c r="DQ110">
        <v>1</v>
      </c>
      <c r="DU110">
        <v>1009</v>
      </c>
      <c r="DV110" t="s">
        <v>86</v>
      </c>
      <c r="DW110" t="s">
        <v>86</v>
      </c>
      <c r="DX110">
        <v>1</v>
      </c>
      <c r="DZ110" t="s">
        <v>3</v>
      </c>
      <c r="EA110" t="s">
        <v>3</v>
      </c>
      <c r="EB110" t="s">
        <v>3</v>
      </c>
      <c r="EC110" t="s">
        <v>3</v>
      </c>
      <c r="EE110">
        <v>83666879</v>
      </c>
      <c r="EF110">
        <v>2</v>
      </c>
      <c r="EG110" t="s">
        <v>24</v>
      </c>
      <c r="EH110">
        <v>27</v>
      </c>
      <c r="EI110" t="s">
        <v>59</v>
      </c>
      <c r="EJ110">
        <v>1</v>
      </c>
      <c r="EK110">
        <v>33001</v>
      </c>
      <c r="EL110" t="s">
        <v>59</v>
      </c>
      <c r="EM110" t="s">
        <v>60</v>
      </c>
      <c r="EO110" t="s">
        <v>3</v>
      </c>
      <c r="EQ110">
        <v>1024</v>
      </c>
      <c r="ER110">
        <v>0</v>
      </c>
      <c r="ES110">
        <v>0</v>
      </c>
      <c r="ET110">
        <v>0</v>
      </c>
      <c r="EU110">
        <v>0</v>
      </c>
      <c r="EV110">
        <v>0</v>
      </c>
      <c r="EW110">
        <v>0</v>
      </c>
      <c r="EX110">
        <v>0</v>
      </c>
      <c r="FQ110">
        <v>0</v>
      </c>
      <c r="FR110">
        <v>0</v>
      </c>
      <c r="FS110">
        <v>0</v>
      </c>
      <c r="FX110">
        <v>103</v>
      </c>
      <c r="FY110">
        <v>60</v>
      </c>
      <c r="GA110" t="s">
        <v>3</v>
      </c>
      <c r="GD110">
        <v>1</v>
      </c>
      <c r="GF110">
        <v>644915416</v>
      </c>
      <c r="GG110">
        <v>2</v>
      </c>
      <c r="GH110">
        <v>1</v>
      </c>
      <c r="GI110">
        <v>-2</v>
      </c>
      <c r="GJ110">
        <v>0</v>
      </c>
      <c r="GK110">
        <v>0</v>
      </c>
      <c r="GL110">
        <f t="shared" si="133"/>
        <v>0</v>
      </c>
      <c r="GM110">
        <f t="shared" si="134"/>
        <v>0</v>
      </c>
      <c r="GN110">
        <f t="shared" si="135"/>
        <v>0</v>
      </c>
      <c r="GO110">
        <f t="shared" si="136"/>
        <v>0</v>
      </c>
      <c r="GP110">
        <f t="shared" si="137"/>
        <v>0</v>
      </c>
      <c r="GR110">
        <v>0</v>
      </c>
      <c r="GS110">
        <v>0</v>
      </c>
      <c r="GT110">
        <v>0</v>
      </c>
      <c r="GU110" t="s">
        <v>3</v>
      </c>
      <c r="GV110">
        <f t="shared" si="138"/>
        <v>0</v>
      </c>
      <c r="GW110">
        <v>1</v>
      </c>
      <c r="GX110">
        <f t="shared" si="139"/>
        <v>0</v>
      </c>
      <c r="HA110">
        <v>0</v>
      </c>
      <c r="HB110">
        <v>0</v>
      </c>
      <c r="HC110">
        <f t="shared" si="140"/>
        <v>0</v>
      </c>
      <c r="HE110" t="s">
        <v>3</v>
      </c>
      <c r="HF110" t="s">
        <v>3</v>
      </c>
      <c r="HM110" t="s">
        <v>3</v>
      </c>
      <c r="HN110" t="s">
        <v>61</v>
      </c>
      <c r="HO110" t="s">
        <v>62</v>
      </c>
      <c r="HP110" t="s">
        <v>59</v>
      </c>
      <c r="HQ110" t="s">
        <v>59</v>
      </c>
      <c r="HS110">
        <v>0</v>
      </c>
      <c r="IK110">
        <v>0</v>
      </c>
    </row>
    <row r="111" spans="1:255" x14ac:dyDescent="0.2">
      <c r="A111" s="2">
        <v>18</v>
      </c>
      <c r="B111" s="2">
        <v>1</v>
      </c>
      <c r="C111" s="2">
        <v>149</v>
      </c>
      <c r="D111" s="2"/>
      <c r="E111" s="2" t="s">
        <v>3</v>
      </c>
      <c r="F111" s="2" t="s">
        <v>105</v>
      </c>
      <c r="G111" s="2" t="s">
        <v>106</v>
      </c>
      <c r="H111" s="2" t="s">
        <v>43</v>
      </c>
      <c r="I111" s="2">
        <f>I92*J111</f>
        <v>0</v>
      </c>
      <c r="J111" s="2">
        <v>0</v>
      </c>
      <c r="K111" s="2">
        <v>0</v>
      </c>
      <c r="L111" s="2">
        <v>0</v>
      </c>
      <c r="M111" s="2">
        <v>0</v>
      </c>
      <c r="N111" s="2">
        <f t="shared" si="101"/>
        <v>0</v>
      </c>
      <c r="O111" s="2">
        <f t="shared" si="102"/>
        <v>0</v>
      </c>
      <c r="P111" s="2">
        <f t="shared" si="103"/>
        <v>0</v>
      </c>
      <c r="Q111" s="2">
        <f t="shared" si="104"/>
        <v>0</v>
      </c>
      <c r="R111" s="2">
        <f t="shared" si="105"/>
        <v>0</v>
      </c>
      <c r="S111" s="2">
        <f t="shared" si="106"/>
        <v>0</v>
      </c>
      <c r="T111" s="2">
        <f t="shared" si="107"/>
        <v>0</v>
      </c>
      <c r="U111" s="2">
        <f t="shared" si="108"/>
        <v>0</v>
      </c>
      <c r="V111" s="2">
        <f t="shared" si="109"/>
        <v>0</v>
      </c>
      <c r="W111" s="2">
        <f t="shared" si="110"/>
        <v>0</v>
      </c>
      <c r="X111" s="2">
        <f t="shared" si="111"/>
        <v>0</v>
      </c>
      <c r="Y111" s="2">
        <f t="shared" si="112"/>
        <v>0</v>
      </c>
      <c r="Z111" s="2"/>
      <c r="AA111" s="2">
        <v>-1</v>
      </c>
      <c r="AB111" s="2">
        <f t="shared" si="113"/>
        <v>0</v>
      </c>
      <c r="AC111" s="2">
        <f t="shared" si="114"/>
        <v>0</v>
      </c>
      <c r="AD111" s="2">
        <f t="shared" si="115"/>
        <v>0</v>
      </c>
      <c r="AE111" s="2">
        <f t="shared" si="116"/>
        <v>0</v>
      </c>
      <c r="AF111" s="2">
        <f t="shared" si="117"/>
        <v>0</v>
      </c>
      <c r="AG111" s="2">
        <f t="shared" si="118"/>
        <v>0</v>
      </c>
      <c r="AH111" s="2">
        <f t="shared" si="119"/>
        <v>0</v>
      </c>
      <c r="AI111" s="2">
        <f t="shared" si="120"/>
        <v>0</v>
      </c>
      <c r="AJ111" s="2">
        <f t="shared" si="121"/>
        <v>0</v>
      </c>
      <c r="AK111" s="2">
        <v>0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2">
        <v>103</v>
      </c>
      <c r="AU111" s="2">
        <v>60</v>
      </c>
      <c r="AV111" s="2">
        <v>1</v>
      </c>
      <c r="AW111" s="2">
        <v>1</v>
      </c>
      <c r="AX111" s="2"/>
      <c r="AY111" s="2"/>
      <c r="AZ111" s="2">
        <v>1</v>
      </c>
      <c r="BA111" s="2">
        <v>1</v>
      </c>
      <c r="BB111" s="2">
        <v>1</v>
      </c>
      <c r="BC111" s="2">
        <v>1</v>
      </c>
      <c r="BD111" s="2" t="s">
        <v>3</v>
      </c>
      <c r="BE111" s="2" t="s">
        <v>3</v>
      </c>
      <c r="BF111" s="2" t="s">
        <v>3</v>
      </c>
      <c r="BG111" s="2" t="s">
        <v>3</v>
      </c>
      <c r="BH111" s="2">
        <v>3</v>
      </c>
      <c r="BI111" s="2">
        <v>1</v>
      </c>
      <c r="BJ111" s="2" t="s">
        <v>3</v>
      </c>
      <c r="BK111" s="2"/>
      <c r="BL111" s="2"/>
      <c r="BM111" s="2">
        <v>33001</v>
      </c>
      <c r="BN111" s="2">
        <v>0</v>
      </c>
      <c r="BO111" s="2" t="s">
        <v>3</v>
      </c>
      <c r="BP111" s="2">
        <v>0</v>
      </c>
      <c r="BQ111" s="2">
        <v>2</v>
      </c>
      <c r="BR111" s="2">
        <v>0</v>
      </c>
      <c r="BS111" s="2">
        <v>1</v>
      </c>
      <c r="BT111" s="2">
        <v>1</v>
      </c>
      <c r="BU111" s="2">
        <v>1</v>
      </c>
      <c r="BV111" s="2">
        <v>1</v>
      </c>
      <c r="BW111" s="2">
        <v>1</v>
      </c>
      <c r="BX111" s="2">
        <v>1</v>
      </c>
      <c r="BY111" s="2" t="s">
        <v>3</v>
      </c>
      <c r="BZ111" s="2">
        <v>103</v>
      </c>
      <c r="CA111" s="2">
        <v>60</v>
      </c>
      <c r="CB111" s="2" t="s">
        <v>3</v>
      </c>
      <c r="CC111" s="2"/>
      <c r="CD111" s="2"/>
      <c r="CE111" s="2">
        <v>0</v>
      </c>
      <c r="CF111" s="2">
        <v>0</v>
      </c>
      <c r="CG111" s="2">
        <v>0</v>
      </c>
      <c r="CH111" s="2">
        <v>0</v>
      </c>
      <c r="CI111" s="2">
        <v>0</v>
      </c>
      <c r="CJ111" s="2">
        <v>0</v>
      </c>
      <c r="CK111" s="2">
        <v>0</v>
      </c>
      <c r="CL111" s="2">
        <v>0</v>
      </c>
      <c r="CM111" s="2">
        <v>0</v>
      </c>
      <c r="CN111" s="2" t="s">
        <v>3</v>
      </c>
      <c r="CO111" s="2">
        <v>0</v>
      </c>
      <c r="CP111" s="2">
        <f t="shared" si="122"/>
        <v>0</v>
      </c>
      <c r="CQ111" s="2">
        <f t="shared" si="123"/>
        <v>0</v>
      </c>
      <c r="CR111" s="2">
        <f t="shared" si="124"/>
        <v>0</v>
      </c>
      <c r="CS111" s="2">
        <f t="shared" si="125"/>
        <v>0</v>
      </c>
      <c r="CT111" s="2">
        <f t="shared" si="126"/>
        <v>0</v>
      </c>
      <c r="CU111" s="2">
        <f t="shared" si="127"/>
        <v>0</v>
      </c>
      <c r="CV111" s="2">
        <f t="shared" si="128"/>
        <v>0</v>
      </c>
      <c r="CW111" s="2">
        <f t="shared" si="129"/>
        <v>0</v>
      </c>
      <c r="CX111" s="2">
        <f t="shared" si="130"/>
        <v>0</v>
      </c>
      <c r="CY111" s="2">
        <f t="shared" si="131"/>
        <v>0</v>
      </c>
      <c r="CZ111" s="2">
        <f t="shared" si="132"/>
        <v>0</v>
      </c>
      <c r="DA111" s="2"/>
      <c r="DB111" s="2"/>
      <c r="DC111" s="2" t="s">
        <v>3</v>
      </c>
      <c r="DD111" s="2" t="s">
        <v>3</v>
      </c>
      <c r="DE111" s="2" t="s">
        <v>3</v>
      </c>
      <c r="DF111" s="2" t="s">
        <v>3</v>
      </c>
      <c r="DG111" s="2" t="s">
        <v>3</v>
      </c>
      <c r="DH111" s="2" t="s">
        <v>3</v>
      </c>
      <c r="DI111" s="2" t="s">
        <v>3</v>
      </c>
      <c r="DJ111" s="2" t="s">
        <v>3</v>
      </c>
      <c r="DK111" s="2" t="s">
        <v>3</v>
      </c>
      <c r="DL111" s="2" t="s">
        <v>3</v>
      </c>
      <c r="DM111" s="2" t="s">
        <v>3</v>
      </c>
      <c r="DN111" s="2">
        <v>0</v>
      </c>
      <c r="DO111" s="2">
        <v>0</v>
      </c>
      <c r="DP111" s="2">
        <v>1</v>
      </c>
      <c r="DQ111" s="2">
        <v>1</v>
      </c>
      <c r="DR111" s="2"/>
      <c r="DS111" s="2"/>
      <c r="DT111" s="2"/>
      <c r="DU111" s="2">
        <v>1013</v>
      </c>
      <c r="DV111" s="2" t="s">
        <v>43</v>
      </c>
      <c r="DW111" s="2" t="s">
        <v>43</v>
      </c>
      <c r="DX111" s="2">
        <v>1</v>
      </c>
      <c r="DY111" s="2"/>
      <c r="DZ111" s="2" t="s">
        <v>3</v>
      </c>
      <c r="EA111" s="2" t="s">
        <v>3</v>
      </c>
      <c r="EB111" s="2" t="s">
        <v>3</v>
      </c>
      <c r="EC111" s="2" t="s">
        <v>3</v>
      </c>
      <c r="ED111" s="2"/>
      <c r="EE111" s="2">
        <v>83666879</v>
      </c>
      <c r="EF111" s="2">
        <v>2</v>
      </c>
      <c r="EG111" s="2" t="s">
        <v>24</v>
      </c>
      <c r="EH111" s="2">
        <v>27</v>
      </c>
      <c r="EI111" s="2" t="s">
        <v>59</v>
      </c>
      <c r="EJ111" s="2">
        <v>1</v>
      </c>
      <c r="EK111" s="2">
        <v>33001</v>
      </c>
      <c r="EL111" s="2" t="s">
        <v>59</v>
      </c>
      <c r="EM111" s="2" t="s">
        <v>60</v>
      </c>
      <c r="EN111" s="2"/>
      <c r="EO111" s="2" t="s">
        <v>3</v>
      </c>
      <c r="EP111" s="2"/>
      <c r="EQ111" s="2">
        <v>1024</v>
      </c>
      <c r="ER111" s="2">
        <v>0</v>
      </c>
      <c r="ES111" s="2">
        <v>0</v>
      </c>
      <c r="ET111" s="2">
        <v>0</v>
      </c>
      <c r="EU111" s="2">
        <v>0</v>
      </c>
      <c r="EV111" s="2">
        <v>0</v>
      </c>
      <c r="EW111" s="2">
        <v>0</v>
      </c>
      <c r="EX111" s="2">
        <v>0</v>
      </c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>
        <v>0</v>
      </c>
      <c r="FR111" s="2">
        <v>0</v>
      </c>
      <c r="FS111" s="2">
        <v>0</v>
      </c>
      <c r="FT111" s="2"/>
      <c r="FU111" s="2"/>
      <c r="FV111" s="2"/>
      <c r="FW111" s="2"/>
      <c r="FX111" s="2">
        <v>103</v>
      </c>
      <c r="FY111" s="2">
        <v>60</v>
      </c>
      <c r="FZ111" s="2"/>
      <c r="GA111" s="2" t="s">
        <v>3</v>
      </c>
      <c r="GB111" s="2"/>
      <c r="GC111" s="2"/>
      <c r="GD111" s="2">
        <v>1</v>
      </c>
      <c r="GE111" s="2"/>
      <c r="GF111" s="2">
        <v>-320198552</v>
      </c>
      <c r="GG111" s="2">
        <v>2</v>
      </c>
      <c r="GH111" s="2">
        <v>1</v>
      </c>
      <c r="GI111" s="2">
        <v>-2</v>
      </c>
      <c r="GJ111" s="2">
        <v>0</v>
      </c>
      <c r="GK111" s="2">
        <v>0</v>
      </c>
      <c r="GL111" s="2">
        <f t="shared" si="133"/>
        <v>0</v>
      </c>
      <c r="GM111" s="2">
        <f t="shared" si="134"/>
        <v>0</v>
      </c>
      <c r="GN111" s="2">
        <f t="shared" si="135"/>
        <v>0</v>
      </c>
      <c r="GO111" s="2">
        <f t="shared" si="136"/>
        <v>0</v>
      </c>
      <c r="GP111" s="2">
        <f t="shared" si="137"/>
        <v>0</v>
      </c>
      <c r="GQ111" s="2"/>
      <c r="GR111" s="2">
        <v>0</v>
      </c>
      <c r="GS111" s="2">
        <v>0</v>
      </c>
      <c r="GT111" s="2">
        <v>0</v>
      </c>
      <c r="GU111" s="2" t="s">
        <v>3</v>
      </c>
      <c r="GV111" s="2">
        <f t="shared" si="138"/>
        <v>0</v>
      </c>
      <c r="GW111" s="2">
        <v>1</v>
      </c>
      <c r="GX111" s="2">
        <f t="shared" si="139"/>
        <v>0</v>
      </c>
      <c r="GY111" s="2"/>
      <c r="GZ111" s="2"/>
      <c r="HA111" s="2">
        <v>0</v>
      </c>
      <c r="HB111" s="2">
        <v>0</v>
      </c>
      <c r="HC111" s="2">
        <f t="shared" si="140"/>
        <v>0</v>
      </c>
      <c r="HD111" s="2"/>
      <c r="HE111" s="2" t="s">
        <v>3</v>
      </c>
      <c r="HF111" s="2" t="s">
        <v>3</v>
      </c>
      <c r="HG111" s="2"/>
      <c r="HH111" s="2"/>
      <c r="HI111" s="2"/>
      <c r="HJ111" s="2"/>
      <c r="HK111" s="2"/>
      <c r="HL111" s="2"/>
      <c r="HM111" s="2" t="s">
        <v>3</v>
      </c>
      <c r="HN111" s="2" t="s">
        <v>61</v>
      </c>
      <c r="HO111" s="2" t="s">
        <v>62</v>
      </c>
      <c r="HP111" s="2" t="s">
        <v>59</v>
      </c>
      <c r="HQ111" s="2" t="s">
        <v>59</v>
      </c>
      <c r="HR111" s="2"/>
      <c r="HS111" s="2">
        <v>0</v>
      </c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>
        <v>0</v>
      </c>
      <c r="IL111" s="2"/>
      <c r="IM111" s="2"/>
      <c r="IN111" s="2"/>
      <c r="IO111" s="2"/>
      <c r="IP111" s="2"/>
      <c r="IQ111" s="2"/>
      <c r="IR111" s="2"/>
      <c r="IS111" s="2"/>
      <c r="IT111" s="2"/>
      <c r="IU111" s="2"/>
    </row>
    <row r="112" spans="1:255" x14ac:dyDescent="0.2">
      <c r="A112">
        <v>18</v>
      </c>
      <c r="B112">
        <v>1</v>
      </c>
      <c r="C112">
        <v>169</v>
      </c>
      <c r="E112" t="s">
        <v>3</v>
      </c>
      <c r="F112" t="s">
        <v>105</v>
      </c>
      <c r="G112" t="s">
        <v>106</v>
      </c>
      <c r="H112" t="s">
        <v>43</v>
      </c>
      <c r="I112">
        <f>I93*J112</f>
        <v>0</v>
      </c>
      <c r="J112">
        <v>0</v>
      </c>
      <c r="K112">
        <v>0</v>
      </c>
      <c r="L112">
        <v>0</v>
      </c>
      <c r="M112">
        <v>0</v>
      </c>
      <c r="N112">
        <f t="shared" si="101"/>
        <v>0</v>
      </c>
      <c r="O112">
        <f t="shared" si="102"/>
        <v>0</v>
      </c>
      <c r="P112">
        <f t="shared" si="103"/>
        <v>0</v>
      </c>
      <c r="Q112">
        <f t="shared" si="104"/>
        <v>0</v>
      </c>
      <c r="R112">
        <f t="shared" si="105"/>
        <v>0</v>
      </c>
      <c r="S112">
        <f t="shared" si="106"/>
        <v>0</v>
      </c>
      <c r="T112">
        <f t="shared" si="107"/>
        <v>0</v>
      </c>
      <c r="U112">
        <f t="shared" si="108"/>
        <v>0</v>
      </c>
      <c r="V112">
        <f t="shared" si="109"/>
        <v>0</v>
      </c>
      <c r="W112">
        <f t="shared" si="110"/>
        <v>0</v>
      </c>
      <c r="X112">
        <f t="shared" si="111"/>
        <v>0</v>
      </c>
      <c r="Y112">
        <f t="shared" si="112"/>
        <v>0</v>
      </c>
      <c r="AA112">
        <v>-1</v>
      </c>
      <c r="AB112">
        <f t="shared" si="113"/>
        <v>0</v>
      </c>
      <c r="AC112">
        <f t="shared" si="114"/>
        <v>0</v>
      </c>
      <c r="AD112">
        <f t="shared" si="115"/>
        <v>0</v>
      </c>
      <c r="AE112">
        <f t="shared" si="116"/>
        <v>0</v>
      </c>
      <c r="AF112">
        <f t="shared" si="117"/>
        <v>0</v>
      </c>
      <c r="AG112">
        <f t="shared" si="118"/>
        <v>0</v>
      </c>
      <c r="AH112">
        <f t="shared" si="119"/>
        <v>0</v>
      </c>
      <c r="AI112">
        <f t="shared" si="120"/>
        <v>0</v>
      </c>
      <c r="AJ112">
        <f t="shared" si="121"/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103</v>
      </c>
      <c r="AU112">
        <v>60</v>
      </c>
      <c r="AV112">
        <v>1</v>
      </c>
      <c r="AW112">
        <v>1</v>
      </c>
      <c r="AZ112">
        <v>1</v>
      </c>
      <c r="BA112">
        <v>1</v>
      </c>
      <c r="BB112">
        <v>1</v>
      </c>
      <c r="BC112">
        <v>1</v>
      </c>
      <c r="BD112" t="s">
        <v>3</v>
      </c>
      <c r="BE112" t="s">
        <v>3</v>
      </c>
      <c r="BF112" t="s">
        <v>3</v>
      </c>
      <c r="BG112" t="s">
        <v>3</v>
      </c>
      <c r="BH112">
        <v>3</v>
      </c>
      <c r="BI112">
        <v>1</v>
      </c>
      <c r="BJ112" t="s">
        <v>3</v>
      </c>
      <c r="BM112">
        <v>33001</v>
      </c>
      <c r="BN112">
        <v>0</v>
      </c>
      <c r="BO112" t="s">
        <v>3</v>
      </c>
      <c r="BP112">
        <v>0</v>
      </c>
      <c r="BQ112">
        <v>2</v>
      </c>
      <c r="BR112">
        <v>0</v>
      </c>
      <c r="BS112">
        <v>1</v>
      </c>
      <c r="BT112">
        <v>1</v>
      </c>
      <c r="BU112">
        <v>1</v>
      </c>
      <c r="BV112">
        <v>1</v>
      </c>
      <c r="BW112">
        <v>1</v>
      </c>
      <c r="BX112">
        <v>1</v>
      </c>
      <c r="BY112" t="s">
        <v>3</v>
      </c>
      <c r="BZ112">
        <v>103</v>
      </c>
      <c r="CA112">
        <v>60</v>
      </c>
      <c r="CB112" t="s">
        <v>3</v>
      </c>
      <c r="CE112">
        <v>0</v>
      </c>
      <c r="CF112">
        <v>0</v>
      </c>
      <c r="CG112">
        <v>0</v>
      </c>
      <c r="CH112">
        <v>0</v>
      </c>
      <c r="CI112">
        <v>0</v>
      </c>
      <c r="CJ112">
        <v>0</v>
      </c>
      <c r="CK112">
        <v>0</v>
      </c>
      <c r="CL112">
        <v>0</v>
      </c>
      <c r="CM112">
        <v>0</v>
      </c>
      <c r="CN112" t="s">
        <v>3</v>
      </c>
      <c r="CO112">
        <v>0</v>
      </c>
      <c r="CP112">
        <f t="shared" si="122"/>
        <v>0</v>
      </c>
      <c r="CQ112">
        <f t="shared" si="123"/>
        <v>0</v>
      </c>
      <c r="CR112">
        <f t="shared" si="124"/>
        <v>0</v>
      </c>
      <c r="CS112">
        <f t="shared" si="125"/>
        <v>0</v>
      </c>
      <c r="CT112">
        <f t="shared" si="126"/>
        <v>0</v>
      </c>
      <c r="CU112">
        <f t="shared" si="127"/>
        <v>0</v>
      </c>
      <c r="CV112">
        <f t="shared" si="128"/>
        <v>0</v>
      </c>
      <c r="CW112">
        <f t="shared" si="129"/>
        <v>0</v>
      </c>
      <c r="CX112">
        <f t="shared" si="130"/>
        <v>0</v>
      </c>
      <c r="CY112">
        <f t="shared" si="131"/>
        <v>0</v>
      </c>
      <c r="CZ112">
        <f t="shared" si="132"/>
        <v>0</v>
      </c>
      <c r="DC112" t="s">
        <v>3</v>
      </c>
      <c r="DD112" t="s">
        <v>3</v>
      </c>
      <c r="DE112" t="s">
        <v>3</v>
      </c>
      <c r="DF112" t="s">
        <v>3</v>
      </c>
      <c r="DG112" t="s">
        <v>3</v>
      </c>
      <c r="DH112" t="s">
        <v>3</v>
      </c>
      <c r="DI112" t="s">
        <v>3</v>
      </c>
      <c r="DJ112" t="s">
        <v>3</v>
      </c>
      <c r="DK112" t="s">
        <v>3</v>
      </c>
      <c r="DL112" t="s">
        <v>3</v>
      </c>
      <c r="DM112" t="s">
        <v>3</v>
      </c>
      <c r="DN112">
        <v>0</v>
      </c>
      <c r="DO112">
        <v>0</v>
      </c>
      <c r="DP112">
        <v>1</v>
      </c>
      <c r="DQ112">
        <v>1</v>
      </c>
      <c r="DU112">
        <v>1013</v>
      </c>
      <c r="DV112" t="s">
        <v>43</v>
      </c>
      <c r="DW112" t="s">
        <v>43</v>
      </c>
      <c r="DX112">
        <v>1</v>
      </c>
      <c r="DZ112" t="s">
        <v>3</v>
      </c>
      <c r="EA112" t="s">
        <v>3</v>
      </c>
      <c r="EB112" t="s">
        <v>3</v>
      </c>
      <c r="EC112" t="s">
        <v>3</v>
      </c>
      <c r="EE112">
        <v>83666879</v>
      </c>
      <c r="EF112">
        <v>2</v>
      </c>
      <c r="EG112" t="s">
        <v>24</v>
      </c>
      <c r="EH112">
        <v>27</v>
      </c>
      <c r="EI112" t="s">
        <v>59</v>
      </c>
      <c r="EJ112">
        <v>1</v>
      </c>
      <c r="EK112">
        <v>33001</v>
      </c>
      <c r="EL112" t="s">
        <v>59</v>
      </c>
      <c r="EM112" t="s">
        <v>60</v>
      </c>
      <c r="EO112" t="s">
        <v>3</v>
      </c>
      <c r="EQ112">
        <v>1024</v>
      </c>
      <c r="ER112">
        <v>0</v>
      </c>
      <c r="ES112">
        <v>0</v>
      </c>
      <c r="ET112">
        <v>0</v>
      </c>
      <c r="EU112">
        <v>0</v>
      </c>
      <c r="EV112">
        <v>0</v>
      </c>
      <c r="EW112">
        <v>0</v>
      </c>
      <c r="EX112">
        <v>0</v>
      </c>
      <c r="FQ112">
        <v>0</v>
      </c>
      <c r="FR112">
        <v>0</v>
      </c>
      <c r="FS112">
        <v>0</v>
      </c>
      <c r="FX112">
        <v>103</v>
      </c>
      <c r="FY112">
        <v>60</v>
      </c>
      <c r="GA112" t="s">
        <v>3</v>
      </c>
      <c r="GD112">
        <v>1</v>
      </c>
      <c r="GF112">
        <v>-320198552</v>
      </c>
      <c r="GG112">
        <v>2</v>
      </c>
      <c r="GH112">
        <v>1</v>
      </c>
      <c r="GI112">
        <v>-2</v>
      </c>
      <c r="GJ112">
        <v>0</v>
      </c>
      <c r="GK112">
        <v>0</v>
      </c>
      <c r="GL112">
        <f t="shared" si="133"/>
        <v>0</v>
      </c>
      <c r="GM112">
        <f t="shared" si="134"/>
        <v>0</v>
      </c>
      <c r="GN112">
        <f t="shared" si="135"/>
        <v>0</v>
      </c>
      <c r="GO112">
        <f t="shared" si="136"/>
        <v>0</v>
      </c>
      <c r="GP112">
        <f t="shared" si="137"/>
        <v>0</v>
      </c>
      <c r="GR112">
        <v>0</v>
      </c>
      <c r="GS112">
        <v>0</v>
      </c>
      <c r="GT112">
        <v>0</v>
      </c>
      <c r="GU112" t="s">
        <v>3</v>
      </c>
      <c r="GV112">
        <f t="shared" si="138"/>
        <v>0</v>
      </c>
      <c r="GW112">
        <v>1</v>
      </c>
      <c r="GX112">
        <f t="shared" si="139"/>
        <v>0</v>
      </c>
      <c r="HA112">
        <v>0</v>
      </c>
      <c r="HB112">
        <v>0</v>
      </c>
      <c r="HC112">
        <f t="shared" si="140"/>
        <v>0</v>
      </c>
      <c r="HE112" t="s">
        <v>3</v>
      </c>
      <c r="HF112" t="s">
        <v>3</v>
      </c>
      <c r="HM112" t="s">
        <v>3</v>
      </c>
      <c r="HN112" t="s">
        <v>61</v>
      </c>
      <c r="HO112" t="s">
        <v>62</v>
      </c>
      <c r="HP112" t="s">
        <v>59</v>
      </c>
      <c r="HQ112" t="s">
        <v>59</v>
      </c>
      <c r="HS112">
        <v>0</v>
      </c>
      <c r="IK112">
        <v>0</v>
      </c>
    </row>
    <row r="113" spans="1:255" x14ac:dyDescent="0.2">
      <c r="A113" s="2">
        <v>18</v>
      </c>
      <c r="B113" s="2">
        <v>1</v>
      </c>
      <c r="C113" s="2">
        <v>150</v>
      </c>
      <c r="D113" s="2"/>
      <c r="E113" s="2" t="s">
        <v>3</v>
      </c>
      <c r="F113" s="2" t="s">
        <v>108</v>
      </c>
      <c r="G113" s="2" t="s">
        <v>109</v>
      </c>
      <c r="H113" s="2" t="s">
        <v>43</v>
      </c>
      <c r="I113" s="2">
        <f>I92*J113</f>
        <v>0</v>
      </c>
      <c r="J113" s="2">
        <v>0</v>
      </c>
      <c r="K113" s="2">
        <v>0</v>
      </c>
      <c r="L113" s="2">
        <v>0</v>
      </c>
      <c r="M113" s="2">
        <v>0</v>
      </c>
      <c r="N113" s="2">
        <f t="shared" si="101"/>
        <v>0</v>
      </c>
      <c r="O113" s="2">
        <f t="shared" si="102"/>
        <v>0</v>
      </c>
      <c r="P113" s="2">
        <f t="shared" si="103"/>
        <v>0</v>
      </c>
      <c r="Q113" s="2">
        <f t="shared" si="104"/>
        <v>0</v>
      </c>
      <c r="R113" s="2">
        <f t="shared" si="105"/>
        <v>0</v>
      </c>
      <c r="S113" s="2">
        <f t="shared" si="106"/>
        <v>0</v>
      </c>
      <c r="T113" s="2">
        <f t="shared" si="107"/>
        <v>0</v>
      </c>
      <c r="U113" s="2">
        <f t="shared" si="108"/>
        <v>0</v>
      </c>
      <c r="V113" s="2">
        <f t="shared" si="109"/>
        <v>0</v>
      </c>
      <c r="W113" s="2">
        <f t="shared" si="110"/>
        <v>0</v>
      </c>
      <c r="X113" s="2">
        <f t="shared" si="111"/>
        <v>0</v>
      </c>
      <c r="Y113" s="2">
        <f t="shared" si="112"/>
        <v>0</v>
      </c>
      <c r="Z113" s="2"/>
      <c r="AA113" s="2">
        <v>-1</v>
      </c>
      <c r="AB113" s="2">
        <f t="shared" si="113"/>
        <v>0</v>
      </c>
      <c r="AC113" s="2">
        <f t="shared" si="114"/>
        <v>0</v>
      </c>
      <c r="AD113" s="2">
        <f t="shared" si="115"/>
        <v>0</v>
      </c>
      <c r="AE113" s="2">
        <f t="shared" si="116"/>
        <v>0</v>
      </c>
      <c r="AF113" s="2">
        <f t="shared" si="117"/>
        <v>0</v>
      </c>
      <c r="AG113" s="2">
        <f t="shared" si="118"/>
        <v>0</v>
      </c>
      <c r="AH113" s="2">
        <f t="shared" si="119"/>
        <v>0</v>
      </c>
      <c r="AI113" s="2">
        <f t="shared" si="120"/>
        <v>0</v>
      </c>
      <c r="AJ113" s="2">
        <f t="shared" si="121"/>
        <v>0</v>
      </c>
      <c r="AK113" s="2">
        <v>0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103</v>
      </c>
      <c r="AU113" s="2">
        <v>60</v>
      </c>
      <c r="AV113" s="2">
        <v>1</v>
      </c>
      <c r="AW113" s="2">
        <v>1</v>
      </c>
      <c r="AX113" s="2"/>
      <c r="AY113" s="2"/>
      <c r="AZ113" s="2">
        <v>1</v>
      </c>
      <c r="BA113" s="2">
        <v>1</v>
      </c>
      <c r="BB113" s="2">
        <v>1</v>
      </c>
      <c r="BC113" s="2">
        <v>1</v>
      </c>
      <c r="BD113" s="2" t="s">
        <v>3</v>
      </c>
      <c r="BE113" s="2" t="s">
        <v>3</v>
      </c>
      <c r="BF113" s="2" t="s">
        <v>3</v>
      </c>
      <c r="BG113" s="2" t="s">
        <v>3</v>
      </c>
      <c r="BH113" s="2">
        <v>3</v>
      </c>
      <c r="BI113" s="2">
        <v>1</v>
      </c>
      <c r="BJ113" s="2" t="s">
        <v>3</v>
      </c>
      <c r="BK113" s="2"/>
      <c r="BL113" s="2"/>
      <c r="BM113" s="2">
        <v>33001</v>
      </c>
      <c r="BN113" s="2">
        <v>0</v>
      </c>
      <c r="BO113" s="2" t="s">
        <v>3</v>
      </c>
      <c r="BP113" s="2">
        <v>0</v>
      </c>
      <c r="BQ113" s="2">
        <v>2</v>
      </c>
      <c r="BR113" s="2">
        <v>0</v>
      </c>
      <c r="BS113" s="2">
        <v>1</v>
      </c>
      <c r="BT113" s="2">
        <v>1</v>
      </c>
      <c r="BU113" s="2">
        <v>1</v>
      </c>
      <c r="BV113" s="2">
        <v>1</v>
      </c>
      <c r="BW113" s="2">
        <v>1</v>
      </c>
      <c r="BX113" s="2">
        <v>1</v>
      </c>
      <c r="BY113" s="2" t="s">
        <v>3</v>
      </c>
      <c r="BZ113" s="2">
        <v>103</v>
      </c>
      <c r="CA113" s="2">
        <v>60</v>
      </c>
      <c r="CB113" s="2" t="s">
        <v>3</v>
      </c>
      <c r="CC113" s="2"/>
      <c r="CD113" s="2"/>
      <c r="CE113" s="2">
        <v>0</v>
      </c>
      <c r="CF113" s="2">
        <v>0</v>
      </c>
      <c r="CG113" s="2">
        <v>0</v>
      </c>
      <c r="CH113" s="2">
        <v>0</v>
      </c>
      <c r="CI113" s="2">
        <v>0</v>
      </c>
      <c r="CJ113" s="2">
        <v>0</v>
      </c>
      <c r="CK113" s="2">
        <v>0</v>
      </c>
      <c r="CL113" s="2">
        <v>0</v>
      </c>
      <c r="CM113" s="2">
        <v>0</v>
      </c>
      <c r="CN113" s="2" t="s">
        <v>3</v>
      </c>
      <c r="CO113" s="2">
        <v>0</v>
      </c>
      <c r="CP113" s="2">
        <f t="shared" si="122"/>
        <v>0</v>
      </c>
      <c r="CQ113" s="2">
        <f t="shared" si="123"/>
        <v>0</v>
      </c>
      <c r="CR113" s="2">
        <f t="shared" si="124"/>
        <v>0</v>
      </c>
      <c r="CS113" s="2">
        <f t="shared" si="125"/>
        <v>0</v>
      </c>
      <c r="CT113" s="2">
        <f t="shared" si="126"/>
        <v>0</v>
      </c>
      <c r="CU113" s="2">
        <f t="shared" si="127"/>
        <v>0</v>
      </c>
      <c r="CV113" s="2">
        <f t="shared" si="128"/>
        <v>0</v>
      </c>
      <c r="CW113" s="2">
        <f t="shared" si="129"/>
        <v>0</v>
      </c>
      <c r="CX113" s="2">
        <f t="shared" si="130"/>
        <v>0</v>
      </c>
      <c r="CY113" s="2">
        <f t="shared" si="131"/>
        <v>0</v>
      </c>
      <c r="CZ113" s="2">
        <f t="shared" si="132"/>
        <v>0</v>
      </c>
      <c r="DA113" s="2"/>
      <c r="DB113" s="2"/>
      <c r="DC113" s="2" t="s">
        <v>3</v>
      </c>
      <c r="DD113" s="2" t="s">
        <v>3</v>
      </c>
      <c r="DE113" s="2" t="s">
        <v>3</v>
      </c>
      <c r="DF113" s="2" t="s">
        <v>3</v>
      </c>
      <c r="DG113" s="2" t="s">
        <v>3</v>
      </c>
      <c r="DH113" s="2" t="s">
        <v>3</v>
      </c>
      <c r="DI113" s="2" t="s">
        <v>3</v>
      </c>
      <c r="DJ113" s="2" t="s">
        <v>3</v>
      </c>
      <c r="DK113" s="2" t="s">
        <v>3</v>
      </c>
      <c r="DL113" s="2" t="s">
        <v>3</v>
      </c>
      <c r="DM113" s="2" t="s">
        <v>3</v>
      </c>
      <c r="DN113" s="2">
        <v>0</v>
      </c>
      <c r="DO113" s="2">
        <v>0</v>
      </c>
      <c r="DP113" s="2">
        <v>1</v>
      </c>
      <c r="DQ113" s="2">
        <v>1</v>
      </c>
      <c r="DR113" s="2"/>
      <c r="DS113" s="2"/>
      <c r="DT113" s="2"/>
      <c r="DU113" s="2">
        <v>1013</v>
      </c>
      <c r="DV113" s="2" t="s">
        <v>43</v>
      </c>
      <c r="DW113" s="2" t="s">
        <v>43</v>
      </c>
      <c r="DX113" s="2">
        <v>1</v>
      </c>
      <c r="DY113" s="2"/>
      <c r="DZ113" s="2" t="s">
        <v>3</v>
      </c>
      <c r="EA113" s="2" t="s">
        <v>3</v>
      </c>
      <c r="EB113" s="2" t="s">
        <v>3</v>
      </c>
      <c r="EC113" s="2" t="s">
        <v>3</v>
      </c>
      <c r="ED113" s="2"/>
      <c r="EE113" s="2">
        <v>83666879</v>
      </c>
      <c r="EF113" s="2">
        <v>2</v>
      </c>
      <c r="EG113" s="2" t="s">
        <v>24</v>
      </c>
      <c r="EH113" s="2">
        <v>27</v>
      </c>
      <c r="EI113" s="2" t="s">
        <v>59</v>
      </c>
      <c r="EJ113" s="2">
        <v>1</v>
      </c>
      <c r="EK113" s="2">
        <v>33001</v>
      </c>
      <c r="EL113" s="2" t="s">
        <v>59</v>
      </c>
      <c r="EM113" s="2" t="s">
        <v>60</v>
      </c>
      <c r="EN113" s="2"/>
      <c r="EO113" s="2" t="s">
        <v>3</v>
      </c>
      <c r="EP113" s="2"/>
      <c r="EQ113" s="2">
        <v>1024</v>
      </c>
      <c r="ER113" s="2">
        <v>0</v>
      </c>
      <c r="ES113" s="2">
        <v>0</v>
      </c>
      <c r="ET113" s="2">
        <v>0</v>
      </c>
      <c r="EU113" s="2">
        <v>0</v>
      </c>
      <c r="EV113" s="2">
        <v>0</v>
      </c>
      <c r="EW113" s="2">
        <v>0</v>
      </c>
      <c r="EX113" s="2">
        <v>0</v>
      </c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>
        <v>0</v>
      </c>
      <c r="FR113" s="2">
        <v>0</v>
      </c>
      <c r="FS113" s="2">
        <v>0</v>
      </c>
      <c r="FT113" s="2"/>
      <c r="FU113" s="2"/>
      <c r="FV113" s="2"/>
      <c r="FW113" s="2"/>
      <c r="FX113" s="2">
        <v>103</v>
      </c>
      <c r="FY113" s="2">
        <v>60</v>
      </c>
      <c r="FZ113" s="2"/>
      <c r="GA113" s="2" t="s">
        <v>3</v>
      </c>
      <c r="GB113" s="2"/>
      <c r="GC113" s="2"/>
      <c r="GD113" s="2">
        <v>1</v>
      </c>
      <c r="GE113" s="2"/>
      <c r="GF113" s="2">
        <v>326010188</v>
      </c>
      <c r="GG113" s="2">
        <v>2</v>
      </c>
      <c r="GH113" s="2">
        <v>1</v>
      </c>
      <c r="GI113" s="2">
        <v>-2</v>
      </c>
      <c r="GJ113" s="2">
        <v>0</v>
      </c>
      <c r="GK113" s="2">
        <v>0</v>
      </c>
      <c r="GL113" s="2">
        <f t="shared" si="133"/>
        <v>0</v>
      </c>
      <c r="GM113" s="2">
        <f t="shared" si="134"/>
        <v>0</v>
      </c>
      <c r="GN113" s="2">
        <f t="shared" si="135"/>
        <v>0</v>
      </c>
      <c r="GO113" s="2">
        <f t="shared" si="136"/>
        <v>0</v>
      </c>
      <c r="GP113" s="2">
        <f t="shared" si="137"/>
        <v>0</v>
      </c>
      <c r="GQ113" s="2"/>
      <c r="GR113" s="2">
        <v>0</v>
      </c>
      <c r="GS113" s="2">
        <v>0</v>
      </c>
      <c r="GT113" s="2">
        <v>0</v>
      </c>
      <c r="GU113" s="2" t="s">
        <v>3</v>
      </c>
      <c r="GV113" s="2">
        <f t="shared" si="138"/>
        <v>0</v>
      </c>
      <c r="GW113" s="2">
        <v>1</v>
      </c>
      <c r="GX113" s="2">
        <f t="shared" si="139"/>
        <v>0</v>
      </c>
      <c r="GY113" s="2"/>
      <c r="GZ113" s="2"/>
      <c r="HA113" s="2">
        <v>0</v>
      </c>
      <c r="HB113" s="2">
        <v>0</v>
      </c>
      <c r="HC113" s="2">
        <f t="shared" si="140"/>
        <v>0</v>
      </c>
      <c r="HD113" s="2"/>
      <c r="HE113" s="2" t="s">
        <v>3</v>
      </c>
      <c r="HF113" s="2" t="s">
        <v>3</v>
      </c>
      <c r="HG113" s="2"/>
      <c r="HH113" s="2"/>
      <c r="HI113" s="2"/>
      <c r="HJ113" s="2"/>
      <c r="HK113" s="2"/>
      <c r="HL113" s="2"/>
      <c r="HM113" s="2" t="s">
        <v>3</v>
      </c>
      <c r="HN113" s="2" t="s">
        <v>61</v>
      </c>
      <c r="HO113" s="2" t="s">
        <v>62</v>
      </c>
      <c r="HP113" s="2" t="s">
        <v>59</v>
      </c>
      <c r="HQ113" s="2" t="s">
        <v>59</v>
      </c>
      <c r="HR113" s="2"/>
      <c r="HS113" s="2">
        <v>0</v>
      </c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>
        <v>0</v>
      </c>
      <c r="IL113" s="2"/>
      <c r="IM113" s="2"/>
      <c r="IN113" s="2"/>
      <c r="IO113" s="2"/>
      <c r="IP113" s="2"/>
      <c r="IQ113" s="2"/>
      <c r="IR113" s="2"/>
      <c r="IS113" s="2"/>
      <c r="IT113" s="2"/>
      <c r="IU113" s="2"/>
    </row>
    <row r="114" spans="1:255" x14ac:dyDescent="0.2">
      <c r="A114">
        <v>18</v>
      </c>
      <c r="B114">
        <v>1</v>
      </c>
      <c r="C114">
        <v>170</v>
      </c>
      <c r="E114" t="s">
        <v>3</v>
      </c>
      <c r="F114" t="s">
        <v>108</v>
      </c>
      <c r="G114" t="s">
        <v>109</v>
      </c>
      <c r="H114" t="s">
        <v>43</v>
      </c>
      <c r="I114">
        <f>I93*J114</f>
        <v>0</v>
      </c>
      <c r="J114">
        <v>0</v>
      </c>
      <c r="K114">
        <v>0</v>
      </c>
      <c r="L114">
        <v>0</v>
      </c>
      <c r="M114">
        <v>0</v>
      </c>
      <c r="N114">
        <f t="shared" si="101"/>
        <v>0</v>
      </c>
      <c r="O114">
        <f t="shared" si="102"/>
        <v>0</v>
      </c>
      <c r="P114">
        <f t="shared" si="103"/>
        <v>0</v>
      </c>
      <c r="Q114">
        <f t="shared" si="104"/>
        <v>0</v>
      </c>
      <c r="R114">
        <f t="shared" si="105"/>
        <v>0</v>
      </c>
      <c r="S114">
        <f t="shared" si="106"/>
        <v>0</v>
      </c>
      <c r="T114">
        <f t="shared" si="107"/>
        <v>0</v>
      </c>
      <c r="U114">
        <f t="shared" si="108"/>
        <v>0</v>
      </c>
      <c r="V114">
        <f t="shared" si="109"/>
        <v>0</v>
      </c>
      <c r="W114">
        <f t="shared" si="110"/>
        <v>0</v>
      </c>
      <c r="X114">
        <f t="shared" si="111"/>
        <v>0</v>
      </c>
      <c r="Y114">
        <f t="shared" si="112"/>
        <v>0</v>
      </c>
      <c r="AA114">
        <v>-1</v>
      </c>
      <c r="AB114">
        <f t="shared" si="113"/>
        <v>0</v>
      </c>
      <c r="AC114">
        <f t="shared" si="114"/>
        <v>0</v>
      </c>
      <c r="AD114">
        <f t="shared" si="115"/>
        <v>0</v>
      </c>
      <c r="AE114">
        <f t="shared" si="116"/>
        <v>0</v>
      </c>
      <c r="AF114">
        <f t="shared" si="117"/>
        <v>0</v>
      </c>
      <c r="AG114">
        <f t="shared" si="118"/>
        <v>0</v>
      </c>
      <c r="AH114">
        <f t="shared" si="119"/>
        <v>0</v>
      </c>
      <c r="AI114">
        <f t="shared" si="120"/>
        <v>0</v>
      </c>
      <c r="AJ114">
        <f t="shared" si="121"/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103</v>
      </c>
      <c r="AU114">
        <v>60</v>
      </c>
      <c r="AV114">
        <v>1</v>
      </c>
      <c r="AW114">
        <v>1</v>
      </c>
      <c r="AZ114">
        <v>1</v>
      </c>
      <c r="BA114">
        <v>1</v>
      </c>
      <c r="BB114">
        <v>1</v>
      </c>
      <c r="BC114">
        <v>1</v>
      </c>
      <c r="BD114" t="s">
        <v>3</v>
      </c>
      <c r="BE114" t="s">
        <v>3</v>
      </c>
      <c r="BF114" t="s">
        <v>3</v>
      </c>
      <c r="BG114" t="s">
        <v>3</v>
      </c>
      <c r="BH114">
        <v>3</v>
      </c>
      <c r="BI114">
        <v>1</v>
      </c>
      <c r="BJ114" t="s">
        <v>3</v>
      </c>
      <c r="BM114">
        <v>33001</v>
      </c>
      <c r="BN114">
        <v>0</v>
      </c>
      <c r="BO114" t="s">
        <v>3</v>
      </c>
      <c r="BP114">
        <v>0</v>
      </c>
      <c r="BQ114">
        <v>2</v>
      </c>
      <c r="BR114">
        <v>0</v>
      </c>
      <c r="BS114">
        <v>1</v>
      </c>
      <c r="BT114">
        <v>1</v>
      </c>
      <c r="BU114">
        <v>1</v>
      </c>
      <c r="BV114">
        <v>1</v>
      </c>
      <c r="BW114">
        <v>1</v>
      </c>
      <c r="BX114">
        <v>1</v>
      </c>
      <c r="BY114" t="s">
        <v>3</v>
      </c>
      <c r="BZ114">
        <v>103</v>
      </c>
      <c r="CA114">
        <v>60</v>
      </c>
      <c r="CB114" t="s">
        <v>3</v>
      </c>
      <c r="CE114">
        <v>0</v>
      </c>
      <c r="CF114">
        <v>0</v>
      </c>
      <c r="CG114">
        <v>0</v>
      </c>
      <c r="CH114">
        <v>0</v>
      </c>
      <c r="CI114">
        <v>0</v>
      </c>
      <c r="CJ114">
        <v>0</v>
      </c>
      <c r="CK114">
        <v>0</v>
      </c>
      <c r="CL114">
        <v>0</v>
      </c>
      <c r="CM114">
        <v>0</v>
      </c>
      <c r="CN114" t="s">
        <v>3</v>
      </c>
      <c r="CO114">
        <v>0</v>
      </c>
      <c r="CP114">
        <f t="shared" si="122"/>
        <v>0</v>
      </c>
      <c r="CQ114">
        <f t="shared" si="123"/>
        <v>0</v>
      </c>
      <c r="CR114">
        <f t="shared" si="124"/>
        <v>0</v>
      </c>
      <c r="CS114">
        <f t="shared" si="125"/>
        <v>0</v>
      </c>
      <c r="CT114">
        <f t="shared" si="126"/>
        <v>0</v>
      </c>
      <c r="CU114">
        <f t="shared" si="127"/>
        <v>0</v>
      </c>
      <c r="CV114">
        <f t="shared" si="128"/>
        <v>0</v>
      </c>
      <c r="CW114">
        <f t="shared" si="129"/>
        <v>0</v>
      </c>
      <c r="CX114">
        <f t="shared" si="130"/>
        <v>0</v>
      </c>
      <c r="CY114">
        <f t="shared" si="131"/>
        <v>0</v>
      </c>
      <c r="CZ114">
        <f t="shared" si="132"/>
        <v>0</v>
      </c>
      <c r="DC114" t="s">
        <v>3</v>
      </c>
      <c r="DD114" t="s">
        <v>3</v>
      </c>
      <c r="DE114" t="s">
        <v>3</v>
      </c>
      <c r="DF114" t="s">
        <v>3</v>
      </c>
      <c r="DG114" t="s">
        <v>3</v>
      </c>
      <c r="DH114" t="s">
        <v>3</v>
      </c>
      <c r="DI114" t="s">
        <v>3</v>
      </c>
      <c r="DJ114" t="s">
        <v>3</v>
      </c>
      <c r="DK114" t="s">
        <v>3</v>
      </c>
      <c r="DL114" t="s">
        <v>3</v>
      </c>
      <c r="DM114" t="s">
        <v>3</v>
      </c>
      <c r="DN114">
        <v>0</v>
      </c>
      <c r="DO114">
        <v>0</v>
      </c>
      <c r="DP114">
        <v>1</v>
      </c>
      <c r="DQ114">
        <v>1</v>
      </c>
      <c r="DU114">
        <v>1013</v>
      </c>
      <c r="DV114" t="s">
        <v>43</v>
      </c>
      <c r="DW114" t="s">
        <v>43</v>
      </c>
      <c r="DX114">
        <v>1</v>
      </c>
      <c r="DZ114" t="s">
        <v>3</v>
      </c>
      <c r="EA114" t="s">
        <v>3</v>
      </c>
      <c r="EB114" t="s">
        <v>3</v>
      </c>
      <c r="EC114" t="s">
        <v>3</v>
      </c>
      <c r="EE114">
        <v>83666879</v>
      </c>
      <c r="EF114">
        <v>2</v>
      </c>
      <c r="EG114" t="s">
        <v>24</v>
      </c>
      <c r="EH114">
        <v>27</v>
      </c>
      <c r="EI114" t="s">
        <v>59</v>
      </c>
      <c r="EJ114">
        <v>1</v>
      </c>
      <c r="EK114">
        <v>33001</v>
      </c>
      <c r="EL114" t="s">
        <v>59</v>
      </c>
      <c r="EM114" t="s">
        <v>60</v>
      </c>
      <c r="EO114" t="s">
        <v>3</v>
      </c>
      <c r="EQ114">
        <v>1024</v>
      </c>
      <c r="ER114">
        <v>0</v>
      </c>
      <c r="ES114">
        <v>0</v>
      </c>
      <c r="ET114">
        <v>0</v>
      </c>
      <c r="EU114">
        <v>0</v>
      </c>
      <c r="EV114">
        <v>0</v>
      </c>
      <c r="EW114">
        <v>0</v>
      </c>
      <c r="EX114">
        <v>0</v>
      </c>
      <c r="FQ114">
        <v>0</v>
      </c>
      <c r="FR114">
        <v>0</v>
      </c>
      <c r="FS114">
        <v>0</v>
      </c>
      <c r="FX114">
        <v>103</v>
      </c>
      <c r="FY114">
        <v>60</v>
      </c>
      <c r="GA114" t="s">
        <v>3</v>
      </c>
      <c r="GD114">
        <v>1</v>
      </c>
      <c r="GF114">
        <v>326010188</v>
      </c>
      <c r="GG114">
        <v>2</v>
      </c>
      <c r="GH114">
        <v>1</v>
      </c>
      <c r="GI114">
        <v>-2</v>
      </c>
      <c r="GJ114">
        <v>0</v>
      </c>
      <c r="GK114">
        <v>0</v>
      </c>
      <c r="GL114">
        <f t="shared" si="133"/>
        <v>0</v>
      </c>
      <c r="GM114">
        <f t="shared" si="134"/>
        <v>0</v>
      </c>
      <c r="GN114">
        <f t="shared" si="135"/>
        <v>0</v>
      </c>
      <c r="GO114">
        <f t="shared" si="136"/>
        <v>0</v>
      </c>
      <c r="GP114">
        <f t="shared" si="137"/>
        <v>0</v>
      </c>
      <c r="GR114">
        <v>0</v>
      </c>
      <c r="GS114">
        <v>0</v>
      </c>
      <c r="GT114">
        <v>0</v>
      </c>
      <c r="GU114" t="s">
        <v>3</v>
      </c>
      <c r="GV114">
        <f t="shared" si="138"/>
        <v>0</v>
      </c>
      <c r="GW114">
        <v>1</v>
      </c>
      <c r="GX114">
        <f t="shared" si="139"/>
        <v>0</v>
      </c>
      <c r="HA114">
        <v>0</v>
      </c>
      <c r="HB114">
        <v>0</v>
      </c>
      <c r="HC114">
        <f t="shared" si="140"/>
        <v>0</v>
      </c>
      <c r="HE114" t="s">
        <v>3</v>
      </c>
      <c r="HF114" t="s">
        <v>3</v>
      </c>
      <c r="HM114" t="s">
        <v>3</v>
      </c>
      <c r="HN114" t="s">
        <v>61</v>
      </c>
      <c r="HO114" t="s">
        <v>62</v>
      </c>
      <c r="HP114" t="s">
        <v>59</v>
      </c>
      <c r="HQ114" t="s">
        <v>59</v>
      </c>
      <c r="HS114">
        <v>0</v>
      </c>
      <c r="IK114">
        <v>0</v>
      </c>
    </row>
    <row r="115" spans="1:255" x14ac:dyDescent="0.2">
      <c r="A115" s="2">
        <v>17</v>
      </c>
      <c r="B115" s="2">
        <v>1</v>
      </c>
      <c r="C115" s="2">
        <f>ROW(SmtRes!A189)</f>
        <v>189</v>
      </c>
      <c r="D115" s="2">
        <f>ROW(EtalonRes!A189)</f>
        <v>189</v>
      </c>
      <c r="E115" s="2" t="s">
        <v>123</v>
      </c>
      <c r="F115" s="2" t="s">
        <v>124</v>
      </c>
      <c r="G115" s="2" t="s">
        <v>125</v>
      </c>
      <c r="H115" s="2" t="s">
        <v>43</v>
      </c>
      <c r="I115" s="2">
        <v>0</v>
      </c>
      <c r="J115" s="2">
        <v>0</v>
      </c>
      <c r="K115" s="2">
        <v>0</v>
      </c>
      <c r="L115" s="2">
        <v>2</v>
      </c>
      <c r="M115" s="2">
        <v>2</v>
      </c>
      <c r="N115" s="2">
        <f t="shared" si="101"/>
        <v>0</v>
      </c>
      <c r="O115" s="2">
        <f t="shared" si="102"/>
        <v>0</v>
      </c>
      <c r="P115" s="2">
        <f>SUMIF(SmtRes!AQ171:'SmtRes'!AQ189,"=1",SmtRes!DF171:'SmtRes'!DF189)</f>
        <v>0</v>
      </c>
      <c r="Q115" s="2">
        <f>SUMIF(SmtRes!AQ171:'SmtRes'!AQ189,"=1",SmtRes!DG171:'SmtRes'!DG189)</f>
        <v>0</v>
      </c>
      <c r="R115" s="2">
        <f>SUMIF(SmtRes!AQ171:'SmtRes'!AQ189,"=1",SmtRes!DH171:'SmtRes'!DH189)</f>
        <v>0</v>
      </c>
      <c r="S115" s="2">
        <f>SUMIF(SmtRes!AQ171:'SmtRes'!AQ189,"=1",SmtRes!DI171:'SmtRes'!DI189)</f>
        <v>0</v>
      </c>
      <c r="T115" s="2">
        <f t="shared" si="107"/>
        <v>0</v>
      </c>
      <c r="U115" s="2">
        <f>SUMIF(SmtRes!AQ171:'SmtRes'!AQ189,"=1",SmtRes!CV171:'SmtRes'!CV189)</f>
        <v>0</v>
      </c>
      <c r="V115" s="2">
        <f>SUMIF(SmtRes!AQ171:'SmtRes'!AQ189,"=1",SmtRes!CW171:'SmtRes'!CW189)</f>
        <v>0</v>
      </c>
      <c r="W115" s="2">
        <f t="shared" si="110"/>
        <v>0</v>
      </c>
      <c r="X115" s="2">
        <f t="shared" si="111"/>
        <v>0</v>
      </c>
      <c r="Y115" s="2">
        <f t="shared" si="112"/>
        <v>0</v>
      </c>
      <c r="Z115" s="2"/>
      <c r="AA115" s="2">
        <v>85057682</v>
      </c>
      <c r="AB115" s="2">
        <f t="shared" si="113"/>
        <v>8102.26</v>
      </c>
      <c r="AC115" s="2">
        <f>ROUND((SUM(SmtRes!BQ171:'SmtRes'!BQ189)),2)</f>
        <v>29.42</v>
      </c>
      <c r="AD115" s="2">
        <f>ROUND((((SUM(SmtRes!BR171:'SmtRes'!BR189))-(SUM(SmtRes!BS171:'SmtRes'!BS189)))+AE115),2)</f>
        <v>3598.72</v>
      </c>
      <c r="AE115" s="2">
        <f>ROUND((SUM(SmtRes!BS171:'SmtRes'!BS189)),2)</f>
        <v>1817.44</v>
      </c>
      <c r="AF115" s="2">
        <f>ROUND((SUM(SmtRes!BT171:'SmtRes'!BT189)),2)</f>
        <v>4474.12</v>
      </c>
      <c r="AG115" s="2">
        <f t="shared" si="118"/>
        <v>0</v>
      </c>
      <c r="AH115" s="2">
        <f>(SUM(SmtRes!BU171:'SmtRes'!BU189))</f>
        <v>5.98</v>
      </c>
      <c r="AI115" s="2">
        <f>(SUM(SmtRes!BV171:'SmtRes'!BV189))</f>
        <v>2</v>
      </c>
      <c r="AJ115" s="2">
        <f t="shared" si="121"/>
        <v>0</v>
      </c>
      <c r="AK115" s="2">
        <v>9919.6875980000004</v>
      </c>
      <c r="AL115" s="2">
        <v>29.423198000000003</v>
      </c>
      <c r="AM115" s="2">
        <v>3598.712</v>
      </c>
      <c r="AN115" s="2">
        <v>1817.4360000000001</v>
      </c>
      <c r="AO115" s="2">
        <v>4474.1163999999999</v>
      </c>
      <c r="AP115" s="2">
        <v>0</v>
      </c>
      <c r="AQ115" s="2">
        <v>5.98</v>
      </c>
      <c r="AR115" s="2">
        <v>2</v>
      </c>
      <c r="AS115" s="2">
        <v>0</v>
      </c>
      <c r="AT115" s="2">
        <v>103</v>
      </c>
      <c r="AU115" s="2">
        <v>60</v>
      </c>
      <c r="AV115" s="2">
        <v>1</v>
      </c>
      <c r="AW115" s="2">
        <v>1</v>
      </c>
      <c r="AX115" s="2"/>
      <c r="AY115" s="2"/>
      <c r="AZ115" s="2">
        <v>1</v>
      </c>
      <c r="BA115" s="2">
        <v>1</v>
      </c>
      <c r="BB115" s="2">
        <v>1</v>
      </c>
      <c r="BC115" s="2">
        <v>1</v>
      </c>
      <c r="BD115" s="2" t="s">
        <v>3</v>
      </c>
      <c r="BE115" s="2" t="s">
        <v>3</v>
      </c>
      <c r="BF115" s="2" t="s">
        <v>3</v>
      </c>
      <c r="BG115" s="2" t="s">
        <v>3</v>
      </c>
      <c r="BH115" s="2">
        <v>0</v>
      </c>
      <c r="BI115" s="2">
        <v>1</v>
      </c>
      <c r="BJ115" s="2" t="s">
        <v>126</v>
      </c>
      <c r="BK115" s="2"/>
      <c r="BL115" s="2"/>
      <c r="BM115" s="2">
        <v>33001</v>
      </c>
      <c r="BN115" s="2">
        <v>0</v>
      </c>
      <c r="BO115" s="2" t="s">
        <v>3</v>
      </c>
      <c r="BP115" s="2">
        <v>0</v>
      </c>
      <c r="BQ115" s="2">
        <v>2</v>
      </c>
      <c r="BR115" s="2">
        <v>0</v>
      </c>
      <c r="BS115" s="2">
        <v>1</v>
      </c>
      <c r="BT115" s="2">
        <v>1</v>
      </c>
      <c r="BU115" s="2">
        <v>1</v>
      </c>
      <c r="BV115" s="2">
        <v>1</v>
      </c>
      <c r="BW115" s="2">
        <v>1</v>
      </c>
      <c r="BX115" s="2">
        <v>1</v>
      </c>
      <c r="BY115" s="2" t="s">
        <v>3</v>
      </c>
      <c r="BZ115" s="2">
        <v>103</v>
      </c>
      <c r="CA115" s="2">
        <v>60</v>
      </c>
      <c r="CB115" s="2" t="s">
        <v>3</v>
      </c>
      <c r="CC115" s="2"/>
      <c r="CD115" s="2"/>
      <c r="CE115" s="2">
        <v>0</v>
      </c>
      <c r="CF115" s="2">
        <v>0</v>
      </c>
      <c r="CG115" s="2">
        <v>0</v>
      </c>
      <c r="CH115" s="2">
        <v>5</v>
      </c>
      <c r="CI115" s="2">
        <v>0</v>
      </c>
      <c r="CJ115" s="2">
        <v>0</v>
      </c>
      <c r="CK115" s="2">
        <v>0</v>
      </c>
      <c r="CL115" s="2">
        <v>0</v>
      </c>
      <c r="CM115" s="2">
        <v>0</v>
      </c>
      <c r="CN115" s="2" t="s">
        <v>3</v>
      </c>
      <c r="CO115" s="2">
        <v>0</v>
      </c>
      <c r="CP115" s="2">
        <f t="shared" si="122"/>
        <v>0</v>
      </c>
      <c r="CQ115" s="2">
        <f>SUMIF(SmtRes!AQ171:'SmtRes'!AQ189,"=1",SmtRes!AA171:'SmtRes'!AA189)</f>
        <v>105143.62000000001</v>
      </c>
      <c r="CR115" s="2">
        <f>SUMIF(SmtRes!AQ171:'SmtRes'!AQ189,"=1",SmtRes!AB171:'SmtRes'!AB189)</f>
        <v>3377.99</v>
      </c>
      <c r="CS115" s="2">
        <f>SUMIF(SmtRes!AQ171:'SmtRes'!AQ189,"=1",SmtRes!AC171:'SmtRes'!AC189)</f>
        <v>1744.74</v>
      </c>
      <c r="CT115" s="2">
        <f>SUMIF(SmtRes!AQ171:'SmtRes'!AQ189,"=1",SmtRes!AD171:'SmtRes'!AD189)</f>
        <v>748.18</v>
      </c>
      <c r="CU115" s="2">
        <f>AG115</f>
        <v>0</v>
      </c>
      <c r="CV115" s="2">
        <f>SUMIF(SmtRes!AQ171:'SmtRes'!AQ189,"=1",SmtRes!BU171:'SmtRes'!BU189)</f>
        <v>5.98</v>
      </c>
      <c r="CW115" s="2">
        <f>SUMIF(SmtRes!AQ171:'SmtRes'!AQ189,"=1",SmtRes!BV171:'SmtRes'!BV189)</f>
        <v>2</v>
      </c>
      <c r="CX115" s="2">
        <f>AJ115</f>
        <v>0</v>
      </c>
      <c r="CY115" s="2">
        <f t="shared" si="131"/>
        <v>0</v>
      </c>
      <c r="CZ115" s="2">
        <f t="shared" si="132"/>
        <v>0</v>
      </c>
      <c r="DA115" s="2"/>
      <c r="DB115" s="2"/>
      <c r="DC115" s="2" t="s">
        <v>3</v>
      </c>
      <c r="DD115" s="2" t="s">
        <v>3</v>
      </c>
      <c r="DE115" s="2" t="s">
        <v>3</v>
      </c>
      <c r="DF115" s="2" t="s">
        <v>3</v>
      </c>
      <c r="DG115" s="2" t="s">
        <v>3</v>
      </c>
      <c r="DH115" s="2" t="s">
        <v>3</v>
      </c>
      <c r="DI115" s="2" t="s">
        <v>3</v>
      </c>
      <c r="DJ115" s="2" t="s">
        <v>3</v>
      </c>
      <c r="DK115" s="2" t="s">
        <v>3</v>
      </c>
      <c r="DL115" s="2" t="s">
        <v>3</v>
      </c>
      <c r="DM115" s="2" t="s">
        <v>3</v>
      </c>
      <c r="DN115" s="2">
        <v>0</v>
      </c>
      <c r="DO115" s="2">
        <v>0</v>
      </c>
      <c r="DP115" s="2">
        <v>1</v>
      </c>
      <c r="DQ115" s="2">
        <v>1</v>
      </c>
      <c r="DR115" s="2"/>
      <c r="DS115" s="2"/>
      <c r="DT115" s="2"/>
      <c r="DU115" s="2">
        <v>1013</v>
      </c>
      <c r="DV115" s="2" t="s">
        <v>43</v>
      </c>
      <c r="DW115" s="2" t="s">
        <v>43</v>
      </c>
      <c r="DX115" s="2">
        <v>1</v>
      </c>
      <c r="DY115" s="2"/>
      <c r="DZ115" s="2" t="s">
        <v>3</v>
      </c>
      <c r="EA115" s="2" t="s">
        <v>3</v>
      </c>
      <c r="EB115" s="2" t="s">
        <v>3</v>
      </c>
      <c r="EC115" s="2" t="s">
        <v>3</v>
      </c>
      <c r="ED115" s="2"/>
      <c r="EE115" s="2">
        <v>83666879</v>
      </c>
      <c r="EF115" s="2">
        <v>2</v>
      </c>
      <c r="EG115" s="2" t="s">
        <v>24</v>
      </c>
      <c r="EH115" s="2">
        <v>27</v>
      </c>
      <c r="EI115" s="2" t="s">
        <v>59</v>
      </c>
      <c r="EJ115" s="2">
        <v>1</v>
      </c>
      <c r="EK115" s="2">
        <v>33001</v>
      </c>
      <c r="EL115" s="2" t="s">
        <v>59</v>
      </c>
      <c r="EM115" s="2" t="s">
        <v>60</v>
      </c>
      <c r="EN115" s="2"/>
      <c r="EO115" s="2" t="s">
        <v>3</v>
      </c>
      <c r="EP115" s="2"/>
      <c r="EQ115" s="2">
        <v>131072</v>
      </c>
      <c r="ER115" s="2">
        <v>0</v>
      </c>
      <c r="ES115" s="2">
        <v>0</v>
      </c>
      <c r="ET115" s="2">
        <v>0</v>
      </c>
      <c r="EU115" s="2">
        <v>0</v>
      </c>
      <c r="EV115" s="2">
        <v>0</v>
      </c>
      <c r="EW115" s="2">
        <v>5.98</v>
      </c>
      <c r="EX115" s="2">
        <v>2</v>
      </c>
      <c r="EY115" s="2">
        <v>0</v>
      </c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>
        <v>0</v>
      </c>
      <c r="FR115" s="2">
        <v>0</v>
      </c>
      <c r="FS115" s="2">
        <v>0</v>
      </c>
      <c r="FT115" s="2"/>
      <c r="FU115" s="2"/>
      <c r="FV115" s="2"/>
      <c r="FW115" s="2"/>
      <c r="FX115" s="2">
        <v>103</v>
      </c>
      <c r="FY115" s="2">
        <v>60</v>
      </c>
      <c r="FZ115" s="2"/>
      <c r="GA115" s="2" t="s">
        <v>3</v>
      </c>
      <c r="GB115" s="2"/>
      <c r="GC115" s="2"/>
      <c r="GD115" s="2">
        <v>1</v>
      </c>
      <c r="GE115" s="2"/>
      <c r="GF115" s="2">
        <v>-307086544</v>
      </c>
      <c r="GG115" s="2">
        <v>2</v>
      </c>
      <c r="GH115" s="2">
        <v>1</v>
      </c>
      <c r="GI115" s="2">
        <v>-2</v>
      </c>
      <c r="GJ115" s="2">
        <v>0</v>
      </c>
      <c r="GK115" s="2">
        <v>0</v>
      </c>
      <c r="GL115" s="2">
        <f t="shared" si="133"/>
        <v>0</v>
      </c>
      <c r="GM115" s="2">
        <f t="shared" si="134"/>
        <v>0</v>
      </c>
      <c r="GN115" s="2">
        <f t="shared" si="135"/>
        <v>0</v>
      </c>
      <c r="GO115" s="2">
        <f t="shared" si="136"/>
        <v>0</v>
      </c>
      <c r="GP115" s="2">
        <f t="shared" si="137"/>
        <v>0</v>
      </c>
      <c r="GQ115" s="2"/>
      <c r="GR115" s="2">
        <v>0</v>
      </c>
      <c r="GS115" s="2">
        <v>3</v>
      </c>
      <c r="GT115" s="2">
        <v>0</v>
      </c>
      <c r="GU115" s="2" t="s">
        <v>3</v>
      </c>
      <c r="GV115" s="2">
        <f t="shared" si="138"/>
        <v>0</v>
      </c>
      <c r="GW115" s="2">
        <v>1</v>
      </c>
      <c r="GX115" s="2">
        <f t="shared" si="139"/>
        <v>0</v>
      </c>
      <c r="GY115" s="2"/>
      <c r="GZ115" s="2"/>
      <c r="HA115" s="2">
        <v>0</v>
      </c>
      <c r="HB115" s="2">
        <v>0</v>
      </c>
      <c r="HC115" s="2">
        <f t="shared" si="140"/>
        <v>0</v>
      </c>
      <c r="HD115" s="2"/>
      <c r="HE115" s="2" t="s">
        <v>3</v>
      </c>
      <c r="HF115" s="2" t="s">
        <v>3</v>
      </c>
      <c r="HG115" s="2"/>
      <c r="HH115" s="2"/>
      <c r="HI115" s="2"/>
      <c r="HJ115" s="2"/>
      <c r="HK115" s="2"/>
      <c r="HL115" s="2"/>
      <c r="HM115" s="2" t="s">
        <v>3</v>
      </c>
      <c r="HN115" s="2" t="s">
        <v>61</v>
      </c>
      <c r="HO115" s="2" t="s">
        <v>62</v>
      </c>
      <c r="HP115" s="2" t="s">
        <v>59</v>
      </c>
      <c r="HQ115" s="2" t="s">
        <v>59</v>
      </c>
      <c r="HR115" s="2"/>
      <c r="HS115" s="2">
        <v>0</v>
      </c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>
        <v>0</v>
      </c>
      <c r="IL115" s="2"/>
      <c r="IM115" s="2"/>
      <c r="IN115" s="2"/>
      <c r="IO115" s="2"/>
      <c r="IP115" s="2"/>
      <c r="IQ115" s="2"/>
      <c r="IR115" s="2"/>
      <c r="IS115" s="2"/>
      <c r="IT115" s="2"/>
      <c r="IU115" s="2"/>
    </row>
    <row r="116" spans="1:255" x14ac:dyDescent="0.2">
      <c r="A116">
        <v>17</v>
      </c>
      <c r="B116">
        <v>1</v>
      </c>
      <c r="C116">
        <f>ROW(SmtRes!A208)</f>
        <v>208</v>
      </c>
      <c r="D116">
        <f>ROW(EtalonRes!A208)</f>
        <v>208</v>
      </c>
      <c r="E116" t="s">
        <v>123</v>
      </c>
      <c r="F116" t="s">
        <v>124</v>
      </c>
      <c r="G116" t="s">
        <v>125</v>
      </c>
      <c r="H116" t="s">
        <v>43</v>
      </c>
      <c r="I116">
        <v>0</v>
      </c>
      <c r="J116">
        <v>0</v>
      </c>
      <c r="K116">
        <v>0</v>
      </c>
      <c r="L116">
        <v>2</v>
      </c>
      <c r="M116">
        <v>2</v>
      </c>
      <c r="N116">
        <f t="shared" si="101"/>
        <v>0</v>
      </c>
      <c r="O116">
        <f t="shared" si="102"/>
        <v>0</v>
      </c>
      <c r="P116">
        <f>SUMIF(SmtRes!AQ190:'SmtRes'!AQ208,"=1",SmtRes!DF190:'SmtRes'!DF208)</f>
        <v>0</v>
      </c>
      <c r="Q116">
        <f>SUMIF(SmtRes!AQ190:'SmtRes'!AQ208,"=1",SmtRes!DG190:'SmtRes'!DG208)</f>
        <v>0</v>
      </c>
      <c r="R116">
        <f>SUMIF(SmtRes!AQ190:'SmtRes'!AQ208,"=1",SmtRes!DH190:'SmtRes'!DH208)</f>
        <v>0</v>
      </c>
      <c r="S116">
        <f>SUMIF(SmtRes!AQ190:'SmtRes'!AQ208,"=1",SmtRes!DI190:'SmtRes'!DI208)</f>
        <v>0</v>
      </c>
      <c r="T116">
        <f t="shared" si="107"/>
        <v>0</v>
      </c>
      <c r="U116">
        <f>SUMIF(SmtRes!AQ190:'SmtRes'!AQ208,"=1",SmtRes!CV190:'SmtRes'!CV208)</f>
        <v>0</v>
      </c>
      <c r="V116">
        <f>SUMIF(SmtRes!AQ190:'SmtRes'!AQ208,"=1",SmtRes!CW190:'SmtRes'!CW208)</f>
        <v>0</v>
      </c>
      <c r="W116">
        <f t="shared" si="110"/>
        <v>0</v>
      </c>
      <c r="X116">
        <f t="shared" si="111"/>
        <v>0</v>
      </c>
      <c r="Y116">
        <f t="shared" si="112"/>
        <v>0</v>
      </c>
      <c r="AA116">
        <v>85057623</v>
      </c>
      <c r="AB116">
        <f t="shared" si="113"/>
        <v>8102.26</v>
      </c>
      <c r="AC116">
        <f>ROUND((SUM(SmtRes!BQ190:'SmtRes'!BQ208)),2)</f>
        <v>29.42</v>
      </c>
      <c r="AD116">
        <f>ROUND((((SUM(SmtRes!BR190:'SmtRes'!BR208))-(SUM(SmtRes!BS190:'SmtRes'!BS208)))+AE116),2)</f>
        <v>3598.72</v>
      </c>
      <c r="AE116">
        <f>ROUND((SUM(SmtRes!BS190:'SmtRes'!BS208)),2)</f>
        <v>1817.44</v>
      </c>
      <c r="AF116">
        <f>ROUND((SUM(SmtRes!BT190:'SmtRes'!BT208)),2)</f>
        <v>4474.12</v>
      </c>
      <c r="AG116">
        <f t="shared" si="118"/>
        <v>0</v>
      </c>
      <c r="AH116">
        <f>(SUM(SmtRes!BU190:'SmtRes'!BU208))</f>
        <v>5.98</v>
      </c>
      <c r="AI116">
        <f>(SUM(SmtRes!BV190:'SmtRes'!BV208))</f>
        <v>2</v>
      </c>
      <c r="AJ116">
        <f t="shared" si="121"/>
        <v>0</v>
      </c>
      <c r="AK116">
        <v>9919.6875980000004</v>
      </c>
      <c r="AL116">
        <v>29.423198000000003</v>
      </c>
      <c r="AM116">
        <v>3598.712</v>
      </c>
      <c r="AN116">
        <v>1817.4360000000001</v>
      </c>
      <c r="AO116">
        <v>4474.1163999999999</v>
      </c>
      <c r="AP116">
        <v>0</v>
      </c>
      <c r="AQ116">
        <v>5.98</v>
      </c>
      <c r="AR116">
        <v>2</v>
      </c>
      <c r="AS116">
        <v>0</v>
      </c>
      <c r="AT116">
        <v>103</v>
      </c>
      <c r="AU116">
        <v>60</v>
      </c>
      <c r="AV116">
        <v>1</v>
      </c>
      <c r="AW116">
        <v>1</v>
      </c>
      <c r="AZ116">
        <v>1</v>
      </c>
      <c r="BA116">
        <v>1</v>
      </c>
      <c r="BB116">
        <v>1</v>
      </c>
      <c r="BC116">
        <v>1</v>
      </c>
      <c r="BD116" t="s">
        <v>3</v>
      </c>
      <c r="BE116" t="s">
        <v>3</v>
      </c>
      <c r="BF116" t="s">
        <v>3</v>
      </c>
      <c r="BG116" t="s">
        <v>3</v>
      </c>
      <c r="BH116">
        <v>0</v>
      </c>
      <c r="BI116">
        <v>1</v>
      </c>
      <c r="BJ116" t="s">
        <v>126</v>
      </c>
      <c r="BM116">
        <v>33001</v>
      </c>
      <c r="BN116">
        <v>0</v>
      </c>
      <c r="BO116" t="s">
        <v>3</v>
      </c>
      <c r="BP116">
        <v>0</v>
      </c>
      <c r="BQ116">
        <v>2</v>
      </c>
      <c r="BR116">
        <v>0</v>
      </c>
      <c r="BS116">
        <v>1</v>
      </c>
      <c r="BT116">
        <v>1</v>
      </c>
      <c r="BU116">
        <v>1</v>
      </c>
      <c r="BV116">
        <v>1</v>
      </c>
      <c r="BW116">
        <v>1</v>
      </c>
      <c r="BX116">
        <v>1</v>
      </c>
      <c r="BY116" t="s">
        <v>3</v>
      </c>
      <c r="BZ116">
        <v>103</v>
      </c>
      <c r="CA116">
        <v>60</v>
      </c>
      <c r="CB116" t="s">
        <v>3</v>
      </c>
      <c r="CE116">
        <v>0</v>
      </c>
      <c r="CF116">
        <v>0</v>
      </c>
      <c r="CG116">
        <v>0</v>
      </c>
      <c r="CH116">
        <v>5</v>
      </c>
      <c r="CI116">
        <v>0</v>
      </c>
      <c r="CJ116">
        <v>0</v>
      </c>
      <c r="CK116">
        <v>0</v>
      </c>
      <c r="CL116">
        <v>0</v>
      </c>
      <c r="CM116">
        <v>0</v>
      </c>
      <c r="CN116" t="s">
        <v>3</v>
      </c>
      <c r="CO116">
        <v>0</v>
      </c>
      <c r="CP116">
        <f t="shared" si="122"/>
        <v>0</v>
      </c>
      <c r="CQ116">
        <f>SUMIF(SmtRes!AQ190:'SmtRes'!AQ208,"=1",SmtRes!AA190:'SmtRes'!AA208)</f>
        <v>105143.62000000001</v>
      </c>
      <c r="CR116">
        <f>SUMIF(SmtRes!AQ190:'SmtRes'!AQ208,"=1",SmtRes!AB190:'SmtRes'!AB208)</f>
        <v>3377.99</v>
      </c>
      <c r="CS116">
        <f>SUMIF(SmtRes!AQ190:'SmtRes'!AQ208,"=1",SmtRes!AC190:'SmtRes'!AC208)</f>
        <v>1744.74</v>
      </c>
      <c r="CT116">
        <f>SUMIF(SmtRes!AQ190:'SmtRes'!AQ208,"=1",SmtRes!AD190:'SmtRes'!AD208)</f>
        <v>748.18</v>
      </c>
      <c r="CU116">
        <f>AG116</f>
        <v>0</v>
      </c>
      <c r="CV116">
        <f>SUMIF(SmtRes!AQ190:'SmtRes'!AQ208,"=1",SmtRes!BU190:'SmtRes'!BU208)</f>
        <v>5.98</v>
      </c>
      <c r="CW116">
        <f>SUMIF(SmtRes!AQ190:'SmtRes'!AQ208,"=1",SmtRes!BV190:'SmtRes'!BV208)</f>
        <v>2</v>
      </c>
      <c r="CX116">
        <f>AJ116</f>
        <v>0</v>
      </c>
      <c r="CY116">
        <f t="shared" si="131"/>
        <v>0</v>
      </c>
      <c r="CZ116">
        <f t="shared" si="132"/>
        <v>0</v>
      </c>
      <c r="DC116" t="s">
        <v>3</v>
      </c>
      <c r="DD116" t="s">
        <v>3</v>
      </c>
      <c r="DE116" t="s">
        <v>3</v>
      </c>
      <c r="DF116" t="s">
        <v>3</v>
      </c>
      <c r="DG116" t="s">
        <v>3</v>
      </c>
      <c r="DH116" t="s">
        <v>3</v>
      </c>
      <c r="DI116" t="s">
        <v>3</v>
      </c>
      <c r="DJ116" t="s">
        <v>3</v>
      </c>
      <c r="DK116" t="s">
        <v>3</v>
      </c>
      <c r="DL116" t="s">
        <v>3</v>
      </c>
      <c r="DM116" t="s">
        <v>3</v>
      </c>
      <c r="DN116">
        <v>0</v>
      </c>
      <c r="DO116">
        <v>0</v>
      </c>
      <c r="DP116">
        <v>1</v>
      </c>
      <c r="DQ116">
        <v>1</v>
      </c>
      <c r="DU116">
        <v>1013</v>
      </c>
      <c r="DV116" t="s">
        <v>43</v>
      </c>
      <c r="DW116" t="s">
        <v>43</v>
      </c>
      <c r="DX116">
        <v>1</v>
      </c>
      <c r="DZ116" t="s">
        <v>3</v>
      </c>
      <c r="EA116" t="s">
        <v>3</v>
      </c>
      <c r="EB116" t="s">
        <v>3</v>
      </c>
      <c r="EC116" t="s">
        <v>3</v>
      </c>
      <c r="EE116">
        <v>83666879</v>
      </c>
      <c r="EF116">
        <v>2</v>
      </c>
      <c r="EG116" t="s">
        <v>24</v>
      </c>
      <c r="EH116">
        <v>27</v>
      </c>
      <c r="EI116" t="s">
        <v>59</v>
      </c>
      <c r="EJ116">
        <v>1</v>
      </c>
      <c r="EK116">
        <v>33001</v>
      </c>
      <c r="EL116" t="s">
        <v>59</v>
      </c>
      <c r="EM116" t="s">
        <v>60</v>
      </c>
      <c r="EO116" t="s">
        <v>3</v>
      </c>
      <c r="EQ116">
        <v>131072</v>
      </c>
      <c r="ER116">
        <v>0</v>
      </c>
      <c r="ES116">
        <v>0</v>
      </c>
      <c r="ET116">
        <v>0</v>
      </c>
      <c r="EU116">
        <v>0</v>
      </c>
      <c r="EV116">
        <v>0</v>
      </c>
      <c r="EW116">
        <v>5.98</v>
      </c>
      <c r="EX116">
        <v>2</v>
      </c>
      <c r="EY116">
        <v>0</v>
      </c>
      <c r="FQ116">
        <v>0</v>
      </c>
      <c r="FR116">
        <v>0</v>
      </c>
      <c r="FS116">
        <v>0</v>
      </c>
      <c r="FX116">
        <v>103</v>
      </c>
      <c r="FY116">
        <v>60</v>
      </c>
      <c r="GA116" t="s">
        <v>3</v>
      </c>
      <c r="GD116">
        <v>1</v>
      </c>
      <c r="GF116">
        <v>-307086544</v>
      </c>
      <c r="GG116">
        <v>2</v>
      </c>
      <c r="GH116">
        <v>1</v>
      </c>
      <c r="GI116">
        <v>-2</v>
      </c>
      <c r="GJ116">
        <v>0</v>
      </c>
      <c r="GK116">
        <v>0</v>
      </c>
      <c r="GL116">
        <f t="shared" si="133"/>
        <v>0</v>
      </c>
      <c r="GM116">
        <f t="shared" si="134"/>
        <v>0</v>
      </c>
      <c r="GN116">
        <f t="shared" si="135"/>
        <v>0</v>
      </c>
      <c r="GO116">
        <f t="shared" si="136"/>
        <v>0</v>
      </c>
      <c r="GP116">
        <f t="shared" si="137"/>
        <v>0</v>
      </c>
      <c r="GR116">
        <v>0</v>
      </c>
      <c r="GS116">
        <v>3</v>
      </c>
      <c r="GT116">
        <v>0</v>
      </c>
      <c r="GU116" t="s">
        <v>3</v>
      </c>
      <c r="GV116">
        <f t="shared" si="138"/>
        <v>0</v>
      </c>
      <c r="GW116">
        <v>1</v>
      </c>
      <c r="GX116">
        <f t="shared" si="139"/>
        <v>0</v>
      </c>
      <c r="HA116">
        <v>0</v>
      </c>
      <c r="HB116">
        <v>0</v>
      </c>
      <c r="HC116">
        <f t="shared" si="140"/>
        <v>0</v>
      </c>
      <c r="HE116" t="s">
        <v>3</v>
      </c>
      <c r="HF116" t="s">
        <v>3</v>
      </c>
      <c r="HM116" t="s">
        <v>3</v>
      </c>
      <c r="HN116" t="s">
        <v>61</v>
      </c>
      <c r="HO116" t="s">
        <v>62</v>
      </c>
      <c r="HP116" t="s">
        <v>59</v>
      </c>
      <c r="HQ116" t="s">
        <v>59</v>
      </c>
      <c r="HS116">
        <v>0</v>
      </c>
      <c r="IK116">
        <v>0</v>
      </c>
    </row>
    <row r="117" spans="1:255" x14ac:dyDescent="0.2">
      <c r="A117" s="2">
        <v>19</v>
      </c>
      <c r="B117" s="2">
        <v>1</v>
      </c>
      <c r="C117" s="2"/>
      <c r="D117" s="2"/>
      <c r="E117" s="2"/>
      <c r="F117" s="2" t="s">
        <v>3</v>
      </c>
      <c r="G117" s="2" t="s">
        <v>127</v>
      </c>
      <c r="H117" s="2" t="s">
        <v>3</v>
      </c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>
        <v>1</v>
      </c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>
        <v>0</v>
      </c>
      <c r="IL117" s="2"/>
      <c r="IM117" s="2"/>
      <c r="IN117" s="2"/>
      <c r="IO117" s="2"/>
      <c r="IP117" s="2"/>
      <c r="IQ117" s="2"/>
      <c r="IR117" s="2"/>
      <c r="IS117" s="2"/>
      <c r="IT117" s="2"/>
      <c r="IU117" s="2"/>
    </row>
    <row r="118" spans="1:255" x14ac:dyDescent="0.2">
      <c r="A118" s="2">
        <v>18</v>
      </c>
      <c r="B118" s="2">
        <v>1</v>
      </c>
      <c r="C118" s="2">
        <v>177</v>
      </c>
      <c r="D118" s="2"/>
      <c r="E118" s="2" t="s">
        <v>128</v>
      </c>
      <c r="F118" s="2" t="s">
        <v>84</v>
      </c>
      <c r="G118" s="2" t="s">
        <v>85</v>
      </c>
      <c r="H118" s="2" t="s">
        <v>86</v>
      </c>
      <c r="I118" s="2">
        <f>I115*J118</f>
        <v>0</v>
      </c>
      <c r="J118" s="2">
        <v>0</v>
      </c>
      <c r="K118" s="2">
        <v>0</v>
      </c>
      <c r="L118" s="2">
        <v>0</v>
      </c>
      <c r="M118" s="2">
        <v>0</v>
      </c>
      <c r="N118" s="2">
        <f t="shared" ref="N118:N137" si="141">ROUND(L118-M118,4)</f>
        <v>0</v>
      </c>
      <c r="O118" s="2">
        <f t="shared" ref="O118:O137" si="142">ROUND(CP118,2)</f>
        <v>0</v>
      </c>
      <c r="P118" s="2">
        <f t="shared" ref="P118:P135" si="143">ROUND(CQ118*I118,2)</f>
        <v>0</v>
      </c>
      <c r="Q118" s="2">
        <f t="shared" ref="Q118:Q135" si="144">ROUND(CR118*I118,2)</f>
        <v>0</v>
      </c>
      <c r="R118" s="2">
        <f t="shared" ref="R118:R135" si="145">ROUND(CS118*I118,2)</f>
        <v>0</v>
      </c>
      <c r="S118" s="2">
        <f t="shared" ref="S118:S135" si="146">ROUND(CT118*I118,2)</f>
        <v>0</v>
      </c>
      <c r="T118" s="2">
        <f t="shared" ref="T118:T137" si="147">ROUND(CU118*I118,2)</f>
        <v>0</v>
      </c>
      <c r="U118" s="2">
        <f t="shared" ref="U118:U135" si="148">ROUND(CV118*I118,7)</f>
        <v>0</v>
      </c>
      <c r="V118" s="2">
        <f t="shared" ref="V118:V135" si="149">ROUND(CW118*I118,7)</f>
        <v>0</v>
      </c>
      <c r="W118" s="2">
        <f t="shared" ref="W118:W137" si="150">ROUND(CX118*I118,2)</f>
        <v>0</v>
      </c>
      <c r="X118" s="2">
        <f t="shared" ref="X118:X137" si="151">ROUND(CY118,2)</f>
        <v>0</v>
      </c>
      <c r="Y118" s="2">
        <f t="shared" ref="Y118:Y137" si="152">ROUND(CZ118,2)</f>
        <v>0</v>
      </c>
      <c r="Z118" s="2"/>
      <c r="AA118" s="2">
        <v>85057682</v>
      </c>
      <c r="AB118" s="2">
        <f t="shared" ref="AB118:AB137" si="153">ROUND((AC118+AD118+AF118),2)</f>
        <v>174.93</v>
      </c>
      <c r="AC118" s="2">
        <f t="shared" ref="AC118:AC135" si="154">ROUND((ES118),2)</f>
        <v>174.93</v>
      </c>
      <c r="AD118" s="2">
        <f t="shared" ref="AD118:AD135" si="155">ROUND((((ET118)-(EU118))+AE118),2)</f>
        <v>0</v>
      </c>
      <c r="AE118" s="2">
        <f t="shared" ref="AE118:AE135" si="156">ROUND((EU118),2)</f>
        <v>0</v>
      </c>
      <c r="AF118" s="2">
        <f t="shared" ref="AF118:AF135" si="157">ROUND((EV118),2)</f>
        <v>0</v>
      </c>
      <c r="AG118" s="2">
        <f t="shared" ref="AG118:AG137" si="158">ROUND((AP118),2)</f>
        <v>0</v>
      </c>
      <c r="AH118" s="2">
        <f t="shared" ref="AH118:AH135" si="159">(EW118)</f>
        <v>0</v>
      </c>
      <c r="AI118" s="2">
        <f t="shared" ref="AI118:AI135" si="160">(EX118)</f>
        <v>0</v>
      </c>
      <c r="AJ118" s="2">
        <f t="shared" ref="AJ118:AJ137" si="161">(AS118)</f>
        <v>0</v>
      </c>
      <c r="AK118" s="2">
        <v>174.93</v>
      </c>
      <c r="AL118" s="2">
        <v>174.93</v>
      </c>
      <c r="AM118" s="2">
        <v>0</v>
      </c>
      <c r="AN118" s="2">
        <v>0</v>
      </c>
      <c r="AO118" s="2">
        <v>0</v>
      </c>
      <c r="AP118" s="2">
        <v>0</v>
      </c>
      <c r="AQ118" s="2">
        <v>0</v>
      </c>
      <c r="AR118" s="2">
        <v>0</v>
      </c>
      <c r="AS118" s="2">
        <v>0</v>
      </c>
      <c r="AT118" s="2">
        <v>103</v>
      </c>
      <c r="AU118" s="2">
        <v>60</v>
      </c>
      <c r="AV118" s="2">
        <v>1</v>
      </c>
      <c r="AW118" s="2">
        <v>1</v>
      </c>
      <c r="AX118" s="2"/>
      <c r="AY118" s="2"/>
      <c r="AZ118" s="2">
        <v>1</v>
      </c>
      <c r="BA118" s="2">
        <v>1</v>
      </c>
      <c r="BB118" s="2">
        <v>1</v>
      </c>
      <c r="BC118" s="2">
        <v>1.08</v>
      </c>
      <c r="BD118" s="2" t="s">
        <v>3</v>
      </c>
      <c r="BE118" s="2" t="s">
        <v>3</v>
      </c>
      <c r="BF118" s="2" t="s">
        <v>3</v>
      </c>
      <c r="BG118" s="2" t="s">
        <v>3</v>
      </c>
      <c r="BH118" s="2">
        <v>3</v>
      </c>
      <c r="BI118" s="2">
        <v>1</v>
      </c>
      <c r="BJ118" s="2" t="s">
        <v>87</v>
      </c>
      <c r="BK118" s="2"/>
      <c r="BL118" s="2"/>
      <c r="BM118" s="2">
        <v>33001</v>
      </c>
      <c r="BN118" s="2">
        <v>0</v>
      </c>
      <c r="BO118" s="2" t="s">
        <v>84</v>
      </c>
      <c r="BP118" s="2">
        <v>1</v>
      </c>
      <c r="BQ118" s="2">
        <v>2</v>
      </c>
      <c r="BR118" s="2">
        <v>0</v>
      </c>
      <c r="BS118" s="2">
        <v>1</v>
      </c>
      <c r="BT118" s="2">
        <v>1</v>
      </c>
      <c r="BU118" s="2">
        <v>1</v>
      </c>
      <c r="BV118" s="2">
        <v>1</v>
      </c>
      <c r="BW118" s="2">
        <v>1</v>
      </c>
      <c r="BX118" s="2">
        <v>1</v>
      </c>
      <c r="BY118" s="2" t="s">
        <v>3</v>
      </c>
      <c r="BZ118" s="2">
        <v>103</v>
      </c>
      <c r="CA118" s="2">
        <v>60</v>
      </c>
      <c r="CB118" s="2" t="s">
        <v>3</v>
      </c>
      <c r="CC118" s="2"/>
      <c r="CD118" s="2"/>
      <c r="CE118" s="2">
        <v>0</v>
      </c>
      <c r="CF118" s="2">
        <v>0</v>
      </c>
      <c r="CG118" s="2">
        <v>0</v>
      </c>
      <c r="CH118" s="2">
        <v>5</v>
      </c>
      <c r="CI118" s="2">
        <v>1</v>
      </c>
      <c r="CJ118" s="2">
        <v>0</v>
      </c>
      <c r="CK118" s="2">
        <v>0</v>
      </c>
      <c r="CL118" s="2">
        <v>0</v>
      </c>
      <c r="CM118" s="2">
        <v>0</v>
      </c>
      <c r="CN118" s="2" t="s">
        <v>3</v>
      </c>
      <c r="CO118" s="2">
        <v>0</v>
      </c>
      <c r="CP118" s="2">
        <f t="shared" ref="CP118:CP137" si="162">(P118+Q118+S118+R118)</f>
        <v>0</v>
      </c>
      <c r="CQ118" s="2">
        <f t="shared" ref="CQ118:CQ135" si="163">ROUND(AL118*BC118,2)</f>
        <v>188.92</v>
      </c>
      <c r="CR118" s="2">
        <f t="shared" ref="CR118:CR135" si="164">ROUND(AM118*BB118,2)</f>
        <v>0</v>
      </c>
      <c r="CS118" s="2">
        <f t="shared" ref="CS118:CS135" si="165">ROUND(AN118*BS118,2)</f>
        <v>0</v>
      </c>
      <c r="CT118" s="2">
        <f t="shared" ref="CT118:CT135" si="166">ROUND(AO118*BA118,2)</f>
        <v>0</v>
      </c>
      <c r="CU118" s="2">
        <f t="shared" ref="CU118:CU135" si="167">AG118</f>
        <v>0</v>
      </c>
      <c r="CV118" s="2">
        <f t="shared" ref="CV118:CV135" si="168">AH118</f>
        <v>0</v>
      </c>
      <c r="CW118" s="2">
        <f t="shared" ref="CW118:CW135" si="169">AI118</f>
        <v>0</v>
      </c>
      <c r="CX118" s="2">
        <f t="shared" ref="CX118:CX135" si="170">AJ118</f>
        <v>0</v>
      </c>
      <c r="CY118" s="2">
        <f t="shared" ref="CY118:CY137" si="171">(((S118+R118)*AT118)/100)</f>
        <v>0</v>
      </c>
      <c r="CZ118" s="2">
        <f t="shared" ref="CZ118:CZ137" si="172">(((S118+R118)*AU118)/100)</f>
        <v>0</v>
      </c>
      <c r="DA118" s="2"/>
      <c r="DB118" s="2"/>
      <c r="DC118" s="2" t="s">
        <v>3</v>
      </c>
      <c r="DD118" s="2" t="s">
        <v>3</v>
      </c>
      <c r="DE118" s="2" t="s">
        <v>3</v>
      </c>
      <c r="DF118" s="2" t="s">
        <v>3</v>
      </c>
      <c r="DG118" s="2" t="s">
        <v>3</v>
      </c>
      <c r="DH118" s="2" t="s">
        <v>3</v>
      </c>
      <c r="DI118" s="2" t="s">
        <v>3</v>
      </c>
      <c r="DJ118" s="2" t="s">
        <v>3</v>
      </c>
      <c r="DK118" s="2" t="s">
        <v>3</v>
      </c>
      <c r="DL118" s="2" t="s">
        <v>3</v>
      </c>
      <c r="DM118" s="2" t="s">
        <v>3</v>
      </c>
      <c r="DN118" s="2">
        <v>0</v>
      </c>
      <c r="DO118" s="2">
        <v>0</v>
      </c>
      <c r="DP118" s="2">
        <v>1</v>
      </c>
      <c r="DQ118" s="2">
        <v>1</v>
      </c>
      <c r="DR118" s="2"/>
      <c r="DS118" s="2"/>
      <c r="DT118" s="2"/>
      <c r="DU118" s="2">
        <v>1009</v>
      </c>
      <c r="DV118" s="2" t="s">
        <v>86</v>
      </c>
      <c r="DW118" s="2" t="s">
        <v>86</v>
      </c>
      <c r="DX118" s="2">
        <v>1</v>
      </c>
      <c r="DY118" s="2"/>
      <c r="DZ118" s="2" t="s">
        <v>3</v>
      </c>
      <c r="EA118" s="2" t="s">
        <v>3</v>
      </c>
      <c r="EB118" s="2" t="s">
        <v>3</v>
      </c>
      <c r="EC118" s="2" t="s">
        <v>3</v>
      </c>
      <c r="ED118" s="2"/>
      <c r="EE118" s="2">
        <v>83666879</v>
      </c>
      <c r="EF118" s="2">
        <v>2</v>
      </c>
      <c r="EG118" s="2" t="s">
        <v>24</v>
      </c>
      <c r="EH118" s="2">
        <v>27</v>
      </c>
      <c r="EI118" s="2" t="s">
        <v>59</v>
      </c>
      <c r="EJ118" s="2">
        <v>1</v>
      </c>
      <c r="EK118" s="2">
        <v>33001</v>
      </c>
      <c r="EL118" s="2" t="s">
        <v>59</v>
      </c>
      <c r="EM118" s="2" t="s">
        <v>60</v>
      </c>
      <c r="EN118" s="2"/>
      <c r="EO118" s="2" t="s">
        <v>3</v>
      </c>
      <c r="EP118" s="2"/>
      <c r="EQ118" s="2">
        <v>0</v>
      </c>
      <c r="ER118" s="2">
        <v>174.93</v>
      </c>
      <c r="ES118" s="2">
        <v>174.93</v>
      </c>
      <c r="ET118" s="2">
        <v>0</v>
      </c>
      <c r="EU118" s="2">
        <v>0</v>
      </c>
      <c r="EV118" s="2">
        <v>0</v>
      </c>
      <c r="EW118" s="2">
        <v>0</v>
      </c>
      <c r="EX118" s="2">
        <v>0</v>
      </c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>
        <v>0</v>
      </c>
      <c r="FR118" s="2">
        <v>0</v>
      </c>
      <c r="FS118" s="2">
        <v>0</v>
      </c>
      <c r="FT118" s="2"/>
      <c r="FU118" s="2"/>
      <c r="FV118" s="2"/>
      <c r="FW118" s="2"/>
      <c r="FX118" s="2">
        <v>103</v>
      </c>
      <c r="FY118" s="2">
        <v>60</v>
      </c>
      <c r="FZ118" s="2"/>
      <c r="GA118" s="2" t="s">
        <v>3</v>
      </c>
      <c r="GB118" s="2"/>
      <c r="GC118" s="2"/>
      <c r="GD118" s="2">
        <v>1</v>
      </c>
      <c r="GE118" s="2"/>
      <c r="GF118" s="2">
        <v>-1131385474</v>
      </c>
      <c r="GG118" s="2">
        <v>2</v>
      </c>
      <c r="GH118" s="2">
        <v>1</v>
      </c>
      <c r="GI118" s="2">
        <v>2</v>
      </c>
      <c r="GJ118" s="2">
        <v>0</v>
      </c>
      <c r="GK118" s="2">
        <v>0</v>
      </c>
      <c r="GL118" s="2">
        <f t="shared" ref="GL118:GL137" si="173">ROUND(IF(AND(BH118=3,BI118=3,FS118&lt;&gt;0),P118,0),2)</f>
        <v>0</v>
      </c>
      <c r="GM118" s="2">
        <f t="shared" ref="GM118:GM137" si="174">ROUND(O118+X118+Y118,2)+GX118</f>
        <v>0</v>
      </c>
      <c r="GN118" s="2">
        <f t="shared" ref="GN118:GN137" si="175">IF(OR(BI118=0,BI118=1),GM118-GX118,0)</f>
        <v>0</v>
      </c>
      <c r="GO118" s="2">
        <f t="shared" ref="GO118:GO137" si="176">IF(BI118=2,GM118-GX118,0)</f>
        <v>0</v>
      </c>
      <c r="GP118" s="2">
        <f t="shared" ref="GP118:GP137" si="177">IF(BI118=4,GM118-GX118,0)</f>
        <v>0</v>
      </c>
      <c r="GQ118" s="2"/>
      <c r="GR118" s="2">
        <v>0</v>
      </c>
      <c r="GS118" s="2">
        <v>3</v>
      </c>
      <c r="GT118" s="2">
        <v>0</v>
      </c>
      <c r="GU118" s="2" t="s">
        <v>3</v>
      </c>
      <c r="GV118" s="2">
        <f t="shared" ref="GV118:GV137" si="178">ROUND((GT118),2)</f>
        <v>0</v>
      </c>
      <c r="GW118" s="2">
        <v>1</v>
      </c>
      <c r="GX118" s="2">
        <f t="shared" ref="GX118:GX137" si="179">ROUND(HC118*I118,2)</f>
        <v>0</v>
      </c>
      <c r="GY118" s="2"/>
      <c r="GZ118" s="2"/>
      <c r="HA118" s="2">
        <v>0</v>
      </c>
      <c r="HB118" s="2">
        <v>0</v>
      </c>
      <c r="HC118" s="2">
        <f t="shared" ref="HC118:HC137" si="180">GV118*GW118</f>
        <v>0</v>
      </c>
      <c r="HD118" s="2"/>
      <c r="HE118" s="2" t="s">
        <v>3</v>
      </c>
      <c r="HF118" s="2" t="s">
        <v>3</v>
      </c>
      <c r="HG118" s="2"/>
      <c r="HH118" s="2"/>
      <c r="HI118" s="2"/>
      <c r="HJ118" s="2"/>
      <c r="HK118" s="2"/>
      <c r="HL118" s="2"/>
      <c r="HM118" s="2" t="s">
        <v>3</v>
      </c>
      <c r="HN118" s="2" t="s">
        <v>61</v>
      </c>
      <c r="HO118" s="2" t="s">
        <v>62</v>
      </c>
      <c r="HP118" s="2" t="s">
        <v>59</v>
      </c>
      <c r="HQ118" s="2" t="s">
        <v>59</v>
      </c>
      <c r="HR118" s="2"/>
      <c r="HS118" s="2">
        <v>0</v>
      </c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>
        <v>0</v>
      </c>
      <c r="IL118" s="2"/>
      <c r="IM118" s="2"/>
      <c r="IN118" s="2"/>
      <c r="IO118" s="2"/>
      <c r="IP118" s="2"/>
      <c r="IQ118" s="2"/>
      <c r="IR118" s="2"/>
      <c r="IS118" s="2"/>
      <c r="IT118" s="2"/>
      <c r="IU118" s="2"/>
    </row>
    <row r="119" spans="1:255" x14ac:dyDescent="0.2">
      <c r="A119">
        <v>18</v>
      </c>
      <c r="B119">
        <v>1</v>
      </c>
      <c r="C119">
        <v>196</v>
      </c>
      <c r="E119" t="s">
        <v>128</v>
      </c>
      <c r="F119" t="s">
        <v>84</v>
      </c>
      <c r="G119" t="s">
        <v>85</v>
      </c>
      <c r="H119" t="s">
        <v>86</v>
      </c>
      <c r="I119">
        <f>I116*J119</f>
        <v>0</v>
      </c>
      <c r="J119">
        <v>0</v>
      </c>
      <c r="K119">
        <v>0</v>
      </c>
      <c r="L119">
        <v>0</v>
      </c>
      <c r="M119">
        <v>0</v>
      </c>
      <c r="N119">
        <f t="shared" si="141"/>
        <v>0</v>
      </c>
      <c r="O119">
        <f t="shared" si="142"/>
        <v>0</v>
      </c>
      <c r="P119">
        <f t="shared" si="143"/>
        <v>0</v>
      </c>
      <c r="Q119">
        <f t="shared" si="144"/>
        <v>0</v>
      </c>
      <c r="R119">
        <f t="shared" si="145"/>
        <v>0</v>
      </c>
      <c r="S119">
        <f t="shared" si="146"/>
        <v>0</v>
      </c>
      <c r="T119">
        <f t="shared" si="147"/>
        <v>0</v>
      </c>
      <c r="U119">
        <f t="shared" si="148"/>
        <v>0</v>
      </c>
      <c r="V119">
        <f t="shared" si="149"/>
        <v>0</v>
      </c>
      <c r="W119">
        <f t="shared" si="150"/>
        <v>0</v>
      </c>
      <c r="X119">
        <f t="shared" si="151"/>
        <v>0</v>
      </c>
      <c r="Y119">
        <f t="shared" si="152"/>
        <v>0</v>
      </c>
      <c r="AA119">
        <v>85057623</v>
      </c>
      <c r="AB119">
        <f t="shared" si="153"/>
        <v>174.93</v>
      </c>
      <c r="AC119">
        <f t="shared" si="154"/>
        <v>174.93</v>
      </c>
      <c r="AD119">
        <f t="shared" si="155"/>
        <v>0</v>
      </c>
      <c r="AE119">
        <f t="shared" si="156"/>
        <v>0</v>
      </c>
      <c r="AF119">
        <f t="shared" si="157"/>
        <v>0</v>
      </c>
      <c r="AG119">
        <f t="shared" si="158"/>
        <v>0</v>
      </c>
      <c r="AH119">
        <f t="shared" si="159"/>
        <v>0</v>
      </c>
      <c r="AI119">
        <f t="shared" si="160"/>
        <v>0</v>
      </c>
      <c r="AJ119">
        <f t="shared" si="161"/>
        <v>0</v>
      </c>
      <c r="AK119">
        <v>174.93</v>
      </c>
      <c r="AL119">
        <v>174.93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103</v>
      </c>
      <c r="AU119">
        <v>60</v>
      </c>
      <c r="AV119">
        <v>1</v>
      </c>
      <c r="AW119">
        <v>1</v>
      </c>
      <c r="AZ119">
        <v>1</v>
      </c>
      <c r="BA119">
        <v>1</v>
      </c>
      <c r="BB119">
        <v>1</v>
      </c>
      <c r="BC119">
        <v>1.08</v>
      </c>
      <c r="BD119" t="s">
        <v>3</v>
      </c>
      <c r="BE119" t="s">
        <v>3</v>
      </c>
      <c r="BF119" t="s">
        <v>3</v>
      </c>
      <c r="BG119" t="s">
        <v>3</v>
      </c>
      <c r="BH119">
        <v>3</v>
      </c>
      <c r="BI119">
        <v>1</v>
      </c>
      <c r="BJ119" t="s">
        <v>87</v>
      </c>
      <c r="BM119">
        <v>33001</v>
      </c>
      <c r="BN119">
        <v>0</v>
      </c>
      <c r="BO119" t="s">
        <v>84</v>
      </c>
      <c r="BP119">
        <v>1</v>
      </c>
      <c r="BQ119">
        <v>2</v>
      </c>
      <c r="BR119">
        <v>0</v>
      </c>
      <c r="BS119">
        <v>1</v>
      </c>
      <c r="BT119">
        <v>1</v>
      </c>
      <c r="BU119">
        <v>1</v>
      </c>
      <c r="BV119">
        <v>1</v>
      </c>
      <c r="BW119">
        <v>1</v>
      </c>
      <c r="BX119">
        <v>1</v>
      </c>
      <c r="BY119" t="s">
        <v>3</v>
      </c>
      <c r="BZ119">
        <v>103</v>
      </c>
      <c r="CA119">
        <v>60</v>
      </c>
      <c r="CB119" t="s">
        <v>3</v>
      </c>
      <c r="CE119">
        <v>0</v>
      </c>
      <c r="CF119">
        <v>0</v>
      </c>
      <c r="CG119">
        <v>0</v>
      </c>
      <c r="CH119">
        <v>5</v>
      </c>
      <c r="CI119">
        <v>1</v>
      </c>
      <c r="CJ119">
        <v>0</v>
      </c>
      <c r="CK119">
        <v>0</v>
      </c>
      <c r="CL119">
        <v>0</v>
      </c>
      <c r="CM119">
        <v>0</v>
      </c>
      <c r="CN119" t="s">
        <v>3</v>
      </c>
      <c r="CO119">
        <v>0</v>
      </c>
      <c r="CP119">
        <f t="shared" si="162"/>
        <v>0</v>
      </c>
      <c r="CQ119">
        <f t="shared" si="163"/>
        <v>188.92</v>
      </c>
      <c r="CR119">
        <f t="shared" si="164"/>
        <v>0</v>
      </c>
      <c r="CS119">
        <f t="shared" si="165"/>
        <v>0</v>
      </c>
      <c r="CT119">
        <f t="shared" si="166"/>
        <v>0</v>
      </c>
      <c r="CU119">
        <f t="shared" si="167"/>
        <v>0</v>
      </c>
      <c r="CV119">
        <f t="shared" si="168"/>
        <v>0</v>
      </c>
      <c r="CW119">
        <f t="shared" si="169"/>
        <v>0</v>
      </c>
      <c r="CX119">
        <f t="shared" si="170"/>
        <v>0</v>
      </c>
      <c r="CY119">
        <f t="shared" si="171"/>
        <v>0</v>
      </c>
      <c r="CZ119">
        <f t="shared" si="172"/>
        <v>0</v>
      </c>
      <c r="DC119" t="s">
        <v>3</v>
      </c>
      <c r="DD119" t="s">
        <v>3</v>
      </c>
      <c r="DE119" t="s">
        <v>3</v>
      </c>
      <c r="DF119" t="s">
        <v>3</v>
      </c>
      <c r="DG119" t="s">
        <v>3</v>
      </c>
      <c r="DH119" t="s">
        <v>3</v>
      </c>
      <c r="DI119" t="s">
        <v>3</v>
      </c>
      <c r="DJ119" t="s">
        <v>3</v>
      </c>
      <c r="DK119" t="s">
        <v>3</v>
      </c>
      <c r="DL119" t="s">
        <v>3</v>
      </c>
      <c r="DM119" t="s">
        <v>3</v>
      </c>
      <c r="DN119">
        <v>0</v>
      </c>
      <c r="DO119">
        <v>0</v>
      </c>
      <c r="DP119">
        <v>1</v>
      </c>
      <c r="DQ119">
        <v>1</v>
      </c>
      <c r="DU119">
        <v>1009</v>
      </c>
      <c r="DV119" t="s">
        <v>86</v>
      </c>
      <c r="DW119" t="s">
        <v>86</v>
      </c>
      <c r="DX119">
        <v>1</v>
      </c>
      <c r="DZ119" t="s">
        <v>3</v>
      </c>
      <c r="EA119" t="s">
        <v>3</v>
      </c>
      <c r="EB119" t="s">
        <v>3</v>
      </c>
      <c r="EC119" t="s">
        <v>3</v>
      </c>
      <c r="EE119">
        <v>83666879</v>
      </c>
      <c r="EF119">
        <v>2</v>
      </c>
      <c r="EG119" t="s">
        <v>24</v>
      </c>
      <c r="EH119">
        <v>27</v>
      </c>
      <c r="EI119" t="s">
        <v>59</v>
      </c>
      <c r="EJ119">
        <v>1</v>
      </c>
      <c r="EK119">
        <v>33001</v>
      </c>
      <c r="EL119" t="s">
        <v>59</v>
      </c>
      <c r="EM119" t="s">
        <v>60</v>
      </c>
      <c r="EO119" t="s">
        <v>3</v>
      </c>
      <c r="EQ119">
        <v>0</v>
      </c>
      <c r="ER119">
        <v>174.93</v>
      </c>
      <c r="ES119">
        <v>174.93</v>
      </c>
      <c r="ET119">
        <v>0</v>
      </c>
      <c r="EU119">
        <v>0</v>
      </c>
      <c r="EV119">
        <v>0</v>
      </c>
      <c r="EW119">
        <v>0</v>
      </c>
      <c r="EX119">
        <v>0</v>
      </c>
      <c r="FQ119">
        <v>0</v>
      </c>
      <c r="FR119">
        <v>0</v>
      </c>
      <c r="FS119">
        <v>0</v>
      </c>
      <c r="FX119">
        <v>103</v>
      </c>
      <c r="FY119">
        <v>60</v>
      </c>
      <c r="GA119" t="s">
        <v>3</v>
      </c>
      <c r="GD119">
        <v>1</v>
      </c>
      <c r="GF119">
        <v>-1131385474</v>
      </c>
      <c r="GG119">
        <v>2</v>
      </c>
      <c r="GH119">
        <v>1</v>
      </c>
      <c r="GI119">
        <v>2</v>
      </c>
      <c r="GJ119">
        <v>0</v>
      </c>
      <c r="GK119">
        <v>0</v>
      </c>
      <c r="GL119">
        <f t="shared" si="173"/>
        <v>0</v>
      </c>
      <c r="GM119">
        <f t="shared" si="174"/>
        <v>0</v>
      </c>
      <c r="GN119">
        <f t="shared" si="175"/>
        <v>0</v>
      </c>
      <c r="GO119">
        <f t="shared" si="176"/>
        <v>0</v>
      </c>
      <c r="GP119">
        <f t="shared" si="177"/>
        <v>0</v>
      </c>
      <c r="GR119">
        <v>0</v>
      </c>
      <c r="GS119">
        <v>3</v>
      </c>
      <c r="GT119">
        <v>0</v>
      </c>
      <c r="GU119" t="s">
        <v>3</v>
      </c>
      <c r="GV119">
        <f t="shared" si="178"/>
        <v>0</v>
      </c>
      <c r="GW119">
        <v>1</v>
      </c>
      <c r="GX119">
        <f t="shared" si="179"/>
        <v>0</v>
      </c>
      <c r="HA119">
        <v>0</v>
      </c>
      <c r="HB119">
        <v>0</v>
      </c>
      <c r="HC119">
        <f t="shared" si="180"/>
        <v>0</v>
      </c>
      <c r="HE119" t="s">
        <v>3</v>
      </c>
      <c r="HF119" t="s">
        <v>3</v>
      </c>
      <c r="HM119" t="s">
        <v>3</v>
      </c>
      <c r="HN119" t="s">
        <v>61</v>
      </c>
      <c r="HO119" t="s">
        <v>62</v>
      </c>
      <c r="HP119" t="s">
        <v>59</v>
      </c>
      <c r="HQ119" t="s">
        <v>59</v>
      </c>
      <c r="HS119">
        <v>0</v>
      </c>
      <c r="IK119">
        <v>0</v>
      </c>
    </row>
    <row r="120" spans="1:255" x14ac:dyDescent="0.2">
      <c r="A120" s="2">
        <v>18</v>
      </c>
      <c r="B120" s="2">
        <v>1</v>
      </c>
      <c r="C120" s="2">
        <v>179</v>
      </c>
      <c r="D120" s="2"/>
      <c r="E120" s="2" t="s">
        <v>129</v>
      </c>
      <c r="F120" s="2" t="s">
        <v>89</v>
      </c>
      <c r="G120" s="2" t="s">
        <v>90</v>
      </c>
      <c r="H120" s="2" t="s">
        <v>43</v>
      </c>
      <c r="I120" s="2">
        <f>I115*J120</f>
        <v>0</v>
      </c>
      <c r="J120" s="2">
        <v>0</v>
      </c>
      <c r="K120" s="2">
        <v>0</v>
      </c>
      <c r="L120" s="2">
        <v>0</v>
      </c>
      <c r="M120" s="2">
        <v>0</v>
      </c>
      <c r="N120" s="2">
        <f t="shared" si="141"/>
        <v>0</v>
      </c>
      <c r="O120" s="2">
        <f t="shared" si="142"/>
        <v>0</v>
      </c>
      <c r="P120" s="2">
        <f t="shared" si="143"/>
        <v>0</v>
      </c>
      <c r="Q120" s="2">
        <f t="shared" si="144"/>
        <v>0</v>
      </c>
      <c r="R120" s="2">
        <f t="shared" si="145"/>
        <v>0</v>
      </c>
      <c r="S120" s="2">
        <f t="shared" si="146"/>
        <v>0</v>
      </c>
      <c r="T120" s="2">
        <f t="shared" si="147"/>
        <v>0</v>
      </c>
      <c r="U120" s="2">
        <f t="shared" si="148"/>
        <v>0</v>
      </c>
      <c r="V120" s="2">
        <f t="shared" si="149"/>
        <v>0</v>
      </c>
      <c r="W120" s="2">
        <f t="shared" si="150"/>
        <v>0</v>
      </c>
      <c r="X120" s="2">
        <f t="shared" si="151"/>
        <v>0</v>
      </c>
      <c r="Y120" s="2">
        <f t="shared" si="152"/>
        <v>0</v>
      </c>
      <c r="Z120" s="2"/>
      <c r="AA120" s="2">
        <v>85057682</v>
      </c>
      <c r="AB120" s="2">
        <f t="shared" si="153"/>
        <v>0</v>
      </c>
      <c r="AC120" s="2">
        <f t="shared" si="154"/>
        <v>0</v>
      </c>
      <c r="AD120" s="2">
        <f t="shared" si="155"/>
        <v>0</v>
      </c>
      <c r="AE120" s="2">
        <f t="shared" si="156"/>
        <v>0</v>
      </c>
      <c r="AF120" s="2">
        <f t="shared" si="157"/>
        <v>0</v>
      </c>
      <c r="AG120" s="2">
        <f t="shared" si="158"/>
        <v>0</v>
      </c>
      <c r="AH120" s="2">
        <f t="shared" si="159"/>
        <v>0</v>
      </c>
      <c r="AI120" s="2">
        <f t="shared" si="160"/>
        <v>0</v>
      </c>
      <c r="AJ120" s="2">
        <f t="shared" si="161"/>
        <v>0</v>
      </c>
      <c r="AK120" s="2">
        <v>0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S120" s="2">
        <v>0</v>
      </c>
      <c r="AT120" s="2">
        <v>103</v>
      </c>
      <c r="AU120" s="2">
        <v>60</v>
      </c>
      <c r="AV120" s="2">
        <v>1</v>
      </c>
      <c r="AW120" s="2">
        <v>1</v>
      </c>
      <c r="AX120" s="2"/>
      <c r="AY120" s="2"/>
      <c r="AZ120" s="2">
        <v>1</v>
      </c>
      <c r="BA120" s="2">
        <v>1</v>
      </c>
      <c r="BB120" s="2">
        <v>1</v>
      </c>
      <c r="BC120" s="2">
        <v>1</v>
      </c>
      <c r="BD120" s="2" t="s">
        <v>3</v>
      </c>
      <c r="BE120" s="2" t="s">
        <v>3</v>
      </c>
      <c r="BF120" s="2" t="s">
        <v>3</v>
      </c>
      <c r="BG120" s="2" t="s">
        <v>3</v>
      </c>
      <c r="BH120" s="2">
        <v>3</v>
      </c>
      <c r="BI120" s="2">
        <v>1</v>
      </c>
      <c r="BJ120" s="2" t="s">
        <v>3</v>
      </c>
      <c r="BK120" s="2"/>
      <c r="BL120" s="2"/>
      <c r="BM120" s="2">
        <v>33001</v>
      </c>
      <c r="BN120" s="2">
        <v>0</v>
      </c>
      <c r="BO120" s="2" t="s">
        <v>3</v>
      </c>
      <c r="BP120" s="2">
        <v>0</v>
      </c>
      <c r="BQ120" s="2">
        <v>2</v>
      </c>
      <c r="BR120" s="2">
        <v>0</v>
      </c>
      <c r="BS120" s="2">
        <v>1</v>
      </c>
      <c r="BT120" s="2">
        <v>1</v>
      </c>
      <c r="BU120" s="2">
        <v>1</v>
      </c>
      <c r="BV120" s="2">
        <v>1</v>
      </c>
      <c r="BW120" s="2">
        <v>1</v>
      </c>
      <c r="BX120" s="2">
        <v>1</v>
      </c>
      <c r="BY120" s="2" t="s">
        <v>3</v>
      </c>
      <c r="BZ120" s="2">
        <v>103</v>
      </c>
      <c r="CA120" s="2">
        <v>60</v>
      </c>
      <c r="CB120" s="2" t="s">
        <v>3</v>
      </c>
      <c r="CC120" s="2"/>
      <c r="CD120" s="2"/>
      <c r="CE120" s="2">
        <v>0</v>
      </c>
      <c r="CF120" s="2">
        <v>0</v>
      </c>
      <c r="CG120" s="2">
        <v>0</v>
      </c>
      <c r="CH120" s="2">
        <v>5</v>
      </c>
      <c r="CI120" s="2">
        <v>2</v>
      </c>
      <c r="CJ120" s="2">
        <v>0</v>
      </c>
      <c r="CK120" s="2">
        <v>0</v>
      </c>
      <c r="CL120" s="2">
        <v>0</v>
      </c>
      <c r="CM120" s="2">
        <v>0</v>
      </c>
      <c r="CN120" s="2" t="s">
        <v>3</v>
      </c>
      <c r="CO120" s="2">
        <v>0</v>
      </c>
      <c r="CP120" s="2">
        <f t="shared" si="162"/>
        <v>0</v>
      </c>
      <c r="CQ120" s="2">
        <f t="shared" si="163"/>
        <v>0</v>
      </c>
      <c r="CR120" s="2">
        <f t="shared" si="164"/>
        <v>0</v>
      </c>
      <c r="CS120" s="2">
        <f t="shared" si="165"/>
        <v>0</v>
      </c>
      <c r="CT120" s="2">
        <f t="shared" si="166"/>
        <v>0</v>
      </c>
      <c r="CU120" s="2">
        <f t="shared" si="167"/>
        <v>0</v>
      </c>
      <c r="CV120" s="2">
        <f t="shared" si="168"/>
        <v>0</v>
      </c>
      <c r="CW120" s="2">
        <f t="shared" si="169"/>
        <v>0</v>
      </c>
      <c r="CX120" s="2">
        <f t="shared" si="170"/>
        <v>0</v>
      </c>
      <c r="CY120" s="2">
        <f t="shared" si="171"/>
        <v>0</v>
      </c>
      <c r="CZ120" s="2">
        <f t="shared" si="172"/>
        <v>0</v>
      </c>
      <c r="DA120" s="2"/>
      <c r="DB120" s="2"/>
      <c r="DC120" s="2" t="s">
        <v>3</v>
      </c>
      <c r="DD120" s="2" t="s">
        <v>3</v>
      </c>
      <c r="DE120" s="2" t="s">
        <v>3</v>
      </c>
      <c r="DF120" s="2" t="s">
        <v>3</v>
      </c>
      <c r="DG120" s="2" t="s">
        <v>3</v>
      </c>
      <c r="DH120" s="2" t="s">
        <v>3</v>
      </c>
      <c r="DI120" s="2" t="s">
        <v>3</v>
      </c>
      <c r="DJ120" s="2" t="s">
        <v>3</v>
      </c>
      <c r="DK120" s="2" t="s">
        <v>3</v>
      </c>
      <c r="DL120" s="2" t="s">
        <v>3</v>
      </c>
      <c r="DM120" s="2" t="s">
        <v>3</v>
      </c>
      <c r="DN120" s="2">
        <v>0</v>
      </c>
      <c r="DO120" s="2">
        <v>0</v>
      </c>
      <c r="DP120" s="2">
        <v>1</v>
      </c>
      <c r="DQ120" s="2">
        <v>1</v>
      </c>
      <c r="DR120" s="2"/>
      <c r="DS120" s="2"/>
      <c r="DT120" s="2"/>
      <c r="DU120" s="2">
        <v>1013</v>
      </c>
      <c r="DV120" s="2" t="s">
        <v>43</v>
      </c>
      <c r="DW120" s="2" t="s">
        <v>43</v>
      </c>
      <c r="DX120" s="2">
        <v>1</v>
      </c>
      <c r="DY120" s="2"/>
      <c r="DZ120" s="2" t="s">
        <v>3</v>
      </c>
      <c r="EA120" s="2" t="s">
        <v>3</v>
      </c>
      <c r="EB120" s="2" t="s">
        <v>3</v>
      </c>
      <c r="EC120" s="2" t="s">
        <v>3</v>
      </c>
      <c r="ED120" s="2"/>
      <c r="EE120" s="2">
        <v>83666879</v>
      </c>
      <c r="EF120" s="2">
        <v>2</v>
      </c>
      <c r="EG120" s="2" t="s">
        <v>24</v>
      </c>
      <c r="EH120" s="2">
        <v>27</v>
      </c>
      <c r="EI120" s="2" t="s">
        <v>59</v>
      </c>
      <c r="EJ120" s="2">
        <v>1</v>
      </c>
      <c r="EK120" s="2">
        <v>33001</v>
      </c>
      <c r="EL120" s="2" t="s">
        <v>59</v>
      </c>
      <c r="EM120" s="2" t="s">
        <v>60</v>
      </c>
      <c r="EN120" s="2"/>
      <c r="EO120" s="2" t="s">
        <v>3</v>
      </c>
      <c r="EP120" s="2"/>
      <c r="EQ120" s="2">
        <v>0</v>
      </c>
      <c r="ER120" s="2">
        <v>0</v>
      </c>
      <c r="ES120" s="2">
        <v>0</v>
      </c>
      <c r="ET120" s="2">
        <v>0</v>
      </c>
      <c r="EU120" s="2">
        <v>0</v>
      </c>
      <c r="EV120" s="2">
        <v>0</v>
      </c>
      <c r="EW120" s="2">
        <v>0</v>
      </c>
      <c r="EX120" s="2">
        <v>0</v>
      </c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>
        <v>0</v>
      </c>
      <c r="FR120" s="2">
        <v>0</v>
      </c>
      <c r="FS120" s="2">
        <v>0</v>
      </c>
      <c r="FT120" s="2"/>
      <c r="FU120" s="2"/>
      <c r="FV120" s="2"/>
      <c r="FW120" s="2"/>
      <c r="FX120" s="2">
        <v>103</v>
      </c>
      <c r="FY120" s="2">
        <v>60</v>
      </c>
      <c r="FZ120" s="2"/>
      <c r="GA120" s="2" t="s">
        <v>3</v>
      </c>
      <c r="GB120" s="2"/>
      <c r="GC120" s="2"/>
      <c r="GD120" s="2">
        <v>1</v>
      </c>
      <c r="GE120" s="2"/>
      <c r="GF120" s="2">
        <v>457934895</v>
      </c>
      <c r="GG120" s="2">
        <v>2</v>
      </c>
      <c r="GH120" s="2">
        <v>1</v>
      </c>
      <c r="GI120" s="2">
        <v>-2</v>
      </c>
      <c r="GJ120" s="2">
        <v>0</v>
      </c>
      <c r="GK120" s="2">
        <v>0</v>
      </c>
      <c r="GL120" s="2">
        <f t="shared" si="173"/>
        <v>0</v>
      </c>
      <c r="GM120" s="2">
        <f t="shared" si="174"/>
        <v>0</v>
      </c>
      <c r="GN120" s="2">
        <f t="shared" si="175"/>
        <v>0</v>
      </c>
      <c r="GO120" s="2">
        <f t="shared" si="176"/>
        <v>0</v>
      </c>
      <c r="GP120" s="2">
        <f t="shared" si="177"/>
        <v>0</v>
      </c>
      <c r="GQ120" s="2"/>
      <c r="GR120" s="2">
        <v>0</v>
      </c>
      <c r="GS120" s="2">
        <v>3</v>
      </c>
      <c r="GT120" s="2">
        <v>0</v>
      </c>
      <c r="GU120" s="2" t="s">
        <v>3</v>
      </c>
      <c r="GV120" s="2">
        <f t="shared" si="178"/>
        <v>0</v>
      </c>
      <c r="GW120" s="2">
        <v>1</v>
      </c>
      <c r="GX120" s="2">
        <f t="shared" si="179"/>
        <v>0</v>
      </c>
      <c r="GY120" s="2"/>
      <c r="GZ120" s="2"/>
      <c r="HA120" s="2">
        <v>0</v>
      </c>
      <c r="HB120" s="2">
        <v>0</v>
      </c>
      <c r="HC120" s="2">
        <f t="shared" si="180"/>
        <v>0</v>
      </c>
      <c r="HD120" s="2"/>
      <c r="HE120" s="2" t="s">
        <v>3</v>
      </c>
      <c r="HF120" s="2" t="s">
        <v>3</v>
      </c>
      <c r="HG120" s="2"/>
      <c r="HH120" s="2"/>
      <c r="HI120" s="2"/>
      <c r="HJ120" s="2"/>
      <c r="HK120" s="2"/>
      <c r="HL120" s="2"/>
      <c r="HM120" s="2" t="s">
        <v>3</v>
      </c>
      <c r="HN120" s="2" t="s">
        <v>61</v>
      </c>
      <c r="HO120" s="2" t="s">
        <v>62</v>
      </c>
      <c r="HP120" s="2" t="s">
        <v>59</v>
      </c>
      <c r="HQ120" s="2" t="s">
        <v>59</v>
      </c>
      <c r="HR120" s="2"/>
      <c r="HS120" s="2">
        <v>0</v>
      </c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>
        <v>0</v>
      </c>
      <c r="IL120" s="2"/>
      <c r="IM120" s="2"/>
      <c r="IN120" s="2"/>
      <c r="IO120" s="2"/>
      <c r="IP120" s="2"/>
      <c r="IQ120" s="2"/>
      <c r="IR120" s="2"/>
      <c r="IS120" s="2"/>
      <c r="IT120" s="2"/>
      <c r="IU120" s="2"/>
    </row>
    <row r="121" spans="1:255" x14ac:dyDescent="0.2">
      <c r="A121">
        <v>18</v>
      </c>
      <c r="B121">
        <v>1</v>
      </c>
      <c r="C121">
        <v>198</v>
      </c>
      <c r="E121" t="s">
        <v>129</v>
      </c>
      <c r="F121" t="s">
        <v>89</v>
      </c>
      <c r="G121" t="s">
        <v>90</v>
      </c>
      <c r="H121" t="s">
        <v>43</v>
      </c>
      <c r="I121">
        <f>I116*J121</f>
        <v>0</v>
      </c>
      <c r="J121">
        <v>0</v>
      </c>
      <c r="K121">
        <v>0</v>
      </c>
      <c r="L121">
        <v>0</v>
      </c>
      <c r="M121">
        <v>0</v>
      </c>
      <c r="N121">
        <f t="shared" si="141"/>
        <v>0</v>
      </c>
      <c r="O121">
        <f t="shared" si="142"/>
        <v>0</v>
      </c>
      <c r="P121">
        <f t="shared" si="143"/>
        <v>0</v>
      </c>
      <c r="Q121">
        <f t="shared" si="144"/>
        <v>0</v>
      </c>
      <c r="R121">
        <f t="shared" si="145"/>
        <v>0</v>
      </c>
      <c r="S121">
        <f t="shared" si="146"/>
        <v>0</v>
      </c>
      <c r="T121">
        <f t="shared" si="147"/>
        <v>0</v>
      </c>
      <c r="U121">
        <f t="shared" si="148"/>
        <v>0</v>
      </c>
      <c r="V121">
        <f t="shared" si="149"/>
        <v>0</v>
      </c>
      <c r="W121">
        <f t="shared" si="150"/>
        <v>0</v>
      </c>
      <c r="X121">
        <f t="shared" si="151"/>
        <v>0</v>
      </c>
      <c r="Y121">
        <f t="shared" si="152"/>
        <v>0</v>
      </c>
      <c r="AA121">
        <v>85057623</v>
      </c>
      <c r="AB121">
        <f t="shared" si="153"/>
        <v>0</v>
      </c>
      <c r="AC121">
        <f t="shared" si="154"/>
        <v>0</v>
      </c>
      <c r="AD121">
        <f t="shared" si="155"/>
        <v>0</v>
      </c>
      <c r="AE121">
        <f t="shared" si="156"/>
        <v>0</v>
      </c>
      <c r="AF121">
        <f t="shared" si="157"/>
        <v>0</v>
      </c>
      <c r="AG121">
        <f t="shared" si="158"/>
        <v>0</v>
      </c>
      <c r="AH121">
        <f t="shared" si="159"/>
        <v>0</v>
      </c>
      <c r="AI121">
        <f t="shared" si="160"/>
        <v>0</v>
      </c>
      <c r="AJ121">
        <f t="shared" si="161"/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103</v>
      </c>
      <c r="AU121">
        <v>60</v>
      </c>
      <c r="AV121">
        <v>1</v>
      </c>
      <c r="AW121">
        <v>1</v>
      </c>
      <c r="AZ121">
        <v>1</v>
      </c>
      <c r="BA121">
        <v>1</v>
      </c>
      <c r="BB121">
        <v>1</v>
      </c>
      <c r="BC121">
        <v>1</v>
      </c>
      <c r="BD121" t="s">
        <v>3</v>
      </c>
      <c r="BE121" t="s">
        <v>3</v>
      </c>
      <c r="BF121" t="s">
        <v>3</v>
      </c>
      <c r="BG121" t="s">
        <v>3</v>
      </c>
      <c r="BH121">
        <v>3</v>
      </c>
      <c r="BI121">
        <v>1</v>
      </c>
      <c r="BJ121" t="s">
        <v>3</v>
      </c>
      <c r="BM121">
        <v>33001</v>
      </c>
      <c r="BN121">
        <v>0</v>
      </c>
      <c r="BO121" t="s">
        <v>3</v>
      </c>
      <c r="BP121">
        <v>0</v>
      </c>
      <c r="BQ121">
        <v>2</v>
      </c>
      <c r="BR121">
        <v>0</v>
      </c>
      <c r="BS121">
        <v>1</v>
      </c>
      <c r="BT121">
        <v>1</v>
      </c>
      <c r="BU121">
        <v>1</v>
      </c>
      <c r="BV121">
        <v>1</v>
      </c>
      <c r="BW121">
        <v>1</v>
      </c>
      <c r="BX121">
        <v>1</v>
      </c>
      <c r="BY121" t="s">
        <v>3</v>
      </c>
      <c r="BZ121">
        <v>103</v>
      </c>
      <c r="CA121">
        <v>60</v>
      </c>
      <c r="CB121" t="s">
        <v>3</v>
      </c>
      <c r="CE121">
        <v>0</v>
      </c>
      <c r="CF121">
        <v>0</v>
      </c>
      <c r="CG121">
        <v>0</v>
      </c>
      <c r="CH121">
        <v>5</v>
      </c>
      <c r="CI121">
        <v>2</v>
      </c>
      <c r="CJ121">
        <v>0</v>
      </c>
      <c r="CK121">
        <v>0</v>
      </c>
      <c r="CL121">
        <v>0</v>
      </c>
      <c r="CM121">
        <v>0</v>
      </c>
      <c r="CN121" t="s">
        <v>3</v>
      </c>
      <c r="CO121">
        <v>0</v>
      </c>
      <c r="CP121">
        <f t="shared" si="162"/>
        <v>0</v>
      </c>
      <c r="CQ121">
        <f t="shared" si="163"/>
        <v>0</v>
      </c>
      <c r="CR121">
        <f t="shared" si="164"/>
        <v>0</v>
      </c>
      <c r="CS121">
        <f t="shared" si="165"/>
        <v>0</v>
      </c>
      <c r="CT121">
        <f t="shared" si="166"/>
        <v>0</v>
      </c>
      <c r="CU121">
        <f t="shared" si="167"/>
        <v>0</v>
      </c>
      <c r="CV121">
        <f t="shared" si="168"/>
        <v>0</v>
      </c>
      <c r="CW121">
        <f t="shared" si="169"/>
        <v>0</v>
      </c>
      <c r="CX121">
        <f t="shared" si="170"/>
        <v>0</v>
      </c>
      <c r="CY121">
        <f t="shared" si="171"/>
        <v>0</v>
      </c>
      <c r="CZ121">
        <f t="shared" si="172"/>
        <v>0</v>
      </c>
      <c r="DC121" t="s">
        <v>3</v>
      </c>
      <c r="DD121" t="s">
        <v>3</v>
      </c>
      <c r="DE121" t="s">
        <v>3</v>
      </c>
      <c r="DF121" t="s">
        <v>3</v>
      </c>
      <c r="DG121" t="s">
        <v>3</v>
      </c>
      <c r="DH121" t="s">
        <v>3</v>
      </c>
      <c r="DI121" t="s">
        <v>3</v>
      </c>
      <c r="DJ121" t="s">
        <v>3</v>
      </c>
      <c r="DK121" t="s">
        <v>3</v>
      </c>
      <c r="DL121" t="s">
        <v>3</v>
      </c>
      <c r="DM121" t="s">
        <v>3</v>
      </c>
      <c r="DN121">
        <v>0</v>
      </c>
      <c r="DO121">
        <v>0</v>
      </c>
      <c r="DP121">
        <v>1</v>
      </c>
      <c r="DQ121">
        <v>1</v>
      </c>
      <c r="DU121">
        <v>1013</v>
      </c>
      <c r="DV121" t="s">
        <v>43</v>
      </c>
      <c r="DW121" t="s">
        <v>43</v>
      </c>
      <c r="DX121">
        <v>1</v>
      </c>
      <c r="DZ121" t="s">
        <v>3</v>
      </c>
      <c r="EA121" t="s">
        <v>3</v>
      </c>
      <c r="EB121" t="s">
        <v>3</v>
      </c>
      <c r="EC121" t="s">
        <v>3</v>
      </c>
      <c r="EE121">
        <v>83666879</v>
      </c>
      <c r="EF121">
        <v>2</v>
      </c>
      <c r="EG121" t="s">
        <v>24</v>
      </c>
      <c r="EH121">
        <v>27</v>
      </c>
      <c r="EI121" t="s">
        <v>59</v>
      </c>
      <c r="EJ121">
        <v>1</v>
      </c>
      <c r="EK121">
        <v>33001</v>
      </c>
      <c r="EL121" t="s">
        <v>59</v>
      </c>
      <c r="EM121" t="s">
        <v>60</v>
      </c>
      <c r="EO121" t="s">
        <v>3</v>
      </c>
      <c r="EQ121">
        <v>0</v>
      </c>
      <c r="ER121">
        <v>0</v>
      </c>
      <c r="ES121">
        <v>0</v>
      </c>
      <c r="ET121">
        <v>0</v>
      </c>
      <c r="EU121">
        <v>0</v>
      </c>
      <c r="EV121">
        <v>0</v>
      </c>
      <c r="EW121">
        <v>0</v>
      </c>
      <c r="EX121">
        <v>0</v>
      </c>
      <c r="FQ121">
        <v>0</v>
      </c>
      <c r="FR121">
        <v>0</v>
      </c>
      <c r="FS121">
        <v>0</v>
      </c>
      <c r="FX121">
        <v>103</v>
      </c>
      <c r="FY121">
        <v>60</v>
      </c>
      <c r="GA121" t="s">
        <v>3</v>
      </c>
      <c r="GD121">
        <v>1</v>
      </c>
      <c r="GF121">
        <v>457934895</v>
      </c>
      <c r="GG121">
        <v>2</v>
      </c>
      <c r="GH121">
        <v>1</v>
      </c>
      <c r="GI121">
        <v>-2</v>
      </c>
      <c r="GJ121">
        <v>0</v>
      </c>
      <c r="GK121">
        <v>0</v>
      </c>
      <c r="GL121">
        <f t="shared" si="173"/>
        <v>0</v>
      </c>
      <c r="GM121">
        <f t="shared" si="174"/>
        <v>0</v>
      </c>
      <c r="GN121">
        <f t="shared" si="175"/>
        <v>0</v>
      </c>
      <c r="GO121">
        <f t="shared" si="176"/>
        <v>0</v>
      </c>
      <c r="GP121">
        <f t="shared" si="177"/>
        <v>0</v>
      </c>
      <c r="GR121">
        <v>0</v>
      </c>
      <c r="GS121">
        <v>3</v>
      </c>
      <c r="GT121">
        <v>0</v>
      </c>
      <c r="GU121" t="s">
        <v>3</v>
      </c>
      <c r="GV121">
        <f t="shared" si="178"/>
        <v>0</v>
      </c>
      <c r="GW121">
        <v>1</v>
      </c>
      <c r="GX121">
        <f t="shared" si="179"/>
        <v>0</v>
      </c>
      <c r="HA121">
        <v>0</v>
      </c>
      <c r="HB121">
        <v>0</v>
      </c>
      <c r="HC121">
        <f t="shared" si="180"/>
        <v>0</v>
      </c>
      <c r="HE121" t="s">
        <v>3</v>
      </c>
      <c r="HF121" t="s">
        <v>3</v>
      </c>
      <c r="HM121" t="s">
        <v>3</v>
      </c>
      <c r="HN121" t="s">
        <v>61</v>
      </c>
      <c r="HO121" t="s">
        <v>62</v>
      </c>
      <c r="HP121" t="s">
        <v>59</v>
      </c>
      <c r="HQ121" t="s">
        <v>59</v>
      </c>
      <c r="HS121">
        <v>0</v>
      </c>
      <c r="IK121">
        <v>0</v>
      </c>
    </row>
    <row r="122" spans="1:255" x14ac:dyDescent="0.2">
      <c r="A122" s="2">
        <v>18</v>
      </c>
      <c r="B122" s="2">
        <v>1</v>
      </c>
      <c r="C122" s="2">
        <v>180</v>
      </c>
      <c r="D122" s="2"/>
      <c r="E122" s="2" t="s">
        <v>130</v>
      </c>
      <c r="F122" s="2" t="s">
        <v>92</v>
      </c>
      <c r="G122" s="2" t="s">
        <v>93</v>
      </c>
      <c r="H122" s="2" t="s">
        <v>94</v>
      </c>
      <c r="I122" s="2">
        <f>I115*J122</f>
        <v>0</v>
      </c>
      <c r="J122" s="2">
        <v>0</v>
      </c>
      <c r="K122" s="2">
        <v>0</v>
      </c>
      <c r="L122" s="2">
        <v>0</v>
      </c>
      <c r="M122" s="2">
        <v>0</v>
      </c>
      <c r="N122" s="2">
        <f t="shared" si="141"/>
        <v>0</v>
      </c>
      <c r="O122" s="2">
        <f t="shared" si="142"/>
        <v>0</v>
      </c>
      <c r="P122" s="2">
        <f t="shared" si="143"/>
        <v>0</v>
      </c>
      <c r="Q122" s="2">
        <f t="shared" si="144"/>
        <v>0</v>
      </c>
      <c r="R122" s="2">
        <f t="shared" si="145"/>
        <v>0</v>
      </c>
      <c r="S122" s="2">
        <f t="shared" si="146"/>
        <v>0</v>
      </c>
      <c r="T122" s="2">
        <f t="shared" si="147"/>
        <v>0</v>
      </c>
      <c r="U122" s="2">
        <f t="shared" si="148"/>
        <v>0</v>
      </c>
      <c r="V122" s="2">
        <f t="shared" si="149"/>
        <v>0</v>
      </c>
      <c r="W122" s="2">
        <f t="shared" si="150"/>
        <v>0</v>
      </c>
      <c r="X122" s="2">
        <f t="shared" si="151"/>
        <v>0</v>
      </c>
      <c r="Y122" s="2">
        <f t="shared" si="152"/>
        <v>0</v>
      </c>
      <c r="Z122" s="2"/>
      <c r="AA122" s="2">
        <v>85057682</v>
      </c>
      <c r="AB122" s="2">
        <f t="shared" si="153"/>
        <v>0</v>
      </c>
      <c r="AC122" s="2">
        <f t="shared" si="154"/>
        <v>0</v>
      </c>
      <c r="AD122" s="2">
        <f t="shared" si="155"/>
        <v>0</v>
      </c>
      <c r="AE122" s="2">
        <f t="shared" si="156"/>
        <v>0</v>
      </c>
      <c r="AF122" s="2">
        <f t="shared" si="157"/>
        <v>0</v>
      </c>
      <c r="AG122" s="2">
        <f t="shared" si="158"/>
        <v>0</v>
      </c>
      <c r="AH122" s="2">
        <f t="shared" si="159"/>
        <v>0</v>
      </c>
      <c r="AI122" s="2">
        <f t="shared" si="160"/>
        <v>0</v>
      </c>
      <c r="AJ122" s="2">
        <f t="shared" si="161"/>
        <v>0</v>
      </c>
      <c r="AK122" s="2">
        <v>0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103</v>
      </c>
      <c r="AU122" s="2">
        <v>60</v>
      </c>
      <c r="AV122" s="2">
        <v>1</v>
      </c>
      <c r="AW122" s="2">
        <v>1</v>
      </c>
      <c r="AX122" s="2"/>
      <c r="AY122" s="2"/>
      <c r="AZ122" s="2">
        <v>1</v>
      </c>
      <c r="BA122" s="2">
        <v>1</v>
      </c>
      <c r="BB122" s="2">
        <v>1</v>
      </c>
      <c r="BC122" s="2">
        <v>1</v>
      </c>
      <c r="BD122" s="2" t="s">
        <v>3</v>
      </c>
      <c r="BE122" s="2" t="s">
        <v>3</v>
      </c>
      <c r="BF122" s="2" t="s">
        <v>3</v>
      </c>
      <c r="BG122" s="2" t="s">
        <v>3</v>
      </c>
      <c r="BH122" s="2">
        <v>3</v>
      </c>
      <c r="BI122" s="2">
        <v>1</v>
      </c>
      <c r="BJ122" s="2" t="s">
        <v>3</v>
      </c>
      <c r="BK122" s="2"/>
      <c r="BL122" s="2"/>
      <c r="BM122" s="2">
        <v>33001</v>
      </c>
      <c r="BN122" s="2">
        <v>0</v>
      </c>
      <c r="BO122" s="2" t="s">
        <v>3</v>
      </c>
      <c r="BP122" s="2">
        <v>0</v>
      </c>
      <c r="BQ122" s="2">
        <v>2</v>
      </c>
      <c r="BR122" s="2">
        <v>0</v>
      </c>
      <c r="BS122" s="2">
        <v>1</v>
      </c>
      <c r="BT122" s="2">
        <v>1</v>
      </c>
      <c r="BU122" s="2">
        <v>1</v>
      </c>
      <c r="BV122" s="2">
        <v>1</v>
      </c>
      <c r="BW122" s="2">
        <v>1</v>
      </c>
      <c r="BX122" s="2">
        <v>1</v>
      </c>
      <c r="BY122" s="2" t="s">
        <v>3</v>
      </c>
      <c r="BZ122" s="2">
        <v>103</v>
      </c>
      <c r="CA122" s="2">
        <v>60</v>
      </c>
      <c r="CB122" s="2" t="s">
        <v>3</v>
      </c>
      <c r="CC122" s="2"/>
      <c r="CD122" s="2"/>
      <c r="CE122" s="2">
        <v>0</v>
      </c>
      <c r="CF122" s="2">
        <v>0</v>
      </c>
      <c r="CG122" s="2">
        <v>0</v>
      </c>
      <c r="CH122" s="2">
        <v>5</v>
      </c>
      <c r="CI122" s="2">
        <v>3</v>
      </c>
      <c r="CJ122" s="2">
        <v>0</v>
      </c>
      <c r="CK122" s="2">
        <v>0</v>
      </c>
      <c r="CL122" s="2">
        <v>0</v>
      </c>
      <c r="CM122" s="2">
        <v>0</v>
      </c>
      <c r="CN122" s="2" t="s">
        <v>3</v>
      </c>
      <c r="CO122" s="2">
        <v>0</v>
      </c>
      <c r="CP122" s="2">
        <f t="shared" si="162"/>
        <v>0</v>
      </c>
      <c r="CQ122" s="2">
        <f t="shared" si="163"/>
        <v>0</v>
      </c>
      <c r="CR122" s="2">
        <f t="shared" si="164"/>
        <v>0</v>
      </c>
      <c r="CS122" s="2">
        <f t="shared" si="165"/>
        <v>0</v>
      </c>
      <c r="CT122" s="2">
        <f t="shared" si="166"/>
        <v>0</v>
      </c>
      <c r="CU122" s="2">
        <f t="shared" si="167"/>
        <v>0</v>
      </c>
      <c r="CV122" s="2">
        <f t="shared" si="168"/>
        <v>0</v>
      </c>
      <c r="CW122" s="2">
        <f t="shared" si="169"/>
        <v>0</v>
      </c>
      <c r="CX122" s="2">
        <f t="shared" si="170"/>
        <v>0</v>
      </c>
      <c r="CY122" s="2">
        <f t="shared" si="171"/>
        <v>0</v>
      </c>
      <c r="CZ122" s="2">
        <f t="shared" si="172"/>
        <v>0</v>
      </c>
      <c r="DA122" s="2"/>
      <c r="DB122" s="2"/>
      <c r="DC122" s="2" t="s">
        <v>3</v>
      </c>
      <c r="DD122" s="2" t="s">
        <v>3</v>
      </c>
      <c r="DE122" s="2" t="s">
        <v>3</v>
      </c>
      <c r="DF122" s="2" t="s">
        <v>3</v>
      </c>
      <c r="DG122" s="2" t="s">
        <v>3</v>
      </c>
      <c r="DH122" s="2" t="s">
        <v>3</v>
      </c>
      <c r="DI122" s="2" t="s">
        <v>3</v>
      </c>
      <c r="DJ122" s="2" t="s">
        <v>3</v>
      </c>
      <c r="DK122" s="2" t="s">
        <v>3</v>
      </c>
      <c r="DL122" s="2" t="s">
        <v>3</v>
      </c>
      <c r="DM122" s="2" t="s">
        <v>3</v>
      </c>
      <c r="DN122" s="2">
        <v>0</v>
      </c>
      <c r="DO122" s="2">
        <v>0</v>
      </c>
      <c r="DP122" s="2">
        <v>1</v>
      </c>
      <c r="DQ122" s="2">
        <v>1</v>
      </c>
      <c r="DR122" s="2"/>
      <c r="DS122" s="2"/>
      <c r="DT122" s="2"/>
      <c r="DU122" s="2">
        <v>1009</v>
      </c>
      <c r="DV122" s="2" t="s">
        <v>94</v>
      </c>
      <c r="DW122" s="2" t="s">
        <v>94</v>
      </c>
      <c r="DX122" s="2">
        <v>1000</v>
      </c>
      <c r="DY122" s="2"/>
      <c r="DZ122" s="2" t="s">
        <v>3</v>
      </c>
      <c r="EA122" s="2" t="s">
        <v>3</v>
      </c>
      <c r="EB122" s="2" t="s">
        <v>3</v>
      </c>
      <c r="EC122" s="2" t="s">
        <v>3</v>
      </c>
      <c r="ED122" s="2"/>
      <c r="EE122" s="2">
        <v>83666879</v>
      </c>
      <c r="EF122" s="2">
        <v>2</v>
      </c>
      <c r="EG122" s="2" t="s">
        <v>24</v>
      </c>
      <c r="EH122" s="2">
        <v>27</v>
      </c>
      <c r="EI122" s="2" t="s">
        <v>59</v>
      </c>
      <c r="EJ122" s="2">
        <v>1</v>
      </c>
      <c r="EK122" s="2">
        <v>33001</v>
      </c>
      <c r="EL122" s="2" t="s">
        <v>59</v>
      </c>
      <c r="EM122" s="2" t="s">
        <v>60</v>
      </c>
      <c r="EN122" s="2"/>
      <c r="EO122" s="2" t="s">
        <v>3</v>
      </c>
      <c r="EP122" s="2"/>
      <c r="EQ122" s="2">
        <v>0</v>
      </c>
      <c r="ER122" s="2">
        <v>0</v>
      </c>
      <c r="ES122" s="2">
        <v>0</v>
      </c>
      <c r="ET122" s="2">
        <v>0</v>
      </c>
      <c r="EU122" s="2">
        <v>0</v>
      </c>
      <c r="EV122" s="2">
        <v>0</v>
      </c>
      <c r="EW122" s="2">
        <v>0</v>
      </c>
      <c r="EX122" s="2">
        <v>0</v>
      </c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>
        <v>0</v>
      </c>
      <c r="FR122" s="2">
        <v>0</v>
      </c>
      <c r="FS122" s="2">
        <v>0</v>
      </c>
      <c r="FT122" s="2"/>
      <c r="FU122" s="2"/>
      <c r="FV122" s="2"/>
      <c r="FW122" s="2"/>
      <c r="FX122" s="2">
        <v>103</v>
      </c>
      <c r="FY122" s="2">
        <v>60</v>
      </c>
      <c r="FZ122" s="2"/>
      <c r="GA122" s="2" t="s">
        <v>3</v>
      </c>
      <c r="GB122" s="2"/>
      <c r="GC122" s="2"/>
      <c r="GD122" s="2">
        <v>1</v>
      </c>
      <c r="GE122" s="2"/>
      <c r="GF122" s="2">
        <v>1602794472</v>
      </c>
      <c r="GG122" s="2">
        <v>2</v>
      </c>
      <c r="GH122" s="2">
        <v>1</v>
      </c>
      <c r="GI122" s="2">
        <v>-2</v>
      </c>
      <c r="GJ122" s="2">
        <v>0</v>
      </c>
      <c r="GK122" s="2">
        <v>0</v>
      </c>
      <c r="GL122" s="2">
        <f t="shared" si="173"/>
        <v>0</v>
      </c>
      <c r="GM122" s="2">
        <f t="shared" si="174"/>
        <v>0</v>
      </c>
      <c r="GN122" s="2">
        <f t="shared" si="175"/>
        <v>0</v>
      </c>
      <c r="GO122" s="2">
        <f t="shared" si="176"/>
        <v>0</v>
      </c>
      <c r="GP122" s="2">
        <f t="shared" si="177"/>
        <v>0</v>
      </c>
      <c r="GQ122" s="2"/>
      <c r="GR122" s="2">
        <v>0</v>
      </c>
      <c r="GS122" s="2">
        <v>3</v>
      </c>
      <c r="GT122" s="2">
        <v>0</v>
      </c>
      <c r="GU122" s="2" t="s">
        <v>3</v>
      </c>
      <c r="GV122" s="2">
        <f t="shared" si="178"/>
        <v>0</v>
      </c>
      <c r="GW122" s="2">
        <v>1</v>
      </c>
      <c r="GX122" s="2">
        <f t="shared" si="179"/>
        <v>0</v>
      </c>
      <c r="GY122" s="2"/>
      <c r="GZ122" s="2"/>
      <c r="HA122" s="2">
        <v>0</v>
      </c>
      <c r="HB122" s="2">
        <v>0</v>
      </c>
      <c r="HC122" s="2">
        <f t="shared" si="180"/>
        <v>0</v>
      </c>
      <c r="HD122" s="2"/>
      <c r="HE122" s="2" t="s">
        <v>3</v>
      </c>
      <c r="HF122" s="2" t="s">
        <v>3</v>
      </c>
      <c r="HG122" s="2"/>
      <c r="HH122" s="2"/>
      <c r="HI122" s="2"/>
      <c r="HJ122" s="2"/>
      <c r="HK122" s="2"/>
      <c r="HL122" s="2"/>
      <c r="HM122" s="2" t="s">
        <v>3</v>
      </c>
      <c r="HN122" s="2" t="s">
        <v>61</v>
      </c>
      <c r="HO122" s="2" t="s">
        <v>62</v>
      </c>
      <c r="HP122" s="2" t="s">
        <v>59</v>
      </c>
      <c r="HQ122" s="2" t="s">
        <v>59</v>
      </c>
      <c r="HR122" s="2"/>
      <c r="HS122" s="2">
        <v>0</v>
      </c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>
        <v>0</v>
      </c>
      <c r="IL122" s="2"/>
      <c r="IM122" s="2"/>
      <c r="IN122" s="2"/>
      <c r="IO122" s="2"/>
      <c r="IP122" s="2"/>
      <c r="IQ122" s="2"/>
      <c r="IR122" s="2"/>
      <c r="IS122" s="2"/>
      <c r="IT122" s="2"/>
      <c r="IU122" s="2"/>
    </row>
    <row r="123" spans="1:255" x14ac:dyDescent="0.2">
      <c r="A123">
        <v>18</v>
      </c>
      <c r="B123">
        <v>1</v>
      </c>
      <c r="C123">
        <v>199</v>
      </c>
      <c r="E123" t="s">
        <v>130</v>
      </c>
      <c r="F123" t="s">
        <v>92</v>
      </c>
      <c r="G123" t="s">
        <v>93</v>
      </c>
      <c r="H123" t="s">
        <v>94</v>
      </c>
      <c r="I123">
        <f>I116*J123</f>
        <v>0</v>
      </c>
      <c r="J123">
        <v>0</v>
      </c>
      <c r="K123">
        <v>0</v>
      </c>
      <c r="L123">
        <v>0</v>
      </c>
      <c r="M123">
        <v>0</v>
      </c>
      <c r="N123">
        <f t="shared" si="141"/>
        <v>0</v>
      </c>
      <c r="O123">
        <f t="shared" si="142"/>
        <v>0</v>
      </c>
      <c r="P123">
        <f t="shared" si="143"/>
        <v>0</v>
      </c>
      <c r="Q123">
        <f t="shared" si="144"/>
        <v>0</v>
      </c>
      <c r="R123">
        <f t="shared" si="145"/>
        <v>0</v>
      </c>
      <c r="S123">
        <f t="shared" si="146"/>
        <v>0</v>
      </c>
      <c r="T123">
        <f t="shared" si="147"/>
        <v>0</v>
      </c>
      <c r="U123">
        <f t="shared" si="148"/>
        <v>0</v>
      </c>
      <c r="V123">
        <f t="shared" si="149"/>
        <v>0</v>
      </c>
      <c r="W123">
        <f t="shared" si="150"/>
        <v>0</v>
      </c>
      <c r="X123">
        <f t="shared" si="151"/>
        <v>0</v>
      </c>
      <c r="Y123">
        <f t="shared" si="152"/>
        <v>0</v>
      </c>
      <c r="AA123">
        <v>85057623</v>
      </c>
      <c r="AB123">
        <f t="shared" si="153"/>
        <v>0</v>
      </c>
      <c r="AC123">
        <f t="shared" si="154"/>
        <v>0</v>
      </c>
      <c r="AD123">
        <f t="shared" si="155"/>
        <v>0</v>
      </c>
      <c r="AE123">
        <f t="shared" si="156"/>
        <v>0</v>
      </c>
      <c r="AF123">
        <f t="shared" si="157"/>
        <v>0</v>
      </c>
      <c r="AG123">
        <f t="shared" si="158"/>
        <v>0</v>
      </c>
      <c r="AH123">
        <f t="shared" si="159"/>
        <v>0</v>
      </c>
      <c r="AI123">
        <f t="shared" si="160"/>
        <v>0</v>
      </c>
      <c r="AJ123">
        <f t="shared" si="161"/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103</v>
      </c>
      <c r="AU123">
        <v>60</v>
      </c>
      <c r="AV123">
        <v>1</v>
      </c>
      <c r="AW123">
        <v>1</v>
      </c>
      <c r="AZ123">
        <v>1</v>
      </c>
      <c r="BA123">
        <v>1</v>
      </c>
      <c r="BB123">
        <v>1</v>
      </c>
      <c r="BC123">
        <v>1</v>
      </c>
      <c r="BD123" t="s">
        <v>3</v>
      </c>
      <c r="BE123" t="s">
        <v>3</v>
      </c>
      <c r="BF123" t="s">
        <v>3</v>
      </c>
      <c r="BG123" t="s">
        <v>3</v>
      </c>
      <c r="BH123">
        <v>3</v>
      </c>
      <c r="BI123">
        <v>1</v>
      </c>
      <c r="BJ123" t="s">
        <v>3</v>
      </c>
      <c r="BM123">
        <v>33001</v>
      </c>
      <c r="BN123">
        <v>0</v>
      </c>
      <c r="BO123" t="s">
        <v>3</v>
      </c>
      <c r="BP123">
        <v>0</v>
      </c>
      <c r="BQ123">
        <v>2</v>
      </c>
      <c r="BR123">
        <v>0</v>
      </c>
      <c r="BS123">
        <v>1</v>
      </c>
      <c r="BT123">
        <v>1</v>
      </c>
      <c r="BU123">
        <v>1</v>
      </c>
      <c r="BV123">
        <v>1</v>
      </c>
      <c r="BW123">
        <v>1</v>
      </c>
      <c r="BX123">
        <v>1</v>
      </c>
      <c r="BY123" t="s">
        <v>3</v>
      </c>
      <c r="BZ123">
        <v>103</v>
      </c>
      <c r="CA123">
        <v>60</v>
      </c>
      <c r="CB123" t="s">
        <v>3</v>
      </c>
      <c r="CE123">
        <v>0</v>
      </c>
      <c r="CF123">
        <v>0</v>
      </c>
      <c r="CG123">
        <v>0</v>
      </c>
      <c r="CH123">
        <v>5</v>
      </c>
      <c r="CI123">
        <v>3</v>
      </c>
      <c r="CJ123">
        <v>0</v>
      </c>
      <c r="CK123">
        <v>0</v>
      </c>
      <c r="CL123">
        <v>0</v>
      </c>
      <c r="CM123">
        <v>0</v>
      </c>
      <c r="CN123" t="s">
        <v>3</v>
      </c>
      <c r="CO123">
        <v>0</v>
      </c>
      <c r="CP123">
        <f t="shared" si="162"/>
        <v>0</v>
      </c>
      <c r="CQ123">
        <f t="shared" si="163"/>
        <v>0</v>
      </c>
      <c r="CR123">
        <f t="shared" si="164"/>
        <v>0</v>
      </c>
      <c r="CS123">
        <f t="shared" si="165"/>
        <v>0</v>
      </c>
      <c r="CT123">
        <f t="shared" si="166"/>
        <v>0</v>
      </c>
      <c r="CU123">
        <f t="shared" si="167"/>
        <v>0</v>
      </c>
      <c r="CV123">
        <f t="shared" si="168"/>
        <v>0</v>
      </c>
      <c r="CW123">
        <f t="shared" si="169"/>
        <v>0</v>
      </c>
      <c r="CX123">
        <f t="shared" si="170"/>
        <v>0</v>
      </c>
      <c r="CY123">
        <f t="shared" si="171"/>
        <v>0</v>
      </c>
      <c r="CZ123">
        <f t="shared" si="172"/>
        <v>0</v>
      </c>
      <c r="DC123" t="s">
        <v>3</v>
      </c>
      <c r="DD123" t="s">
        <v>3</v>
      </c>
      <c r="DE123" t="s">
        <v>3</v>
      </c>
      <c r="DF123" t="s">
        <v>3</v>
      </c>
      <c r="DG123" t="s">
        <v>3</v>
      </c>
      <c r="DH123" t="s">
        <v>3</v>
      </c>
      <c r="DI123" t="s">
        <v>3</v>
      </c>
      <c r="DJ123" t="s">
        <v>3</v>
      </c>
      <c r="DK123" t="s">
        <v>3</v>
      </c>
      <c r="DL123" t="s">
        <v>3</v>
      </c>
      <c r="DM123" t="s">
        <v>3</v>
      </c>
      <c r="DN123">
        <v>0</v>
      </c>
      <c r="DO123">
        <v>0</v>
      </c>
      <c r="DP123">
        <v>1</v>
      </c>
      <c r="DQ123">
        <v>1</v>
      </c>
      <c r="DU123">
        <v>1009</v>
      </c>
      <c r="DV123" t="s">
        <v>94</v>
      </c>
      <c r="DW123" t="s">
        <v>94</v>
      </c>
      <c r="DX123">
        <v>1000</v>
      </c>
      <c r="DZ123" t="s">
        <v>3</v>
      </c>
      <c r="EA123" t="s">
        <v>3</v>
      </c>
      <c r="EB123" t="s">
        <v>3</v>
      </c>
      <c r="EC123" t="s">
        <v>3</v>
      </c>
      <c r="EE123">
        <v>83666879</v>
      </c>
      <c r="EF123">
        <v>2</v>
      </c>
      <c r="EG123" t="s">
        <v>24</v>
      </c>
      <c r="EH123">
        <v>27</v>
      </c>
      <c r="EI123" t="s">
        <v>59</v>
      </c>
      <c r="EJ123">
        <v>1</v>
      </c>
      <c r="EK123">
        <v>33001</v>
      </c>
      <c r="EL123" t="s">
        <v>59</v>
      </c>
      <c r="EM123" t="s">
        <v>60</v>
      </c>
      <c r="EO123" t="s">
        <v>3</v>
      </c>
      <c r="EQ123">
        <v>0</v>
      </c>
      <c r="ER123">
        <v>0</v>
      </c>
      <c r="ES123">
        <v>0</v>
      </c>
      <c r="ET123">
        <v>0</v>
      </c>
      <c r="EU123">
        <v>0</v>
      </c>
      <c r="EV123">
        <v>0</v>
      </c>
      <c r="EW123">
        <v>0</v>
      </c>
      <c r="EX123">
        <v>0</v>
      </c>
      <c r="FQ123">
        <v>0</v>
      </c>
      <c r="FR123">
        <v>0</v>
      </c>
      <c r="FS123">
        <v>0</v>
      </c>
      <c r="FX123">
        <v>103</v>
      </c>
      <c r="FY123">
        <v>60</v>
      </c>
      <c r="GA123" t="s">
        <v>3</v>
      </c>
      <c r="GD123">
        <v>1</v>
      </c>
      <c r="GF123">
        <v>1602794472</v>
      </c>
      <c r="GG123">
        <v>2</v>
      </c>
      <c r="GH123">
        <v>1</v>
      </c>
      <c r="GI123">
        <v>-2</v>
      </c>
      <c r="GJ123">
        <v>0</v>
      </c>
      <c r="GK123">
        <v>0</v>
      </c>
      <c r="GL123">
        <f t="shared" si="173"/>
        <v>0</v>
      </c>
      <c r="GM123">
        <f t="shared" si="174"/>
        <v>0</v>
      </c>
      <c r="GN123">
        <f t="shared" si="175"/>
        <v>0</v>
      </c>
      <c r="GO123">
        <f t="shared" si="176"/>
        <v>0</v>
      </c>
      <c r="GP123">
        <f t="shared" si="177"/>
        <v>0</v>
      </c>
      <c r="GR123">
        <v>0</v>
      </c>
      <c r="GS123">
        <v>3</v>
      </c>
      <c r="GT123">
        <v>0</v>
      </c>
      <c r="GU123" t="s">
        <v>3</v>
      </c>
      <c r="GV123">
        <f t="shared" si="178"/>
        <v>0</v>
      </c>
      <c r="GW123">
        <v>1</v>
      </c>
      <c r="GX123">
        <f t="shared" si="179"/>
        <v>0</v>
      </c>
      <c r="HA123">
        <v>0</v>
      </c>
      <c r="HB123">
        <v>0</v>
      </c>
      <c r="HC123">
        <f t="shared" si="180"/>
        <v>0</v>
      </c>
      <c r="HE123" t="s">
        <v>3</v>
      </c>
      <c r="HF123" t="s">
        <v>3</v>
      </c>
      <c r="HM123" t="s">
        <v>3</v>
      </c>
      <c r="HN123" t="s">
        <v>61</v>
      </c>
      <c r="HO123" t="s">
        <v>62</v>
      </c>
      <c r="HP123" t="s">
        <v>59</v>
      </c>
      <c r="HQ123" t="s">
        <v>59</v>
      </c>
      <c r="HS123">
        <v>0</v>
      </c>
      <c r="IK123">
        <v>0</v>
      </c>
    </row>
    <row r="124" spans="1:255" x14ac:dyDescent="0.2">
      <c r="A124" s="2">
        <v>18</v>
      </c>
      <c r="B124" s="2">
        <v>1</v>
      </c>
      <c r="C124" s="2">
        <v>181</v>
      </c>
      <c r="D124" s="2"/>
      <c r="E124" s="2" t="s">
        <v>131</v>
      </c>
      <c r="F124" s="2" t="s">
        <v>96</v>
      </c>
      <c r="G124" s="2" t="s">
        <v>97</v>
      </c>
      <c r="H124" s="2" t="s">
        <v>86</v>
      </c>
      <c r="I124" s="2">
        <f>I115*J124</f>
        <v>0</v>
      </c>
      <c r="J124" s="2">
        <v>0</v>
      </c>
      <c r="K124" s="2">
        <v>0</v>
      </c>
      <c r="L124" s="2">
        <v>0</v>
      </c>
      <c r="M124" s="2">
        <v>0</v>
      </c>
      <c r="N124" s="2">
        <f t="shared" si="141"/>
        <v>0</v>
      </c>
      <c r="O124" s="2">
        <f t="shared" si="142"/>
        <v>0</v>
      </c>
      <c r="P124" s="2">
        <f t="shared" si="143"/>
        <v>0</v>
      </c>
      <c r="Q124" s="2">
        <f t="shared" si="144"/>
        <v>0</v>
      </c>
      <c r="R124" s="2">
        <f t="shared" si="145"/>
        <v>0</v>
      </c>
      <c r="S124" s="2">
        <f t="shared" si="146"/>
        <v>0</v>
      </c>
      <c r="T124" s="2">
        <f t="shared" si="147"/>
        <v>0</v>
      </c>
      <c r="U124" s="2">
        <f t="shared" si="148"/>
        <v>0</v>
      </c>
      <c r="V124" s="2">
        <f t="shared" si="149"/>
        <v>0</v>
      </c>
      <c r="W124" s="2">
        <f t="shared" si="150"/>
        <v>0</v>
      </c>
      <c r="X124" s="2">
        <f t="shared" si="151"/>
        <v>0</v>
      </c>
      <c r="Y124" s="2">
        <f t="shared" si="152"/>
        <v>0</v>
      </c>
      <c r="Z124" s="2"/>
      <c r="AA124" s="2">
        <v>85057682</v>
      </c>
      <c r="AB124" s="2">
        <f t="shared" si="153"/>
        <v>0</v>
      </c>
      <c r="AC124" s="2">
        <f t="shared" si="154"/>
        <v>0</v>
      </c>
      <c r="AD124" s="2">
        <f t="shared" si="155"/>
        <v>0</v>
      </c>
      <c r="AE124" s="2">
        <f t="shared" si="156"/>
        <v>0</v>
      </c>
      <c r="AF124" s="2">
        <f t="shared" si="157"/>
        <v>0</v>
      </c>
      <c r="AG124" s="2">
        <f t="shared" si="158"/>
        <v>0</v>
      </c>
      <c r="AH124" s="2">
        <f t="shared" si="159"/>
        <v>0</v>
      </c>
      <c r="AI124" s="2">
        <f t="shared" si="160"/>
        <v>0</v>
      </c>
      <c r="AJ124" s="2">
        <f t="shared" si="161"/>
        <v>0</v>
      </c>
      <c r="AK124" s="2">
        <v>0</v>
      </c>
      <c r="AL124" s="2">
        <v>0</v>
      </c>
      <c r="AM124" s="2">
        <v>0</v>
      </c>
      <c r="AN124" s="2">
        <v>0</v>
      </c>
      <c r="AO124" s="2">
        <v>0</v>
      </c>
      <c r="AP124" s="2">
        <v>0</v>
      </c>
      <c r="AQ124" s="2">
        <v>0</v>
      </c>
      <c r="AR124" s="2">
        <v>0</v>
      </c>
      <c r="AS124" s="2">
        <v>0</v>
      </c>
      <c r="AT124" s="2">
        <v>103</v>
      </c>
      <c r="AU124" s="2">
        <v>60</v>
      </c>
      <c r="AV124" s="2">
        <v>1</v>
      </c>
      <c r="AW124" s="2">
        <v>1</v>
      </c>
      <c r="AX124" s="2"/>
      <c r="AY124" s="2"/>
      <c r="AZ124" s="2">
        <v>1</v>
      </c>
      <c r="BA124" s="2">
        <v>1</v>
      </c>
      <c r="BB124" s="2">
        <v>1</v>
      </c>
      <c r="BC124" s="2">
        <v>1</v>
      </c>
      <c r="BD124" s="2" t="s">
        <v>3</v>
      </c>
      <c r="BE124" s="2" t="s">
        <v>3</v>
      </c>
      <c r="BF124" s="2" t="s">
        <v>3</v>
      </c>
      <c r="BG124" s="2" t="s">
        <v>3</v>
      </c>
      <c r="BH124" s="2">
        <v>3</v>
      </c>
      <c r="BI124" s="2">
        <v>1</v>
      </c>
      <c r="BJ124" s="2" t="s">
        <v>3</v>
      </c>
      <c r="BK124" s="2"/>
      <c r="BL124" s="2"/>
      <c r="BM124" s="2">
        <v>33001</v>
      </c>
      <c r="BN124" s="2">
        <v>0</v>
      </c>
      <c r="BO124" s="2" t="s">
        <v>3</v>
      </c>
      <c r="BP124" s="2">
        <v>0</v>
      </c>
      <c r="BQ124" s="2">
        <v>2</v>
      </c>
      <c r="BR124" s="2">
        <v>0</v>
      </c>
      <c r="BS124" s="2">
        <v>1</v>
      </c>
      <c r="BT124" s="2">
        <v>1</v>
      </c>
      <c r="BU124" s="2">
        <v>1</v>
      </c>
      <c r="BV124" s="2">
        <v>1</v>
      </c>
      <c r="BW124" s="2">
        <v>1</v>
      </c>
      <c r="BX124" s="2">
        <v>1</v>
      </c>
      <c r="BY124" s="2" t="s">
        <v>3</v>
      </c>
      <c r="BZ124" s="2">
        <v>103</v>
      </c>
      <c r="CA124" s="2">
        <v>60</v>
      </c>
      <c r="CB124" s="2" t="s">
        <v>3</v>
      </c>
      <c r="CC124" s="2"/>
      <c r="CD124" s="2"/>
      <c r="CE124" s="2">
        <v>0</v>
      </c>
      <c r="CF124" s="2">
        <v>0</v>
      </c>
      <c r="CG124" s="2">
        <v>0</v>
      </c>
      <c r="CH124" s="2">
        <v>5</v>
      </c>
      <c r="CI124" s="2">
        <v>4</v>
      </c>
      <c r="CJ124" s="2">
        <v>0</v>
      </c>
      <c r="CK124" s="2">
        <v>0</v>
      </c>
      <c r="CL124" s="2">
        <v>0</v>
      </c>
      <c r="CM124" s="2">
        <v>0</v>
      </c>
      <c r="CN124" s="2" t="s">
        <v>3</v>
      </c>
      <c r="CO124" s="2">
        <v>0</v>
      </c>
      <c r="CP124" s="2">
        <f t="shared" si="162"/>
        <v>0</v>
      </c>
      <c r="CQ124" s="2">
        <f t="shared" si="163"/>
        <v>0</v>
      </c>
      <c r="CR124" s="2">
        <f t="shared" si="164"/>
        <v>0</v>
      </c>
      <c r="CS124" s="2">
        <f t="shared" si="165"/>
        <v>0</v>
      </c>
      <c r="CT124" s="2">
        <f t="shared" si="166"/>
        <v>0</v>
      </c>
      <c r="CU124" s="2">
        <f t="shared" si="167"/>
        <v>0</v>
      </c>
      <c r="CV124" s="2">
        <f t="shared" si="168"/>
        <v>0</v>
      </c>
      <c r="CW124" s="2">
        <f t="shared" si="169"/>
        <v>0</v>
      </c>
      <c r="CX124" s="2">
        <f t="shared" si="170"/>
        <v>0</v>
      </c>
      <c r="CY124" s="2">
        <f t="shared" si="171"/>
        <v>0</v>
      </c>
      <c r="CZ124" s="2">
        <f t="shared" si="172"/>
        <v>0</v>
      </c>
      <c r="DA124" s="2"/>
      <c r="DB124" s="2"/>
      <c r="DC124" s="2" t="s">
        <v>3</v>
      </c>
      <c r="DD124" s="2" t="s">
        <v>3</v>
      </c>
      <c r="DE124" s="2" t="s">
        <v>3</v>
      </c>
      <c r="DF124" s="2" t="s">
        <v>3</v>
      </c>
      <c r="DG124" s="2" t="s">
        <v>3</v>
      </c>
      <c r="DH124" s="2" t="s">
        <v>3</v>
      </c>
      <c r="DI124" s="2" t="s">
        <v>3</v>
      </c>
      <c r="DJ124" s="2" t="s">
        <v>3</v>
      </c>
      <c r="DK124" s="2" t="s">
        <v>3</v>
      </c>
      <c r="DL124" s="2" t="s">
        <v>3</v>
      </c>
      <c r="DM124" s="2" t="s">
        <v>3</v>
      </c>
      <c r="DN124" s="2">
        <v>0</v>
      </c>
      <c r="DO124" s="2">
        <v>0</v>
      </c>
      <c r="DP124" s="2">
        <v>1</v>
      </c>
      <c r="DQ124" s="2">
        <v>1</v>
      </c>
      <c r="DR124" s="2"/>
      <c r="DS124" s="2"/>
      <c r="DT124" s="2"/>
      <c r="DU124" s="2">
        <v>1009</v>
      </c>
      <c r="DV124" s="2" t="s">
        <v>86</v>
      </c>
      <c r="DW124" s="2" t="s">
        <v>86</v>
      </c>
      <c r="DX124" s="2">
        <v>1</v>
      </c>
      <c r="DY124" s="2"/>
      <c r="DZ124" s="2" t="s">
        <v>3</v>
      </c>
      <c r="EA124" s="2" t="s">
        <v>3</v>
      </c>
      <c r="EB124" s="2" t="s">
        <v>3</v>
      </c>
      <c r="EC124" s="2" t="s">
        <v>3</v>
      </c>
      <c r="ED124" s="2"/>
      <c r="EE124" s="2">
        <v>83666879</v>
      </c>
      <c r="EF124" s="2">
        <v>2</v>
      </c>
      <c r="EG124" s="2" t="s">
        <v>24</v>
      </c>
      <c r="EH124" s="2">
        <v>27</v>
      </c>
      <c r="EI124" s="2" t="s">
        <v>59</v>
      </c>
      <c r="EJ124" s="2">
        <v>1</v>
      </c>
      <c r="EK124" s="2">
        <v>33001</v>
      </c>
      <c r="EL124" s="2" t="s">
        <v>59</v>
      </c>
      <c r="EM124" s="2" t="s">
        <v>60</v>
      </c>
      <c r="EN124" s="2"/>
      <c r="EO124" s="2" t="s">
        <v>3</v>
      </c>
      <c r="EP124" s="2"/>
      <c r="EQ124" s="2">
        <v>0</v>
      </c>
      <c r="ER124" s="2">
        <v>0</v>
      </c>
      <c r="ES124" s="2">
        <v>0</v>
      </c>
      <c r="ET124" s="2">
        <v>0</v>
      </c>
      <c r="EU124" s="2">
        <v>0</v>
      </c>
      <c r="EV124" s="2">
        <v>0</v>
      </c>
      <c r="EW124" s="2">
        <v>0</v>
      </c>
      <c r="EX124" s="2">
        <v>0</v>
      </c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>
        <v>0</v>
      </c>
      <c r="FR124" s="2">
        <v>0</v>
      </c>
      <c r="FS124" s="2">
        <v>0</v>
      </c>
      <c r="FT124" s="2"/>
      <c r="FU124" s="2"/>
      <c r="FV124" s="2"/>
      <c r="FW124" s="2"/>
      <c r="FX124" s="2">
        <v>103</v>
      </c>
      <c r="FY124" s="2">
        <v>60</v>
      </c>
      <c r="FZ124" s="2"/>
      <c r="GA124" s="2" t="s">
        <v>3</v>
      </c>
      <c r="GB124" s="2"/>
      <c r="GC124" s="2"/>
      <c r="GD124" s="2">
        <v>1</v>
      </c>
      <c r="GE124" s="2"/>
      <c r="GF124" s="2">
        <v>-1111733769</v>
      </c>
      <c r="GG124" s="2">
        <v>2</v>
      </c>
      <c r="GH124" s="2">
        <v>1</v>
      </c>
      <c r="GI124" s="2">
        <v>-2</v>
      </c>
      <c r="GJ124" s="2">
        <v>0</v>
      </c>
      <c r="GK124" s="2">
        <v>0</v>
      </c>
      <c r="GL124" s="2">
        <f t="shared" si="173"/>
        <v>0</v>
      </c>
      <c r="GM124" s="2">
        <f t="shared" si="174"/>
        <v>0</v>
      </c>
      <c r="GN124" s="2">
        <f t="shared" si="175"/>
        <v>0</v>
      </c>
      <c r="GO124" s="2">
        <f t="shared" si="176"/>
        <v>0</v>
      </c>
      <c r="GP124" s="2">
        <f t="shared" si="177"/>
        <v>0</v>
      </c>
      <c r="GQ124" s="2"/>
      <c r="GR124" s="2">
        <v>0</v>
      </c>
      <c r="GS124" s="2">
        <v>3</v>
      </c>
      <c r="GT124" s="2">
        <v>0</v>
      </c>
      <c r="GU124" s="2" t="s">
        <v>3</v>
      </c>
      <c r="GV124" s="2">
        <f t="shared" si="178"/>
        <v>0</v>
      </c>
      <c r="GW124" s="2">
        <v>1</v>
      </c>
      <c r="GX124" s="2">
        <f t="shared" si="179"/>
        <v>0</v>
      </c>
      <c r="GY124" s="2"/>
      <c r="GZ124" s="2"/>
      <c r="HA124" s="2">
        <v>0</v>
      </c>
      <c r="HB124" s="2">
        <v>0</v>
      </c>
      <c r="HC124" s="2">
        <f t="shared" si="180"/>
        <v>0</v>
      </c>
      <c r="HD124" s="2"/>
      <c r="HE124" s="2" t="s">
        <v>3</v>
      </c>
      <c r="HF124" s="2" t="s">
        <v>3</v>
      </c>
      <c r="HG124" s="2"/>
      <c r="HH124" s="2"/>
      <c r="HI124" s="2"/>
      <c r="HJ124" s="2"/>
      <c r="HK124" s="2"/>
      <c r="HL124" s="2"/>
      <c r="HM124" s="2" t="s">
        <v>3</v>
      </c>
      <c r="HN124" s="2" t="s">
        <v>61</v>
      </c>
      <c r="HO124" s="2" t="s">
        <v>62</v>
      </c>
      <c r="HP124" s="2" t="s">
        <v>59</v>
      </c>
      <c r="HQ124" s="2" t="s">
        <v>59</v>
      </c>
      <c r="HR124" s="2"/>
      <c r="HS124" s="2">
        <v>0</v>
      </c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>
        <v>0</v>
      </c>
      <c r="IL124" s="2"/>
      <c r="IM124" s="2"/>
      <c r="IN124" s="2"/>
      <c r="IO124" s="2"/>
      <c r="IP124" s="2"/>
      <c r="IQ124" s="2"/>
      <c r="IR124" s="2"/>
      <c r="IS124" s="2"/>
      <c r="IT124" s="2"/>
      <c r="IU124" s="2"/>
    </row>
    <row r="125" spans="1:255" x14ac:dyDescent="0.2">
      <c r="A125">
        <v>18</v>
      </c>
      <c r="B125">
        <v>1</v>
      </c>
      <c r="C125">
        <v>200</v>
      </c>
      <c r="E125" t="s">
        <v>131</v>
      </c>
      <c r="F125" t="s">
        <v>96</v>
      </c>
      <c r="G125" t="s">
        <v>97</v>
      </c>
      <c r="H125" t="s">
        <v>86</v>
      </c>
      <c r="I125">
        <f>I116*J125</f>
        <v>0</v>
      </c>
      <c r="J125">
        <v>0</v>
      </c>
      <c r="K125">
        <v>0</v>
      </c>
      <c r="L125">
        <v>0</v>
      </c>
      <c r="M125">
        <v>0</v>
      </c>
      <c r="N125">
        <f t="shared" si="141"/>
        <v>0</v>
      </c>
      <c r="O125">
        <f t="shared" si="142"/>
        <v>0</v>
      </c>
      <c r="P125">
        <f t="shared" si="143"/>
        <v>0</v>
      </c>
      <c r="Q125">
        <f t="shared" si="144"/>
        <v>0</v>
      </c>
      <c r="R125">
        <f t="shared" si="145"/>
        <v>0</v>
      </c>
      <c r="S125">
        <f t="shared" si="146"/>
        <v>0</v>
      </c>
      <c r="T125">
        <f t="shared" si="147"/>
        <v>0</v>
      </c>
      <c r="U125">
        <f t="shared" si="148"/>
        <v>0</v>
      </c>
      <c r="V125">
        <f t="shared" si="149"/>
        <v>0</v>
      </c>
      <c r="W125">
        <f t="shared" si="150"/>
        <v>0</v>
      </c>
      <c r="X125">
        <f t="shared" si="151"/>
        <v>0</v>
      </c>
      <c r="Y125">
        <f t="shared" si="152"/>
        <v>0</v>
      </c>
      <c r="AA125">
        <v>85057623</v>
      </c>
      <c r="AB125">
        <f t="shared" si="153"/>
        <v>0</v>
      </c>
      <c r="AC125">
        <f t="shared" si="154"/>
        <v>0</v>
      </c>
      <c r="AD125">
        <f t="shared" si="155"/>
        <v>0</v>
      </c>
      <c r="AE125">
        <f t="shared" si="156"/>
        <v>0</v>
      </c>
      <c r="AF125">
        <f t="shared" si="157"/>
        <v>0</v>
      </c>
      <c r="AG125">
        <f t="shared" si="158"/>
        <v>0</v>
      </c>
      <c r="AH125">
        <f t="shared" si="159"/>
        <v>0</v>
      </c>
      <c r="AI125">
        <f t="shared" si="160"/>
        <v>0</v>
      </c>
      <c r="AJ125">
        <f t="shared" si="161"/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103</v>
      </c>
      <c r="AU125">
        <v>60</v>
      </c>
      <c r="AV125">
        <v>1</v>
      </c>
      <c r="AW125">
        <v>1</v>
      </c>
      <c r="AZ125">
        <v>1</v>
      </c>
      <c r="BA125">
        <v>1</v>
      </c>
      <c r="BB125">
        <v>1</v>
      </c>
      <c r="BC125">
        <v>1</v>
      </c>
      <c r="BD125" t="s">
        <v>3</v>
      </c>
      <c r="BE125" t="s">
        <v>3</v>
      </c>
      <c r="BF125" t="s">
        <v>3</v>
      </c>
      <c r="BG125" t="s">
        <v>3</v>
      </c>
      <c r="BH125">
        <v>3</v>
      </c>
      <c r="BI125">
        <v>1</v>
      </c>
      <c r="BJ125" t="s">
        <v>3</v>
      </c>
      <c r="BM125">
        <v>33001</v>
      </c>
      <c r="BN125">
        <v>0</v>
      </c>
      <c r="BO125" t="s">
        <v>3</v>
      </c>
      <c r="BP125">
        <v>0</v>
      </c>
      <c r="BQ125">
        <v>2</v>
      </c>
      <c r="BR125">
        <v>0</v>
      </c>
      <c r="BS125">
        <v>1</v>
      </c>
      <c r="BT125">
        <v>1</v>
      </c>
      <c r="BU125">
        <v>1</v>
      </c>
      <c r="BV125">
        <v>1</v>
      </c>
      <c r="BW125">
        <v>1</v>
      </c>
      <c r="BX125">
        <v>1</v>
      </c>
      <c r="BY125" t="s">
        <v>3</v>
      </c>
      <c r="BZ125">
        <v>103</v>
      </c>
      <c r="CA125">
        <v>60</v>
      </c>
      <c r="CB125" t="s">
        <v>3</v>
      </c>
      <c r="CE125">
        <v>0</v>
      </c>
      <c r="CF125">
        <v>0</v>
      </c>
      <c r="CG125">
        <v>0</v>
      </c>
      <c r="CH125">
        <v>5</v>
      </c>
      <c r="CI125">
        <v>4</v>
      </c>
      <c r="CJ125">
        <v>0</v>
      </c>
      <c r="CK125">
        <v>0</v>
      </c>
      <c r="CL125">
        <v>0</v>
      </c>
      <c r="CM125">
        <v>0</v>
      </c>
      <c r="CN125" t="s">
        <v>3</v>
      </c>
      <c r="CO125">
        <v>0</v>
      </c>
      <c r="CP125">
        <f t="shared" si="162"/>
        <v>0</v>
      </c>
      <c r="CQ125">
        <f t="shared" si="163"/>
        <v>0</v>
      </c>
      <c r="CR125">
        <f t="shared" si="164"/>
        <v>0</v>
      </c>
      <c r="CS125">
        <f t="shared" si="165"/>
        <v>0</v>
      </c>
      <c r="CT125">
        <f t="shared" si="166"/>
        <v>0</v>
      </c>
      <c r="CU125">
        <f t="shared" si="167"/>
        <v>0</v>
      </c>
      <c r="CV125">
        <f t="shared" si="168"/>
        <v>0</v>
      </c>
      <c r="CW125">
        <f t="shared" si="169"/>
        <v>0</v>
      </c>
      <c r="CX125">
        <f t="shared" si="170"/>
        <v>0</v>
      </c>
      <c r="CY125">
        <f t="shared" si="171"/>
        <v>0</v>
      </c>
      <c r="CZ125">
        <f t="shared" si="172"/>
        <v>0</v>
      </c>
      <c r="DC125" t="s">
        <v>3</v>
      </c>
      <c r="DD125" t="s">
        <v>3</v>
      </c>
      <c r="DE125" t="s">
        <v>3</v>
      </c>
      <c r="DF125" t="s">
        <v>3</v>
      </c>
      <c r="DG125" t="s">
        <v>3</v>
      </c>
      <c r="DH125" t="s">
        <v>3</v>
      </c>
      <c r="DI125" t="s">
        <v>3</v>
      </c>
      <c r="DJ125" t="s">
        <v>3</v>
      </c>
      <c r="DK125" t="s">
        <v>3</v>
      </c>
      <c r="DL125" t="s">
        <v>3</v>
      </c>
      <c r="DM125" t="s">
        <v>3</v>
      </c>
      <c r="DN125">
        <v>0</v>
      </c>
      <c r="DO125">
        <v>0</v>
      </c>
      <c r="DP125">
        <v>1</v>
      </c>
      <c r="DQ125">
        <v>1</v>
      </c>
      <c r="DU125">
        <v>1009</v>
      </c>
      <c r="DV125" t="s">
        <v>86</v>
      </c>
      <c r="DW125" t="s">
        <v>86</v>
      </c>
      <c r="DX125">
        <v>1</v>
      </c>
      <c r="DZ125" t="s">
        <v>3</v>
      </c>
      <c r="EA125" t="s">
        <v>3</v>
      </c>
      <c r="EB125" t="s">
        <v>3</v>
      </c>
      <c r="EC125" t="s">
        <v>3</v>
      </c>
      <c r="EE125">
        <v>83666879</v>
      </c>
      <c r="EF125">
        <v>2</v>
      </c>
      <c r="EG125" t="s">
        <v>24</v>
      </c>
      <c r="EH125">
        <v>27</v>
      </c>
      <c r="EI125" t="s">
        <v>59</v>
      </c>
      <c r="EJ125">
        <v>1</v>
      </c>
      <c r="EK125">
        <v>33001</v>
      </c>
      <c r="EL125" t="s">
        <v>59</v>
      </c>
      <c r="EM125" t="s">
        <v>60</v>
      </c>
      <c r="EO125" t="s">
        <v>3</v>
      </c>
      <c r="EQ125">
        <v>0</v>
      </c>
      <c r="ER125">
        <v>0</v>
      </c>
      <c r="ES125">
        <v>0</v>
      </c>
      <c r="ET125">
        <v>0</v>
      </c>
      <c r="EU125">
        <v>0</v>
      </c>
      <c r="EV125">
        <v>0</v>
      </c>
      <c r="EW125">
        <v>0</v>
      </c>
      <c r="EX125">
        <v>0</v>
      </c>
      <c r="FQ125">
        <v>0</v>
      </c>
      <c r="FR125">
        <v>0</v>
      </c>
      <c r="FS125">
        <v>0</v>
      </c>
      <c r="FX125">
        <v>103</v>
      </c>
      <c r="FY125">
        <v>60</v>
      </c>
      <c r="GA125" t="s">
        <v>3</v>
      </c>
      <c r="GD125">
        <v>1</v>
      </c>
      <c r="GF125">
        <v>-1111733769</v>
      </c>
      <c r="GG125">
        <v>2</v>
      </c>
      <c r="GH125">
        <v>1</v>
      </c>
      <c r="GI125">
        <v>-2</v>
      </c>
      <c r="GJ125">
        <v>0</v>
      </c>
      <c r="GK125">
        <v>0</v>
      </c>
      <c r="GL125">
        <f t="shared" si="173"/>
        <v>0</v>
      </c>
      <c r="GM125">
        <f t="shared" si="174"/>
        <v>0</v>
      </c>
      <c r="GN125">
        <f t="shared" si="175"/>
        <v>0</v>
      </c>
      <c r="GO125">
        <f t="shared" si="176"/>
        <v>0</v>
      </c>
      <c r="GP125">
        <f t="shared" si="177"/>
        <v>0</v>
      </c>
      <c r="GR125">
        <v>0</v>
      </c>
      <c r="GS125">
        <v>3</v>
      </c>
      <c r="GT125">
        <v>0</v>
      </c>
      <c r="GU125" t="s">
        <v>3</v>
      </c>
      <c r="GV125">
        <f t="shared" si="178"/>
        <v>0</v>
      </c>
      <c r="GW125">
        <v>1</v>
      </c>
      <c r="GX125">
        <f t="shared" si="179"/>
        <v>0</v>
      </c>
      <c r="HA125">
        <v>0</v>
      </c>
      <c r="HB125">
        <v>0</v>
      </c>
      <c r="HC125">
        <f t="shared" si="180"/>
        <v>0</v>
      </c>
      <c r="HE125" t="s">
        <v>3</v>
      </c>
      <c r="HF125" t="s">
        <v>3</v>
      </c>
      <c r="HM125" t="s">
        <v>3</v>
      </c>
      <c r="HN125" t="s">
        <v>61</v>
      </c>
      <c r="HO125" t="s">
        <v>62</v>
      </c>
      <c r="HP125" t="s">
        <v>59</v>
      </c>
      <c r="HQ125" t="s">
        <v>59</v>
      </c>
      <c r="HS125">
        <v>0</v>
      </c>
      <c r="IK125">
        <v>0</v>
      </c>
    </row>
    <row r="126" spans="1:255" x14ac:dyDescent="0.2">
      <c r="A126" s="2">
        <v>18</v>
      </c>
      <c r="B126" s="2">
        <v>1</v>
      </c>
      <c r="C126" s="2">
        <v>182</v>
      </c>
      <c r="D126" s="2"/>
      <c r="E126" s="2" t="s">
        <v>132</v>
      </c>
      <c r="F126" s="2" t="s">
        <v>99</v>
      </c>
      <c r="G126" s="2" t="s">
        <v>100</v>
      </c>
      <c r="H126" s="2" t="s">
        <v>94</v>
      </c>
      <c r="I126" s="2">
        <f>I115*J126</f>
        <v>0</v>
      </c>
      <c r="J126" s="2">
        <v>0</v>
      </c>
      <c r="K126" s="2">
        <v>0</v>
      </c>
      <c r="L126" s="2">
        <v>0</v>
      </c>
      <c r="M126" s="2">
        <v>0</v>
      </c>
      <c r="N126" s="2">
        <f t="shared" si="141"/>
        <v>0</v>
      </c>
      <c r="O126" s="2">
        <f t="shared" si="142"/>
        <v>0</v>
      </c>
      <c r="P126" s="2">
        <f t="shared" si="143"/>
        <v>0</v>
      </c>
      <c r="Q126" s="2">
        <f t="shared" si="144"/>
        <v>0</v>
      </c>
      <c r="R126" s="2">
        <f t="shared" si="145"/>
        <v>0</v>
      </c>
      <c r="S126" s="2">
        <f t="shared" si="146"/>
        <v>0</v>
      </c>
      <c r="T126" s="2">
        <f t="shared" si="147"/>
        <v>0</v>
      </c>
      <c r="U126" s="2">
        <f t="shared" si="148"/>
        <v>0</v>
      </c>
      <c r="V126" s="2">
        <f t="shared" si="149"/>
        <v>0</v>
      </c>
      <c r="W126" s="2">
        <f t="shared" si="150"/>
        <v>0</v>
      </c>
      <c r="X126" s="2">
        <f t="shared" si="151"/>
        <v>0</v>
      </c>
      <c r="Y126" s="2">
        <f t="shared" si="152"/>
        <v>0</v>
      </c>
      <c r="Z126" s="2"/>
      <c r="AA126" s="2">
        <v>85057682</v>
      </c>
      <c r="AB126" s="2">
        <f t="shared" si="153"/>
        <v>0</v>
      </c>
      <c r="AC126" s="2">
        <f t="shared" si="154"/>
        <v>0</v>
      </c>
      <c r="AD126" s="2">
        <f t="shared" si="155"/>
        <v>0</v>
      </c>
      <c r="AE126" s="2">
        <f t="shared" si="156"/>
        <v>0</v>
      </c>
      <c r="AF126" s="2">
        <f t="shared" si="157"/>
        <v>0</v>
      </c>
      <c r="AG126" s="2">
        <f t="shared" si="158"/>
        <v>0</v>
      </c>
      <c r="AH126" s="2">
        <f t="shared" si="159"/>
        <v>0</v>
      </c>
      <c r="AI126" s="2">
        <f t="shared" si="160"/>
        <v>0</v>
      </c>
      <c r="AJ126" s="2">
        <f t="shared" si="161"/>
        <v>0</v>
      </c>
      <c r="AK126" s="2">
        <v>0</v>
      </c>
      <c r="AL126" s="2">
        <v>0</v>
      </c>
      <c r="AM126" s="2">
        <v>0</v>
      </c>
      <c r="AN126" s="2">
        <v>0</v>
      </c>
      <c r="AO126" s="2">
        <v>0</v>
      </c>
      <c r="AP126" s="2">
        <v>0</v>
      </c>
      <c r="AQ126" s="2">
        <v>0</v>
      </c>
      <c r="AR126" s="2">
        <v>0</v>
      </c>
      <c r="AS126" s="2">
        <v>0</v>
      </c>
      <c r="AT126" s="2">
        <v>103</v>
      </c>
      <c r="AU126" s="2">
        <v>60</v>
      </c>
      <c r="AV126" s="2">
        <v>1</v>
      </c>
      <c r="AW126" s="2">
        <v>1</v>
      </c>
      <c r="AX126" s="2"/>
      <c r="AY126" s="2"/>
      <c r="AZ126" s="2">
        <v>1</v>
      </c>
      <c r="BA126" s="2">
        <v>1</v>
      </c>
      <c r="BB126" s="2">
        <v>1</v>
      </c>
      <c r="BC126" s="2">
        <v>1</v>
      </c>
      <c r="BD126" s="2" t="s">
        <v>3</v>
      </c>
      <c r="BE126" s="2" t="s">
        <v>3</v>
      </c>
      <c r="BF126" s="2" t="s">
        <v>3</v>
      </c>
      <c r="BG126" s="2" t="s">
        <v>3</v>
      </c>
      <c r="BH126" s="2">
        <v>3</v>
      </c>
      <c r="BI126" s="2">
        <v>1</v>
      </c>
      <c r="BJ126" s="2" t="s">
        <v>3</v>
      </c>
      <c r="BK126" s="2"/>
      <c r="BL126" s="2"/>
      <c r="BM126" s="2">
        <v>33001</v>
      </c>
      <c r="BN126" s="2">
        <v>0</v>
      </c>
      <c r="BO126" s="2" t="s">
        <v>3</v>
      </c>
      <c r="BP126" s="2">
        <v>0</v>
      </c>
      <c r="BQ126" s="2">
        <v>2</v>
      </c>
      <c r="BR126" s="2">
        <v>0</v>
      </c>
      <c r="BS126" s="2">
        <v>1</v>
      </c>
      <c r="BT126" s="2">
        <v>1</v>
      </c>
      <c r="BU126" s="2">
        <v>1</v>
      </c>
      <c r="BV126" s="2">
        <v>1</v>
      </c>
      <c r="BW126" s="2">
        <v>1</v>
      </c>
      <c r="BX126" s="2">
        <v>1</v>
      </c>
      <c r="BY126" s="2" t="s">
        <v>3</v>
      </c>
      <c r="BZ126" s="2">
        <v>103</v>
      </c>
      <c r="CA126" s="2">
        <v>60</v>
      </c>
      <c r="CB126" s="2" t="s">
        <v>3</v>
      </c>
      <c r="CC126" s="2"/>
      <c r="CD126" s="2"/>
      <c r="CE126" s="2">
        <v>0</v>
      </c>
      <c r="CF126" s="2">
        <v>0</v>
      </c>
      <c r="CG126" s="2">
        <v>0</v>
      </c>
      <c r="CH126" s="2">
        <v>5</v>
      </c>
      <c r="CI126" s="2">
        <v>5</v>
      </c>
      <c r="CJ126" s="2">
        <v>0</v>
      </c>
      <c r="CK126" s="2">
        <v>0</v>
      </c>
      <c r="CL126" s="2">
        <v>0</v>
      </c>
      <c r="CM126" s="2">
        <v>0</v>
      </c>
      <c r="CN126" s="2" t="s">
        <v>3</v>
      </c>
      <c r="CO126" s="2">
        <v>0</v>
      </c>
      <c r="CP126" s="2">
        <f t="shared" si="162"/>
        <v>0</v>
      </c>
      <c r="CQ126" s="2">
        <f t="shared" si="163"/>
        <v>0</v>
      </c>
      <c r="CR126" s="2">
        <f t="shared" si="164"/>
        <v>0</v>
      </c>
      <c r="CS126" s="2">
        <f t="shared" si="165"/>
        <v>0</v>
      </c>
      <c r="CT126" s="2">
        <f t="shared" si="166"/>
        <v>0</v>
      </c>
      <c r="CU126" s="2">
        <f t="shared" si="167"/>
        <v>0</v>
      </c>
      <c r="CV126" s="2">
        <f t="shared" si="168"/>
        <v>0</v>
      </c>
      <c r="CW126" s="2">
        <f t="shared" si="169"/>
        <v>0</v>
      </c>
      <c r="CX126" s="2">
        <f t="shared" si="170"/>
        <v>0</v>
      </c>
      <c r="CY126" s="2">
        <f t="shared" si="171"/>
        <v>0</v>
      </c>
      <c r="CZ126" s="2">
        <f t="shared" si="172"/>
        <v>0</v>
      </c>
      <c r="DA126" s="2"/>
      <c r="DB126" s="2"/>
      <c r="DC126" s="2" t="s">
        <v>3</v>
      </c>
      <c r="DD126" s="2" t="s">
        <v>3</v>
      </c>
      <c r="DE126" s="2" t="s">
        <v>3</v>
      </c>
      <c r="DF126" s="2" t="s">
        <v>3</v>
      </c>
      <c r="DG126" s="2" t="s">
        <v>3</v>
      </c>
      <c r="DH126" s="2" t="s">
        <v>3</v>
      </c>
      <c r="DI126" s="2" t="s">
        <v>3</v>
      </c>
      <c r="DJ126" s="2" t="s">
        <v>3</v>
      </c>
      <c r="DK126" s="2" t="s">
        <v>3</v>
      </c>
      <c r="DL126" s="2" t="s">
        <v>3</v>
      </c>
      <c r="DM126" s="2" t="s">
        <v>3</v>
      </c>
      <c r="DN126" s="2">
        <v>0</v>
      </c>
      <c r="DO126" s="2">
        <v>0</v>
      </c>
      <c r="DP126" s="2">
        <v>1</v>
      </c>
      <c r="DQ126" s="2">
        <v>1</v>
      </c>
      <c r="DR126" s="2"/>
      <c r="DS126" s="2"/>
      <c r="DT126" s="2"/>
      <c r="DU126" s="2">
        <v>1009</v>
      </c>
      <c r="DV126" s="2" t="s">
        <v>94</v>
      </c>
      <c r="DW126" s="2" t="s">
        <v>94</v>
      </c>
      <c r="DX126" s="2">
        <v>1000</v>
      </c>
      <c r="DY126" s="2"/>
      <c r="DZ126" s="2" t="s">
        <v>3</v>
      </c>
      <c r="EA126" s="2" t="s">
        <v>3</v>
      </c>
      <c r="EB126" s="2" t="s">
        <v>3</v>
      </c>
      <c r="EC126" s="2" t="s">
        <v>3</v>
      </c>
      <c r="ED126" s="2"/>
      <c r="EE126" s="2">
        <v>83666879</v>
      </c>
      <c r="EF126" s="2">
        <v>2</v>
      </c>
      <c r="EG126" s="2" t="s">
        <v>24</v>
      </c>
      <c r="EH126" s="2">
        <v>27</v>
      </c>
      <c r="EI126" s="2" t="s">
        <v>59</v>
      </c>
      <c r="EJ126" s="2">
        <v>1</v>
      </c>
      <c r="EK126" s="2">
        <v>33001</v>
      </c>
      <c r="EL126" s="2" t="s">
        <v>59</v>
      </c>
      <c r="EM126" s="2" t="s">
        <v>60</v>
      </c>
      <c r="EN126" s="2"/>
      <c r="EO126" s="2" t="s">
        <v>3</v>
      </c>
      <c r="EP126" s="2"/>
      <c r="EQ126" s="2">
        <v>0</v>
      </c>
      <c r="ER126" s="2">
        <v>0</v>
      </c>
      <c r="ES126" s="2">
        <v>0</v>
      </c>
      <c r="ET126" s="2">
        <v>0</v>
      </c>
      <c r="EU126" s="2">
        <v>0</v>
      </c>
      <c r="EV126" s="2">
        <v>0</v>
      </c>
      <c r="EW126" s="2">
        <v>0</v>
      </c>
      <c r="EX126" s="2">
        <v>0</v>
      </c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>
        <v>0</v>
      </c>
      <c r="FR126" s="2">
        <v>0</v>
      </c>
      <c r="FS126" s="2">
        <v>0</v>
      </c>
      <c r="FT126" s="2"/>
      <c r="FU126" s="2"/>
      <c r="FV126" s="2"/>
      <c r="FW126" s="2"/>
      <c r="FX126" s="2">
        <v>103</v>
      </c>
      <c r="FY126" s="2">
        <v>60</v>
      </c>
      <c r="FZ126" s="2"/>
      <c r="GA126" s="2" t="s">
        <v>3</v>
      </c>
      <c r="GB126" s="2"/>
      <c r="GC126" s="2"/>
      <c r="GD126" s="2">
        <v>1</v>
      </c>
      <c r="GE126" s="2"/>
      <c r="GF126" s="2">
        <v>1613753229</v>
      </c>
      <c r="GG126" s="2">
        <v>2</v>
      </c>
      <c r="GH126" s="2">
        <v>1</v>
      </c>
      <c r="GI126" s="2">
        <v>-2</v>
      </c>
      <c r="GJ126" s="2">
        <v>0</v>
      </c>
      <c r="GK126" s="2">
        <v>0</v>
      </c>
      <c r="GL126" s="2">
        <f t="shared" si="173"/>
        <v>0</v>
      </c>
      <c r="GM126" s="2">
        <f t="shared" si="174"/>
        <v>0</v>
      </c>
      <c r="GN126" s="2">
        <f t="shared" si="175"/>
        <v>0</v>
      </c>
      <c r="GO126" s="2">
        <f t="shared" si="176"/>
        <v>0</v>
      </c>
      <c r="GP126" s="2">
        <f t="shared" si="177"/>
        <v>0</v>
      </c>
      <c r="GQ126" s="2"/>
      <c r="GR126" s="2">
        <v>0</v>
      </c>
      <c r="GS126" s="2">
        <v>3</v>
      </c>
      <c r="GT126" s="2">
        <v>0</v>
      </c>
      <c r="GU126" s="2" t="s">
        <v>3</v>
      </c>
      <c r="GV126" s="2">
        <f t="shared" si="178"/>
        <v>0</v>
      </c>
      <c r="GW126" s="2">
        <v>1</v>
      </c>
      <c r="GX126" s="2">
        <f t="shared" si="179"/>
        <v>0</v>
      </c>
      <c r="GY126" s="2"/>
      <c r="GZ126" s="2"/>
      <c r="HA126" s="2">
        <v>0</v>
      </c>
      <c r="HB126" s="2">
        <v>0</v>
      </c>
      <c r="HC126" s="2">
        <f t="shared" si="180"/>
        <v>0</v>
      </c>
      <c r="HD126" s="2"/>
      <c r="HE126" s="2" t="s">
        <v>3</v>
      </c>
      <c r="HF126" s="2" t="s">
        <v>3</v>
      </c>
      <c r="HG126" s="2"/>
      <c r="HH126" s="2"/>
      <c r="HI126" s="2"/>
      <c r="HJ126" s="2"/>
      <c r="HK126" s="2"/>
      <c r="HL126" s="2"/>
      <c r="HM126" s="2" t="s">
        <v>3</v>
      </c>
      <c r="HN126" s="2" t="s">
        <v>61</v>
      </c>
      <c r="HO126" s="2" t="s">
        <v>62</v>
      </c>
      <c r="HP126" s="2" t="s">
        <v>59</v>
      </c>
      <c r="HQ126" s="2" t="s">
        <v>59</v>
      </c>
      <c r="HR126" s="2"/>
      <c r="HS126" s="2">
        <v>0</v>
      </c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>
        <v>0</v>
      </c>
      <c r="IL126" s="2"/>
      <c r="IM126" s="2"/>
      <c r="IN126" s="2"/>
      <c r="IO126" s="2"/>
      <c r="IP126" s="2"/>
      <c r="IQ126" s="2"/>
      <c r="IR126" s="2"/>
      <c r="IS126" s="2"/>
      <c r="IT126" s="2"/>
      <c r="IU126" s="2"/>
    </row>
    <row r="127" spans="1:255" x14ac:dyDescent="0.2">
      <c r="A127">
        <v>18</v>
      </c>
      <c r="B127">
        <v>1</v>
      </c>
      <c r="C127">
        <v>201</v>
      </c>
      <c r="E127" t="s">
        <v>132</v>
      </c>
      <c r="F127" t="s">
        <v>99</v>
      </c>
      <c r="G127" t="s">
        <v>100</v>
      </c>
      <c r="H127" t="s">
        <v>94</v>
      </c>
      <c r="I127">
        <f>I116*J127</f>
        <v>0</v>
      </c>
      <c r="J127">
        <v>0</v>
      </c>
      <c r="K127">
        <v>0</v>
      </c>
      <c r="L127">
        <v>0</v>
      </c>
      <c r="M127">
        <v>0</v>
      </c>
      <c r="N127">
        <f t="shared" si="141"/>
        <v>0</v>
      </c>
      <c r="O127">
        <f t="shared" si="142"/>
        <v>0</v>
      </c>
      <c r="P127">
        <f t="shared" si="143"/>
        <v>0</v>
      </c>
      <c r="Q127">
        <f t="shared" si="144"/>
        <v>0</v>
      </c>
      <c r="R127">
        <f t="shared" si="145"/>
        <v>0</v>
      </c>
      <c r="S127">
        <f t="shared" si="146"/>
        <v>0</v>
      </c>
      <c r="T127">
        <f t="shared" si="147"/>
        <v>0</v>
      </c>
      <c r="U127">
        <f t="shared" si="148"/>
        <v>0</v>
      </c>
      <c r="V127">
        <f t="shared" si="149"/>
        <v>0</v>
      </c>
      <c r="W127">
        <f t="shared" si="150"/>
        <v>0</v>
      </c>
      <c r="X127">
        <f t="shared" si="151"/>
        <v>0</v>
      </c>
      <c r="Y127">
        <f t="shared" si="152"/>
        <v>0</v>
      </c>
      <c r="AA127">
        <v>85057623</v>
      </c>
      <c r="AB127">
        <f t="shared" si="153"/>
        <v>0</v>
      </c>
      <c r="AC127">
        <f t="shared" si="154"/>
        <v>0</v>
      </c>
      <c r="AD127">
        <f t="shared" si="155"/>
        <v>0</v>
      </c>
      <c r="AE127">
        <f t="shared" si="156"/>
        <v>0</v>
      </c>
      <c r="AF127">
        <f t="shared" si="157"/>
        <v>0</v>
      </c>
      <c r="AG127">
        <f t="shared" si="158"/>
        <v>0</v>
      </c>
      <c r="AH127">
        <f t="shared" si="159"/>
        <v>0</v>
      </c>
      <c r="AI127">
        <f t="shared" si="160"/>
        <v>0</v>
      </c>
      <c r="AJ127">
        <f t="shared" si="161"/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103</v>
      </c>
      <c r="AU127">
        <v>60</v>
      </c>
      <c r="AV127">
        <v>1</v>
      </c>
      <c r="AW127">
        <v>1</v>
      </c>
      <c r="AZ127">
        <v>1</v>
      </c>
      <c r="BA127">
        <v>1</v>
      </c>
      <c r="BB127">
        <v>1</v>
      </c>
      <c r="BC127">
        <v>1</v>
      </c>
      <c r="BD127" t="s">
        <v>3</v>
      </c>
      <c r="BE127" t="s">
        <v>3</v>
      </c>
      <c r="BF127" t="s">
        <v>3</v>
      </c>
      <c r="BG127" t="s">
        <v>3</v>
      </c>
      <c r="BH127">
        <v>3</v>
      </c>
      <c r="BI127">
        <v>1</v>
      </c>
      <c r="BJ127" t="s">
        <v>3</v>
      </c>
      <c r="BM127">
        <v>33001</v>
      </c>
      <c r="BN127">
        <v>0</v>
      </c>
      <c r="BO127" t="s">
        <v>3</v>
      </c>
      <c r="BP127">
        <v>0</v>
      </c>
      <c r="BQ127">
        <v>2</v>
      </c>
      <c r="BR127">
        <v>0</v>
      </c>
      <c r="BS127">
        <v>1</v>
      </c>
      <c r="BT127">
        <v>1</v>
      </c>
      <c r="BU127">
        <v>1</v>
      </c>
      <c r="BV127">
        <v>1</v>
      </c>
      <c r="BW127">
        <v>1</v>
      </c>
      <c r="BX127">
        <v>1</v>
      </c>
      <c r="BY127" t="s">
        <v>3</v>
      </c>
      <c r="BZ127">
        <v>103</v>
      </c>
      <c r="CA127">
        <v>60</v>
      </c>
      <c r="CB127" t="s">
        <v>3</v>
      </c>
      <c r="CE127">
        <v>0</v>
      </c>
      <c r="CF127">
        <v>0</v>
      </c>
      <c r="CG127">
        <v>0</v>
      </c>
      <c r="CH127">
        <v>5</v>
      </c>
      <c r="CI127">
        <v>5</v>
      </c>
      <c r="CJ127">
        <v>0</v>
      </c>
      <c r="CK127">
        <v>0</v>
      </c>
      <c r="CL127">
        <v>0</v>
      </c>
      <c r="CM127">
        <v>0</v>
      </c>
      <c r="CN127" t="s">
        <v>3</v>
      </c>
      <c r="CO127">
        <v>0</v>
      </c>
      <c r="CP127">
        <f t="shared" si="162"/>
        <v>0</v>
      </c>
      <c r="CQ127">
        <f t="shared" si="163"/>
        <v>0</v>
      </c>
      <c r="CR127">
        <f t="shared" si="164"/>
        <v>0</v>
      </c>
      <c r="CS127">
        <f t="shared" si="165"/>
        <v>0</v>
      </c>
      <c r="CT127">
        <f t="shared" si="166"/>
        <v>0</v>
      </c>
      <c r="CU127">
        <f t="shared" si="167"/>
        <v>0</v>
      </c>
      <c r="CV127">
        <f t="shared" si="168"/>
        <v>0</v>
      </c>
      <c r="CW127">
        <f t="shared" si="169"/>
        <v>0</v>
      </c>
      <c r="CX127">
        <f t="shared" si="170"/>
        <v>0</v>
      </c>
      <c r="CY127">
        <f t="shared" si="171"/>
        <v>0</v>
      </c>
      <c r="CZ127">
        <f t="shared" si="172"/>
        <v>0</v>
      </c>
      <c r="DC127" t="s">
        <v>3</v>
      </c>
      <c r="DD127" t="s">
        <v>3</v>
      </c>
      <c r="DE127" t="s">
        <v>3</v>
      </c>
      <c r="DF127" t="s">
        <v>3</v>
      </c>
      <c r="DG127" t="s">
        <v>3</v>
      </c>
      <c r="DH127" t="s">
        <v>3</v>
      </c>
      <c r="DI127" t="s">
        <v>3</v>
      </c>
      <c r="DJ127" t="s">
        <v>3</v>
      </c>
      <c r="DK127" t="s">
        <v>3</v>
      </c>
      <c r="DL127" t="s">
        <v>3</v>
      </c>
      <c r="DM127" t="s">
        <v>3</v>
      </c>
      <c r="DN127">
        <v>0</v>
      </c>
      <c r="DO127">
        <v>0</v>
      </c>
      <c r="DP127">
        <v>1</v>
      </c>
      <c r="DQ127">
        <v>1</v>
      </c>
      <c r="DU127">
        <v>1009</v>
      </c>
      <c r="DV127" t="s">
        <v>94</v>
      </c>
      <c r="DW127" t="s">
        <v>94</v>
      </c>
      <c r="DX127">
        <v>1000</v>
      </c>
      <c r="DZ127" t="s">
        <v>3</v>
      </c>
      <c r="EA127" t="s">
        <v>3</v>
      </c>
      <c r="EB127" t="s">
        <v>3</v>
      </c>
      <c r="EC127" t="s">
        <v>3</v>
      </c>
      <c r="EE127">
        <v>83666879</v>
      </c>
      <c r="EF127">
        <v>2</v>
      </c>
      <c r="EG127" t="s">
        <v>24</v>
      </c>
      <c r="EH127">
        <v>27</v>
      </c>
      <c r="EI127" t="s">
        <v>59</v>
      </c>
      <c r="EJ127">
        <v>1</v>
      </c>
      <c r="EK127">
        <v>33001</v>
      </c>
      <c r="EL127" t="s">
        <v>59</v>
      </c>
      <c r="EM127" t="s">
        <v>60</v>
      </c>
      <c r="EO127" t="s">
        <v>3</v>
      </c>
      <c r="EQ127">
        <v>0</v>
      </c>
      <c r="ER127">
        <v>0</v>
      </c>
      <c r="ES127">
        <v>0</v>
      </c>
      <c r="ET127">
        <v>0</v>
      </c>
      <c r="EU127">
        <v>0</v>
      </c>
      <c r="EV127">
        <v>0</v>
      </c>
      <c r="EW127">
        <v>0</v>
      </c>
      <c r="EX127">
        <v>0</v>
      </c>
      <c r="FQ127">
        <v>0</v>
      </c>
      <c r="FR127">
        <v>0</v>
      </c>
      <c r="FS127">
        <v>0</v>
      </c>
      <c r="FX127">
        <v>103</v>
      </c>
      <c r="FY127">
        <v>60</v>
      </c>
      <c r="GA127" t="s">
        <v>3</v>
      </c>
      <c r="GD127">
        <v>1</v>
      </c>
      <c r="GF127">
        <v>1613753229</v>
      </c>
      <c r="GG127">
        <v>2</v>
      </c>
      <c r="GH127">
        <v>1</v>
      </c>
      <c r="GI127">
        <v>-2</v>
      </c>
      <c r="GJ127">
        <v>0</v>
      </c>
      <c r="GK127">
        <v>0</v>
      </c>
      <c r="GL127">
        <f t="shared" si="173"/>
        <v>0</v>
      </c>
      <c r="GM127">
        <f t="shared" si="174"/>
        <v>0</v>
      </c>
      <c r="GN127">
        <f t="shared" si="175"/>
        <v>0</v>
      </c>
      <c r="GO127">
        <f t="shared" si="176"/>
        <v>0</v>
      </c>
      <c r="GP127">
        <f t="shared" si="177"/>
        <v>0</v>
      </c>
      <c r="GR127">
        <v>0</v>
      </c>
      <c r="GS127">
        <v>3</v>
      </c>
      <c r="GT127">
        <v>0</v>
      </c>
      <c r="GU127" t="s">
        <v>3</v>
      </c>
      <c r="GV127">
        <f t="shared" si="178"/>
        <v>0</v>
      </c>
      <c r="GW127">
        <v>1</v>
      </c>
      <c r="GX127">
        <f t="shared" si="179"/>
        <v>0</v>
      </c>
      <c r="HA127">
        <v>0</v>
      </c>
      <c r="HB127">
        <v>0</v>
      </c>
      <c r="HC127">
        <f t="shared" si="180"/>
        <v>0</v>
      </c>
      <c r="HE127" t="s">
        <v>3</v>
      </c>
      <c r="HF127" t="s">
        <v>3</v>
      </c>
      <c r="HM127" t="s">
        <v>3</v>
      </c>
      <c r="HN127" t="s">
        <v>61</v>
      </c>
      <c r="HO127" t="s">
        <v>62</v>
      </c>
      <c r="HP127" t="s">
        <v>59</v>
      </c>
      <c r="HQ127" t="s">
        <v>59</v>
      </c>
      <c r="HS127">
        <v>0</v>
      </c>
      <c r="IK127">
        <v>0</v>
      </c>
    </row>
    <row r="128" spans="1:255" x14ac:dyDescent="0.2">
      <c r="A128" s="2">
        <v>18</v>
      </c>
      <c r="B128" s="2">
        <v>1</v>
      </c>
      <c r="C128" s="2">
        <v>186</v>
      </c>
      <c r="D128" s="2"/>
      <c r="E128" s="2" t="s">
        <v>133</v>
      </c>
      <c r="F128" s="2" t="s">
        <v>102</v>
      </c>
      <c r="G128" s="2" t="s">
        <v>103</v>
      </c>
      <c r="H128" s="2" t="s">
        <v>43</v>
      </c>
      <c r="I128" s="2">
        <f>I115*J128</f>
        <v>0</v>
      </c>
      <c r="J128" s="2">
        <v>0</v>
      </c>
      <c r="K128" s="2">
        <v>0</v>
      </c>
      <c r="L128" s="2">
        <v>0</v>
      </c>
      <c r="M128" s="2">
        <v>0</v>
      </c>
      <c r="N128" s="2">
        <f t="shared" si="141"/>
        <v>0</v>
      </c>
      <c r="O128" s="2">
        <f t="shared" si="142"/>
        <v>0</v>
      </c>
      <c r="P128" s="2">
        <f t="shared" si="143"/>
        <v>0</v>
      </c>
      <c r="Q128" s="2">
        <f t="shared" si="144"/>
        <v>0</v>
      </c>
      <c r="R128" s="2">
        <f t="shared" si="145"/>
        <v>0</v>
      </c>
      <c r="S128" s="2">
        <f t="shared" si="146"/>
        <v>0</v>
      </c>
      <c r="T128" s="2">
        <f t="shared" si="147"/>
        <v>0</v>
      </c>
      <c r="U128" s="2">
        <f t="shared" si="148"/>
        <v>0</v>
      </c>
      <c r="V128" s="2">
        <f t="shared" si="149"/>
        <v>0</v>
      </c>
      <c r="W128" s="2">
        <f t="shared" si="150"/>
        <v>0</v>
      </c>
      <c r="X128" s="2">
        <f t="shared" si="151"/>
        <v>0</v>
      </c>
      <c r="Y128" s="2">
        <f t="shared" si="152"/>
        <v>0</v>
      </c>
      <c r="Z128" s="2"/>
      <c r="AA128" s="2">
        <v>85057682</v>
      </c>
      <c r="AB128" s="2">
        <f t="shared" si="153"/>
        <v>0</v>
      </c>
      <c r="AC128" s="2">
        <f t="shared" si="154"/>
        <v>0</v>
      </c>
      <c r="AD128" s="2">
        <f t="shared" si="155"/>
        <v>0</v>
      </c>
      <c r="AE128" s="2">
        <f t="shared" si="156"/>
        <v>0</v>
      </c>
      <c r="AF128" s="2">
        <f t="shared" si="157"/>
        <v>0</v>
      </c>
      <c r="AG128" s="2">
        <f t="shared" si="158"/>
        <v>0</v>
      </c>
      <c r="AH128" s="2">
        <f t="shared" si="159"/>
        <v>0</v>
      </c>
      <c r="AI128" s="2">
        <f t="shared" si="160"/>
        <v>0</v>
      </c>
      <c r="AJ128" s="2">
        <f t="shared" si="161"/>
        <v>0</v>
      </c>
      <c r="AK128" s="2">
        <v>0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103</v>
      </c>
      <c r="AU128" s="2">
        <v>60</v>
      </c>
      <c r="AV128" s="2">
        <v>1</v>
      </c>
      <c r="AW128" s="2">
        <v>1</v>
      </c>
      <c r="AX128" s="2"/>
      <c r="AY128" s="2"/>
      <c r="AZ128" s="2">
        <v>1</v>
      </c>
      <c r="BA128" s="2">
        <v>1</v>
      </c>
      <c r="BB128" s="2">
        <v>1</v>
      </c>
      <c r="BC128" s="2">
        <v>1</v>
      </c>
      <c r="BD128" s="2" t="s">
        <v>3</v>
      </c>
      <c r="BE128" s="2" t="s">
        <v>3</v>
      </c>
      <c r="BF128" s="2" t="s">
        <v>3</v>
      </c>
      <c r="BG128" s="2" t="s">
        <v>3</v>
      </c>
      <c r="BH128" s="2">
        <v>3</v>
      </c>
      <c r="BI128" s="2">
        <v>1</v>
      </c>
      <c r="BJ128" s="2" t="s">
        <v>3</v>
      </c>
      <c r="BK128" s="2"/>
      <c r="BL128" s="2"/>
      <c r="BM128" s="2">
        <v>33001</v>
      </c>
      <c r="BN128" s="2">
        <v>0</v>
      </c>
      <c r="BO128" s="2" t="s">
        <v>3</v>
      </c>
      <c r="BP128" s="2">
        <v>0</v>
      </c>
      <c r="BQ128" s="2">
        <v>2</v>
      </c>
      <c r="BR128" s="2">
        <v>0</v>
      </c>
      <c r="BS128" s="2">
        <v>1</v>
      </c>
      <c r="BT128" s="2">
        <v>1</v>
      </c>
      <c r="BU128" s="2">
        <v>1</v>
      </c>
      <c r="BV128" s="2">
        <v>1</v>
      </c>
      <c r="BW128" s="2">
        <v>1</v>
      </c>
      <c r="BX128" s="2">
        <v>1</v>
      </c>
      <c r="BY128" s="2" t="s">
        <v>3</v>
      </c>
      <c r="BZ128" s="2">
        <v>103</v>
      </c>
      <c r="CA128" s="2">
        <v>60</v>
      </c>
      <c r="CB128" s="2" t="s">
        <v>3</v>
      </c>
      <c r="CC128" s="2"/>
      <c r="CD128" s="2"/>
      <c r="CE128" s="2">
        <v>0</v>
      </c>
      <c r="CF128" s="2">
        <v>0</v>
      </c>
      <c r="CG128" s="2">
        <v>0</v>
      </c>
      <c r="CH128" s="2">
        <v>5</v>
      </c>
      <c r="CI128" s="2">
        <v>6</v>
      </c>
      <c r="CJ128" s="2">
        <v>0</v>
      </c>
      <c r="CK128" s="2">
        <v>0</v>
      </c>
      <c r="CL128" s="2">
        <v>0</v>
      </c>
      <c r="CM128" s="2">
        <v>0</v>
      </c>
      <c r="CN128" s="2" t="s">
        <v>3</v>
      </c>
      <c r="CO128" s="2">
        <v>0</v>
      </c>
      <c r="CP128" s="2">
        <f t="shared" si="162"/>
        <v>0</v>
      </c>
      <c r="CQ128" s="2">
        <f t="shared" si="163"/>
        <v>0</v>
      </c>
      <c r="CR128" s="2">
        <f t="shared" si="164"/>
        <v>0</v>
      </c>
      <c r="CS128" s="2">
        <f t="shared" si="165"/>
        <v>0</v>
      </c>
      <c r="CT128" s="2">
        <f t="shared" si="166"/>
        <v>0</v>
      </c>
      <c r="CU128" s="2">
        <f t="shared" si="167"/>
        <v>0</v>
      </c>
      <c r="CV128" s="2">
        <f t="shared" si="168"/>
        <v>0</v>
      </c>
      <c r="CW128" s="2">
        <f t="shared" si="169"/>
        <v>0</v>
      </c>
      <c r="CX128" s="2">
        <f t="shared" si="170"/>
        <v>0</v>
      </c>
      <c r="CY128" s="2">
        <f t="shared" si="171"/>
        <v>0</v>
      </c>
      <c r="CZ128" s="2">
        <f t="shared" si="172"/>
        <v>0</v>
      </c>
      <c r="DA128" s="2"/>
      <c r="DB128" s="2"/>
      <c r="DC128" s="2" t="s">
        <v>3</v>
      </c>
      <c r="DD128" s="2" t="s">
        <v>3</v>
      </c>
      <c r="DE128" s="2" t="s">
        <v>3</v>
      </c>
      <c r="DF128" s="2" t="s">
        <v>3</v>
      </c>
      <c r="DG128" s="2" t="s">
        <v>3</v>
      </c>
      <c r="DH128" s="2" t="s">
        <v>3</v>
      </c>
      <c r="DI128" s="2" t="s">
        <v>3</v>
      </c>
      <c r="DJ128" s="2" t="s">
        <v>3</v>
      </c>
      <c r="DK128" s="2" t="s">
        <v>3</v>
      </c>
      <c r="DL128" s="2" t="s">
        <v>3</v>
      </c>
      <c r="DM128" s="2" t="s">
        <v>3</v>
      </c>
      <c r="DN128" s="2">
        <v>0</v>
      </c>
      <c r="DO128" s="2">
        <v>0</v>
      </c>
      <c r="DP128" s="2">
        <v>1</v>
      </c>
      <c r="DQ128" s="2">
        <v>1</v>
      </c>
      <c r="DR128" s="2"/>
      <c r="DS128" s="2"/>
      <c r="DT128" s="2"/>
      <c r="DU128" s="2">
        <v>1013</v>
      </c>
      <c r="DV128" s="2" t="s">
        <v>43</v>
      </c>
      <c r="DW128" s="2" t="s">
        <v>43</v>
      </c>
      <c r="DX128" s="2">
        <v>1</v>
      </c>
      <c r="DY128" s="2"/>
      <c r="DZ128" s="2" t="s">
        <v>3</v>
      </c>
      <c r="EA128" s="2" t="s">
        <v>3</v>
      </c>
      <c r="EB128" s="2" t="s">
        <v>3</v>
      </c>
      <c r="EC128" s="2" t="s">
        <v>3</v>
      </c>
      <c r="ED128" s="2"/>
      <c r="EE128" s="2">
        <v>83666879</v>
      </c>
      <c r="EF128" s="2">
        <v>2</v>
      </c>
      <c r="EG128" s="2" t="s">
        <v>24</v>
      </c>
      <c r="EH128" s="2">
        <v>27</v>
      </c>
      <c r="EI128" s="2" t="s">
        <v>59</v>
      </c>
      <c r="EJ128" s="2">
        <v>1</v>
      </c>
      <c r="EK128" s="2">
        <v>33001</v>
      </c>
      <c r="EL128" s="2" t="s">
        <v>59</v>
      </c>
      <c r="EM128" s="2" t="s">
        <v>60</v>
      </c>
      <c r="EN128" s="2"/>
      <c r="EO128" s="2" t="s">
        <v>3</v>
      </c>
      <c r="EP128" s="2"/>
      <c r="EQ128" s="2">
        <v>0</v>
      </c>
      <c r="ER128" s="2">
        <v>0</v>
      </c>
      <c r="ES128" s="2">
        <v>0</v>
      </c>
      <c r="ET128" s="2">
        <v>0</v>
      </c>
      <c r="EU128" s="2">
        <v>0</v>
      </c>
      <c r="EV128" s="2">
        <v>0</v>
      </c>
      <c r="EW128" s="2">
        <v>0</v>
      </c>
      <c r="EX128" s="2">
        <v>0</v>
      </c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>
        <v>0</v>
      </c>
      <c r="FR128" s="2">
        <v>0</v>
      </c>
      <c r="FS128" s="2">
        <v>0</v>
      </c>
      <c r="FT128" s="2"/>
      <c r="FU128" s="2"/>
      <c r="FV128" s="2"/>
      <c r="FW128" s="2"/>
      <c r="FX128" s="2">
        <v>103</v>
      </c>
      <c r="FY128" s="2">
        <v>60</v>
      </c>
      <c r="FZ128" s="2"/>
      <c r="GA128" s="2" t="s">
        <v>3</v>
      </c>
      <c r="GB128" s="2"/>
      <c r="GC128" s="2"/>
      <c r="GD128" s="2">
        <v>1</v>
      </c>
      <c r="GE128" s="2"/>
      <c r="GF128" s="2">
        <v>-950997571</v>
      </c>
      <c r="GG128" s="2">
        <v>2</v>
      </c>
      <c r="GH128" s="2">
        <v>1</v>
      </c>
      <c r="GI128" s="2">
        <v>-2</v>
      </c>
      <c r="GJ128" s="2">
        <v>0</v>
      </c>
      <c r="GK128" s="2">
        <v>0</v>
      </c>
      <c r="GL128" s="2">
        <f t="shared" si="173"/>
        <v>0</v>
      </c>
      <c r="GM128" s="2">
        <f t="shared" si="174"/>
        <v>0</v>
      </c>
      <c r="GN128" s="2">
        <f t="shared" si="175"/>
        <v>0</v>
      </c>
      <c r="GO128" s="2">
        <f t="shared" si="176"/>
        <v>0</v>
      </c>
      <c r="GP128" s="2">
        <f t="shared" si="177"/>
        <v>0</v>
      </c>
      <c r="GQ128" s="2"/>
      <c r="GR128" s="2">
        <v>0</v>
      </c>
      <c r="GS128" s="2">
        <v>3</v>
      </c>
      <c r="GT128" s="2">
        <v>0</v>
      </c>
      <c r="GU128" s="2" t="s">
        <v>3</v>
      </c>
      <c r="GV128" s="2">
        <f t="shared" si="178"/>
        <v>0</v>
      </c>
      <c r="GW128" s="2">
        <v>1</v>
      </c>
      <c r="GX128" s="2">
        <f t="shared" si="179"/>
        <v>0</v>
      </c>
      <c r="GY128" s="2"/>
      <c r="GZ128" s="2"/>
      <c r="HA128" s="2">
        <v>0</v>
      </c>
      <c r="HB128" s="2">
        <v>0</v>
      </c>
      <c r="HC128" s="2">
        <f t="shared" si="180"/>
        <v>0</v>
      </c>
      <c r="HD128" s="2"/>
      <c r="HE128" s="2" t="s">
        <v>3</v>
      </c>
      <c r="HF128" s="2" t="s">
        <v>3</v>
      </c>
      <c r="HG128" s="2"/>
      <c r="HH128" s="2"/>
      <c r="HI128" s="2"/>
      <c r="HJ128" s="2"/>
      <c r="HK128" s="2"/>
      <c r="HL128" s="2"/>
      <c r="HM128" s="2" t="s">
        <v>3</v>
      </c>
      <c r="HN128" s="2" t="s">
        <v>61</v>
      </c>
      <c r="HO128" s="2" t="s">
        <v>62</v>
      </c>
      <c r="HP128" s="2" t="s">
        <v>59</v>
      </c>
      <c r="HQ128" s="2" t="s">
        <v>59</v>
      </c>
      <c r="HR128" s="2"/>
      <c r="HS128" s="2">
        <v>0</v>
      </c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>
        <v>0</v>
      </c>
      <c r="IL128" s="2"/>
      <c r="IM128" s="2"/>
      <c r="IN128" s="2"/>
      <c r="IO128" s="2"/>
      <c r="IP128" s="2"/>
      <c r="IQ128" s="2"/>
      <c r="IR128" s="2"/>
      <c r="IS128" s="2"/>
      <c r="IT128" s="2"/>
      <c r="IU128" s="2"/>
    </row>
    <row r="129" spans="1:255" x14ac:dyDescent="0.2">
      <c r="A129">
        <v>18</v>
      </c>
      <c r="B129">
        <v>1</v>
      </c>
      <c r="C129">
        <v>205</v>
      </c>
      <c r="E129" t="s">
        <v>133</v>
      </c>
      <c r="F129" t="s">
        <v>102</v>
      </c>
      <c r="G129" t="s">
        <v>103</v>
      </c>
      <c r="H129" t="s">
        <v>43</v>
      </c>
      <c r="I129">
        <f>I116*J129</f>
        <v>0</v>
      </c>
      <c r="J129">
        <v>0</v>
      </c>
      <c r="K129">
        <v>0</v>
      </c>
      <c r="L129">
        <v>0</v>
      </c>
      <c r="M129">
        <v>0</v>
      </c>
      <c r="N129">
        <f t="shared" si="141"/>
        <v>0</v>
      </c>
      <c r="O129">
        <f t="shared" si="142"/>
        <v>0</v>
      </c>
      <c r="P129">
        <f t="shared" si="143"/>
        <v>0</v>
      </c>
      <c r="Q129">
        <f t="shared" si="144"/>
        <v>0</v>
      </c>
      <c r="R129">
        <f t="shared" si="145"/>
        <v>0</v>
      </c>
      <c r="S129">
        <f t="shared" si="146"/>
        <v>0</v>
      </c>
      <c r="T129">
        <f t="shared" si="147"/>
        <v>0</v>
      </c>
      <c r="U129">
        <f t="shared" si="148"/>
        <v>0</v>
      </c>
      <c r="V129">
        <f t="shared" si="149"/>
        <v>0</v>
      </c>
      <c r="W129">
        <f t="shared" si="150"/>
        <v>0</v>
      </c>
      <c r="X129">
        <f t="shared" si="151"/>
        <v>0</v>
      </c>
      <c r="Y129">
        <f t="shared" si="152"/>
        <v>0</v>
      </c>
      <c r="AA129">
        <v>85057623</v>
      </c>
      <c r="AB129">
        <f t="shared" si="153"/>
        <v>0</v>
      </c>
      <c r="AC129">
        <f t="shared" si="154"/>
        <v>0</v>
      </c>
      <c r="AD129">
        <f t="shared" si="155"/>
        <v>0</v>
      </c>
      <c r="AE129">
        <f t="shared" si="156"/>
        <v>0</v>
      </c>
      <c r="AF129">
        <f t="shared" si="157"/>
        <v>0</v>
      </c>
      <c r="AG129">
        <f t="shared" si="158"/>
        <v>0</v>
      </c>
      <c r="AH129">
        <f t="shared" si="159"/>
        <v>0</v>
      </c>
      <c r="AI129">
        <f t="shared" si="160"/>
        <v>0</v>
      </c>
      <c r="AJ129">
        <f t="shared" si="161"/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103</v>
      </c>
      <c r="AU129">
        <v>60</v>
      </c>
      <c r="AV129">
        <v>1</v>
      </c>
      <c r="AW129">
        <v>1</v>
      </c>
      <c r="AZ129">
        <v>1</v>
      </c>
      <c r="BA129">
        <v>1</v>
      </c>
      <c r="BB129">
        <v>1</v>
      </c>
      <c r="BC129">
        <v>1</v>
      </c>
      <c r="BD129" t="s">
        <v>3</v>
      </c>
      <c r="BE129" t="s">
        <v>3</v>
      </c>
      <c r="BF129" t="s">
        <v>3</v>
      </c>
      <c r="BG129" t="s">
        <v>3</v>
      </c>
      <c r="BH129">
        <v>3</v>
      </c>
      <c r="BI129">
        <v>1</v>
      </c>
      <c r="BJ129" t="s">
        <v>3</v>
      </c>
      <c r="BM129">
        <v>33001</v>
      </c>
      <c r="BN129">
        <v>0</v>
      </c>
      <c r="BO129" t="s">
        <v>3</v>
      </c>
      <c r="BP129">
        <v>0</v>
      </c>
      <c r="BQ129">
        <v>2</v>
      </c>
      <c r="BR129">
        <v>0</v>
      </c>
      <c r="BS129">
        <v>1</v>
      </c>
      <c r="BT129">
        <v>1</v>
      </c>
      <c r="BU129">
        <v>1</v>
      </c>
      <c r="BV129">
        <v>1</v>
      </c>
      <c r="BW129">
        <v>1</v>
      </c>
      <c r="BX129">
        <v>1</v>
      </c>
      <c r="BY129" t="s">
        <v>3</v>
      </c>
      <c r="BZ129">
        <v>103</v>
      </c>
      <c r="CA129">
        <v>60</v>
      </c>
      <c r="CB129" t="s">
        <v>3</v>
      </c>
      <c r="CE129">
        <v>0</v>
      </c>
      <c r="CF129">
        <v>0</v>
      </c>
      <c r="CG129">
        <v>0</v>
      </c>
      <c r="CH129">
        <v>5</v>
      </c>
      <c r="CI129">
        <v>6</v>
      </c>
      <c r="CJ129">
        <v>0</v>
      </c>
      <c r="CK129">
        <v>0</v>
      </c>
      <c r="CL129">
        <v>0</v>
      </c>
      <c r="CM129">
        <v>0</v>
      </c>
      <c r="CN129" t="s">
        <v>3</v>
      </c>
      <c r="CO129">
        <v>0</v>
      </c>
      <c r="CP129">
        <f t="shared" si="162"/>
        <v>0</v>
      </c>
      <c r="CQ129">
        <f t="shared" si="163"/>
        <v>0</v>
      </c>
      <c r="CR129">
        <f t="shared" si="164"/>
        <v>0</v>
      </c>
      <c r="CS129">
        <f t="shared" si="165"/>
        <v>0</v>
      </c>
      <c r="CT129">
        <f t="shared" si="166"/>
        <v>0</v>
      </c>
      <c r="CU129">
        <f t="shared" si="167"/>
        <v>0</v>
      </c>
      <c r="CV129">
        <f t="shared" si="168"/>
        <v>0</v>
      </c>
      <c r="CW129">
        <f t="shared" si="169"/>
        <v>0</v>
      </c>
      <c r="CX129">
        <f t="shared" si="170"/>
        <v>0</v>
      </c>
      <c r="CY129">
        <f t="shared" si="171"/>
        <v>0</v>
      </c>
      <c r="CZ129">
        <f t="shared" si="172"/>
        <v>0</v>
      </c>
      <c r="DC129" t="s">
        <v>3</v>
      </c>
      <c r="DD129" t="s">
        <v>3</v>
      </c>
      <c r="DE129" t="s">
        <v>3</v>
      </c>
      <c r="DF129" t="s">
        <v>3</v>
      </c>
      <c r="DG129" t="s">
        <v>3</v>
      </c>
      <c r="DH129" t="s">
        <v>3</v>
      </c>
      <c r="DI129" t="s">
        <v>3</v>
      </c>
      <c r="DJ129" t="s">
        <v>3</v>
      </c>
      <c r="DK129" t="s">
        <v>3</v>
      </c>
      <c r="DL129" t="s">
        <v>3</v>
      </c>
      <c r="DM129" t="s">
        <v>3</v>
      </c>
      <c r="DN129">
        <v>0</v>
      </c>
      <c r="DO129">
        <v>0</v>
      </c>
      <c r="DP129">
        <v>1</v>
      </c>
      <c r="DQ129">
        <v>1</v>
      </c>
      <c r="DU129">
        <v>1013</v>
      </c>
      <c r="DV129" t="s">
        <v>43</v>
      </c>
      <c r="DW129" t="s">
        <v>43</v>
      </c>
      <c r="DX129">
        <v>1</v>
      </c>
      <c r="DZ129" t="s">
        <v>3</v>
      </c>
      <c r="EA129" t="s">
        <v>3</v>
      </c>
      <c r="EB129" t="s">
        <v>3</v>
      </c>
      <c r="EC129" t="s">
        <v>3</v>
      </c>
      <c r="EE129">
        <v>83666879</v>
      </c>
      <c r="EF129">
        <v>2</v>
      </c>
      <c r="EG129" t="s">
        <v>24</v>
      </c>
      <c r="EH129">
        <v>27</v>
      </c>
      <c r="EI129" t="s">
        <v>59</v>
      </c>
      <c r="EJ129">
        <v>1</v>
      </c>
      <c r="EK129">
        <v>33001</v>
      </c>
      <c r="EL129" t="s">
        <v>59</v>
      </c>
      <c r="EM129" t="s">
        <v>60</v>
      </c>
      <c r="EO129" t="s">
        <v>3</v>
      </c>
      <c r="EQ129">
        <v>0</v>
      </c>
      <c r="ER129">
        <v>0</v>
      </c>
      <c r="ES129">
        <v>0</v>
      </c>
      <c r="ET129">
        <v>0</v>
      </c>
      <c r="EU129">
        <v>0</v>
      </c>
      <c r="EV129">
        <v>0</v>
      </c>
      <c r="EW129">
        <v>0</v>
      </c>
      <c r="EX129">
        <v>0</v>
      </c>
      <c r="FQ129">
        <v>0</v>
      </c>
      <c r="FR129">
        <v>0</v>
      </c>
      <c r="FS129">
        <v>0</v>
      </c>
      <c r="FX129">
        <v>103</v>
      </c>
      <c r="FY129">
        <v>60</v>
      </c>
      <c r="GA129" t="s">
        <v>3</v>
      </c>
      <c r="GD129">
        <v>1</v>
      </c>
      <c r="GF129">
        <v>-950997571</v>
      </c>
      <c r="GG129">
        <v>2</v>
      </c>
      <c r="GH129">
        <v>1</v>
      </c>
      <c r="GI129">
        <v>-2</v>
      </c>
      <c r="GJ129">
        <v>0</v>
      </c>
      <c r="GK129">
        <v>0</v>
      </c>
      <c r="GL129">
        <f t="shared" si="173"/>
        <v>0</v>
      </c>
      <c r="GM129">
        <f t="shared" si="174"/>
        <v>0</v>
      </c>
      <c r="GN129">
        <f t="shared" si="175"/>
        <v>0</v>
      </c>
      <c r="GO129">
        <f t="shared" si="176"/>
        <v>0</v>
      </c>
      <c r="GP129">
        <f t="shared" si="177"/>
        <v>0</v>
      </c>
      <c r="GR129">
        <v>0</v>
      </c>
      <c r="GS129">
        <v>3</v>
      </c>
      <c r="GT129">
        <v>0</v>
      </c>
      <c r="GU129" t="s">
        <v>3</v>
      </c>
      <c r="GV129">
        <f t="shared" si="178"/>
        <v>0</v>
      </c>
      <c r="GW129">
        <v>1</v>
      </c>
      <c r="GX129">
        <f t="shared" si="179"/>
        <v>0</v>
      </c>
      <c r="HA129">
        <v>0</v>
      </c>
      <c r="HB129">
        <v>0</v>
      </c>
      <c r="HC129">
        <f t="shared" si="180"/>
        <v>0</v>
      </c>
      <c r="HE129" t="s">
        <v>3</v>
      </c>
      <c r="HF129" t="s">
        <v>3</v>
      </c>
      <c r="HM129" t="s">
        <v>3</v>
      </c>
      <c r="HN129" t="s">
        <v>61</v>
      </c>
      <c r="HO129" t="s">
        <v>62</v>
      </c>
      <c r="HP129" t="s">
        <v>59</v>
      </c>
      <c r="HQ129" t="s">
        <v>59</v>
      </c>
      <c r="HS129">
        <v>0</v>
      </c>
      <c r="IK129">
        <v>0</v>
      </c>
    </row>
    <row r="130" spans="1:255" x14ac:dyDescent="0.2">
      <c r="A130" s="2">
        <v>18</v>
      </c>
      <c r="B130" s="2">
        <v>1</v>
      </c>
      <c r="C130" s="2">
        <v>187</v>
      </c>
      <c r="D130" s="2"/>
      <c r="E130" s="2" t="s">
        <v>134</v>
      </c>
      <c r="F130" s="2" t="s">
        <v>120</v>
      </c>
      <c r="G130" s="2" t="s">
        <v>135</v>
      </c>
      <c r="H130" s="2" t="s">
        <v>86</v>
      </c>
      <c r="I130" s="2">
        <f>I115*J130</f>
        <v>0</v>
      </c>
      <c r="J130" s="2">
        <v>0</v>
      </c>
      <c r="K130" s="2">
        <v>0</v>
      </c>
      <c r="L130" s="2">
        <v>0</v>
      </c>
      <c r="M130" s="2">
        <v>0</v>
      </c>
      <c r="N130" s="2">
        <f t="shared" si="141"/>
        <v>0</v>
      </c>
      <c r="O130" s="2">
        <f t="shared" si="142"/>
        <v>0</v>
      </c>
      <c r="P130" s="2">
        <f t="shared" si="143"/>
        <v>0</v>
      </c>
      <c r="Q130" s="2">
        <f t="shared" si="144"/>
        <v>0</v>
      </c>
      <c r="R130" s="2">
        <f t="shared" si="145"/>
        <v>0</v>
      </c>
      <c r="S130" s="2">
        <f t="shared" si="146"/>
        <v>0</v>
      </c>
      <c r="T130" s="2">
        <f t="shared" si="147"/>
        <v>0</v>
      </c>
      <c r="U130" s="2">
        <f t="shared" si="148"/>
        <v>0</v>
      </c>
      <c r="V130" s="2">
        <f t="shared" si="149"/>
        <v>0</v>
      </c>
      <c r="W130" s="2">
        <f t="shared" si="150"/>
        <v>0</v>
      </c>
      <c r="X130" s="2">
        <f t="shared" si="151"/>
        <v>0</v>
      </c>
      <c r="Y130" s="2">
        <f t="shared" si="152"/>
        <v>0</v>
      </c>
      <c r="Z130" s="2"/>
      <c r="AA130" s="2">
        <v>85057682</v>
      </c>
      <c r="AB130" s="2">
        <f t="shared" si="153"/>
        <v>0</v>
      </c>
      <c r="AC130" s="2">
        <f t="shared" si="154"/>
        <v>0</v>
      </c>
      <c r="AD130" s="2">
        <f t="shared" si="155"/>
        <v>0</v>
      </c>
      <c r="AE130" s="2">
        <f t="shared" si="156"/>
        <v>0</v>
      </c>
      <c r="AF130" s="2">
        <f t="shared" si="157"/>
        <v>0</v>
      </c>
      <c r="AG130" s="2">
        <f t="shared" si="158"/>
        <v>0</v>
      </c>
      <c r="AH130" s="2">
        <f t="shared" si="159"/>
        <v>0</v>
      </c>
      <c r="AI130" s="2">
        <f t="shared" si="160"/>
        <v>0</v>
      </c>
      <c r="AJ130" s="2">
        <f t="shared" si="161"/>
        <v>0</v>
      </c>
      <c r="AK130" s="2">
        <v>0</v>
      </c>
      <c r="AL130" s="2">
        <v>0</v>
      </c>
      <c r="AM130" s="2">
        <v>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2">
        <v>103</v>
      </c>
      <c r="AU130" s="2">
        <v>60</v>
      </c>
      <c r="AV130" s="2">
        <v>1</v>
      </c>
      <c r="AW130" s="2">
        <v>1</v>
      </c>
      <c r="AX130" s="2"/>
      <c r="AY130" s="2"/>
      <c r="AZ130" s="2">
        <v>1</v>
      </c>
      <c r="BA130" s="2">
        <v>1</v>
      </c>
      <c r="BB130" s="2">
        <v>1</v>
      </c>
      <c r="BC130" s="2">
        <v>1</v>
      </c>
      <c r="BD130" s="2" t="s">
        <v>3</v>
      </c>
      <c r="BE130" s="2" t="s">
        <v>3</v>
      </c>
      <c r="BF130" s="2" t="s">
        <v>3</v>
      </c>
      <c r="BG130" s="2" t="s">
        <v>3</v>
      </c>
      <c r="BH130" s="2">
        <v>3</v>
      </c>
      <c r="BI130" s="2">
        <v>1</v>
      </c>
      <c r="BJ130" s="2" t="s">
        <v>3</v>
      </c>
      <c r="BK130" s="2"/>
      <c r="BL130" s="2"/>
      <c r="BM130" s="2">
        <v>33001</v>
      </c>
      <c r="BN130" s="2">
        <v>0</v>
      </c>
      <c r="BO130" s="2" t="s">
        <v>3</v>
      </c>
      <c r="BP130" s="2">
        <v>0</v>
      </c>
      <c r="BQ130" s="2">
        <v>2</v>
      </c>
      <c r="BR130" s="2">
        <v>0</v>
      </c>
      <c r="BS130" s="2">
        <v>1</v>
      </c>
      <c r="BT130" s="2">
        <v>1</v>
      </c>
      <c r="BU130" s="2">
        <v>1</v>
      </c>
      <c r="BV130" s="2">
        <v>1</v>
      </c>
      <c r="BW130" s="2">
        <v>1</v>
      </c>
      <c r="BX130" s="2">
        <v>1</v>
      </c>
      <c r="BY130" s="2" t="s">
        <v>3</v>
      </c>
      <c r="BZ130" s="2">
        <v>103</v>
      </c>
      <c r="CA130" s="2">
        <v>60</v>
      </c>
      <c r="CB130" s="2" t="s">
        <v>3</v>
      </c>
      <c r="CC130" s="2"/>
      <c r="CD130" s="2"/>
      <c r="CE130" s="2">
        <v>0</v>
      </c>
      <c r="CF130" s="2">
        <v>0</v>
      </c>
      <c r="CG130" s="2">
        <v>0</v>
      </c>
      <c r="CH130" s="2">
        <v>5</v>
      </c>
      <c r="CI130" s="2">
        <v>7</v>
      </c>
      <c r="CJ130" s="2">
        <v>0</v>
      </c>
      <c r="CK130" s="2">
        <v>0</v>
      </c>
      <c r="CL130" s="2">
        <v>0</v>
      </c>
      <c r="CM130" s="2">
        <v>0</v>
      </c>
      <c r="CN130" s="2" t="s">
        <v>3</v>
      </c>
      <c r="CO130" s="2">
        <v>0</v>
      </c>
      <c r="CP130" s="2">
        <f t="shared" si="162"/>
        <v>0</v>
      </c>
      <c r="CQ130" s="2">
        <f t="shared" si="163"/>
        <v>0</v>
      </c>
      <c r="CR130" s="2">
        <f t="shared" si="164"/>
        <v>0</v>
      </c>
      <c r="CS130" s="2">
        <f t="shared" si="165"/>
        <v>0</v>
      </c>
      <c r="CT130" s="2">
        <f t="shared" si="166"/>
        <v>0</v>
      </c>
      <c r="CU130" s="2">
        <f t="shared" si="167"/>
        <v>0</v>
      </c>
      <c r="CV130" s="2">
        <f t="shared" si="168"/>
        <v>0</v>
      </c>
      <c r="CW130" s="2">
        <f t="shared" si="169"/>
        <v>0</v>
      </c>
      <c r="CX130" s="2">
        <f t="shared" si="170"/>
        <v>0</v>
      </c>
      <c r="CY130" s="2">
        <f t="shared" si="171"/>
        <v>0</v>
      </c>
      <c r="CZ130" s="2">
        <f t="shared" si="172"/>
        <v>0</v>
      </c>
      <c r="DA130" s="2"/>
      <c r="DB130" s="2"/>
      <c r="DC130" s="2" t="s">
        <v>3</v>
      </c>
      <c r="DD130" s="2" t="s">
        <v>3</v>
      </c>
      <c r="DE130" s="2" t="s">
        <v>3</v>
      </c>
      <c r="DF130" s="2" t="s">
        <v>3</v>
      </c>
      <c r="DG130" s="2" t="s">
        <v>3</v>
      </c>
      <c r="DH130" s="2" t="s">
        <v>3</v>
      </c>
      <c r="DI130" s="2" t="s">
        <v>3</v>
      </c>
      <c r="DJ130" s="2" t="s">
        <v>3</v>
      </c>
      <c r="DK130" s="2" t="s">
        <v>3</v>
      </c>
      <c r="DL130" s="2" t="s">
        <v>3</v>
      </c>
      <c r="DM130" s="2" t="s">
        <v>3</v>
      </c>
      <c r="DN130" s="2">
        <v>0</v>
      </c>
      <c r="DO130" s="2">
        <v>0</v>
      </c>
      <c r="DP130" s="2">
        <v>1</v>
      </c>
      <c r="DQ130" s="2">
        <v>1</v>
      </c>
      <c r="DR130" s="2"/>
      <c r="DS130" s="2"/>
      <c r="DT130" s="2"/>
      <c r="DU130" s="2">
        <v>1009</v>
      </c>
      <c r="DV130" s="2" t="s">
        <v>86</v>
      </c>
      <c r="DW130" s="2" t="s">
        <v>86</v>
      </c>
      <c r="DX130" s="2">
        <v>1</v>
      </c>
      <c r="DY130" s="2"/>
      <c r="DZ130" s="2" t="s">
        <v>3</v>
      </c>
      <c r="EA130" s="2" t="s">
        <v>3</v>
      </c>
      <c r="EB130" s="2" t="s">
        <v>3</v>
      </c>
      <c r="EC130" s="2" t="s">
        <v>3</v>
      </c>
      <c r="ED130" s="2"/>
      <c r="EE130" s="2">
        <v>83666879</v>
      </c>
      <c r="EF130" s="2">
        <v>2</v>
      </c>
      <c r="EG130" s="2" t="s">
        <v>24</v>
      </c>
      <c r="EH130" s="2">
        <v>27</v>
      </c>
      <c r="EI130" s="2" t="s">
        <v>59</v>
      </c>
      <c r="EJ130" s="2">
        <v>1</v>
      </c>
      <c r="EK130" s="2">
        <v>33001</v>
      </c>
      <c r="EL130" s="2" t="s">
        <v>59</v>
      </c>
      <c r="EM130" s="2" t="s">
        <v>60</v>
      </c>
      <c r="EN130" s="2"/>
      <c r="EO130" s="2" t="s">
        <v>3</v>
      </c>
      <c r="EP130" s="2"/>
      <c r="EQ130" s="2">
        <v>0</v>
      </c>
      <c r="ER130" s="2">
        <v>0</v>
      </c>
      <c r="ES130" s="2">
        <v>0</v>
      </c>
      <c r="ET130" s="2">
        <v>0</v>
      </c>
      <c r="EU130" s="2">
        <v>0</v>
      </c>
      <c r="EV130" s="2">
        <v>0</v>
      </c>
      <c r="EW130" s="2">
        <v>0</v>
      </c>
      <c r="EX130" s="2">
        <v>0</v>
      </c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>
        <v>0</v>
      </c>
      <c r="FR130" s="2">
        <v>0</v>
      </c>
      <c r="FS130" s="2">
        <v>0</v>
      </c>
      <c r="FT130" s="2"/>
      <c r="FU130" s="2"/>
      <c r="FV130" s="2"/>
      <c r="FW130" s="2"/>
      <c r="FX130" s="2">
        <v>103</v>
      </c>
      <c r="FY130" s="2">
        <v>60</v>
      </c>
      <c r="FZ130" s="2"/>
      <c r="GA130" s="2" t="s">
        <v>3</v>
      </c>
      <c r="GB130" s="2"/>
      <c r="GC130" s="2"/>
      <c r="GD130" s="2">
        <v>1</v>
      </c>
      <c r="GE130" s="2"/>
      <c r="GF130" s="2">
        <v>-1204247626</v>
      </c>
      <c r="GG130" s="2">
        <v>2</v>
      </c>
      <c r="GH130" s="2">
        <v>1</v>
      </c>
      <c r="GI130" s="2">
        <v>-2</v>
      </c>
      <c r="GJ130" s="2">
        <v>0</v>
      </c>
      <c r="GK130" s="2">
        <v>0</v>
      </c>
      <c r="GL130" s="2">
        <f t="shared" si="173"/>
        <v>0</v>
      </c>
      <c r="GM130" s="2">
        <f t="shared" si="174"/>
        <v>0</v>
      </c>
      <c r="GN130" s="2">
        <f t="shared" si="175"/>
        <v>0</v>
      </c>
      <c r="GO130" s="2">
        <f t="shared" si="176"/>
        <v>0</v>
      </c>
      <c r="GP130" s="2">
        <f t="shared" si="177"/>
        <v>0</v>
      </c>
      <c r="GQ130" s="2"/>
      <c r="GR130" s="2">
        <v>0</v>
      </c>
      <c r="GS130" s="2">
        <v>3</v>
      </c>
      <c r="GT130" s="2">
        <v>0</v>
      </c>
      <c r="GU130" s="2" t="s">
        <v>3</v>
      </c>
      <c r="GV130" s="2">
        <f t="shared" si="178"/>
        <v>0</v>
      </c>
      <c r="GW130" s="2">
        <v>1</v>
      </c>
      <c r="GX130" s="2">
        <f t="shared" si="179"/>
        <v>0</v>
      </c>
      <c r="GY130" s="2"/>
      <c r="GZ130" s="2"/>
      <c r="HA130" s="2">
        <v>0</v>
      </c>
      <c r="HB130" s="2">
        <v>0</v>
      </c>
      <c r="HC130" s="2">
        <f t="shared" si="180"/>
        <v>0</v>
      </c>
      <c r="HD130" s="2"/>
      <c r="HE130" s="2" t="s">
        <v>3</v>
      </c>
      <c r="HF130" s="2" t="s">
        <v>3</v>
      </c>
      <c r="HG130" s="2"/>
      <c r="HH130" s="2"/>
      <c r="HI130" s="2"/>
      <c r="HJ130" s="2"/>
      <c r="HK130" s="2"/>
      <c r="HL130" s="2"/>
      <c r="HM130" s="2" t="s">
        <v>3</v>
      </c>
      <c r="HN130" s="2" t="s">
        <v>61</v>
      </c>
      <c r="HO130" s="2" t="s">
        <v>62</v>
      </c>
      <c r="HP130" s="2" t="s">
        <v>59</v>
      </c>
      <c r="HQ130" s="2" t="s">
        <v>59</v>
      </c>
      <c r="HR130" s="2"/>
      <c r="HS130" s="2">
        <v>0</v>
      </c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>
        <v>0</v>
      </c>
      <c r="IL130" s="2"/>
      <c r="IM130" s="2"/>
      <c r="IN130" s="2"/>
      <c r="IO130" s="2"/>
      <c r="IP130" s="2"/>
      <c r="IQ130" s="2"/>
      <c r="IR130" s="2"/>
      <c r="IS130" s="2"/>
      <c r="IT130" s="2"/>
      <c r="IU130" s="2"/>
    </row>
    <row r="131" spans="1:255" x14ac:dyDescent="0.2">
      <c r="A131">
        <v>18</v>
      </c>
      <c r="B131">
        <v>1</v>
      </c>
      <c r="C131">
        <v>206</v>
      </c>
      <c r="E131" t="s">
        <v>134</v>
      </c>
      <c r="F131" t="s">
        <v>120</v>
      </c>
      <c r="G131" t="s">
        <v>135</v>
      </c>
      <c r="H131" t="s">
        <v>86</v>
      </c>
      <c r="I131">
        <f>I116*J131</f>
        <v>0</v>
      </c>
      <c r="J131">
        <v>0</v>
      </c>
      <c r="K131">
        <v>0</v>
      </c>
      <c r="L131">
        <v>0</v>
      </c>
      <c r="M131">
        <v>0</v>
      </c>
      <c r="N131">
        <f t="shared" si="141"/>
        <v>0</v>
      </c>
      <c r="O131">
        <f t="shared" si="142"/>
        <v>0</v>
      </c>
      <c r="P131">
        <f t="shared" si="143"/>
        <v>0</v>
      </c>
      <c r="Q131">
        <f t="shared" si="144"/>
        <v>0</v>
      </c>
      <c r="R131">
        <f t="shared" si="145"/>
        <v>0</v>
      </c>
      <c r="S131">
        <f t="shared" si="146"/>
        <v>0</v>
      </c>
      <c r="T131">
        <f t="shared" si="147"/>
        <v>0</v>
      </c>
      <c r="U131">
        <f t="shared" si="148"/>
        <v>0</v>
      </c>
      <c r="V131">
        <f t="shared" si="149"/>
        <v>0</v>
      </c>
      <c r="W131">
        <f t="shared" si="150"/>
        <v>0</v>
      </c>
      <c r="X131">
        <f t="shared" si="151"/>
        <v>0</v>
      </c>
      <c r="Y131">
        <f t="shared" si="152"/>
        <v>0</v>
      </c>
      <c r="AA131">
        <v>85057623</v>
      </c>
      <c r="AB131">
        <f t="shared" si="153"/>
        <v>0</v>
      </c>
      <c r="AC131">
        <f t="shared" si="154"/>
        <v>0</v>
      </c>
      <c r="AD131">
        <f t="shared" si="155"/>
        <v>0</v>
      </c>
      <c r="AE131">
        <f t="shared" si="156"/>
        <v>0</v>
      </c>
      <c r="AF131">
        <f t="shared" si="157"/>
        <v>0</v>
      </c>
      <c r="AG131">
        <f t="shared" si="158"/>
        <v>0</v>
      </c>
      <c r="AH131">
        <f t="shared" si="159"/>
        <v>0</v>
      </c>
      <c r="AI131">
        <f t="shared" si="160"/>
        <v>0</v>
      </c>
      <c r="AJ131">
        <f t="shared" si="161"/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103</v>
      </c>
      <c r="AU131">
        <v>60</v>
      </c>
      <c r="AV131">
        <v>1</v>
      </c>
      <c r="AW131">
        <v>1</v>
      </c>
      <c r="AZ131">
        <v>1</v>
      </c>
      <c r="BA131">
        <v>1</v>
      </c>
      <c r="BB131">
        <v>1</v>
      </c>
      <c r="BC131">
        <v>1</v>
      </c>
      <c r="BD131" t="s">
        <v>3</v>
      </c>
      <c r="BE131" t="s">
        <v>3</v>
      </c>
      <c r="BF131" t="s">
        <v>3</v>
      </c>
      <c r="BG131" t="s">
        <v>3</v>
      </c>
      <c r="BH131">
        <v>3</v>
      </c>
      <c r="BI131">
        <v>1</v>
      </c>
      <c r="BJ131" t="s">
        <v>3</v>
      </c>
      <c r="BM131">
        <v>33001</v>
      </c>
      <c r="BN131">
        <v>0</v>
      </c>
      <c r="BO131" t="s">
        <v>3</v>
      </c>
      <c r="BP131">
        <v>0</v>
      </c>
      <c r="BQ131">
        <v>2</v>
      </c>
      <c r="BR131">
        <v>0</v>
      </c>
      <c r="BS131">
        <v>1</v>
      </c>
      <c r="BT131">
        <v>1</v>
      </c>
      <c r="BU131">
        <v>1</v>
      </c>
      <c r="BV131">
        <v>1</v>
      </c>
      <c r="BW131">
        <v>1</v>
      </c>
      <c r="BX131">
        <v>1</v>
      </c>
      <c r="BY131" t="s">
        <v>3</v>
      </c>
      <c r="BZ131">
        <v>103</v>
      </c>
      <c r="CA131">
        <v>60</v>
      </c>
      <c r="CB131" t="s">
        <v>3</v>
      </c>
      <c r="CE131">
        <v>0</v>
      </c>
      <c r="CF131">
        <v>0</v>
      </c>
      <c r="CG131">
        <v>0</v>
      </c>
      <c r="CH131">
        <v>5</v>
      </c>
      <c r="CI131">
        <v>7</v>
      </c>
      <c r="CJ131">
        <v>0</v>
      </c>
      <c r="CK131">
        <v>0</v>
      </c>
      <c r="CL131">
        <v>0</v>
      </c>
      <c r="CM131">
        <v>0</v>
      </c>
      <c r="CN131" t="s">
        <v>3</v>
      </c>
      <c r="CO131">
        <v>0</v>
      </c>
      <c r="CP131">
        <f t="shared" si="162"/>
        <v>0</v>
      </c>
      <c r="CQ131">
        <f t="shared" si="163"/>
        <v>0</v>
      </c>
      <c r="CR131">
        <f t="shared" si="164"/>
        <v>0</v>
      </c>
      <c r="CS131">
        <f t="shared" si="165"/>
        <v>0</v>
      </c>
      <c r="CT131">
        <f t="shared" si="166"/>
        <v>0</v>
      </c>
      <c r="CU131">
        <f t="shared" si="167"/>
        <v>0</v>
      </c>
      <c r="CV131">
        <f t="shared" si="168"/>
        <v>0</v>
      </c>
      <c r="CW131">
        <f t="shared" si="169"/>
        <v>0</v>
      </c>
      <c r="CX131">
        <f t="shared" si="170"/>
        <v>0</v>
      </c>
      <c r="CY131">
        <f t="shared" si="171"/>
        <v>0</v>
      </c>
      <c r="CZ131">
        <f t="shared" si="172"/>
        <v>0</v>
      </c>
      <c r="DC131" t="s">
        <v>3</v>
      </c>
      <c r="DD131" t="s">
        <v>3</v>
      </c>
      <c r="DE131" t="s">
        <v>3</v>
      </c>
      <c r="DF131" t="s">
        <v>3</v>
      </c>
      <c r="DG131" t="s">
        <v>3</v>
      </c>
      <c r="DH131" t="s">
        <v>3</v>
      </c>
      <c r="DI131" t="s">
        <v>3</v>
      </c>
      <c r="DJ131" t="s">
        <v>3</v>
      </c>
      <c r="DK131" t="s">
        <v>3</v>
      </c>
      <c r="DL131" t="s">
        <v>3</v>
      </c>
      <c r="DM131" t="s">
        <v>3</v>
      </c>
      <c r="DN131">
        <v>0</v>
      </c>
      <c r="DO131">
        <v>0</v>
      </c>
      <c r="DP131">
        <v>1</v>
      </c>
      <c r="DQ131">
        <v>1</v>
      </c>
      <c r="DU131">
        <v>1009</v>
      </c>
      <c r="DV131" t="s">
        <v>86</v>
      </c>
      <c r="DW131" t="s">
        <v>86</v>
      </c>
      <c r="DX131">
        <v>1</v>
      </c>
      <c r="DZ131" t="s">
        <v>3</v>
      </c>
      <c r="EA131" t="s">
        <v>3</v>
      </c>
      <c r="EB131" t="s">
        <v>3</v>
      </c>
      <c r="EC131" t="s">
        <v>3</v>
      </c>
      <c r="EE131">
        <v>83666879</v>
      </c>
      <c r="EF131">
        <v>2</v>
      </c>
      <c r="EG131" t="s">
        <v>24</v>
      </c>
      <c r="EH131">
        <v>27</v>
      </c>
      <c r="EI131" t="s">
        <v>59</v>
      </c>
      <c r="EJ131">
        <v>1</v>
      </c>
      <c r="EK131">
        <v>33001</v>
      </c>
      <c r="EL131" t="s">
        <v>59</v>
      </c>
      <c r="EM131" t="s">
        <v>60</v>
      </c>
      <c r="EO131" t="s">
        <v>3</v>
      </c>
      <c r="EQ131">
        <v>0</v>
      </c>
      <c r="ER131">
        <v>0</v>
      </c>
      <c r="ES131">
        <v>0</v>
      </c>
      <c r="ET131">
        <v>0</v>
      </c>
      <c r="EU131">
        <v>0</v>
      </c>
      <c r="EV131">
        <v>0</v>
      </c>
      <c r="EW131">
        <v>0</v>
      </c>
      <c r="EX131">
        <v>0</v>
      </c>
      <c r="FQ131">
        <v>0</v>
      </c>
      <c r="FR131">
        <v>0</v>
      </c>
      <c r="FS131">
        <v>0</v>
      </c>
      <c r="FX131">
        <v>103</v>
      </c>
      <c r="FY131">
        <v>60</v>
      </c>
      <c r="GA131" t="s">
        <v>3</v>
      </c>
      <c r="GD131">
        <v>1</v>
      </c>
      <c r="GF131">
        <v>-1204247626</v>
      </c>
      <c r="GG131">
        <v>2</v>
      </c>
      <c r="GH131">
        <v>1</v>
      </c>
      <c r="GI131">
        <v>-2</v>
      </c>
      <c r="GJ131">
        <v>0</v>
      </c>
      <c r="GK131">
        <v>0</v>
      </c>
      <c r="GL131">
        <f t="shared" si="173"/>
        <v>0</v>
      </c>
      <c r="GM131">
        <f t="shared" si="174"/>
        <v>0</v>
      </c>
      <c r="GN131">
        <f t="shared" si="175"/>
        <v>0</v>
      </c>
      <c r="GO131">
        <f t="shared" si="176"/>
        <v>0</v>
      </c>
      <c r="GP131">
        <f t="shared" si="177"/>
        <v>0</v>
      </c>
      <c r="GR131">
        <v>0</v>
      </c>
      <c r="GS131">
        <v>3</v>
      </c>
      <c r="GT131">
        <v>0</v>
      </c>
      <c r="GU131" t="s">
        <v>3</v>
      </c>
      <c r="GV131">
        <f t="shared" si="178"/>
        <v>0</v>
      </c>
      <c r="GW131">
        <v>1</v>
      </c>
      <c r="GX131">
        <f t="shared" si="179"/>
        <v>0</v>
      </c>
      <c r="HA131">
        <v>0</v>
      </c>
      <c r="HB131">
        <v>0</v>
      </c>
      <c r="HC131">
        <f t="shared" si="180"/>
        <v>0</v>
      </c>
      <c r="HE131" t="s">
        <v>3</v>
      </c>
      <c r="HF131" t="s">
        <v>3</v>
      </c>
      <c r="HM131" t="s">
        <v>3</v>
      </c>
      <c r="HN131" t="s">
        <v>61</v>
      </c>
      <c r="HO131" t="s">
        <v>62</v>
      </c>
      <c r="HP131" t="s">
        <v>59</v>
      </c>
      <c r="HQ131" t="s">
        <v>59</v>
      </c>
      <c r="HS131">
        <v>0</v>
      </c>
      <c r="IK131">
        <v>0</v>
      </c>
    </row>
    <row r="132" spans="1:255" x14ac:dyDescent="0.2">
      <c r="A132" s="2">
        <v>18</v>
      </c>
      <c r="B132" s="2">
        <v>1</v>
      </c>
      <c r="C132" s="2">
        <v>188</v>
      </c>
      <c r="D132" s="2"/>
      <c r="E132" s="2" t="s">
        <v>136</v>
      </c>
      <c r="F132" s="2" t="s">
        <v>105</v>
      </c>
      <c r="G132" s="2" t="s">
        <v>106</v>
      </c>
      <c r="H132" s="2" t="s">
        <v>43</v>
      </c>
      <c r="I132" s="2">
        <f>I115*J132</f>
        <v>0</v>
      </c>
      <c r="J132" s="2">
        <v>0</v>
      </c>
      <c r="K132" s="2">
        <v>0</v>
      </c>
      <c r="L132" s="2">
        <v>0</v>
      </c>
      <c r="M132" s="2">
        <v>0</v>
      </c>
      <c r="N132" s="2">
        <f t="shared" si="141"/>
        <v>0</v>
      </c>
      <c r="O132" s="2">
        <f t="shared" si="142"/>
        <v>0</v>
      </c>
      <c r="P132" s="2">
        <f t="shared" si="143"/>
        <v>0</v>
      </c>
      <c r="Q132" s="2">
        <f t="shared" si="144"/>
        <v>0</v>
      </c>
      <c r="R132" s="2">
        <f t="shared" si="145"/>
        <v>0</v>
      </c>
      <c r="S132" s="2">
        <f t="shared" si="146"/>
        <v>0</v>
      </c>
      <c r="T132" s="2">
        <f t="shared" si="147"/>
        <v>0</v>
      </c>
      <c r="U132" s="2">
        <f t="shared" si="148"/>
        <v>0</v>
      </c>
      <c r="V132" s="2">
        <f t="shared" si="149"/>
        <v>0</v>
      </c>
      <c r="W132" s="2">
        <f t="shared" si="150"/>
        <v>0</v>
      </c>
      <c r="X132" s="2">
        <f t="shared" si="151"/>
        <v>0</v>
      </c>
      <c r="Y132" s="2">
        <f t="shared" si="152"/>
        <v>0</v>
      </c>
      <c r="Z132" s="2"/>
      <c r="AA132" s="2">
        <v>85057682</v>
      </c>
      <c r="AB132" s="2">
        <f t="shared" si="153"/>
        <v>0</v>
      </c>
      <c r="AC132" s="2">
        <f t="shared" si="154"/>
        <v>0</v>
      </c>
      <c r="AD132" s="2">
        <f t="shared" si="155"/>
        <v>0</v>
      </c>
      <c r="AE132" s="2">
        <f t="shared" si="156"/>
        <v>0</v>
      </c>
      <c r="AF132" s="2">
        <f t="shared" si="157"/>
        <v>0</v>
      </c>
      <c r="AG132" s="2">
        <f t="shared" si="158"/>
        <v>0</v>
      </c>
      <c r="AH132" s="2">
        <f t="shared" si="159"/>
        <v>0</v>
      </c>
      <c r="AI132" s="2">
        <f t="shared" si="160"/>
        <v>0</v>
      </c>
      <c r="AJ132" s="2">
        <f t="shared" si="161"/>
        <v>0</v>
      </c>
      <c r="AK132" s="2">
        <v>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103</v>
      </c>
      <c r="AU132" s="2">
        <v>60</v>
      </c>
      <c r="AV132" s="2">
        <v>1</v>
      </c>
      <c r="AW132" s="2">
        <v>1</v>
      </c>
      <c r="AX132" s="2"/>
      <c r="AY132" s="2"/>
      <c r="AZ132" s="2">
        <v>1</v>
      </c>
      <c r="BA132" s="2">
        <v>1</v>
      </c>
      <c r="BB132" s="2">
        <v>1</v>
      </c>
      <c r="BC132" s="2">
        <v>1</v>
      </c>
      <c r="BD132" s="2" t="s">
        <v>3</v>
      </c>
      <c r="BE132" s="2" t="s">
        <v>3</v>
      </c>
      <c r="BF132" s="2" t="s">
        <v>3</v>
      </c>
      <c r="BG132" s="2" t="s">
        <v>3</v>
      </c>
      <c r="BH132" s="2">
        <v>3</v>
      </c>
      <c r="BI132" s="2">
        <v>1</v>
      </c>
      <c r="BJ132" s="2" t="s">
        <v>3</v>
      </c>
      <c r="BK132" s="2"/>
      <c r="BL132" s="2"/>
      <c r="BM132" s="2">
        <v>33001</v>
      </c>
      <c r="BN132" s="2">
        <v>0</v>
      </c>
      <c r="BO132" s="2" t="s">
        <v>3</v>
      </c>
      <c r="BP132" s="2">
        <v>0</v>
      </c>
      <c r="BQ132" s="2">
        <v>2</v>
      </c>
      <c r="BR132" s="2">
        <v>0</v>
      </c>
      <c r="BS132" s="2">
        <v>1</v>
      </c>
      <c r="BT132" s="2">
        <v>1</v>
      </c>
      <c r="BU132" s="2">
        <v>1</v>
      </c>
      <c r="BV132" s="2">
        <v>1</v>
      </c>
      <c r="BW132" s="2">
        <v>1</v>
      </c>
      <c r="BX132" s="2">
        <v>1</v>
      </c>
      <c r="BY132" s="2" t="s">
        <v>3</v>
      </c>
      <c r="BZ132" s="2">
        <v>103</v>
      </c>
      <c r="CA132" s="2">
        <v>60</v>
      </c>
      <c r="CB132" s="2" t="s">
        <v>3</v>
      </c>
      <c r="CC132" s="2"/>
      <c r="CD132" s="2"/>
      <c r="CE132" s="2">
        <v>0</v>
      </c>
      <c r="CF132" s="2">
        <v>0</v>
      </c>
      <c r="CG132" s="2">
        <v>0</v>
      </c>
      <c r="CH132" s="2">
        <v>5</v>
      </c>
      <c r="CI132" s="2">
        <v>8</v>
      </c>
      <c r="CJ132" s="2">
        <v>0</v>
      </c>
      <c r="CK132" s="2">
        <v>0</v>
      </c>
      <c r="CL132" s="2">
        <v>0</v>
      </c>
      <c r="CM132" s="2">
        <v>0</v>
      </c>
      <c r="CN132" s="2" t="s">
        <v>3</v>
      </c>
      <c r="CO132" s="2">
        <v>0</v>
      </c>
      <c r="CP132" s="2">
        <f t="shared" si="162"/>
        <v>0</v>
      </c>
      <c r="CQ132" s="2">
        <f t="shared" si="163"/>
        <v>0</v>
      </c>
      <c r="CR132" s="2">
        <f t="shared" si="164"/>
        <v>0</v>
      </c>
      <c r="CS132" s="2">
        <f t="shared" si="165"/>
        <v>0</v>
      </c>
      <c r="CT132" s="2">
        <f t="shared" si="166"/>
        <v>0</v>
      </c>
      <c r="CU132" s="2">
        <f t="shared" si="167"/>
        <v>0</v>
      </c>
      <c r="CV132" s="2">
        <f t="shared" si="168"/>
        <v>0</v>
      </c>
      <c r="CW132" s="2">
        <f t="shared" si="169"/>
        <v>0</v>
      </c>
      <c r="CX132" s="2">
        <f t="shared" si="170"/>
        <v>0</v>
      </c>
      <c r="CY132" s="2">
        <f t="shared" si="171"/>
        <v>0</v>
      </c>
      <c r="CZ132" s="2">
        <f t="shared" si="172"/>
        <v>0</v>
      </c>
      <c r="DA132" s="2"/>
      <c r="DB132" s="2"/>
      <c r="DC132" s="2" t="s">
        <v>3</v>
      </c>
      <c r="DD132" s="2" t="s">
        <v>3</v>
      </c>
      <c r="DE132" s="2" t="s">
        <v>3</v>
      </c>
      <c r="DF132" s="2" t="s">
        <v>3</v>
      </c>
      <c r="DG132" s="2" t="s">
        <v>3</v>
      </c>
      <c r="DH132" s="2" t="s">
        <v>3</v>
      </c>
      <c r="DI132" s="2" t="s">
        <v>3</v>
      </c>
      <c r="DJ132" s="2" t="s">
        <v>3</v>
      </c>
      <c r="DK132" s="2" t="s">
        <v>3</v>
      </c>
      <c r="DL132" s="2" t="s">
        <v>3</v>
      </c>
      <c r="DM132" s="2" t="s">
        <v>3</v>
      </c>
      <c r="DN132" s="2">
        <v>0</v>
      </c>
      <c r="DO132" s="2">
        <v>0</v>
      </c>
      <c r="DP132" s="2">
        <v>1</v>
      </c>
      <c r="DQ132" s="2">
        <v>1</v>
      </c>
      <c r="DR132" s="2"/>
      <c r="DS132" s="2"/>
      <c r="DT132" s="2"/>
      <c r="DU132" s="2">
        <v>1013</v>
      </c>
      <c r="DV132" s="2" t="s">
        <v>43</v>
      </c>
      <c r="DW132" s="2" t="s">
        <v>43</v>
      </c>
      <c r="DX132" s="2">
        <v>1</v>
      </c>
      <c r="DY132" s="2"/>
      <c r="DZ132" s="2" t="s">
        <v>3</v>
      </c>
      <c r="EA132" s="2" t="s">
        <v>3</v>
      </c>
      <c r="EB132" s="2" t="s">
        <v>3</v>
      </c>
      <c r="EC132" s="2" t="s">
        <v>3</v>
      </c>
      <c r="ED132" s="2"/>
      <c r="EE132" s="2">
        <v>83666879</v>
      </c>
      <c r="EF132" s="2">
        <v>2</v>
      </c>
      <c r="EG132" s="2" t="s">
        <v>24</v>
      </c>
      <c r="EH132" s="2">
        <v>27</v>
      </c>
      <c r="EI132" s="2" t="s">
        <v>59</v>
      </c>
      <c r="EJ132" s="2">
        <v>1</v>
      </c>
      <c r="EK132" s="2">
        <v>33001</v>
      </c>
      <c r="EL132" s="2" t="s">
        <v>59</v>
      </c>
      <c r="EM132" s="2" t="s">
        <v>60</v>
      </c>
      <c r="EN132" s="2"/>
      <c r="EO132" s="2" t="s">
        <v>3</v>
      </c>
      <c r="EP132" s="2"/>
      <c r="EQ132" s="2">
        <v>0</v>
      </c>
      <c r="ER132" s="2">
        <v>0</v>
      </c>
      <c r="ES132" s="2">
        <v>0</v>
      </c>
      <c r="ET132" s="2">
        <v>0</v>
      </c>
      <c r="EU132" s="2">
        <v>0</v>
      </c>
      <c r="EV132" s="2">
        <v>0</v>
      </c>
      <c r="EW132" s="2">
        <v>0</v>
      </c>
      <c r="EX132" s="2">
        <v>0</v>
      </c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>
        <v>0</v>
      </c>
      <c r="FR132" s="2">
        <v>0</v>
      </c>
      <c r="FS132" s="2">
        <v>0</v>
      </c>
      <c r="FT132" s="2"/>
      <c r="FU132" s="2"/>
      <c r="FV132" s="2"/>
      <c r="FW132" s="2"/>
      <c r="FX132" s="2">
        <v>103</v>
      </c>
      <c r="FY132" s="2">
        <v>60</v>
      </c>
      <c r="FZ132" s="2"/>
      <c r="GA132" s="2" t="s">
        <v>3</v>
      </c>
      <c r="GB132" s="2"/>
      <c r="GC132" s="2"/>
      <c r="GD132" s="2">
        <v>1</v>
      </c>
      <c r="GE132" s="2"/>
      <c r="GF132" s="2">
        <v>-320198552</v>
      </c>
      <c r="GG132" s="2">
        <v>2</v>
      </c>
      <c r="GH132" s="2">
        <v>1</v>
      </c>
      <c r="GI132" s="2">
        <v>-2</v>
      </c>
      <c r="GJ132" s="2">
        <v>0</v>
      </c>
      <c r="GK132" s="2">
        <v>0</v>
      </c>
      <c r="GL132" s="2">
        <f t="shared" si="173"/>
        <v>0</v>
      </c>
      <c r="GM132" s="2">
        <f t="shared" si="174"/>
        <v>0</v>
      </c>
      <c r="GN132" s="2">
        <f t="shared" si="175"/>
        <v>0</v>
      </c>
      <c r="GO132" s="2">
        <f t="shared" si="176"/>
        <v>0</v>
      </c>
      <c r="GP132" s="2">
        <f t="shared" si="177"/>
        <v>0</v>
      </c>
      <c r="GQ132" s="2"/>
      <c r="GR132" s="2">
        <v>0</v>
      </c>
      <c r="GS132" s="2">
        <v>3</v>
      </c>
      <c r="GT132" s="2">
        <v>0</v>
      </c>
      <c r="GU132" s="2" t="s">
        <v>3</v>
      </c>
      <c r="GV132" s="2">
        <f t="shared" si="178"/>
        <v>0</v>
      </c>
      <c r="GW132" s="2">
        <v>1</v>
      </c>
      <c r="GX132" s="2">
        <f t="shared" si="179"/>
        <v>0</v>
      </c>
      <c r="GY132" s="2"/>
      <c r="GZ132" s="2"/>
      <c r="HA132" s="2">
        <v>0</v>
      </c>
      <c r="HB132" s="2">
        <v>0</v>
      </c>
      <c r="HC132" s="2">
        <f t="shared" si="180"/>
        <v>0</v>
      </c>
      <c r="HD132" s="2"/>
      <c r="HE132" s="2" t="s">
        <v>3</v>
      </c>
      <c r="HF132" s="2" t="s">
        <v>3</v>
      </c>
      <c r="HG132" s="2"/>
      <c r="HH132" s="2"/>
      <c r="HI132" s="2"/>
      <c r="HJ132" s="2"/>
      <c r="HK132" s="2"/>
      <c r="HL132" s="2"/>
      <c r="HM132" s="2" t="s">
        <v>3</v>
      </c>
      <c r="HN132" s="2" t="s">
        <v>61</v>
      </c>
      <c r="HO132" s="2" t="s">
        <v>62</v>
      </c>
      <c r="HP132" s="2" t="s">
        <v>59</v>
      </c>
      <c r="HQ132" s="2" t="s">
        <v>59</v>
      </c>
      <c r="HR132" s="2"/>
      <c r="HS132" s="2">
        <v>0</v>
      </c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>
        <v>0</v>
      </c>
      <c r="IL132" s="2"/>
      <c r="IM132" s="2"/>
      <c r="IN132" s="2"/>
      <c r="IO132" s="2"/>
      <c r="IP132" s="2"/>
      <c r="IQ132" s="2"/>
      <c r="IR132" s="2"/>
      <c r="IS132" s="2"/>
      <c r="IT132" s="2"/>
      <c r="IU132" s="2"/>
    </row>
    <row r="133" spans="1:255" x14ac:dyDescent="0.2">
      <c r="A133">
        <v>18</v>
      </c>
      <c r="B133">
        <v>1</v>
      </c>
      <c r="C133">
        <v>207</v>
      </c>
      <c r="E133" t="s">
        <v>136</v>
      </c>
      <c r="F133" t="s">
        <v>105</v>
      </c>
      <c r="G133" t="s">
        <v>106</v>
      </c>
      <c r="H133" t="s">
        <v>43</v>
      </c>
      <c r="I133">
        <f>I116*J133</f>
        <v>0</v>
      </c>
      <c r="J133">
        <v>0</v>
      </c>
      <c r="K133">
        <v>0</v>
      </c>
      <c r="L133">
        <v>0</v>
      </c>
      <c r="M133">
        <v>0</v>
      </c>
      <c r="N133">
        <f t="shared" si="141"/>
        <v>0</v>
      </c>
      <c r="O133">
        <f t="shared" si="142"/>
        <v>0</v>
      </c>
      <c r="P133">
        <f t="shared" si="143"/>
        <v>0</v>
      </c>
      <c r="Q133">
        <f t="shared" si="144"/>
        <v>0</v>
      </c>
      <c r="R133">
        <f t="shared" si="145"/>
        <v>0</v>
      </c>
      <c r="S133">
        <f t="shared" si="146"/>
        <v>0</v>
      </c>
      <c r="T133">
        <f t="shared" si="147"/>
        <v>0</v>
      </c>
      <c r="U133">
        <f t="shared" si="148"/>
        <v>0</v>
      </c>
      <c r="V133">
        <f t="shared" si="149"/>
        <v>0</v>
      </c>
      <c r="W133">
        <f t="shared" si="150"/>
        <v>0</v>
      </c>
      <c r="X133">
        <f t="shared" si="151"/>
        <v>0</v>
      </c>
      <c r="Y133">
        <f t="shared" si="152"/>
        <v>0</v>
      </c>
      <c r="AA133">
        <v>85057623</v>
      </c>
      <c r="AB133">
        <f t="shared" si="153"/>
        <v>0</v>
      </c>
      <c r="AC133">
        <f t="shared" si="154"/>
        <v>0</v>
      </c>
      <c r="AD133">
        <f t="shared" si="155"/>
        <v>0</v>
      </c>
      <c r="AE133">
        <f t="shared" si="156"/>
        <v>0</v>
      </c>
      <c r="AF133">
        <f t="shared" si="157"/>
        <v>0</v>
      </c>
      <c r="AG133">
        <f t="shared" si="158"/>
        <v>0</v>
      </c>
      <c r="AH133">
        <f t="shared" si="159"/>
        <v>0</v>
      </c>
      <c r="AI133">
        <f t="shared" si="160"/>
        <v>0</v>
      </c>
      <c r="AJ133">
        <f t="shared" si="161"/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103</v>
      </c>
      <c r="AU133">
        <v>60</v>
      </c>
      <c r="AV133">
        <v>1</v>
      </c>
      <c r="AW133">
        <v>1</v>
      </c>
      <c r="AZ133">
        <v>1</v>
      </c>
      <c r="BA133">
        <v>1</v>
      </c>
      <c r="BB133">
        <v>1</v>
      </c>
      <c r="BC133">
        <v>1</v>
      </c>
      <c r="BD133" t="s">
        <v>3</v>
      </c>
      <c r="BE133" t="s">
        <v>3</v>
      </c>
      <c r="BF133" t="s">
        <v>3</v>
      </c>
      <c r="BG133" t="s">
        <v>3</v>
      </c>
      <c r="BH133">
        <v>3</v>
      </c>
      <c r="BI133">
        <v>1</v>
      </c>
      <c r="BJ133" t="s">
        <v>3</v>
      </c>
      <c r="BM133">
        <v>33001</v>
      </c>
      <c r="BN133">
        <v>0</v>
      </c>
      <c r="BO133" t="s">
        <v>3</v>
      </c>
      <c r="BP133">
        <v>0</v>
      </c>
      <c r="BQ133">
        <v>2</v>
      </c>
      <c r="BR133">
        <v>0</v>
      </c>
      <c r="BS133">
        <v>1</v>
      </c>
      <c r="BT133">
        <v>1</v>
      </c>
      <c r="BU133">
        <v>1</v>
      </c>
      <c r="BV133">
        <v>1</v>
      </c>
      <c r="BW133">
        <v>1</v>
      </c>
      <c r="BX133">
        <v>1</v>
      </c>
      <c r="BY133" t="s">
        <v>3</v>
      </c>
      <c r="BZ133">
        <v>103</v>
      </c>
      <c r="CA133">
        <v>60</v>
      </c>
      <c r="CB133" t="s">
        <v>3</v>
      </c>
      <c r="CE133">
        <v>0</v>
      </c>
      <c r="CF133">
        <v>0</v>
      </c>
      <c r="CG133">
        <v>0</v>
      </c>
      <c r="CH133">
        <v>5</v>
      </c>
      <c r="CI133">
        <v>8</v>
      </c>
      <c r="CJ133">
        <v>0</v>
      </c>
      <c r="CK133">
        <v>0</v>
      </c>
      <c r="CL133">
        <v>0</v>
      </c>
      <c r="CM133">
        <v>0</v>
      </c>
      <c r="CN133" t="s">
        <v>3</v>
      </c>
      <c r="CO133">
        <v>0</v>
      </c>
      <c r="CP133">
        <f t="shared" si="162"/>
        <v>0</v>
      </c>
      <c r="CQ133">
        <f t="shared" si="163"/>
        <v>0</v>
      </c>
      <c r="CR133">
        <f t="shared" si="164"/>
        <v>0</v>
      </c>
      <c r="CS133">
        <f t="shared" si="165"/>
        <v>0</v>
      </c>
      <c r="CT133">
        <f t="shared" si="166"/>
        <v>0</v>
      </c>
      <c r="CU133">
        <f t="shared" si="167"/>
        <v>0</v>
      </c>
      <c r="CV133">
        <f t="shared" si="168"/>
        <v>0</v>
      </c>
      <c r="CW133">
        <f t="shared" si="169"/>
        <v>0</v>
      </c>
      <c r="CX133">
        <f t="shared" si="170"/>
        <v>0</v>
      </c>
      <c r="CY133">
        <f t="shared" si="171"/>
        <v>0</v>
      </c>
      <c r="CZ133">
        <f t="shared" si="172"/>
        <v>0</v>
      </c>
      <c r="DC133" t="s">
        <v>3</v>
      </c>
      <c r="DD133" t="s">
        <v>3</v>
      </c>
      <c r="DE133" t="s">
        <v>3</v>
      </c>
      <c r="DF133" t="s">
        <v>3</v>
      </c>
      <c r="DG133" t="s">
        <v>3</v>
      </c>
      <c r="DH133" t="s">
        <v>3</v>
      </c>
      <c r="DI133" t="s">
        <v>3</v>
      </c>
      <c r="DJ133" t="s">
        <v>3</v>
      </c>
      <c r="DK133" t="s">
        <v>3</v>
      </c>
      <c r="DL133" t="s">
        <v>3</v>
      </c>
      <c r="DM133" t="s">
        <v>3</v>
      </c>
      <c r="DN133">
        <v>0</v>
      </c>
      <c r="DO133">
        <v>0</v>
      </c>
      <c r="DP133">
        <v>1</v>
      </c>
      <c r="DQ133">
        <v>1</v>
      </c>
      <c r="DU133">
        <v>1013</v>
      </c>
      <c r="DV133" t="s">
        <v>43</v>
      </c>
      <c r="DW133" t="s">
        <v>43</v>
      </c>
      <c r="DX133">
        <v>1</v>
      </c>
      <c r="DZ133" t="s">
        <v>3</v>
      </c>
      <c r="EA133" t="s">
        <v>3</v>
      </c>
      <c r="EB133" t="s">
        <v>3</v>
      </c>
      <c r="EC133" t="s">
        <v>3</v>
      </c>
      <c r="EE133">
        <v>83666879</v>
      </c>
      <c r="EF133">
        <v>2</v>
      </c>
      <c r="EG133" t="s">
        <v>24</v>
      </c>
      <c r="EH133">
        <v>27</v>
      </c>
      <c r="EI133" t="s">
        <v>59</v>
      </c>
      <c r="EJ133">
        <v>1</v>
      </c>
      <c r="EK133">
        <v>33001</v>
      </c>
      <c r="EL133" t="s">
        <v>59</v>
      </c>
      <c r="EM133" t="s">
        <v>60</v>
      </c>
      <c r="EO133" t="s">
        <v>3</v>
      </c>
      <c r="EQ133">
        <v>0</v>
      </c>
      <c r="ER133">
        <v>0</v>
      </c>
      <c r="ES133">
        <v>0</v>
      </c>
      <c r="ET133">
        <v>0</v>
      </c>
      <c r="EU133">
        <v>0</v>
      </c>
      <c r="EV133">
        <v>0</v>
      </c>
      <c r="EW133">
        <v>0</v>
      </c>
      <c r="EX133">
        <v>0</v>
      </c>
      <c r="FQ133">
        <v>0</v>
      </c>
      <c r="FR133">
        <v>0</v>
      </c>
      <c r="FS133">
        <v>0</v>
      </c>
      <c r="FX133">
        <v>103</v>
      </c>
      <c r="FY133">
        <v>60</v>
      </c>
      <c r="GA133" t="s">
        <v>3</v>
      </c>
      <c r="GD133">
        <v>1</v>
      </c>
      <c r="GF133">
        <v>-320198552</v>
      </c>
      <c r="GG133">
        <v>2</v>
      </c>
      <c r="GH133">
        <v>1</v>
      </c>
      <c r="GI133">
        <v>-2</v>
      </c>
      <c r="GJ133">
        <v>0</v>
      </c>
      <c r="GK133">
        <v>0</v>
      </c>
      <c r="GL133">
        <f t="shared" si="173"/>
        <v>0</v>
      </c>
      <c r="GM133">
        <f t="shared" si="174"/>
        <v>0</v>
      </c>
      <c r="GN133">
        <f t="shared" si="175"/>
        <v>0</v>
      </c>
      <c r="GO133">
        <f t="shared" si="176"/>
        <v>0</v>
      </c>
      <c r="GP133">
        <f t="shared" si="177"/>
        <v>0</v>
      </c>
      <c r="GR133">
        <v>0</v>
      </c>
      <c r="GS133">
        <v>3</v>
      </c>
      <c r="GT133">
        <v>0</v>
      </c>
      <c r="GU133" t="s">
        <v>3</v>
      </c>
      <c r="GV133">
        <f t="shared" si="178"/>
        <v>0</v>
      </c>
      <c r="GW133">
        <v>1</v>
      </c>
      <c r="GX133">
        <f t="shared" si="179"/>
        <v>0</v>
      </c>
      <c r="HA133">
        <v>0</v>
      </c>
      <c r="HB133">
        <v>0</v>
      </c>
      <c r="HC133">
        <f t="shared" si="180"/>
        <v>0</v>
      </c>
      <c r="HE133" t="s">
        <v>3</v>
      </c>
      <c r="HF133" t="s">
        <v>3</v>
      </c>
      <c r="HM133" t="s">
        <v>3</v>
      </c>
      <c r="HN133" t="s">
        <v>61</v>
      </c>
      <c r="HO133" t="s">
        <v>62</v>
      </c>
      <c r="HP133" t="s">
        <v>59</v>
      </c>
      <c r="HQ133" t="s">
        <v>59</v>
      </c>
      <c r="HS133">
        <v>0</v>
      </c>
      <c r="IK133">
        <v>0</v>
      </c>
    </row>
    <row r="134" spans="1:255" x14ac:dyDescent="0.2">
      <c r="A134" s="2">
        <v>18</v>
      </c>
      <c r="B134" s="2">
        <v>1</v>
      </c>
      <c r="C134" s="2">
        <v>189</v>
      </c>
      <c r="D134" s="2"/>
      <c r="E134" s="2" t="s">
        <v>137</v>
      </c>
      <c r="F134" s="2" t="s">
        <v>108</v>
      </c>
      <c r="G134" s="2" t="s">
        <v>109</v>
      </c>
      <c r="H134" s="2" t="s">
        <v>43</v>
      </c>
      <c r="I134" s="2">
        <f>I115*J134</f>
        <v>0</v>
      </c>
      <c r="J134" s="2">
        <v>0</v>
      </c>
      <c r="K134" s="2">
        <v>0</v>
      </c>
      <c r="L134" s="2">
        <v>0</v>
      </c>
      <c r="M134" s="2">
        <v>0</v>
      </c>
      <c r="N134" s="2">
        <f t="shared" si="141"/>
        <v>0</v>
      </c>
      <c r="O134" s="2">
        <f t="shared" si="142"/>
        <v>0</v>
      </c>
      <c r="P134" s="2">
        <f t="shared" si="143"/>
        <v>0</v>
      </c>
      <c r="Q134" s="2">
        <f t="shared" si="144"/>
        <v>0</v>
      </c>
      <c r="R134" s="2">
        <f t="shared" si="145"/>
        <v>0</v>
      </c>
      <c r="S134" s="2">
        <f t="shared" si="146"/>
        <v>0</v>
      </c>
      <c r="T134" s="2">
        <f t="shared" si="147"/>
        <v>0</v>
      </c>
      <c r="U134" s="2">
        <f t="shared" si="148"/>
        <v>0</v>
      </c>
      <c r="V134" s="2">
        <f t="shared" si="149"/>
        <v>0</v>
      </c>
      <c r="W134" s="2">
        <f t="shared" si="150"/>
        <v>0</v>
      </c>
      <c r="X134" s="2">
        <f t="shared" si="151"/>
        <v>0</v>
      </c>
      <c r="Y134" s="2">
        <f t="shared" si="152"/>
        <v>0</v>
      </c>
      <c r="Z134" s="2"/>
      <c r="AA134" s="2">
        <v>85057682</v>
      </c>
      <c r="AB134" s="2">
        <f t="shared" si="153"/>
        <v>0</v>
      </c>
      <c r="AC134" s="2">
        <f t="shared" si="154"/>
        <v>0</v>
      </c>
      <c r="AD134" s="2">
        <f t="shared" si="155"/>
        <v>0</v>
      </c>
      <c r="AE134" s="2">
        <f t="shared" si="156"/>
        <v>0</v>
      </c>
      <c r="AF134" s="2">
        <f t="shared" si="157"/>
        <v>0</v>
      </c>
      <c r="AG134" s="2">
        <f t="shared" si="158"/>
        <v>0</v>
      </c>
      <c r="AH134" s="2">
        <f t="shared" si="159"/>
        <v>0</v>
      </c>
      <c r="AI134" s="2">
        <f t="shared" si="160"/>
        <v>0</v>
      </c>
      <c r="AJ134" s="2">
        <f t="shared" si="161"/>
        <v>0</v>
      </c>
      <c r="AK134" s="2">
        <v>0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Q134" s="2">
        <v>0</v>
      </c>
      <c r="AR134" s="2">
        <v>0</v>
      </c>
      <c r="AS134" s="2">
        <v>0</v>
      </c>
      <c r="AT134" s="2">
        <v>103</v>
      </c>
      <c r="AU134" s="2">
        <v>60</v>
      </c>
      <c r="AV134" s="2">
        <v>1</v>
      </c>
      <c r="AW134" s="2">
        <v>1</v>
      </c>
      <c r="AX134" s="2"/>
      <c r="AY134" s="2"/>
      <c r="AZ134" s="2">
        <v>1</v>
      </c>
      <c r="BA134" s="2">
        <v>1</v>
      </c>
      <c r="BB134" s="2">
        <v>1</v>
      </c>
      <c r="BC134" s="2">
        <v>1</v>
      </c>
      <c r="BD134" s="2" t="s">
        <v>3</v>
      </c>
      <c r="BE134" s="2" t="s">
        <v>3</v>
      </c>
      <c r="BF134" s="2" t="s">
        <v>3</v>
      </c>
      <c r="BG134" s="2" t="s">
        <v>3</v>
      </c>
      <c r="BH134" s="2">
        <v>3</v>
      </c>
      <c r="BI134" s="2">
        <v>1</v>
      </c>
      <c r="BJ134" s="2" t="s">
        <v>3</v>
      </c>
      <c r="BK134" s="2"/>
      <c r="BL134" s="2"/>
      <c r="BM134" s="2">
        <v>33001</v>
      </c>
      <c r="BN134" s="2">
        <v>0</v>
      </c>
      <c r="BO134" s="2" t="s">
        <v>3</v>
      </c>
      <c r="BP134" s="2">
        <v>0</v>
      </c>
      <c r="BQ134" s="2">
        <v>2</v>
      </c>
      <c r="BR134" s="2">
        <v>0</v>
      </c>
      <c r="BS134" s="2">
        <v>1</v>
      </c>
      <c r="BT134" s="2">
        <v>1</v>
      </c>
      <c r="BU134" s="2">
        <v>1</v>
      </c>
      <c r="BV134" s="2">
        <v>1</v>
      </c>
      <c r="BW134" s="2">
        <v>1</v>
      </c>
      <c r="BX134" s="2">
        <v>1</v>
      </c>
      <c r="BY134" s="2" t="s">
        <v>3</v>
      </c>
      <c r="BZ134" s="2">
        <v>103</v>
      </c>
      <c r="CA134" s="2">
        <v>60</v>
      </c>
      <c r="CB134" s="2" t="s">
        <v>3</v>
      </c>
      <c r="CC134" s="2"/>
      <c r="CD134" s="2"/>
      <c r="CE134" s="2">
        <v>0</v>
      </c>
      <c r="CF134" s="2">
        <v>0</v>
      </c>
      <c r="CG134" s="2">
        <v>0</v>
      </c>
      <c r="CH134" s="2">
        <v>5</v>
      </c>
      <c r="CI134" s="2">
        <v>9</v>
      </c>
      <c r="CJ134" s="2">
        <v>0</v>
      </c>
      <c r="CK134" s="2">
        <v>0</v>
      </c>
      <c r="CL134" s="2">
        <v>0</v>
      </c>
      <c r="CM134" s="2">
        <v>0</v>
      </c>
      <c r="CN134" s="2" t="s">
        <v>3</v>
      </c>
      <c r="CO134" s="2">
        <v>0</v>
      </c>
      <c r="CP134" s="2">
        <f t="shared" si="162"/>
        <v>0</v>
      </c>
      <c r="CQ134" s="2">
        <f t="shared" si="163"/>
        <v>0</v>
      </c>
      <c r="CR134" s="2">
        <f t="shared" si="164"/>
        <v>0</v>
      </c>
      <c r="CS134" s="2">
        <f t="shared" si="165"/>
        <v>0</v>
      </c>
      <c r="CT134" s="2">
        <f t="shared" si="166"/>
        <v>0</v>
      </c>
      <c r="CU134" s="2">
        <f t="shared" si="167"/>
        <v>0</v>
      </c>
      <c r="CV134" s="2">
        <f t="shared" si="168"/>
        <v>0</v>
      </c>
      <c r="CW134" s="2">
        <f t="shared" si="169"/>
        <v>0</v>
      </c>
      <c r="CX134" s="2">
        <f t="shared" si="170"/>
        <v>0</v>
      </c>
      <c r="CY134" s="2">
        <f t="shared" si="171"/>
        <v>0</v>
      </c>
      <c r="CZ134" s="2">
        <f t="shared" si="172"/>
        <v>0</v>
      </c>
      <c r="DA134" s="2"/>
      <c r="DB134" s="2"/>
      <c r="DC134" s="2" t="s">
        <v>3</v>
      </c>
      <c r="DD134" s="2" t="s">
        <v>3</v>
      </c>
      <c r="DE134" s="2" t="s">
        <v>3</v>
      </c>
      <c r="DF134" s="2" t="s">
        <v>3</v>
      </c>
      <c r="DG134" s="2" t="s">
        <v>3</v>
      </c>
      <c r="DH134" s="2" t="s">
        <v>3</v>
      </c>
      <c r="DI134" s="2" t="s">
        <v>3</v>
      </c>
      <c r="DJ134" s="2" t="s">
        <v>3</v>
      </c>
      <c r="DK134" s="2" t="s">
        <v>3</v>
      </c>
      <c r="DL134" s="2" t="s">
        <v>3</v>
      </c>
      <c r="DM134" s="2" t="s">
        <v>3</v>
      </c>
      <c r="DN134" s="2">
        <v>0</v>
      </c>
      <c r="DO134" s="2">
        <v>0</v>
      </c>
      <c r="DP134" s="2">
        <v>1</v>
      </c>
      <c r="DQ134" s="2">
        <v>1</v>
      </c>
      <c r="DR134" s="2"/>
      <c r="DS134" s="2"/>
      <c r="DT134" s="2"/>
      <c r="DU134" s="2">
        <v>1013</v>
      </c>
      <c r="DV134" s="2" t="s">
        <v>43</v>
      </c>
      <c r="DW134" s="2" t="s">
        <v>43</v>
      </c>
      <c r="DX134" s="2">
        <v>1</v>
      </c>
      <c r="DY134" s="2"/>
      <c r="DZ134" s="2" t="s">
        <v>3</v>
      </c>
      <c r="EA134" s="2" t="s">
        <v>3</v>
      </c>
      <c r="EB134" s="2" t="s">
        <v>3</v>
      </c>
      <c r="EC134" s="2" t="s">
        <v>3</v>
      </c>
      <c r="ED134" s="2"/>
      <c r="EE134" s="2">
        <v>83666879</v>
      </c>
      <c r="EF134" s="2">
        <v>2</v>
      </c>
      <c r="EG134" s="2" t="s">
        <v>24</v>
      </c>
      <c r="EH134" s="2">
        <v>27</v>
      </c>
      <c r="EI134" s="2" t="s">
        <v>59</v>
      </c>
      <c r="EJ134" s="2">
        <v>1</v>
      </c>
      <c r="EK134" s="2">
        <v>33001</v>
      </c>
      <c r="EL134" s="2" t="s">
        <v>59</v>
      </c>
      <c r="EM134" s="2" t="s">
        <v>60</v>
      </c>
      <c r="EN134" s="2"/>
      <c r="EO134" s="2" t="s">
        <v>3</v>
      </c>
      <c r="EP134" s="2"/>
      <c r="EQ134" s="2">
        <v>0</v>
      </c>
      <c r="ER134" s="2">
        <v>0</v>
      </c>
      <c r="ES134" s="2">
        <v>0</v>
      </c>
      <c r="ET134" s="2">
        <v>0</v>
      </c>
      <c r="EU134" s="2">
        <v>0</v>
      </c>
      <c r="EV134" s="2">
        <v>0</v>
      </c>
      <c r="EW134" s="2">
        <v>0</v>
      </c>
      <c r="EX134" s="2">
        <v>0</v>
      </c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>
        <v>0</v>
      </c>
      <c r="FR134" s="2">
        <v>0</v>
      </c>
      <c r="FS134" s="2">
        <v>0</v>
      </c>
      <c r="FT134" s="2"/>
      <c r="FU134" s="2"/>
      <c r="FV134" s="2"/>
      <c r="FW134" s="2"/>
      <c r="FX134" s="2">
        <v>103</v>
      </c>
      <c r="FY134" s="2">
        <v>60</v>
      </c>
      <c r="FZ134" s="2"/>
      <c r="GA134" s="2" t="s">
        <v>3</v>
      </c>
      <c r="GB134" s="2"/>
      <c r="GC134" s="2"/>
      <c r="GD134" s="2">
        <v>1</v>
      </c>
      <c r="GE134" s="2"/>
      <c r="GF134" s="2">
        <v>326010188</v>
      </c>
      <c r="GG134" s="2">
        <v>2</v>
      </c>
      <c r="GH134" s="2">
        <v>1</v>
      </c>
      <c r="GI134" s="2">
        <v>-2</v>
      </c>
      <c r="GJ134" s="2">
        <v>0</v>
      </c>
      <c r="GK134" s="2">
        <v>0</v>
      </c>
      <c r="GL134" s="2">
        <f t="shared" si="173"/>
        <v>0</v>
      </c>
      <c r="GM134" s="2">
        <f t="shared" si="174"/>
        <v>0</v>
      </c>
      <c r="GN134" s="2">
        <f t="shared" si="175"/>
        <v>0</v>
      </c>
      <c r="GO134" s="2">
        <f t="shared" si="176"/>
        <v>0</v>
      </c>
      <c r="GP134" s="2">
        <f t="shared" si="177"/>
        <v>0</v>
      </c>
      <c r="GQ134" s="2"/>
      <c r="GR134" s="2">
        <v>0</v>
      </c>
      <c r="GS134" s="2">
        <v>3</v>
      </c>
      <c r="GT134" s="2">
        <v>0</v>
      </c>
      <c r="GU134" s="2" t="s">
        <v>3</v>
      </c>
      <c r="GV134" s="2">
        <f t="shared" si="178"/>
        <v>0</v>
      </c>
      <c r="GW134" s="2">
        <v>1</v>
      </c>
      <c r="GX134" s="2">
        <f t="shared" si="179"/>
        <v>0</v>
      </c>
      <c r="GY134" s="2"/>
      <c r="GZ134" s="2"/>
      <c r="HA134" s="2">
        <v>0</v>
      </c>
      <c r="HB134" s="2">
        <v>0</v>
      </c>
      <c r="HC134" s="2">
        <f t="shared" si="180"/>
        <v>0</v>
      </c>
      <c r="HD134" s="2"/>
      <c r="HE134" s="2" t="s">
        <v>3</v>
      </c>
      <c r="HF134" s="2" t="s">
        <v>3</v>
      </c>
      <c r="HG134" s="2"/>
      <c r="HH134" s="2"/>
      <c r="HI134" s="2"/>
      <c r="HJ134" s="2"/>
      <c r="HK134" s="2"/>
      <c r="HL134" s="2"/>
      <c r="HM134" s="2" t="s">
        <v>3</v>
      </c>
      <c r="HN134" s="2" t="s">
        <v>61</v>
      </c>
      <c r="HO134" s="2" t="s">
        <v>62</v>
      </c>
      <c r="HP134" s="2" t="s">
        <v>59</v>
      </c>
      <c r="HQ134" s="2" t="s">
        <v>59</v>
      </c>
      <c r="HR134" s="2"/>
      <c r="HS134" s="2">
        <v>0</v>
      </c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>
        <v>0</v>
      </c>
      <c r="IL134" s="2"/>
      <c r="IM134" s="2"/>
      <c r="IN134" s="2"/>
      <c r="IO134" s="2"/>
      <c r="IP134" s="2"/>
      <c r="IQ134" s="2"/>
      <c r="IR134" s="2"/>
      <c r="IS134" s="2"/>
      <c r="IT134" s="2"/>
      <c r="IU134" s="2"/>
    </row>
    <row r="135" spans="1:255" x14ac:dyDescent="0.2">
      <c r="A135">
        <v>18</v>
      </c>
      <c r="B135">
        <v>1</v>
      </c>
      <c r="C135">
        <v>208</v>
      </c>
      <c r="E135" t="s">
        <v>137</v>
      </c>
      <c r="F135" t="s">
        <v>108</v>
      </c>
      <c r="G135" t="s">
        <v>109</v>
      </c>
      <c r="H135" t="s">
        <v>43</v>
      </c>
      <c r="I135">
        <f>I116*J135</f>
        <v>0</v>
      </c>
      <c r="J135">
        <v>0</v>
      </c>
      <c r="K135">
        <v>0</v>
      </c>
      <c r="L135">
        <v>0</v>
      </c>
      <c r="M135">
        <v>0</v>
      </c>
      <c r="N135">
        <f t="shared" si="141"/>
        <v>0</v>
      </c>
      <c r="O135">
        <f t="shared" si="142"/>
        <v>0</v>
      </c>
      <c r="P135">
        <f t="shared" si="143"/>
        <v>0</v>
      </c>
      <c r="Q135">
        <f t="shared" si="144"/>
        <v>0</v>
      </c>
      <c r="R135">
        <f t="shared" si="145"/>
        <v>0</v>
      </c>
      <c r="S135">
        <f t="shared" si="146"/>
        <v>0</v>
      </c>
      <c r="T135">
        <f t="shared" si="147"/>
        <v>0</v>
      </c>
      <c r="U135">
        <f t="shared" si="148"/>
        <v>0</v>
      </c>
      <c r="V135">
        <f t="shared" si="149"/>
        <v>0</v>
      </c>
      <c r="W135">
        <f t="shared" si="150"/>
        <v>0</v>
      </c>
      <c r="X135">
        <f t="shared" si="151"/>
        <v>0</v>
      </c>
      <c r="Y135">
        <f t="shared" si="152"/>
        <v>0</v>
      </c>
      <c r="AA135">
        <v>85057623</v>
      </c>
      <c r="AB135">
        <f t="shared" si="153"/>
        <v>0</v>
      </c>
      <c r="AC135">
        <f t="shared" si="154"/>
        <v>0</v>
      </c>
      <c r="AD135">
        <f t="shared" si="155"/>
        <v>0</v>
      </c>
      <c r="AE135">
        <f t="shared" si="156"/>
        <v>0</v>
      </c>
      <c r="AF135">
        <f t="shared" si="157"/>
        <v>0</v>
      </c>
      <c r="AG135">
        <f t="shared" si="158"/>
        <v>0</v>
      </c>
      <c r="AH135">
        <f t="shared" si="159"/>
        <v>0</v>
      </c>
      <c r="AI135">
        <f t="shared" si="160"/>
        <v>0</v>
      </c>
      <c r="AJ135">
        <f t="shared" si="161"/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103</v>
      </c>
      <c r="AU135">
        <v>60</v>
      </c>
      <c r="AV135">
        <v>1</v>
      </c>
      <c r="AW135">
        <v>1</v>
      </c>
      <c r="AZ135">
        <v>1</v>
      </c>
      <c r="BA135">
        <v>1</v>
      </c>
      <c r="BB135">
        <v>1</v>
      </c>
      <c r="BC135">
        <v>1</v>
      </c>
      <c r="BD135" t="s">
        <v>3</v>
      </c>
      <c r="BE135" t="s">
        <v>3</v>
      </c>
      <c r="BF135" t="s">
        <v>3</v>
      </c>
      <c r="BG135" t="s">
        <v>3</v>
      </c>
      <c r="BH135">
        <v>3</v>
      </c>
      <c r="BI135">
        <v>1</v>
      </c>
      <c r="BJ135" t="s">
        <v>3</v>
      </c>
      <c r="BM135">
        <v>33001</v>
      </c>
      <c r="BN135">
        <v>0</v>
      </c>
      <c r="BO135" t="s">
        <v>3</v>
      </c>
      <c r="BP135">
        <v>0</v>
      </c>
      <c r="BQ135">
        <v>2</v>
      </c>
      <c r="BR135">
        <v>0</v>
      </c>
      <c r="BS135">
        <v>1</v>
      </c>
      <c r="BT135">
        <v>1</v>
      </c>
      <c r="BU135">
        <v>1</v>
      </c>
      <c r="BV135">
        <v>1</v>
      </c>
      <c r="BW135">
        <v>1</v>
      </c>
      <c r="BX135">
        <v>1</v>
      </c>
      <c r="BY135" t="s">
        <v>3</v>
      </c>
      <c r="BZ135">
        <v>103</v>
      </c>
      <c r="CA135">
        <v>60</v>
      </c>
      <c r="CB135" t="s">
        <v>3</v>
      </c>
      <c r="CE135">
        <v>0</v>
      </c>
      <c r="CF135">
        <v>0</v>
      </c>
      <c r="CG135">
        <v>0</v>
      </c>
      <c r="CH135">
        <v>5</v>
      </c>
      <c r="CI135">
        <v>9</v>
      </c>
      <c r="CJ135">
        <v>0</v>
      </c>
      <c r="CK135">
        <v>0</v>
      </c>
      <c r="CL135">
        <v>0</v>
      </c>
      <c r="CM135">
        <v>0</v>
      </c>
      <c r="CN135" t="s">
        <v>3</v>
      </c>
      <c r="CO135">
        <v>0</v>
      </c>
      <c r="CP135">
        <f t="shared" si="162"/>
        <v>0</v>
      </c>
      <c r="CQ135">
        <f t="shared" si="163"/>
        <v>0</v>
      </c>
      <c r="CR135">
        <f t="shared" si="164"/>
        <v>0</v>
      </c>
      <c r="CS135">
        <f t="shared" si="165"/>
        <v>0</v>
      </c>
      <c r="CT135">
        <f t="shared" si="166"/>
        <v>0</v>
      </c>
      <c r="CU135">
        <f t="shared" si="167"/>
        <v>0</v>
      </c>
      <c r="CV135">
        <f t="shared" si="168"/>
        <v>0</v>
      </c>
      <c r="CW135">
        <f t="shared" si="169"/>
        <v>0</v>
      </c>
      <c r="CX135">
        <f t="shared" si="170"/>
        <v>0</v>
      </c>
      <c r="CY135">
        <f t="shared" si="171"/>
        <v>0</v>
      </c>
      <c r="CZ135">
        <f t="shared" si="172"/>
        <v>0</v>
      </c>
      <c r="DC135" t="s">
        <v>3</v>
      </c>
      <c r="DD135" t="s">
        <v>3</v>
      </c>
      <c r="DE135" t="s">
        <v>3</v>
      </c>
      <c r="DF135" t="s">
        <v>3</v>
      </c>
      <c r="DG135" t="s">
        <v>3</v>
      </c>
      <c r="DH135" t="s">
        <v>3</v>
      </c>
      <c r="DI135" t="s">
        <v>3</v>
      </c>
      <c r="DJ135" t="s">
        <v>3</v>
      </c>
      <c r="DK135" t="s">
        <v>3</v>
      </c>
      <c r="DL135" t="s">
        <v>3</v>
      </c>
      <c r="DM135" t="s">
        <v>3</v>
      </c>
      <c r="DN135">
        <v>0</v>
      </c>
      <c r="DO135">
        <v>0</v>
      </c>
      <c r="DP135">
        <v>1</v>
      </c>
      <c r="DQ135">
        <v>1</v>
      </c>
      <c r="DU135">
        <v>1013</v>
      </c>
      <c r="DV135" t="s">
        <v>43</v>
      </c>
      <c r="DW135" t="s">
        <v>43</v>
      </c>
      <c r="DX135">
        <v>1</v>
      </c>
      <c r="DZ135" t="s">
        <v>3</v>
      </c>
      <c r="EA135" t="s">
        <v>3</v>
      </c>
      <c r="EB135" t="s">
        <v>3</v>
      </c>
      <c r="EC135" t="s">
        <v>3</v>
      </c>
      <c r="EE135">
        <v>83666879</v>
      </c>
      <c r="EF135">
        <v>2</v>
      </c>
      <c r="EG135" t="s">
        <v>24</v>
      </c>
      <c r="EH135">
        <v>27</v>
      </c>
      <c r="EI135" t="s">
        <v>59</v>
      </c>
      <c r="EJ135">
        <v>1</v>
      </c>
      <c r="EK135">
        <v>33001</v>
      </c>
      <c r="EL135" t="s">
        <v>59</v>
      </c>
      <c r="EM135" t="s">
        <v>60</v>
      </c>
      <c r="EO135" t="s">
        <v>3</v>
      </c>
      <c r="EQ135">
        <v>0</v>
      </c>
      <c r="ER135">
        <v>0</v>
      </c>
      <c r="ES135">
        <v>0</v>
      </c>
      <c r="ET135">
        <v>0</v>
      </c>
      <c r="EU135">
        <v>0</v>
      </c>
      <c r="EV135">
        <v>0</v>
      </c>
      <c r="EW135">
        <v>0</v>
      </c>
      <c r="EX135">
        <v>0</v>
      </c>
      <c r="FQ135">
        <v>0</v>
      </c>
      <c r="FR135">
        <v>0</v>
      </c>
      <c r="FS135">
        <v>0</v>
      </c>
      <c r="FX135">
        <v>103</v>
      </c>
      <c r="FY135">
        <v>60</v>
      </c>
      <c r="GA135" t="s">
        <v>3</v>
      </c>
      <c r="GD135">
        <v>1</v>
      </c>
      <c r="GF135">
        <v>326010188</v>
      </c>
      <c r="GG135">
        <v>2</v>
      </c>
      <c r="GH135">
        <v>1</v>
      </c>
      <c r="GI135">
        <v>-2</v>
      </c>
      <c r="GJ135">
        <v>0</v>
      </c>
      <c r="GK135">
        <v>0</v>
      </c>
      <c r="GL135">
        <f t="shared" si="173"/>
        <v>0</v>
      </c>
      <c r="GM135">
        <f t="shared" si="174"/>
        <v>0</v>
      </c>
      <c r="GN135">
        <f t="shared" si="175"/>
        <v>0</v>
      </c>
      <c r="GO135">
        <f t="shared" si="176"/>
        <v>0</v>
      </c>
      <c r="GP135">
        <f t="shared" si="177"/>
        <v>0</v>
      </c>
      <c r="GR135">
        <v>0</v>
      </c>
      <c r="GS135">
        <v>3</v>
      </c>
      <c r="GT135">
        <v>0</v>
      </c>
      <c r="GU135" t="s">
        <v>3</v>
      </c>
      <c r="GV135">
        <f t="shared" si="178"/>
        <v>0</v>
      </c>
      <c r="GW135">
        <v>1</v>
      </c>
      <c r="GX135">
        <f t="shared" si="179"/>
        <v>0</v>
      </c>
      <c r="HA135">
        <v>0</v>
      </c>
      <c r="HB135">
        <v>0</v>
      </c>
      <c r="HC135">
        <f t="shared" si="180"/>
        <v>0</v>
      </c>
      <c r="HE135" t="s">
        <v>3</v>
      </c>
      <c r="HF135" t="s">
        <v>3</v>
      </c>
      <c r="HM135" t="s">
        <v>3</v>
      </c>
      <c r="HN135" t="s">
        <v>61</v>
      </c>
      <c r="HO135" t="s">
        <v>62</v>
      </c>
      <c r="HP135" t="s">
        <v>59</v>
      </c>
      <c r="HQ135" t="s">
        <v>59</v>
      </c>
      <c r="HS135">
        <v>0</v>
      </c>
      <c r="IK135">
        <v>0</v>
      </c>
    </row>
    <row r="136" spans="1:255" x14ac:dyDescent="0.2">
      <c r="A136" s="2">
        <v>17</v>
      </c>
      <c r="B136" s="2">
        <v>1</v>
      </c>
      <c r="C136" s="2">
        <f>ROW(SmtRes!A226)</f>
        <v>226</v>
      </c>
      <c r="D136" s="2">
        <f>ROW(EtalonRes!A226)</f>
        <v>226</v>
      </c>
      <c r="E136" s="2" t="s">
        <v>3</v>
      </c>
      <c r="F136" s="2" t="s">
        <v>79</v>
      </c>
      <c r="G136" s="2" t="s">
        <v>138</v>
      </c>
      <c r="H136" s="2" t="s">
        <v>43</v>
      </c>
      <c r="I136" s="2">
        <v>0</v>
      </c>
      <c r="J136" s="2">
        <v>0</v>
      </c>
      <c r="K136" s="2">
        <v>0</v>
      </c>
      <c r="L136" s="2">
        <v>1</v>
      </c>
      <c r="M136" s="2">
        <v>1</v>
      </c>
      <c r="N136" s="2">
        <f t="shared" si="141"/>
        <v>0</v>
      </c>
      <c r="O136" s="2">
        <f t="shared" si="142"/>
        <v>0</v>
      </c>
      <c r="P136" s="2">
        <f>SUMIF(SmtRes!AQ209:'SmtRes'!AQ226,"=1",SmtRes!DF209:'SmtRes'!DF226)</f>
        <v>0</v>
      </c>
      <c r="Q136" s="2">
        <f>SUMIF(SmtRes!AQ209:'SmtRes'!AQ226,"=1",SmtRes!DG209:'SmtRes'!DG226)</f>
        <v>0</v>
      </c>
      <c r="R136" s="2">
        <f>SUMIF(SmtRes!AQ209:'SmtRes'!AQ226,"=1",SmtRes!DH209:'SmtRes'!DH226)</f>
        <v>0</v>
      </c>
      <c r="S136" s="2">
        <f>SUMIF(SmtRes!AQ209:'SmtRes'!AQ226,"=1",SmtRes!DI209:'SmtRes'!DI226)</f>
        <v>0</v>
      </c>
      <c r="T136" s="2">
        <f t="shared" si="147"/>
        <v>0</v>
      </c>
      <c r="U136" s="2">
        <f>SUMIF(SmtRes!AQ209:'SmtRes'!AQ226,"=1",SmtRes!CV209:'SmtRes'!CV226)</f>
        <v>0</v>
      </c>
      <c r="V136" s="2">
        <f>SUMIF(SmtRes!AQ209:'SmtRes'!AQ226,"=1",SmtRes!CW209:'SmtRes'!CW226)</f>
        <v>0</v>
      </c>
      <c r="W136" s="2">
        <f t="shared" si="150"/>
        <v>0</v>
      </c>
      <c r="X136" s="2">
        <f t="shared" si="151"/>
        <v>0</v>
      </c>
      <c r="Y136" s="2">
        <f t="shared" si="152"/>
        <v>0</v>
      </c>
      <c r="Z136" s="2"/>
      <c r="AA136" s="2">
        <v>-1</v>
      </c>
      <c r="AB136" s="2">
        <f t="shared" si="153"/>
        <v>3952.84</v>
      </c>
      <c r="AC136" s="2">
        <f>ROUND((SUM(SmtRes!BQ209:'SmtRes'!BQ226)),2)</f>
        <v>121.12</v>
      </c>
      <c r="AD136" s="2">
        <f>ROUND((((SUM(SmtRes!BR209:'SmtRes'!BR226))-(SUM(SmtRes!BS209:'SmtRes'!BS226)))+AE136),2)</f>
        <v>1542.29</v>
      </c>
      <c r="AE136" s="2">
        <f>ROUND((SUM(SmtRes!BS209:'SmtRes'!BS226)),2)</f>
        <v>788.65</v>
      </c>
      <c r="AF136" s="2">
        <f>ROUND((SUM(SmtRes!BT209:'SmtRes'!BT226)),2)</f>
        <v>2289.4299999999998</v>
      </c>
      <c r="AG136" s="2">
        <f t="shared" si="158"/>
        <v>0</v>
      </c>
      <c r="AH136" s="2">
        <f>(SUM(SmtRes!BU209:'SmtRes'!BU226))</f>
        <v>3.06</v>
      </c>
      <c r="AI136" s="2">
        <f>(SUM(SmtRes!BV209:'SmtRes'!BV226))</f>
        <v>0.87000000000000011</v>
      </c>
      <c r="AJ136" s="2">
        <f t="shared" si="161"/>
        <v>0</v>
      </c>
      <c r="AK136" s="2">
        <v>4741.4826540000004</v>
      </c>
      <c r="AL136" s="2">
        <v>121.11915400000001</v>
      </c>
      <c r="AM136" s="2">
        <v>1542.2866000000001</v>
      </c>
      <c r="AN136" s="2">
        <v>788.64610000000005</v>
      </c>
      <c r="AO136" s="2">
        <v>2289.4308000000001</v>
      </c>
      <c r="AP136" s="2">
        <v>0</v>
      </c>
      <c r="AQ136" s="2">
        <v>3.06</v>
      </c>
      <c r="AR136" s="2">
        <v>0.87000000000000011</v>
      </c>
      <c r="AS136" s="2">
        <v>0</v>
      </c>
      <c r="AT136" s="2">
        <v>103</v>
      </c>
      <c r="AU136" s="2">
        <v>60</v>
      </c>
      <c r="AV136" s="2">
        <v>1</v>
      </c>
      <c r="AW136" s="2">
        <v>1</v>
      </c>
      <c r="AX136" s="2"/>
      <c r="AY136" s="2"/>
      <c r="AZ136" s="2">
        <v>1</v>
      </c>
      <c r="BA136" s="2">
        <v>1</v>
      </c>
      <c r="BB136" s="2">
        <v>1</v>
      </c>
      <c r="BC136" s="2">
        <v>1</v>
      </c>
      <c r="BD136" s="2" t="s">
        <v>3</v>
      </c>
      <c r="BE136" s="2" t="s">
        <v>3</v>
      </c>
      <c r="BF136" s="2" t="s">
        <v>3</v>
      </c>
      <c r="BG136" s="2" t="s">
        <v>3</v>
      </c>
      <c r="BH136" s="2">
        <v>0</v>
      </c>
      <c r="BI136" s="2">
        <v>1</v>
      </c>
      <c r="BJ136" s="2" t="s">
        <v>139</v>
      </c>
      <c r="BK136" s="2"/>
      <c r="BL136" s="2"/>
      <c r="BM136" s="2">
        <v>33001</v>
      </c>
      <c r="BN136" s="2">
        <v>0</v>
      </c>
      <c r="BO136" s="2" t="s">
        <v>3</v>
      </c>
      <c r="BP136" s="2">
        <v>0</v>
      </c>
      <c r="BQ136" s="2">
        <v>2</v>
      </c>
      <c r="BR136" s="2">
        <v>0</v>
      </c>
      <c r="BS136" s="2">
        <v>1</v>
      </c>
      <c r="BT136" s="2">
        <v>1</v>
      </c>
      <c r="BU136" s="2">
        <v>1</v>
      </c>
      <c r="BV136" s="2">
        <v>1</v>
      </c>
      <c r="BW136" s="2">
        <v>1</v>
      </c>
      <c r="BX136" s="2">
        <v>1</v>
      </c>
      <c r="BY136" s="2" t="s">
        <v>3</v>
      </c>
      <c r="BZ136" s="2">
        <v>103</v>
      </c>
      <c r="CA136" s="2">
        <v>60</v>
      </c>
      <c r="CB136" s="2" t="s">
        <v>3</v>
      </c>
      <c r="CC136" s="2"/>
      <c r="CD136" s="2"/>
      <c r="CE136" s="2">
        <v>0</v>
      </c>
      <c r="CF136" s="2">
        <v>0</v>
      </c>
      <c r="CG136" s="2">
        <v>0</v>
      </c>
      <c r="CH136" s="2">
        <v>0</v>
      </c>
      <c r="CI136" s="2">
        <v>0</v>
      </c>
      <c r="CJ136" s="2">
        <v>0</v>
      </c>
      <c r="CK136" s="2">
        <v>0</v>
      </c>
      <c r="CL136" s="2">
        <v>0</v>
      </c>
      <c r="CM136" s="2">
        <v>0</v>
      </c>
      <c r="CN136" s="2" t="s">
        <v>3</v>
      </c>
      <c r="CO136" s="2">
        <v>0</v>
      </c>
      <c r="CP136" s="2">
        <f t="shared" si="162"/>
        <v>0</v>
      </c>
      <c r="CQ136" s="2">
        <f>SUMIF(SmtRes!AQ209:'SmtRes'!AQ226,"=1",SmtRes!AA209:'SmtRes'!AA226)</f>
        <v>193362.11000000002</v>
      </c>
      <c r="CR136" s="2">
        <f>SUMIF(SmtRes!AQ209:'SmtRes'!AQ226,"=1",SmtRes!AB209:'SmtRes'!AB226)</f>
        <v>3377.99</v>
      </c>
      <c r="CS136" s="2">
        <f>SUMIF(SmtRes!AQ209:'SmtRes'!AQ226,"=1",SmtRes!AC209:'SmtRes'!AC226)</f>
        <v>1744.74</v>
      </c>
      <c r="CT136" s="2">
        <f>SUMIF(SmtRes!AQ209:'SmtRes'!AQ226,"=1",SmtRes!AD209:'SmtRes'!AD226)</f>
        <v>748.18</v>
      </c>
      <c r="CU136" s="2">
        <f>AG136</f>
        <v>0</v>
      </c>
      <c r="CV136" s="2">
        <f>SUMIF(SmtRes!AQ209:'SmtRes'!AQ226,"=1",SmtRes!BU209:'SmtRes'!BU226)</f>
        <v>3.06</v>
      </c>
      <c r="CW136" s="2">
        <f>SUMIF(SmtRes!AQ209:'SmtRes'!AQ226,"=1",SmtRes!BV209:'SmtRes'!BV226)</f>
        <v>0.87000000000000011</v>
      </c>
      <c r="CX136" s="2">
        <f>AJ136</f>
        <v>0</v>
      </c>
      <c r="CY136" s="2">
        <f t="shared" si="171"/>
        <v>0</v>
      </c>
      <c r="CZ136" s="2">
        <f t="shared" si="172"/>
        <v>0</v>
      </c>
      <c r="DA136" s="2"/>
      <c r="DB136" s="2"/>
      <c r="DC136" s="2" t="s">
        <v>3</v>
      </c>
      <c r="DD136" s="2" t="s">
        <v>3</v>
      </c>
      <c r="DE136" s="2" t="s">
        <v>3</v>
      </c>
      <c r="DF136" s="2" t="s">
        <v>3</v>
      </c>
      <c r="DG136" s="2" t="s">
        <v>3</v>
      </c>
      <c r="DH136" s="2" t="s">
        <v>3</v>
      </c>
      <c r="DI136" s="2" t="s">
        <v>3</v>
      </c>
      <c r="DJ136" s="2" t="s">
        <v>3</v>
      </c>
      <c r="DK136" s="2" t="s">
        <v>3</v>
      </c>
      <c r="DL136" s="2" t="s">
        <v>3</v>
      </c>
      <c r="DM136" s="2" t="s">
        <v>3</v>
      </c>
      <c r="DN136" s="2">
        <v>0</v>
      </c>
      <c r="DO136" s="2">
        <v>0</v>
      </c>
      <c r="DP136" s="2">
        <v>1</v>
      </c>
      <c r="DQ136" s="2">
        <v>1</v>
      </c>
      <c r="DR136" s="2"/>
      <c r="DS136" s="2"/>
      <c r="DT136" s="2"/>
      <c r="DU136" s="2">
        <v>1013</v>
      </c>
      <c r="DV136" s="2" t="s">
        <v>43</v>
      </c>
      <c r="DW136" s="2" t="s">
        <v>43</v>
      </c>
      <c r="DX136" s="2">
        <v>1</v>
      </c>
      <c r="DY136" s="2"/>
      <c r="DZ136" s="2" t="s">
        <v>3</v>
      </c>
      <c r="EA136" s="2" t="s">
        <v>3</v>
      </c>
      <c r="EB136" s="2" t="s">
        <v>3</v>
      </c>
      <c r="EC136" s="2" t="s">
        <v>3</v>
      </c>
      <c r="ED136" s="2"/>
      <c r="EE136" s="2">
        <v>83666879</v>
      </c>
      <c r="EF136" s="2">
        <v>2</v>
      </c>
      <c r="EG136" s="2" t="s">
        <v>24</v>
      </c>
      <c r="EH136" s="2">
        <v>27</v>
      </c>
      <c r="EI136" s="2" t="s">
        <v>59</v>
      </c>
      <c r="EJ136" s="2">
        <v>1</v>
      </c>
      <c r="EK136" s="2">
        <v>33001</v>
      </c>
      <c r="EL136" s="2" t="s">
        <v>59</v>
      </c>
      <c r="EM136" s="2" t="s">
        <v>60</v>
      </c>
      <c r="EN136" s="2"/>
      <c r="EO136" s="2" t="s">
        <v>3</v>
      </c>
      <c r="EP136" s="2"/>
      <c r="EQ136" s="2">
        <v>132096</v>
      </c>
      <c r="ER136" s="2">
        <v>0</v>
      </c>
      <c r="ES136" s="2">
        <v>0</v>
      </c>
      <c r="ET136" s="2">
        <v>0</v>
      </c>
      <c r="EU136" s="2">
        <v>0</v>
      </c>
      <c r="EV136" s="2">
        <v>0</v>
      </c>
      <c r="EW136" s="2">
        <v>3.06</v>
      </c>
      <c r="EX136" s="2">
        <v>0.87</v>
      </c>
      <c r="EY136" s="2">
        <v>0</v>
      </c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>
        <v>0</v>
      </c>
      <c r="FR136" s="2">
        <v>0</v>
      </c>
      <c r="FS136" s="2">
        <v>0</v>
      </c>
      <c r="FT136" s="2"/>
      <c r="FU136" s="2"/>
      <c r="FV136" s="2"/>
      <c r="FW136" s="2"/>
      <c r="FX136" s="2">
        <v>103</v>
      </c>
      <c r="FY136" s="2">
        <v>60</v>
      </c>
      <c r="FZ136" s="2"/>
      <c r="GA136" s="2" t="s">
        <v>3</v>
      </c>
      <c r="GB136" s="2"/>
      <c r="GC136" s="2"/>
      <c r="GD136" s="2">
        <v>1</v>
      </c>
      <c r="GE136" s="2"/>
      <c r="GF136" s="2">
        <v>-1467840460</v>
      </c>
      <c r="GG136" s="2">
        <v>2</v>
      </c>
      <c r="GH136" s="2">
        <v>1</v>
      </c>
      <c r="GI136" s="2">
        <v>-2</v>
      </c>
      <c r="GJ136" s="2">
        <v>0</v>
      </c>
      <c r="GK136" s="2">
        <v>0</v>
      </c>
      <c r="GL136" s="2">
        <f t="shared" si="173"/>
        <v>0</v>
      </c>
      <c r="GM136" s="2">
        <f t="shared" si="174"/>
        <v>0</v>
      </c>
      <c r="GN136" s="2">
        <f t="shared" si="175"/>
        <v>0</v>
      </c>
      <c r="GO136" s="2">
        <f t="shared" si="176"/>
        <v>0</v>
      </c>
      <c r="GP136" s="2">
        <f t="shared" si="177"/>
        <v>0</v>
      </c>
      <c r="GQ136" s="2"/>
      <c r="GR136" s="2">
        <v>0</v>
      </c>
      <c r="GS136" s="2">
        <v>0</v>
      </c>
      <c r="GT136" s="2">
        <v>0</v>
      </c>
      <c r="GU136" s="2" t="s">
        <v>3</v>
      </c>
      <c r="GV136" s="2">
        <f t="shared" si="178"/>
        <v>0</v>
      </c>
      <c r="GW136" s="2">
        <v>1</v>
      </c>
      <c r="GX136" s="2">
        <f t="shared" si="179"/>
        <v>0</v>
      </c>
      <c r="GY136" s="2"/>
      <c r="GZ136" s="2"/>
      <c r="HA136" s="2">
        <v>0</v>
      </c>
      <c r="HB136" s="2">
        <v>0</v>
      </c>
      <c r="HC136" s="2">
        <f t="shared" si="180"/>
        <v>0</v>
      </c>
      <c r="HD136" s="2"/>
      <c r="HE136" s="2" t="s">
        <v>3</v>
      </c>
      <c r="HF136" s="2" t="s">
        <v>3</v>
      </c>
      <c r="HG136" s="2"/>
      <c r="HH136" s="2"/>
      <c r="HI136" s="2"/>
      <c r="HJ136" s="2"/>
      <c r="HK136" s="2"/>
      <c r="HL136" s="2"/>
      <c r="HM136" s="2" t="s">
        <v>3</v>
      </c>
      <c r="HN136" s="2" t="s">
        <v>61</v>
      </c>
      <c r="HO136" s="2" t="s">
        <v>62</v>
      </c>
      <c r="HP136" s="2" t="s">
        <v>59</v>
      </c>
      <c r="HQ136" s="2" t="s">
        <v>59</v>
      </c>
      <c r="HR136" s="2"/>
      <c r="HS136" s="2">
        <v>0</v>
      </c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>
        <v>0</v>
      </c>
      <c r="IL136" s="2"/>
      <c r="IM136" s="2"/>
      <c r="IN136" s="2"/>
      <c r="IO136" s="2"/>
      <c r="IP136" s="2"/>
      <c r="IQ136" s="2"/>
      <c r="IR136" s="2"/>
      <c r="IS136" s="2"/>
      <c r="IT136" s="2"/>
      <c r="IU136" s="2"/>
    </row>
    <row r="137" spans="1:255" x14ac:dyDescent="0.2">
      <c r="A137">
        <v>17</v>
      </c>
      <c r="B137">
        <v>1</v>
      </c>
      <c r="C137">
        <f>ROW(SmtRes!A244)</f>
        <v>244</v>
      </c>
      <c r="D137">
        <f>ROW(EtalonRes!A244)</f>
        <v>244</v>
      </c>
      <c r="E137" t="s">
        <v>3</v>
      </c>
      <c r="F137" t="s">
        <v>79</v>
      </c>
      <c r="G137" t="s">
        <v>138</v>
      </c>
      <c r="H137" t="s">
        <v>43</v>
      </c>
      <c r="I137">
        <v>0</v>
      </c>
      <c r="J137">
        <v>0</v>
      </c>
      <c r="K137">
        <v>0</v>
      </c>
      <c r="L137">
        <v>1</v>
      </c>
      <c r="M137">
        <v>1</v>
      </c>
      <c r="N137">
        <f t="shared" si="141"/>
        <v>0</v>
      </c>
      <c r="O137">
        <f t="shared" si="142"/>
        <v>0</v>
      </c>
      <c r="P137">
        <f>SUMIF(SmtRes!AQ227:'SmtRes'!AQ244,"=1",SmtRes!DF227:'SmtRes'!DF244)</f>
        <v>0</v>
      </c>
      <c r="Q137">
        <f>SUMIF(SmtRes!AQ227:'SmtRes'!AQ244,"=1",SmtRes!DG227:'SmtRes'!DG244)</f>
        <v>0</v>
      </c>
      <c r="R137">
        <f>SUMIF(SmtRes!AQ227:'SmtRes'!AQ244,"=1",SmtRes!DH227:'SmtRes'!DH244)</f>
        <v>0</v>
      </c>
      <c r="S137">
        <f>SUMIF(SmtRes!AQ227:'SmtRes'!AQ244,"=1",SmtRes!DI227:'SmtRes'!DI244)</f>
        <v>0</v>
      </c>
      <c r="T137">
        <f t="shared" si="147"/>
        <v>0</v>
      </c>
      <c r="U137">
        <f>SUMIF(SmtRes!AQ227:'SmtRes'!AQ244,"=1",SmtRes!CV227:'SmtRes'!CV244)</f>
        <v>0</v>
      </c>
      <c r="V137">
        <f>SUMIF(SmtRes!AQ227:'SmtRes'!AQ244,"=1",SmtRes!CW227:'SmtRes'!CW244)</f>
        <v>0</v>
      </c>
      <c r="W137">
        <f t="shared" si="150"/>
        <v>0</v>
      </c>
      <c r="X137">
        <f t="shared" si="151"/>
        <v>0</v>
      </c>
      <c r="Y137">
        <f t="shared" si="152"/>
        <v>0</v>
      </c>
      <c r="AA137">
        <v>-1</v>
      </c>
      <c r="AB137">
        <f t="shared" si="153"/>
        <v>3952.84</v>
      </c>
      <c r="AC137">
        <f>ROUND((SUM(SmtRes!BQ227:'SmtRes'!BQ244)),2)</f>
        <v>121.12</v>
      </c>
      <c r="AD137">
        <f>ROUND((((SUM(SmtRes!BR227:'SmtRes'!BR244))-(SUM(SmtRes!BS227:'SmtRes'!BS244)))+AE137),2)</f>
        <v>1542.29</v>
      </c>
      <c r="AE137">
        <f>ROUND((SUM(SmtRes!BS227:'SmtRes'!BS244)),2)</f>
        <v>788.65</v>
      </c>
      <c r="AF137">
        <f>ROUND((SUM(SmtRes!BT227:'SmtRes'!BT244)),2)</f>
        <v>2289.4299999999998</v>
      </c>
      <c r="AG137">
        <f t="shared" si="158"/>
        <v>0</v>
      </c>
      <c r="AH137">
        <f>(SUM(SmtRes!BU227:'SmtRes'!BU244))</f>
        <v>3.06</v>
      </c>
      <c r="AI137">
        <f>(SUM(SmtRes!BV227:'SmtRes'!BV244))</f>
        <v>0.87000000000000011</v>
      </c>
      <c r="AJ137">
        <f t="shared" si="161"/>
        <v>0</v>
      </c>
      <c r="AK137">
        <v>4741.4826540000004</v>
      </c>
      <c r="AL137">
        <v>121.11915400000001</v>
      </c>
      <c r="AM137">
        <v>1542.2866000000001</v>
      </c>
      <c r="AN137">
        <v>788.64610000000005</v>
      </c>
      <c r="AO137">
        <v>2289.4308000000001</v>
      </c>
      <c r="AP137">
        <v>0</v>
      </c>
      <c r="AQ137">
        <v>3.06</v>
      </c>
      <c r="AR137">
        <v>0.87000000000000011</v>
      </c>
      <c r="AS137">
        <v>0</v>
      </c>
      <c r="AT137">
        <v>103</v>
      </c>
      <c r="AU137">
        <v>60</v>
      </c>
      <c r="AV137">
        <v>1</v>
      </c>
      <c r="AW137">
        <v>1</v>
      </c>
      <c r="AZ137">
        <v>1</v>
      </c>
      <c r="BA137">
        <v>1</v>
      </c>
      <c r="BB137">
        <v>1</v>
      </c>
      <c r="BC137">
        <v>1</v>
      </c>
      <c r="BD137" t="s">
        <v>3</v>
      </c>
      <c r="BE137" t="s">
        <v>3</v>
      </c>
      <c r="BF137" t="s">
        <v>3</v>
      </c>
      <c r="BG137" t="s">
        <v>3</v>
      </c>
      <c r="BH137">
        <v>0</v>
      </c>
      <c r="BI137">
        <v>1</v>
      </c>
      <c r="BJ137" t="s">
        <v>139</v>
      </c>
      <c r="BM137">
        <v>33001</v>
      </c>
      <c r="BN137">
        <v>0</v>
      </c>
      <c r="BO137" t="s">
        <v>3</v>
      </c>
      <c r="BP137">
        <v>0</v>
      </c>
      <c r="BQ137">
        <v>2</v>
      </c>
      <c r="BR137">
        <v>0</v>
      </c>
      <c r="BS137">
        <v>1</v>
      </c>
      <c r="BT137">
        <v>1</v>
      </c>
      <c r="BU137">
        <v>1</v>
      </c>
      <c r="BV137">
        <v>1</v>
      </c>
      <c r="BW137">
        <v>1</v>
      </c>
      <c r="BX137">
        <v>1</v>
      </c>
      <c r="BY137" t="s">
        <v>3</v>
      </c>
      <c r="BZ137">
        <v>103</v>
      </c>
      <c r="CA137">
        <v>60</v>
      </c>
      <c r="CB137" t="s">
        <v>3</v>
      </c>
      <c r="CE137">
        <v>0</v>
      </c>
      <c r="CF137">
        <v>0</v>
      </c>
      <c r="CG137">
        <v>0</v>
      </c>
      <c r="CH137">
        <v>0</v>
      </c>
      <c r="CI137">
        <v>0</v>
      </c>
      <c r="CJ137">
        <v>0</v>
      </c>
      <c r="CK137">
        <v>0</v>
      </c>
      <c r="CL137">
        <v>0</v>
      </c>
      <c r="CM137">
        <v>0</v>
      </c>
      <c r="CN137" t="s">
        <v>3</v>
      </c>
      <c r="CO137">
        <v>0</v>
      </c>
      <c r="CP137">
        <f t="shared" si="162"/>
        <v>0</v>
      </c>
      <c r="CQ137">
        <f>SUMIF(SmtRes!AQ227:'SmtRes'!AQ244,"=1",SmtRes!AA227:'SmtRes'!AA244)</f>
        <v>193362.11000000002</v>
      </c>
      <c r="CR137">
        <f>SUMIF(SmtRes!AQ227:'SmtRes'!AQ244,"=1",SmtRes!AB227:'SmtRes'!AB244)</f>
        <v>3377.99</v>
      </c>
      <c r="CS137">
        <f>SUMIF(SmtRes!AQ227:'SmtRes'!AQ244,"=1",SmtRes!AC227:'SmtRes'!AC244)</f>
        <v>1744.74</v>
      </c>
      <c r="CT137">
        <f>SUMIF(SmtRes!AQ227:'SmtRes'!AQ244,"=1",SmtRes!AD227:'SmtRes'!AD244)</f>
        <v>748.18</v>
      </c>
      <c r="CU137">
        <f>AG137</f>
        <v>0</v>
      </c>
      <c r="CV137">
        <f>SUMIF(SmtRes!AQ227:'SmtRes'!AQ244,"=1",SmtRes!BU227:'SmtRes'!BU244)</f>
        <v>3.06</v>
      </c>
      <c r="CW137">
        <f>SUMIF(SmtRes!AQ227:'SmtRes'!AQ244,"=1",SmtRes!BV227:'SmtRes'!BV244)</f>
        <v>0.87000000000000011</v>
      </c>
      <c r="CX137">
        <f>AJ137</f>
        <v>0</v>
      </c>
      <c r="CY137">
        <f t="shared" si="171"/>
        <v>0</v>
      </c>
      <c r="CZ137">
        <f t="shared" si="172"/>
        <v>0</v>
      </c>
      <c r="DC137" t="s">
        <v>3</v>
      </c>
      <c r="DD137" t="s">
        <v>3</v>
      </c>
      <c r="DE137" t="s">
        <v>3</v>
      </c>
      <c r="DF137" t="s">
        <v>3</v>
      </c>
      <c r="DG137" t="s">
        <v>3</v>
      </c>
      <c r="DH137" t="s">
        <v>3</v>
      </c>
      <c r="DI137" t="s">
        <v>3</v>
      </c>
      <c r="DJ137" t="s">
        <v>3</v>
      </c>
      <c r="DK137" t="s">
        <v>3</v>
      </c>
      <c r="DL137" t="s">
        <v>3</v>
      </c>
      <c r="DM137" t="s">
        <v>3</v>
      </c>
      <c r="DN137">
        <v>0</v>
      </c>
      <c r="DO137">
        <v>0</v>
      </c>
      <c r="DP137">
        <v>1</v>
      </c>
      <c r="DQ137">
        <v>1</v>
      </c>
      <c r="DU137">
        <v>1013</v>
      </c>
      <c r="DV137" t="s">
        <v>43</v>
      </c>
      <c r="DW137" t="s">
        <v>43</v>
      </c>
      <c r="DX137">
        <v>1</v>
      </c>
      <c r="DZ137" t="s">
        <v>3</v>
      </c>
      <c r="EA137" t="s">
        <v>3</v>
      </c>
      <c r="EB137" t="s">
        <v>3</v>
      </c>
      <c r="EC137" t="s">
        <v>3</v>
      </c>
      <c r="EE137">
        <v>83666879</v>
      </c>
      <c r="EF137">
        <v>2</v>
      </c>
      <c r="EG137" t="s">
        <v>24</v>
      </c>
      <c r="EH137">
        <v>27</v>
      </c>
      <c r="EI137" t="s">
        <v>59</v>
      </c>
      <c r="EJ137">
        <v>1</v>
      </c>
      <c r="EK137">
        <v>33001</v>
      </c>
      <c r="EL137" t="s">
        <v>59</v>
      </c>
      <c r="EM137" t="s">
        <v>60</v>
      </c>
      <c r="EO137" t="s">
        <v>3</v>
      </c>
      <c r="EQ137">
        <v>132096</v>
      </c>
      <c r="ER137">
        <v>0</v>
      </c>
      <c r="ES137">
        <v>0</v>
      </c>
      <c r="ET137">
        <v>0</v>
      </c>
      <c r="EU137">
        <v>0</v>
      </c>
      <c r="EV137">
        <v>0</v>
      </c>
      <c r="EW137">
        <v>3.06</v>
      </c>
      <c r="EX137">
        <v>0.87</v>
      </c>
      <c r="EY137">
        <v>0</v>
      </c>
      <c r="FQ137">
        <v>0</v>
      </c>
      <c r="FR137">
        <v>0</v>
      </c>
      <c r="FS137">
        <v>0</v>
      </c>
      <c r="FX137">
        <v>103</v>
      </c>
      <c r="FY137">
        <v>60</v>
      </c>
      <c r="GA137" t="s">
        <v>3</v>
      </c>
      <c r="GD137">
        <v>1</v>
      </c>
      <c r="GF137">
        <v>-1467840460</v>
      </c>
      <c r="GG137">
        <v>2</v>
      </c>
      <c r="GH137">
        <v>1</v>
      </c>
      <c r="GI137">
        <v>-2</v>
      </c>
      <c r="GJ137">
        <v>0</v>
      </c>
      <c r="GK137">
        <v>0</v>
      </c>
      <c r="GL137">
        <f t="shared" si="173"/>
        <v>0</v>
      </c>
      <c r="GM137">
        <f t="shared" si="174"/>
        <v>0</v>
      </c>
      <c r="GN137">
        <f t="shared" si="175"/>
        <v>0</v>
      </c>
      <c r="GO137">
        <f t="shared" si="176"/>
        <v>0</v>
      </c>
      <c r="GP137">
        <f t="shared" si="177"/>
        <v>0</v>
      </c>
      <c r="GR137">
        <v>0</v>
      </c>
      <c r="GS137">
        <v>0</v>
      </c>
      <c r="GT137">
        <v>0</v>
      </c>
      <c r="GU137" t="s">
        <v>3</v>
      </c>
      <c r="GV137">
        <f t="shared" si="178"/>
        <v>0</v>
      </c>
      <c r="GW137">
        <v>1</v>
      </c>
      <c r="GX137">
        <f t="shared" si="179"/>
        <v>0</v>
      </c>
      <c r="HA137">
        <v>0</v>
      </c>
      <c r="HB137">
        <v>0</v>
      </c>
      <c r="HC137">
        <f t="shared" si="180"/>
        <v>0</v>
      </c>
      <c r="HE137" t="s">
        <v>3</v>
      </c>
      <c r="HF137" t="s">
        <v>3</v>
      </c>
      <c r="HM137" t="s">
        <v>3</v>
      </c>
      <c r="HN137" t="s">
        <v>61</v>
      </c>
      <c r="HO137" t="s">
        <v>62</v>
      </c>
      <c r="HP137" t="s">
        <v>59</v>
      </c>
      <c r="HQ137" t="s">
        <v>59</v>
      </c>
      <c r="HS137">
        <v>0</v>
      </c>
      <c r="IK137">
        <v>0</v>
      </c>
    </row>
    <row r="138" spans="1:255" x14ac:dyDescent="0.2">
      <c r="A138" s="2">
        <v>19</v>
      </c>
      <c r="B138" s="2">
        <v>1</v>
      </c>
      <c r="C138" s="2"/>
      <c r="D138" s="2"/>
      <c r="E138" s="2"/>
      <c r="F138" s="2" t="s">
        <v>3</v>
      </c>
      <c r="G138" s="2" t="s">
        <v>829</v>
      </c>
      <c r="H138" s="2" t="s">
        <v>3</v>
      </c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>
        <v>1</v>
      </c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>
        <v>0</v>
      </c>
      <c r="IL138" s="2"/>
      <c r="IM138" s="2"/>
      <c r="IN138" s="2"/>
      <c r="IO138" s="2"/>
      <c r="IP138" s="2"/>
      <c r="IQ138" s="2"/>
      <c r="IR138" s="2"/>
      <c r="IS138" s="2"/>
      <c r="IT138" s="2"/>
      <c r="IU138" s="2"/>
    </row>
    <row r="139" spans="1:255" x14ac:dyDescent="0.2">
      <c r="A139" s="2">
        <v>18</v>
      </c>
      <c r="B139" s="2">
        <v>1</v>
      </c>
      <c r="C139" s="2">
        <v>215</v>
      </c>
      <c r="D139" s="2"/>
      <c r="E139" s="2" t="s">
        <v>3</v>
      </c>
      <c r="F139" s="2" t="s">
        <v>84</v>
      </c>
      <c r="G139" s="2" t="s">
        <v>85</v>
      </c>
      <c r="H139" s="2" t="s">
        <v>86</v>
      </c>
      <c r="I139" s="2">
        <f>I136*J139</f>
        <v>0</v>
      </c>
      <c r="J139" s="2">
        <v>0</v>
      </c>
      <c r="K139" s="2">
        <v>0</v>
      </c>
      <c r="L139" s="2">
        <v>0</v>
      </c>
      <c r="M139" s="2">
        <v>0</v>
      </c>
      <c r="N139" s="2">
        <f t="shared" ref="N139:N156" si="181">ROUND(L139-M139,4)</f>
        <v>0</v>
      </c>
      <c r="O139" s="2">
        <f t="shared" ref="O139:O156" si="182">ROUND(CP139,2)</f>
        <v>0</v>
      </c>
      <c r="P139" s="2">
        <f t="shared" ref="P139:P154" si="183">ROUND(CQ139*I139,2)</f>
        <v>0</v>
      </c>
      <c r="Q139" s="2">
        <f t="shared" ref="Q139:Q154" si="184">ROUND(CR139*I139,2)</f>
        <v>0</v>
      </c>
      <c r="R139" s="2">
        <f t="shared" ref="R139:R154" si="185">ROUND(CS139*I139,2)</f>
        <v>0</v>
      </c>
      <c r="S139" s="2">
        <f t="shared" ref="S139:S154" si="186">ROUND(CT139*I139,2)</f>
        <v>0</v>
      </c>
      <c r="T139" s="2">
        <f t="shared" ref="T139:T156" si="187">ROUND(CU139*I139,2)</f>
        <v>0</v>
      </c>
      <c r="U139" s="2">
        <f t="shared" ref="U139:U154" si="188">ROUND(CV139*I139,7)</f>
        <v>0</v>
      </c>
      <c r="V139" s="2">
        <f t="shared" ref="V139:V154" si="189">ROUND(CW139*I139,7)</f>
        <v>0</v>
      </c>
      <c r="W139" s="2">
        <f t="shared" ref="W139:W156" si="190">ROUND(CX139*I139,2)</f>
        <v>0</v>
      </c>
      <c r="X139" s="2">
        <f t="shared" ref="X139:X156" si="191">ROUND(CY139,2)</f>
        <v>0</v>
      </c>
      <c r="Y139" s="2">
        <f t="shared" ref="Y139:Y156" si="192">ROUND(CZ139,2)</f>
        <v>0</v>
      </c>
      <c r="Z139" s="2"/>
      <c r="AA139" s="2">
        <v>-1</v>
      </c>
      <c r="AB139" s="2">
        <f t="shared" ref="AB139:AB156" si="193">ROUND((AC139+AD139+AF139),2)</f>
        <v>174.93</v>
      </c>
      <c r="AC139" s="2">
        <f t="shared" ref="AC139:AC154" si="194">ROUND((ES139),2)</f>
        <v>174.93</v>
      </c>
      <c r="AD139" s="2">
        <f t="shared" ref="AD139:AD154" si="195">ROUND((((ET139)-(EU139))+AE139),2)</f>
        <v>0</v>
      </c>
      <c r="AE139" s="2">
        <f t="shared" ref="AE139:AE154" si="196">ROUND((EU139),2)</f>
        <v>0</v>
      </c>
      <c r="AF139" s="2">
        <f t="shared" ref="AF139:AF154" si="197">ROUND((EV139),2)</f>
        <v>0</v>
      </c>
      <c r="AG139" s="2">
        <f t="shared" ref="AG139:AG156" si="198">ROUND((AP139),2)</f>
        <v>0</v>
      </c>
      <c r="AH139" s="2">
        <f t="shared" ref="AH139:AH154" si="199">(EW139)</f>
        <v>0</v>
      </c>
      <c r="AI139" s="2">
        <f t="shared" ref="AI139:AI154" si="200">(EX139)</f>
        <v>0</v>
      </c>
      <c r="AJ139" s="2">
        <f t="shared" ref="AJ139:AJ156" si="201">(AS139)</f>
        <v>0</v>
      </c>
      <c r="AK139" s="2">
        <v>174.93</v>
      </c>
      <c r="AL139" s="2">
        <v>174.93</v>
      </c>
      <c r="AM139" s="2">
        <v>0</v>
      </c>
      <c r="AN139" s="2">
        <v>0</v>
      </c>
      <c r="AO139" s="2">
        <v>0</v>
      </c>
      <c r="AP139" s="2">
        <v>0</v>
      </c>
      <c r="AQ139" s="2">
        <v>0</v>
      </c>
      <c r="AR139" s="2">
        <v>0</v>
      </c>
      <c r="AS139" s="2">
        <v>0</v>
      </c>
      <c r="AT139" s="2">
        <v>103</v>
      </c>
      <c r="AU139" s="2">
        <v>60</v>
      </c>
      <c r="AV139" s="2">
        <v>1</v>
      </c>
      <c r="AW139" s="2">
        <v>1</v>
      </c>
      <c r="AX139" s="2"/>
      <c r="AY139" s="2"/>
      <c r="AZ139" s="2">
        <v>1</v>
      </c>
      <c r="BA139" s="2">
        <v>1</v>
      </c>
      <c r="BB139" s="2">
        <v>1</v>
      </c>
      <c r="BC139" s="2">
        <v>1.08</v>
      </c>
      <c r="BD139" s="2" t="s">
        <v>3</v>
      </c>
      <c r="BE139" s="2" t="s">
        <v>3</v>
      </c>
      <c r="BF139" s="2" t="s">
        <v>3</v>
      </c>
      <c r="BG139" s="2" t="s">
        <v>3</v>
      </c>
      <c r="BH139" s="2">
        <v>3</v>
      </c>
      <c r="BI139" s="2">
        <v>1</v>
      </c>
      <c r="BJ139" s="2" t="s">
        <v>87</v>
      </c>
      <c r="BK139" s="2"/>
      <c r="BL139" s="2"/>
      <c r="BM139" s="2">
        <v>33001</v>
      </c>
      <c r="BN139" s="2">
        <v>0</v>
      </c>
      <c r="BO139" s="2" t="s">
        <v>84</v>
      </c>
      <c r="BP139" s="2">
        <v>1</v>
      </c>
      <c r="BQ139" s="2">
        <v>2</v>
      </c>
      <c r="BR139" s="2">
        <v>0</v>
      </c>
      <c r="BS139" s="2">
        <v>1</v>
      </c>
      <c r="BT139" s="2">
        <v>1</v>
      </c>
      <c r="BU139" s="2">
        <v>1</v>
      </c>
      <c r="BV139" s="2">
        <v>1</v>
      </c>
      <c r="BW139" s="2">
        <v>1</v>
      </c>
      <c r="BX139" s="2">
        <v>1</v>
      </c>
      <c r="BY139" s="2" t="s">
        <v>3</v>
      </c>
      <c r="BZ139" s="2">
        <v>103</v>
      </c>
      <c r="CA139" s="2">
        <v>60</v>
      </c>
      <c r="CB139" s="2" t="s">
        <v>3</v>
      </c>
      <c r="CC139" s="2"/>
      <c r="CD139" s="2"/>
      <c r="CE139" s="2">
        <v>0</v>
      </c>
      <c r="CF139" s="2">
        <v>0</v>
      </c>
      <c r="CG139" s="2">
        <v>0</v>
      </c>
      <c r="CH139" s="2">
        <v>0</v>
      </c>
      <c r="CI139" s="2">
        <v>0</v>
      </c>
      <c r="CJ139" s="2">
        <v>0</v>
      </c>
      <c r="CK139" s="2">
        <v>0</v>
      </c>
      <c r="CL139" s="2">
        <v>0</v>
      </c>
      <c r="CM139" s="2">
        <v>0</v>
      </c>
      <c r="CN139" s="2" t="s">
        <v>3</v>
      </c>
      <c r="CO139" s="2">
        <v>0</v>
      </c>
      <c r="CP139" s="2">
        <f t="shared" ref="CP139:CP156" si="202">(P139+Q139+S139+R139)</f>
        <v>0</v>
      </c>
      <c r="CQ139" s="2">
        <f t="shared" ref="CQ139:CQ154" si="203">ROUND(AL139*BC139,2)</f>
        <v>188.92</v>
      </c>
      <c r="CR139" s="2">
        <f t="shared" ref="CR139:CR154" si="204">ROUND(AM139*BB139,2)</f>
        <v>0</v>
      </c>
      <c r="CS139" s="2">
        <f t="shared" ref="CS139:CS154" si="205">ROUND(AN139*BS139,2)</f>
        <v>0</v>
      </c>
      <c r="CT139" s="2">
        <f t="shared" ref="CT139:CT154" si="206">ROUND(AO139*BA139,2)</f>
        <v>0</v>
      </c>
      <c r="CU139" s="2">
        <f t="shared" ref="CU139:CU154" si="207">AG139</f>
        <v>0</v>
      </c>
      <c r="CV139" s="2">
        <f t="shared" ref="CV139:CV154" si="208">AH139</f>
        <v>0</v>
      </c>
      <c r="CW139" s="2">
        <f t="shared" ref="CW139:CW154" si="209">AI139</f>
        <v>0</v>
      </c>
      <c r="CX139" s="2">
        <f t="shared" ref="CX139:CX154" si="210">AJ139</f>
        <v>0</v>
      </c>
      <c r="CY139" s="2">
        <f t="shared" ref="CY139:CY156" si="211">(((S139+R139)*AT139)/100)</f>
        <v>0</v>
      </c>
      <c r="CZ139" s="2">
        <f t="shared" ref="CZ139:CZ156" si="212">(((S139+R139)*AU139)/100)</f>
        <v>0</v>
      </c>
      <c r="DA139" s="2"/>
      <c r="DB139" s="2"/>
      <c r="DC139" s="2" t="s">
        <v>3</v>
      </c>
      <c r="DD139" s="2" t="s">
        <v>3</v>
      </c>
      <c r="DE139" s="2" t="s">
        <v>3</v>
      </c>
      <c r="DF139" s="2" t="s">
        <v>3</v>
      </c>
      <c r="DG139" s="2" t="s">
        <v>3</v>
      </c>
      <c r="DH139" s="2" t="s">
        <v>3</v>
      </c>
      <c r="DI139" s="2" t="s">
        <v>3</v>
      </c>
      <c r="DJ139" s="2" t="s">
        <v>3</v>
      </c>
      <c r="DK139" s="2" t="s">
        <v>3</v>
      </c>
      <c r="DL139" s="2" t="s">
        <v>3</v>
      </c>
      <c r="DM139" s="2" t="s">
        <v>3</v>
      </c>
      <c r="DN139" s="2">
        <v>0</v>
      </c>
      <c r="DO139" s="2">
        <v>0</v>
      </c>
      <c r="DP139" s="2">
        <v>1</v>
      </c>
      <c r="DQ139" s="2">
        <v>1</v>
      </c>
      <c r="DR139" s="2"/>
      <c r="DS139" s="2"/>
      <c r="DT139" s="2"/>
      <c r="DU139" s="2">
        <v>1009</v>
      </c>
      <c r="DV139" s="2" t="s">
        <v>86</v>
      </c>
      <c r="DW139" s="2" t="s">
        <v>86</v>
      </c>
      <c r="DX139" s="2">
        <v>1</v>
      </c>
      <c r="DY139" s="2"/>
      <c r="DZ139" s="2" t="s">
        <v>3</v>
      </c>
      <c r="EA139" s="2" t="s">
        <v>3</v>
      </c>
      <c r="EB139" s="2" t="s">
        <v>3</v>
      </c>
      <c r="EC139" s="2" t="s">
        <v>3</v>
      </c>
      <c r="ED139" s="2"/>
      <c r="EE139" s="2">
        <v>83666879</v>
      </c>
      <c r="EF139" s="2">
        <v>2</v>
      </c>
      <c r="EG139" s="2" t="s">
        <v>24</v>
      </c>
      <c r="EH139" s="2">
        <v>27</v>
      </c>
      <c r="EI139" s="2" t="s">
        <v>59</v>
      </c>
      <c r="EJ139" s="2">
        <v>1</v>
      </c>
      <c r="EK139" s="2">
        <v>33001</v>
      </c>
      <c r="EL139" s="2" t="s">
        <v>59</v>
      </c>
      <c r="EM139" s="2" t="s">
        <v>60</v>
      </c>
      <c r="EN139" s="2"/>
      <c r="EO139" s="2" t="s">
        <v>3</v>
      </c>
      <c r="EP139" s="2"/>
      <c r="EQ139" s="2">
        <v>1024</v>
      </c>
      <c r="ER139" s="2">
        <v>174.93</v>
      </c>
      <c r="ES139" s="2">
        <v>174.93</v>
      </c>
      <c r="ET139" s="2">
        <v>0</v>
      </c>
      <c r="EU139" s="2">
        <v>0</v>
      </c>
      <c r="EV139" s="2">
        <v>0</v>
      </c>
      <c r="EW139" s="2">
        <v>0</v>
      </c>
      <c r="EX139" s="2">
        <v>0</v>
      </c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>
        <v>0</v>
      </c>
      <c r="FR139" s="2">
        <v>0</v>
      </c>
      <c r="FS139" s="2">
        <v>0</v>
      </c>
      <c r="FT139" s="2"/>
      <c r="FU139" s="2"/>
      <c r="FV139" s="2"/>
      <c r="FW139" s="2"/>
      <c r="FX139" s="2">
        <v>103</v>
      </c>
      <c r="FY139" s="2">
        <v>60</v>
      </c>
      <c r="FZ139" s="2"/>
      <c r="GA139" s="2" t="s">
        <v>3</v>
      </c>
      <c r="GB139" s="2"/>
      <c r="GC139" s="2"/>
      <c r="GD139" s="2">
        <v>1</v>
      </c>
      <c r="GE139" s="2"/>
      <c r="GF139" s="2">
        <v>1181962216</v>
      </c>
      <c r="GG139" s="2">
        <v>2</v>
      </c>
      <c r="GH139" s="2">
        <v>1</v>
      </c>
      <c r="GI139" s="2">
        <v>2</v>
      </c>
      <c r="GJ139" s="2">
        <v>0</v>
      </c>
      <c r="GK139" s="2">
        <v>0</v>
      </c>
      <c r="GL139" s="2">
        <f t="shared" ref="GL139:GL156" si="213">ROUND(IF(AND(BH139=3,BI139=3,FS139&lt;&gt;0),P139,0),2)</f>
        <v>0</v>
      </c>
      <c r="GM139" s="2">
        <f t="shared" ref="GM139:GM156" si="214">ROUND(O139+X139+Y139,2)+GX139</f>
        <v>0</v>
      </c>
      <c r="GN139" s="2">
        <f t="shared" ref="GN139:GN156" si="215">IF(OR(BI139=0,BI139=1),GM139-GX139,0)</f>
        <v>0</v>
      </c>
      <c r="GO139" s="2">
        <f t="shared" ref="GO139:GO156" si="216">IF(BI139=2,GM139-GX139,0)</f>
        <v>0</v>
      </c>
      <c r="GP139" s="2">
        <f t="shared" ref="GP139:GP156" si="217">IF(BI139=4,GM139-GX139,0)</f>
        <v>0</v>
      </c>
      <c r="GQ139" s="2"/>
      <c r="GR139" s="2">
        <v>0</v>
      </c>
      <c r="GS139" s="2">
        <v>0</v>
      </c>
      <c r="GT139" s="2">
        <v>0</v>
      </c>
      <c r="GU139" s="2" t="s">
        <v>3</v>
      </c>
      <c r="GV139" s="2">
        <f t="shared" ref="GV139:GV156" si="218">ROUND((GT139),2)</f>
        <v>0</v>
      </c>
      <c r="GW139" s="2">
        <v>1</v>
      </c>
      <c r="GX139" s="2">
        <f t="shared" ref="GX139:GX156" si="219">ROUND(HC139*I139,2)</f>
        <v>0</v>
      </c>
      <c r="GY139" s="2"/>
      <c r="GZ139" s="2"/>
      <c r="HA139" s="2">
        <v>0</v>
      </c>
      <c r="HB139" s="2">
        <v>0</v>
      </c>
      <c r="HC139" s="2">
        <f t="shared" ref="HC139:HC156" si="220">GV139*GW139</f>
        <v>0</v>
      </c>
      <c r="HD139" s="2"/>
      <c r="HE139" s="2" t="s">
        <v>3</v>
      </c>
      <c r="HF139" s="2" t="s">
        <v>3</v>
      </c>
      <c r="HG139" s="2"/>
      <c r="HH139" s="2"/>
      <c r="HI139" s="2"/>
      <c r="HJ139" s="2"/>
      <c r="HK139" s="2"/>
      <c r="HL139" s="2"/>
      <c r="HM139" s="2" t="s">
        <v>3</v>
      </c>
      <c r="HN139" s="2" t="s">
        <v>61</v>
      </c>
      <c r="HO139" s="2" t="s">
        <v>62</v>
      </c>
      <c r="HP139" s="2" t="s">
        <v>59</v>
      </c>
      <c r="HQ139" s="2" t="s">
        <v>59</v>
      </c>
      <c r="HR139" s="2"/>
      <c r="HS139" s="2">
        <v>0</v>
      </c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>
        <v>0</v>
      </c>
      <c r="IL139" s="2"/>
      <c r="IM139" s="2"/>
      <c r="IN139" s="2"/>
      <c r="IO139" s="2"/>
      <c r="IP139" s="2"/>
      <c r="IQ139" s="2"/>
      <c r="IR139" s="2"/>
      <c r="IS139" s="2"/>
      <c r="IT139" s="2"/>
      <c r="IU139" s="2"/>
    </row>
    <row r="140" spans="1:255" x14ac:dyDescent="0.2">
      <c r="A140">
        <v>18</v>
      </c>
      <c r="B140">
        <v>1</v>
      </c>
      <c r="C140">
        <v>233</v>
      </c>
      <c r="E140" t="s">
        <v>3</v>
      </c>
      <c r="F140" t="s">
        <v>84</v>
      </c>
      <c r="G140" t="s">
        <v>85</v>
      </c>
      <c r="H140" t="s">
        <v>86</v>
      </c>
      <c r="I140">
        <f>I137*J140</f>
        <v>0</v>
      </c>
      <c r="J140">
        <v>0</v>
      </c>
      <c r="K140">
        <v>0</v>
      </c>
      <c r="L140">
        <v>0</v>
      </c>
      <c r="M140">
        <v>0</v>
      </c>
      <c r="N140">
        <f t="shared" si="181"/>
        <v>0</v>
      </c>
      <c r="O140">
        <f t="shared" si="182"/>
        <v>0</v>
      </c>
      <c r="P140">
        <f t="shared" si="183"/>
        <v>0</v>
      </c>
      <c r="Q140">
        <f t="shared" si="184"/>
        <v>0</v>
      </c>
      <c r="R140">
        <f t="shared" si="185"/>
        <v>0</v>
      </c>
      <c r="S140">
        <f t="shared" si="186"/>
        <v>0</v>
      </c>
      <c r="T140">
        <f t="shared" si="187"/>
        <v>0</v>
      </c>
      <c r="U140">
        <f t="shared" si="188"/>
        <v>0</v>
      </c>
      <c r="V140">
        <f t="shared" si="189"/>
        <v>0</v>
      </c>
      <c r="W140">
        <f t="shared" si="190"/>
        <v>0</v>
      </c>
      <c r="X140">
        <f t="shared" si="191"/>
        <v>0</v>
      </c>
      <c r="Y140">
        <f t="shared" si="192"/>
        <v>0</v>
      </c>
      <c r="AA140">
        <v>-1</v>
      </c>
      <c r="AB140">
        <f t="shared" si="193"/>
        <v>174.93</v>
      </c>
      <c r="AC140">
        <f t="shared" si="194"/>
        <v>174.93</v>
      </c>
      <c r="AD140">
        <f t="shared" si="195"/>
        <v>0</v>
      </c>
      <c r="AE140">
        <f t="shared" si="196"/>
        <v>0</v>
      </c>
      <c r="AF140">
        <f t="shared" si="197"/>
        <v>0</v>
      </c>
      <c r="AG140">
        <f t="shared" si="198"/>
        <v>0</v>
      </c>
      <c r="AH140">
        <f t="shared" si="199"/>
        <v>0</v>
      </c>
      <c r="AI140">
        <f t="shared" si="200"/>
        <v>0</v>
      </c>
      <c r="AJ140">
        <f t="shared" si="201"/>
        <v>0</v>
      </c>
      <c r="AK140">
        <v>174.93</v>
      </c>
      <c r="AL140">
        <v>174.93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103</v>
      </c>
      <c r="AU140">
        <v>60</v>
      </c>
      <c r="AV140">
        <v>1</v>
      </c>
      <c r="AW140">
        <v>1</v>
      </c>
      <c r="AZ140">
        <v>1</v>
      </c>
      <c r="BA140">
        <v>1</v>
      </c>
      <c r="BB140">
        <v>1</v>
      </c>
      <c r="BC140">
        <v>1.08</v>
      </c>
      <c r="BD140" t="s">
        <v>3</v>
      </c>
      <c r="BE140" t="s">
        <v>3</v>
      </c>
      <c r="BF140" t="s">
        <v>3</v>
      </c>
      <c r="BG140" t="s">
        <v>3</v>
      </c>
      <c r="BH140">
        <v>3</v>
      </c>
      <c r="BI140">
        <v>1</v>
      </c>
      <c r="BJ140" t="s">
        <v>87</v>
      </c>
      <c r="BM140">
        <v>33001</v>
      </c>
      <c r="BN140">
        <v>0</v>
      </c>
      <c r="BO140" t="s">
        <v>84</v>
      </c>
      <c r="BP140">
        <v>1</v>
      </c>
      <c r="BQ140">
        <v>2</v>
      </c>
      <c r="BR140">
        <v>0</v>
      </c>
      <c r="BS140">
        <v>1</v>
      </c>
      <c r="BT140">
        <v>1</v>
      </c>
      <c r="BU140">
        <v>1</v>
      </c>
      <c r="BV140">
        <v>1</v>
      </c>
      <c r="BW140">
        <v>1</v>
      </c>
      <c r="BX140">
        <v>1</v>
      </c>
      <c r="BY140" t="s">
        <v>3</v>
      </c>
      <c r="BZ140">
        <v>103</v>
      </c>
      <c r="CA140">
        <v>60</v>
      </c>
      <c r="CB140" t="s">
        <v>3</v>
      </c>
      <c r="CE140">
        <v>0</v>
      </c>
      <c r="CF140">
        <v>0</v>
      </c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 t="s">
        <v>3</v>
      </c>
      <c r="CO140">
        <v>0</v>
      </c>
      <c r="CP140">
        <f t="shared" si="202"/>
        <v>0</v>
      </c>
      <c r="CQ140">
        <f t="shared" si="203"/>
        <v>188.92</v>
      </c>
      <c r="CR140">
        <f t="shared" si="204"/>
        <v>0</v>
      </c>
      <c r="CS140">
        <f t="shared" si="205"/>
        <v>0</v>
      </c>
      <c r="CT140">
        <f t="shared" si="206"/>
        <v>0</v>
      </c>
      <c r="CU140">
        <f t="shared" si="207"/>
        <v>0</v>
      </c>
      <c r="CV140">
        <f t="shared" si="208"/>
        <v>0</v>
      </c>
      <c r="CW140">
        <f t="shared" si="209"/>
        <v>0</v>
      </c>
      <c r="CX140">
        <f t="shared" si="210"/>
        <v>0</v>
      </c>
      <c r="CY140">
        <f t="shared" si="211"/>
        <v>0</v>
      </c>
      <c r="CZ140">
        <f t="shared" si="212"/>
        <v>0</v>
      </c>
      <c r="DC140" t="s">
        <v>3</v>
      </c>
      <c r="DD140" t="s">
        <v>3</v>
      </c>
      <c r="DE140" t="s">
        <v>3</v>
      </c>
      <c r="DF140" t="s">
        <v>3</v>
      </c>
      <c r="DG140" t="s">
        <v>3</v>
      </c>
      <c r="DH140" t="s">
        <v>3</v>
      </c>
      <c r="DI140" t="s">
        <v>3</v>
      </c>
      <c r="DJ140" t="s">
        <v>3</v>
      </c>
      <c r="DK140" t="s">
        <v>3</v>
      </c>
      <c r="DL140" t="s">
        <v>3</v>
      </c>
      <c r="DM140" t="s">
        <v>3</v>
      </c>
      <c r="DN140">
        <v>0</v>
      </c>
      <c r="DO140">
        <v>0</v>
      </c>
      <c r="DP140">
        <v>1</v>
      </c>
      <c r="DQ140">
        <v>1</v>
      </c>
      <c r="DU140">
        <v>1009</v>
      </c>
      <c r="DV140" t="s">
        <v>86</v>
      </c>
      <c r="DW140" t="s">
        <v>86</v>
      </c>
      <c r="DX140">
        <v>1</v>
      </c>
      <c r="DZ140" t="s">
        <v>3</v>
      </c>
      <c r="EA140" t="s">
        <v>3</v>
      </c>
      <c r="EB140" t="s">
        <v>3</v>
      </c>
      <c r="EC140" t="s">
        <v>3</v>
      </c>
      <c r="EE140">
        <v>83666879</v>
      </c>
      <c r="EF140">
        <v>2</v>
      </c>
      <c r="EG140" t="s">
        <v>24</v>
      </c>
      <c r="EH140">
        <v>27</v>
      </c>
      <c r="EI140" t="s">
        <v>59</v>
      </c>
      <c r="EJ140">
        <v>1</v>
      </c>
      <c r="EK140">
        <v>33001</v>
      </c>
      <c r="EL140" t="s">
        <v>59</v>
      </c>
      <c r="EM140" t="s">
        <v>60</v>
      </c>
      <c r="EO140" t="s">
        <v>3</v>
      </c>
      <c r="EQ140">
        <v>1024</v>
      </c>
      <c r="ER140">
        <v>174.93</v>
      </c>
      <c r="ES140">
        <v>174.93</v>
      </c>
      <c r="ET140">
        <v>0</v>
      </c>
      <c r="EU140">
        <v>0</v>
      </c>
      <c r="EV140">
        <v>0</v>
      </c>
      <c r="EW140">
        <v>0</v>
      </c>
      <c r="EX140">
        <v>0</v>
      </c>
      <c r="FQ140">
        <v>0</v>
      </c>
      <c r="FR140">
        <v>0</v>
      </c>
      <c r="FS140">
        <v>0</v>
      </c>
      <c r="FX140">
        <v>103</v>
      </c>
      <c r="FY140">
        <v>60</v>
      </c>
      <c r="GA140" t="s">
        <v>3</v>
      </c>
      <c r="GD140">
        <v>1</v>
      </c>
      <c r="GF140">
        <v>1181962216</v>
      </c>
      <c r="GG140">
        <v>2</v>
      </c>
      <c r="GH140">
        <v>1</v>
      </c>
      <c r="GI140">
        <v>2</v>
      </c>
      <c r="GJ140">
        <v>0</v>
      </c>
      <c r="GK140">
        <v>0</v>
      </c>
      <c r="GL140">
        <f t="shared" si="213"/>
        <v>0</v>
      </c>
      <c r="GM140">
        <f t="shared" si="214"/>
        <v>0</v>
      </c>
      <c r="GN140">
        <f t="shared" si="215"/>
        <v>0</v>
      </c>
      <c r="GO140">
        <f t="shared" si="216"/>
        <v>0</v>
      </c>
      <c r="GP140">
        <f t="shared" si="217"/>
        <v>0</v>
      </c>
      <c r="GR140">
        <v>0</v>
      </c>
      <c r="GS140">
        <v>0</v>
      </c>
      <c r="GT140">
        <v>0</v>
      </c>
      <c r="GU140" t="s">
        <v>3</v>
      </c>
      <c r="GV140">
        <f t="shared" si="218"/>
        <v>0</v>
      </c>
      <c r="GW140">
        <v>1</v>
      </c>
      <c r="GX140">
        <f t="shared" si="219"/>
        <v>0</v>
      </c>
      <c r="HA140">
        <v>0</v>
      </c>
      <c r="HB140">
        <v>0</v>
      </c>
      <c r="HC140">
        <f t="shared" si="220"/>
        <v>0</v>
      </c>
      <c r="HE140" t="s">
        <v>3</v>
      </c>
      <c r="HF140" t="s">
        <v>3</v>
      </c>
      <c r="HM140" t="s">
        <v>3</v>
      </c>
      <c r="HN140" t="s">
        <v>61</v>
      </c>
      <c r="HO140" t="s">
        <v>62</v>
      </c>
      <c r="HP140" t="s">
        <v>59</v>
      </c>
      <c r="HQ140" t="s">
        <v>59</v>
      </c>
      <c r="HS140">
        <v>0</v>
      </c>
      <c r="IK140">
        <v>0</v>
      </c>
    </row>
    <row r="141" spans="1:255" x14ac:dyDescent="0.2">
      <c r="A141" s="2">
        <v>18</v>
      </c>
      <c r="B141" s="2">
        <v>1</v>
      </c>
      <c r="C141" s="2">
        <v>217</v>
      </c>
      <c r="D141" s="2"/>
      <c r="E141" s="2" t="s">
        <v>3</v>
      </c>
      <c r="F141" s="2" t="s">
        <v>89</v>
      </c>
      <c r="G141" s="2" t="s">
        <v>90</v>
      </c>
      <c r="H141" s="2" t="s">
        <v>43</v>
      </c>
      <c r="I141" s="2">
        <f>I136*J141</f>
        <v>0</v>
      </c>
      <c r="J141" s="2">
        <v>0</v>
      </c>
      <c r="K141" s="2">
        <v>0</v>
      </c>
      <c r="L141" s="2">
        <v>0</v>
      </c>
      <c r="M141" s="2">
        <v>0</v>
      </c>
      <c r="N141" s="2">
        <f t="shared" si="181"/>
        <v>0</v>
      </c>
      <c r="O141" s="2">
        <f t="shared" si="182"/>
        <v>0</v>
      </c>
      <c r="P141" s="2">
        <f t="shared" si="183"/>
        <v>0</v>
      </c>
      <c r="Q141" s="2">
        <f t="shared" si="184"/>
        <v>0</v>
      </c>
      <c r="R141" s="2">
        <f t="shared" si="185"/>
        <v>0</v>
      </c>
      <c r="S141" s="2">
        <f t="shared" si="186"/>
        <v>0</v>
      </c>
      <c r="T141" s="2">
        <f t="shared" si="187"/>
        <v>0</v>
      </c>
      <c r="U141" s="2">
        <f t="shared" si="188"/>
        <v>0</v>
      </c>
      <c r="V141" s="2">
        <f t="shared" si="189"/>
        <v>0</v>
      </c>
      <c r="W141" s="2">
        <f t="shared" si="190"/>
        <v>0</v>
      </c>
      <c r="X141" s="2">
        <f t="shared" si="191"/>
        <v>0</v>
      </c>
      <c r="Y141" s="2">
        <f t="shared" si="192"/>
        <v>0</v>
      </c>
      <c r="Z141" s="2"/>
      <c r="AA141" s="2">
        <v>-1</v>
      </c>
      <c r="AB141" s="2">
        <f t="shared" si="193"/>
        <v>0</v>
      </c>
      <c r="AC141" s="2">
        <f t="shared" si="194"/>
        <v>0</v>
      </c>
      <c r="AD141" s="2">
        <f t="shared" si="195"/>
        <v>0</v>
      </c>
      <c r="AE141" s="2">
        <f t="shared" si="196"/>
        <v>0</v>
      </c>
      <c r="AF141" s="2">
        <f t="shared" si="197"/>
        <v>0</v>
      </c>
      <c r="AG141" s="2">
        <f t="shared" si="198"/>
        <v>0</v>
      </c>
      <c r="AH141" s="2">
        <f t="shared" si="199"/>
        <v>0</v>
      </c>
      <c r="AI141" s="2">
        <f t="shared" si="200"/>
        <v>0</v>
      </c>
      <c r="AJ141" s="2">
        <f t="shared" si="201"/>
        <v>0</v>
      </c>
      <c r="AK141" s="2">
        <v>0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0</v>
      </c>
      <c r="AS141" s="2">
        <v>0</v>
      </c>
      <c r="AT141" s="2">
        <v>103</v>
      </c>
      <c r="AU141" s="2">
        <v>60</v>
      </c>
      <c r="AV141" s="2">
        <v>1</v>
      </c>
      <c r="AW141" s="2">
        <v>1</v>
      </c>
      <c r="AX141" s="2"/>
      <c r="AY141" s="2"/>
      <c r="AZ141" s="2">
        <v>1</v>
      </c>
      <c r="BA141" s="2">
        <v>1</v>
      </c>
      <c r="BB141" s="2">
        <v>1</v>
      </c>
      <c r="BC141" s="2">
        <v>1</v>
      </c>
      <c r="BD141" s="2" t="s">
        <v>3</v>
      </c>
      <c r="BE141" s="2" t="s">
        <v>3</v>
      </c>
      <c r="BF141" s="2" t="s">
        <v>3</v>
      </c>
      <c r="BG141" s="2" t="s">
        <v>3</v>
      </c>
      <c r="BH141" s="2">
        <v>3</v>
      </c>
      <c r="BI141" s="2">
        <v>1</v>
      </c>
      <c r="BJ141" s="2" t="s">
        <v>3</v>
      </c>
      <c r="BK141" s="2"/>
      <c r="BL141" s="2"/>
      <c r="BM141" s="2">
        <v>33001</v>
      </c>
      <c r="BN141" s="2">
        <v>0</v>
      </c>
      <c r="BO141" s="2" t="s">
        <v>3</v>
      </c>
      <c r="BP141" s="2">
        <v>0</v>
      </c>
      <c r="BQ141" s="2">
        <v>2</v>
      </c>
      <c r="BR141" s="2">
        <v>0</v>
      </c>
      <c r="BS141" s="2">
        <v>1</v>
      </c>
      <c r="BT141" s="2">
        <v>1</v>
      </c>
      <c r="BU141" s="2">
        <v>1</v>
      </c>
      <c r="BV141" s="2">
        <v>1</v>
      </c>
      <c r="BW141" s="2">
        <v>1</v>
      </c>
      <c r="BX141" s="2">
        <v>1</v>
      </c>
      <c r="BY141" s="2" t="s">
        <v>3</v>
      </c>
      <c r="BZ141" s="2">
        <v>103</v>
      </c>
      <c r="CA141" s="2">
        <v>60</v>
      </c>
      <c r="CB141" s="2" t="s">
        <v>3</v>
      </c>
      <c r="CC141" s="2"/>
      <c r="CD141" s="2"/>
      <c r="CE141" s="2">
        <v>0</v>
      </c>
      <c r="CF141" s="2">
        <v>0</v>
      </c>
      <c r="CG141" s="2">
        <v>0</v>
      </c>
      <c r="CH141" s="2">
        <v>0</v>
      </c>
      <c r="CI141" s="2">
        <v>0</v>
      </c>
      <c r="CJ141" s="2">
        <v>0</v>
      </c>
      <c r="CK141" s="2">
        <v>0</v>
      </c>
      <c r="CL141" s="2">
        <v>0</v>
      </c>
      <c r="CM141" s="2">
        <v>0</v>
      </c>
      <c r="CN141" s="2" t="s">
        <v>3</v>
      </c>
      <c r="CO141" s="2">
        <v>0</v>
      </c>
      <c r="CP141" s="2">
        <f t="shared" si="202"/>
        <v>0</v>
      </c>
      <c r="CQ141" s="2">
        <f t="shared" si="203"/>
        <v>0</v>
      </c>
      <c r="CR141" s="2">
        <f t="shared" si="204"/>
        <v>0</v>
      </c>
      <c r="CS141" s="2">
        <f t="shared" si="205"/>
        <v>0</v>
      </c>
      <c r="CT141" s="2">
        <f t="shared" si="206"/>
        <v>0</v>
      </c>
      <c r="CU141" s="2">
        <f t="shared" si="207"/>
        <v>0</v>
      </c>
      <c r="CV141" s="2">
        <f t="shared" si="208"/>
        <v>0</v>
      </c>
      <c r="CW141" s="2">
        <f t="shared" si="209"/>
        <v>0</v>
      </c>
      <c r="CX141" s="2">
        <f t="shared" si="210"/>
        <v>0</v>
      </c>
      <c r="CY141" s="2">
        <f t="shared" si="211"/>
        <v>0</v>
      </c>
      <c r="CZ141" s="2">
        <f t="shared" si="212"/>
        <v>0</v>
      </c>
      <c r="DA141" s="2"/>
      <c r="DB141" s="2"/>
      <c r="DC141" s="2" t="s">
        <v>3</v>
      </c>
      <c r="DD141" s="2" t="s">
        <v>3</v>
      </c>
      <c r="DE141" s="2" t="s">
        <v>3</v>
      </c>
      <c r="DF141" s="2" t="s">
        <v>3</v>
      </c>
      <c r="DG141" s="2" t="s">
        <v>3</v>
      </c>
      <c r="DH141" s="2" t="s">
        <v>3</v>
      </c>
      <c r="DI141" s="2" t="s">
        <v>3</v>
      </c>
      <c r="DJ141" s="2" t="s">
        <v>3</v>
      </c>
      <c r="DK141" s="2" t="s">
        <v>3</v>
      </c>
      <c r="DL141" s="2" t="s">
        <v>3</v>
      </c>
      <c r="DM141" s="2" t="s">
        <v>3</v>
      </c>
      <c r="DN141" s="2">
        <v>0</v>
      </c>
      <c r="DO141" s="2">
        <v>0</v>
      </c>
      <c r="DP141" s="2">
        <v>1</v>
      </c>
      <c r="DQ141" s="2">
        <v>1</v>
      </c>
      <c r="DR141" s="2"/>
      <c r="DS141" s="2"/>
      <c r="DT141" s="2"/>
      <c r="DU141" s="2">
        <v>1013</v>
      </c>
      <c r="DV141" s="2" t="s">
        <v>43</v>
      </c>
      <c r="DW141" s="2" t="s">
        <v>43</v>
      </c>
      <c r="DX141" s="2">
        <v>1</v>
      </c>
      <c r="DY141" s="2"/>
      <c r="DZ141" s="2" t="s">
        <v>3</v>
      </c>
      <c r="EA141" s="2" t="s">
        <v>3</v>
      </c>
      <c r="EB141" s="2" t="s">
        <v>3</v>
      </c>
      <c r="EC141" s="2" t="s">
        <v>3</v>
      </c>
      <c r="ED141" s="2"/>
      <c r="EE141" s="2">
        <v>83666879</v>
      </c>
      <c r="EF141" s="2">
        <v>2</v>
      </c>
      <c r="EG141" s="2" t="s">
        <v>24</v>
      </c>
      <c r="EH141" s="2">
        <v>27</v>
      </c>
      <c r="EI141" s="2" t="s">
        <v>59</v>
      </c>
      <c r="EJ141" s="2">
        <v>1</v>
      </c>
      <c r="EK141" s="2">
        <v>33001</v>
      </c>
      <c r="EL141" s="2" t="s">
        <v>59</v>
      </c>
      <c r="EM141" s="2" t="s">
        <v>60</v>
      </c>
      <c r="EN141" s="2"/>
      <c r="EO141" s="2" t="s">
        <v>3</v>
      </c>
      <c r="EP141" s="2"/>
      <c r="EQ141" s="2">
        <v>1024</v>
      </c>
      <c r="ER141" s="2">
        <v>0</v>
      </c>
      <c r="ES141" s="2">
        <v>0</v>
      </c>
      <c r="ET141" s="2">
        <v>0</v>
      </c>
      <c r="EU141" s="2">
        <v>0</v>
      </c>
      <c r="EV141" s="2">
        <v>0</v>
      </c>
      <c r="EW141" s="2">
        <v>0</v>
      </c>
      <c r="EX141" s="2">
        <v>0</v>
      </c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>
        <v>0</v>
      </c>
      <c r="FR141" s="2">
        <v>0</v>
      </c>
      <c r="FS141" s="2">
        <v>0</v>
      </c>
      <c r="FT141" s="2"/>
      <c r="FU141" s="2"/>
      <c r="FV141" s="2"/>
      <c r="FW141" s="2"/>
      <c r="FX141" s="2">
        <v>103</v>
      </c>
      <c r="FY141" s="2">
        <v>60</v>
      </c>
      <c r="FZ141" s="2"/>
      <c r="GA141" s="2" t="s">
        <v>3</v>
      </c>
      <c r="GB141" s="2"/>
      <c r="GC141" s="2"/>
      <c r="GD141" s="2">
        <v>1</v>
      </c>
      <c r="GE141" s="2"/>
      <c r="GF141" s="2">
        <v>457934895</v>
      </c>
      <c r="GG141" s="2">
        <v>2</v>
      </c>
      <c r="GH141" s="2">
        <v>1</v>
      </c>
      <c r="GI141" s="2">
        <v>-2</v>
      </c>
      <c r="GJ141" s="2">
        <v>0</v>
      </c>
      <c r="GK141" s="2">
        <v>0</v>
      </c>
      <c r="GL141" s="2">
        <f t="shared" si="213"/>
        <v>0</v>
      </c>
      <c r="GM141" s="2">
        <f t="shared" si="214"/>
        <v>0</v>
      </c>
      <c r="GN141" s="2">
        <f t="shared" si="215"/>
        <v>0</v>
      </c>
      <c r="GO141" s="2">
        <f t="shared" si="216"/>
        <v>0</v>
      </c>
      <c r="GP141" s="2">
        <f t="shared" si="217"/>
        <v>0</v>
      </c>
      <c r="GQ141" s="2"/>
      <c r="GR141" s="2">
        <v>0</v>
      </c>
      <c r="GS141" s="2">
        <v>0</v>
      </c>
      <c r="GT141" s="2">
        <v>0</v>
      </c>
      <c r="GU141" s="2" t="s">
        <v>3</v>
      </c>
      <c r="GV141" s="2">
        <f t="shared" si="218"/>
        <v>0</v>
      </c>
      <c r="GW141" s="2">
        <v>1</v>
      </c>
      <c r="GX141" s="2">
        <f t="shared" si="219"/>
        <v>0</v>
      </c>
      <c r="GY141" s="2"/>
      <c r="GZ141" s="2"/>
      <c r="HA141" s="2">
        <v>0</v>
      </c>
      <c r="HB141" s="2">
        <v>0</v>
      </c>
      <c r="HC141" s="2">
        <f t="shared" si="220"/>
        <v>0</v>
      </c>
      <c r="HD141" s="2"/>
      <c r="HE141" s="2" t="s">
        <v>3</v>
      </c>
      <c r="HF141" s="2" t="s">
        <v>3</v>
      </c>
      <c r="HG141" s="2"/>
      <c r="HH141" s="2"/>
      <c r="HI141" s="2"/>
      <c r="HJ141" s="2"/>
      <c r="HK141" s="2"/>
      <c r="HL141" s="2"/>
      <c r="HM141" s="2" t="s">
        <v>3</v>
      </c>
      <c r="HN141" s="2" t="s">
        <v>61</v>
      </c>
      <c r="HO141" s="2" t="s">
        <v>62</v>
      </c>
      <c r="HP141" s="2" t="s">
        <v>59</v>
      </c>
      <c r="HQ141" s="2" t="s">
        <v>59</v>
      </c>
      <c r="HR141" s="2"/>
      <c r="HS141" s="2">
        <v>0</v>
      </c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>
        <v>0</v>
      </c>
      <c r="IL141" s="2"/>
      <c r="IM141" s="2"/>
      <c r="IN141" s="2"/>
      <c r="IO141" s="2"/>
      <c r="IP141" s="2"/>
      <c r="IQ141" s="2"/>
      <c r="IR141" s="2"/>
      <c r="IS141" s="2"/>
      <c r="IT141" s="2"/>
      <c r="IU141" s="2"/>
    </row>
    <row r="142" spans="1:255" x14ac:dyDescent="0.2">
      <c r="A142">
        <v>18</v>
      </c>
      <c r="B142">
        <v>1</v>
      </c>
      <c r="C142">
        <v>235</v>
      </c>
      <c r="E142" t="s">
        <v>3</v>
      </c>
      <c r="F142" t="s">
        <v>89</v>
      </c>
      <c r="G142" t="s">
        <v>90</v>
      </c>
      <c r="H142" t="s">
        <v>43</v>
      </c>
      <c r="I142">
        <f>I137*J142</f>
        <v>0</v>
      </c>
      <c r="J142">
        <v>0</v>
      </c>
      <c r="K142">
        <v>0</v>
      </c>
      <c r="L142">
        <v>0</v>
      </c>
      <c r="M142">
        <v>0</v>
      </c>
      <c r="N142">
        <f t="shared" si="181"/>
        <v>0</v>
      </c>
      <c r="O142">
        <f t="shared" si="182"/>
        <v>0</v>
      </c>
      <c r="P142">
        <f t="shared" si="183"/>
        <v>0</v>
      </c>
      <c r="Q142">
        <f t="shared" si="184"/>
        <v>0</v>
      </c>
      <c r="R142">
        <f t="shared" si="185"/>
        <v>0</v>
      </c>
      <c r="S142">
        <f t="shared" si="186"/>
        <v>0</v>
      </c>
      <c r="T142">
        <f t="shared" si="187"/>
        <v>0</v>
      </c>
      <c r="U142">
        <f t="shared" si="188"/>
        <v>0</v>
      </c>
      <c r="V142">
        <f t="shared" si="189"/>
        <v>0</v>
      </c>
      <c r="W142">
        <f t="shared" si="190"/>
        <v>0</v>
      </c>
      <c r="X142">
        <f t="shared" si="191"/>
        <v>0</v>
      </c>
      <c r="Y142">
        <f t="shared" si="192"/>
        <v>0</v>
      </c>
      <c r="AA142">
        <v>-1</v>
      </c>
      <c r="AB142">
        <f t="shared" si="193"/>
        <v>0</v>
      </c>
      <c r="AC142">
        <f t="shared" si="194"/>
        <v>0</v>
      </c>
      <c r="AD142">
        <f t="shared" si="195"/>
        <v>0</v>
      </c>
      <c r="AE142">
        <f t="shared" si="196"/>
        <v>0</v>
      </c>
      <c r="AF142">
        <f t="shared" si="197"/>
        <v>0</v>
      </c>
      <c r="AG142">
        <f t="shared" si="198"/>
        <v>0</v>
      </c>
      <c r="AH142">
        <f t="shared" si="199"/>
        <v>0</v>
      </c>
      <c r="AI142">
        <f t="shared" si="200"/>
        <v>0</v>
      </c>
      <c r="AJ142">
        <f t="shared" si="201"/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103</v>
      </c>
      <c r="AU142">
        <v>60</v>
      </c>
      <c r="AV142">
        <v>1</v>
      </c>
      <c r="AW142">
        <v>1</v>
      </c>
      <c r="AZ142">
        <v>1</v>
      </c>
      <c r="BA142">
        <v>1</v>
      </c>
      <c r="BB142">
        <v>1</v>
      </c>
      <c r="BC142">
        <v>1</v>
      </c>
      <c r="BD142" t="s">
        <v>3</v>
      </c>
      <c r="BE142" t="s">
        <v>3</v>
      </c>
      <c r="BF142" t="s">
        <v>3</v>
      </c>
      <c r="BG142" t="s">
        <v>3</v>
      </c>
      <c r="BH142">
        <v>3</v>
      </c>
      <c r="BI142">
        <v>1</v>
      </c>
      <c r="BJ142" t="s">
        <v>3</v>
      </c>
      <c r="BM142">
        <v>33001</v>
      </c>
      <c r="BN142">
        <v>0</v>
      </c>
      <c r="BO142" t="s">
        <v>3</v>
      </c>
      <c r="BP142">
        <v>0</v>
      </c>
      <c r="BQ142">
        <v>2</v>
      </c>
      <c r="BR142">
        <v>0</v>
      </c>
      <c r="BS142">
        <v>1</v>
      </c>
      <c r="BT142">
        <v>1</v>
      </c>
      <c r="BU142">
        <v>1</v>
      </c>
      <c r="BV142">
        <v>1</v>
      </c>
      <c r="BW142">
        <v>1</v>
      </c>
      <c r="BX142">
        <v>1</v>
      </c>
      <c r="BY142" t="s">
        <v>3</v>
      </c>
      <c r="BZ142">
        <v>103</v>
      </c>
      <c r="CA142">
        <v>60</v>
      </c>
      <c r="CB142" t="s">
        <v>3</v>
      </c>
      <c r="CE142">
        <v>0</v>
      </c>
      <c r="CF142">
        <v>0</v>
      </c>
      <c r="CG142">
        <v>0</v>
      </c>
      <c r="CH142">
        <v>0</v>
      </c>
      <c r="CI142">
        <v>0</v>
      </c>
      <c r="CJ142">
        <v>0</v>
      </c>
      <c r="CK142">
        <v>0</v>
      </c>
      <c r="CL142">
        <v>0</v>
      </c>
      <c r="CM142">
        <v>0</v>
      </c>
      <c r="CN142" t="s">
        <v>3</v>
      </c>
      <c r="CO142">
        <v>0</v>
      </c>
      <c r="CP142">
        <f t="shared" si="202"/>
        <v>0</v>
      </c>
      <c r="CQ142">
        <f t="shared" si="203"/>
        <v>0</v>
      </c>
      <c r="CR142">
        <f t="shared" si="204"/>
        <v>0</v>
      </c>
      <c r="CS142">
        <f t="shared" si="205"/>
        <v>0</v>
      </c>
      <c r="CT142">
        <f t="shared" si="206"/>
        <v>0</v>
      </c>
      <c r="CU142">
        <f t="shared" si="207"/>
        <v>0</v>
      </c>
      <c r="CV142">
        <f t="shared" si="208"/>
        <v>0</v>
      </c>
      <c r="CW142">
        <f t="shared" si="209"/>
        <v>0</v>
      </c>
      <c r="CX142">
        <f t="shared" si="210"/>
        <v>0</v>
      </c>
      <c r="CY142">
        <f t="shared" si="211"/>
        <v>0</v>
      </c>
      <c r="CZ142">
        <f t="shared" si="212"/>
        <v>0</v>
      </c>
      <c r="DC142" t="s">
        <v>3</v>
      </c>
      <c r="DD142" t="s">
        <v>3</v>
      </c>
      <c r="DE142" t="s">
        <v>3</v>
      </c>
      <c r="DF142" t="s">
        <v>3</v>
      </c>
      <c r="DG142" t="s">
        <v>3</v>
      </c>
      <c r="DH142" t="s">
        <v>3</v>
      </c>
      <c r="DI142" t="s">
        <v>3</v>
      </c>
      <c r="DJ142" t="s">
        <v>3</v>
      </c>
      <c r="DK142" t="s">
        <v>3</v>
      </c>
      <c r="DL142" t="s">
        <v>3</v>
      </c>
      <c r="DM142" t="s">
        <v>3</v>
      </c>
      <c r="DN142">
        <v>0</v>
      </c>
      <c r="DO142">
        <v>0</v>
      </c>
      <c r="DP142">
        <v>1</v>
      </c>
      <c r="DQ142">
        <v>1</v>
      </c>
      <c r="DU142">
        <v>1013</v>
      </c>
      <c r="DV142" t="s">
        <v>43</v>
      </c>
      <c r="DW142" t="s">
        <v>43</v>
      </c>
      <c r="DX142">
        <v>1</v>
      </c>
      <c r="DZ142" t="s">
        <v>3</v>
      </c>
      <c r="EA142" t="s">
        <v>3</v>
      </c>
      <c r="EB142" t="s">
        <v>3</v>
      </c>
      <c r="EC142" t="s">
        <v>3</v>
      </c>
      <c r="EE142">
        <v>83666879</v>
      </c>
      <c r="EF142">
        <v>2</v>
      </c>
      <c r="EG142" t="s">
        <v>24</v>
      </c>
      <c r="EH142">
        <v>27</v>
      </c>
      <c r="EI142" t="s">
        <v>59</v>
      </c>
      <c r="EJ142">
        <v>1</v>
      </c>
      <c r="EK142">
        <v>33001</v>
      </c>
      <c r="EL142" t="s">
        <v>59</v>
      </c>
      <c r="EM142" t="s">
        <v>60</v>
      </c>
      <c r="EO142" t="s">
        <v>3</v>
      </c>
      <c r="EQ142">
        <v>1024</v>
      </c>
      <c r="ER142">
        <v>0</v>
      </c>
      <c r="ES142">
        <v>0</v>
      </c>
      <c r="ET142">
        <v>0</v>
      </c>
      <c r="EU142">
        <v>0</v>
      </c>
      <c r="EV142">
        <v>0</v>
      </c>
      <c r="EW142">
        <v>0</v>
      </c>
      <c r="EX142">
        <v>0</v>
      </c>
      <c r="FQ142">
        <v>0</v>
      </c>
      <c r="FR142">
        <v>0</v>
      </c>
      <c r="FS142">
        <v>0</v>
      </c>
      <c r="FX142">
        <v>103</v>
      </c>
      <c r="FY142">
        <v>60</v>
      </c>
      <c r="GA142" t="s">
        <v>3</v>
      </c>
      <c r="GD142">
        <v>1</v>
      </c>
      <c r="GF142">
        <v>457934895</v>
      </c>
      <c r="GG142">
        <v>2</v>
      </c>
      <c r="GH142">
        <v>1</v>
      </c>
      <c r="GI142">
        <v>-2</v>
      </c>
      <c r="GJ142">
        <v>0</v>
      </c>
      <c r="GK142">
        <v>0</v>
      </c>
      <c r="GL142">
        <f t="shared" si="213"/>
        <v>0</v>
      </c>
      <c r="GM142">
        <f t="shared" si="214"/>
        <v>0</v>
      </c>
      <c r="GN142">
        <f t="shared" si="215"/>
        <v>0</v>
      </c>
      <c r="GO142">
        <f t="shared" si="216"/>
        <v>0</v>
      </c>
      <c r="GP142">
        <f t="shared" si="217"/>
        <v>0</v>
      </c>
      <c r="GR142">
        <v>0</v>
      </c>
      <c r="GS142">
        <v>0</v>
      </c>
      <c r="GT142">
        <v>0</v>
      </c>
      <c r="GU142" t="s">
        <v>3</v>
      </c>
      <c r="GV142">
        <f t="shared" si="218"/>
        <v>0</v>
      </c>
      <c r="GW142">
        <v>1</v>
      </c>
      <c r="GX142">
        <f t="shared" si="219"/>
        <v>0</v>
      </c>
      <c r="HA142">
        <v>0</v>
      </c>
      <c r="HB142">
        <v>0</v>
      </c>
      <c r="HC142">
        <f t="shared" si="220"/>
        <v>0</v>
      </c>
      <c r="HE142" t="s">
        <v>3</v>
      </c>
      <c r="HF142" t="s">
        <v>3</v>
      </c>
      <c r="HM142" t="s">
        <v>3</v>
      </c>
      <c r="HN142" t="s">
        <v>61</v>
      </c>
      <c r="HO142" t="s">
        <v>62</v>
      </c>
      <c r="HP142" t="s">
        <v>59</v>
      </c>
      <c r="HQ142" t="s">
        <v>59</v>
      </c>
      <c r="HS142">
        <v>0</v>
      </c>
      <c r="IK142">
        <v>0</v>
      </c>
    </row>
    <row r="143" spans="1:255" x14ac:dyDescent="0.2">
      <c r="A143" s="2">
        <v>18</v>
      </c>
      <c r="B143" s="2">
        <v>1</v>
      </c>
      <c r="C143" s="2">
        <v>218</v>
      </c>
      <c r="D143" s="2"/>
      <c r="E143" s="2" t="s">
        <v>3</v>
      </c>
      <c r="F143" s="2" t="s">
        <v>92</v>
      </c>
      <c r="G143" s="2" t="s">
        <v>93</v>
      </c>
      <c r="H143" s="2" t="s">
        <v>94</v>
      </c>
      <c r="I143" s="2">
        <f>I136*J143</f>
        <v>0</v>
      </c>
      <c r="J143" s="2">
        <v>0</v>
      </c>
      <c r="K143" s="2">
        <v>0</v>
      </c>
      <c r="L143" s="2">
        <v>0</v>
      </c>
      <c r="M143" s="2">
        <v>0</v>
      </c>
      <c r="N143" s="2">
        <f t="shared" si="181"/>
        <v>0</v>
      </c>
      <c r="O143" s="2">
        <f t="shared" si="182"/>
        <v>0</v>
      </c>
      <c r="P143" s="2">
        <f t="shared" si="183"/>
        <v>0</v>
      </c>
      <c r="Q143" s="2">
        <f t="shared" si="184"/>
        <v>0</v>
      </c>
      <c r="R143" s="2">
        <f t="shared" si="185"/>
        <v>0</v>
      </c>
      <c r="S143" s="2">
        <f t="shared" si="186"/>
        <v>0</v>
      </c>
      <c r="T143" s="2">
        <f t="shared" si="187"/>
        <v>0</v>
      </c>
      <c r="U143" s="2">
        <f t="shared" si="188"/>
        <v>0</v>
      </c>
      <c r="V143" s="2">
        <f t="shared" si="189"/>
        <v>0</v>
      </c>
      <c r="W143" s="2">
        <f t="shared" si="190"/>
        <v>0</v>
      </c>
      <c r="X143" s="2">
        <f t="shared" si="191"/>
        <v>0</v>
      </c>
      <c r="Y143" s="2">
        <f t="shared" si="192"/>
        <v>0</v>
      </c>
      <c r="Z143" s="2"/>
      <c r="AA143" s="2">
        <v>-1</v>
      </c>
      <c r="AB143" s="2">
        <f t="shared" si="193"/>
        <v>0</v>
      </c>
      <c r="AC143" s="2">
        <f t="shared" si="194"/>
        <v>0</v>
      </c>
      <c r="AD143" s="2">
        <f t="shared" si="195"/>
        <v>0</v>
      </c>
      <c r="AE143" s="2">
        <f t="shared" si="196"/>
        <v>0</v>
      </c>
      <c r="AF143" s="2">
        <f t="shared" si="197"/>
        <v>0</v>
      </c>
      <c r="AG143" s="2">
        <f t="shared" si="198"/>
        <v>0</v>
      </c>
      <c r="AH143" s="2">
        <f t="shared" si="199"/>
        <v>0</v>
      </c>
      <c r="AI143" s="2">
        <f t="shared" si="200"/>
        <v>0</v>
      </c>
      <c r="AJ143" s="2">
        <f t="shared" si="201"/>
        <v>0</v>
      </c>
      <c r="AK143" s="2">
        <v>0</v>
      </c>
      <c r="AL143" s="2">
        <v>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0</v>
      </c>
      <c r="AS143" s="2">
        <v>0</v>
      </c>
      <c r="AT143" s="2">
        <v>103</v>
      </c>
      <c r="AU143" s="2">
        <v>60</v>
      </c>
      <c r="AV143" s="2">
        <v>1</v>
      </c>
      <c r="AW143" s="2">
        <v>1</v>
      </c>
      <c r="AX143" s="2"/>
      <c r="AY143" s="2"/>
      <c r="AZ143" s="2">
        <v>1</v>
      </c>
      <c r="BA143" s="2">
        <v>1</v>
      </c>
      <c r="BB143" s="2">
        <v>1</v>
      </c>
      <c r="BC143" s="2">
        <v>1</v>
      </c>
      <c r="BD143" s="2" t="s">
        <v>3</v>
      </c>
      <c r="BE143" s="2" t="s">
        <v>3</v>
      </c>
      <c r="BF143" s="2" t="s">
        <v>3</v>
      </c>
      <c r="BG143" s="2" t="s">
        <v>3</v>
      </c>
      <c r="BH143" s="2">
        <v>3</v>
      </c>
      <c r="BI143" s="2">
        <v>1</v>
      </c>
      <c r="BJ143" s="2" t="s">
        <v>3</v>
      </c>
      <c r="BK143" s="2"/>
      <c r="BL143" s="2"/>
      <c r="BM143" s="2">
        <v>33001</v>
      </c>
      <c r="BN143" s="2">
        <v>0</v>
      </c>
      <c r="BO143" s="2" t="s">
        <v>3</v>
      </c>
      <c r="BP143" s="2">
        <v>0</v>
      </c>
      <c r="BQ143" s="2">
        <v>2</v>
      </c>
      <c r="BR143" s="2">
        <v>0</v>
      </c>
      <c r="BS143" s="2">
        <v>1</v>
      </c>
      <c r="BT143" s="2">
        <v>1</v>
      </c>
      <c r="BU143" s="2">
        <v>1</v>
      </c>
      <c r="BV143" s="2">
        <v>1</v>
      </c>
      <c r="BW143" s="2">
        <v>1</v>
      </c>
      <c r="BX143" s="2">
        <v>1</v>
      </c>
      <c r="BY143" s="2" t="s">
        <v>3</v>
      </c>
      <c r="BZ143" s="2">
        <v>103</v>
      </c>
      <c r="CA143" s="2">
        <v>60</v>
      </c>
      <c r="CB143" s="2" t="s">
        <v>3</v>
      </c>
      <c r="CC143" s="2"/>
      <c r="CD143" s="2"/>
      <c r="CE143" s="2">
        <v>0</v>
      </c>
      <c r="CF143" s="2">
        <v>0</v>
      </c>
      <c r="CG143" s="2">
        <v>0</v>
      </c>
      <c r="CH143" s="2">
        <v>0</v>
      </c>
      <c r="CI143" s="2">
        <v>0</v>
      </c>
      <c r="CJ143" s="2">
        <v>0</v>
      </c>
      <c r="CK143" s="2">
        <v>0</v>
      </c>
      <c r="CL143" s="2">
        <v>0</v>
      </c>
      <c r="CM143" s="2">
        <v>0</v>
      </c>
      <c r="CN143" s="2" t="s">
        <v>3</v>
      </c>
      <c r="CO143" s="2">
        <v>0</v>
      </c>
      <c r="CP143" s="2">
        <f t="shared" si="202"/>
        <v>0</v>
      </c>
      <c r="CQ143" s="2">
        <f t="shared" si="203"/>
        <v>0</v>
      </c>
      <c r="CR143" s="2">
        <f t="shared" si="204"/>
        <v>0</v>
      </c>
      <c r="CS143" s="2">
        <f t="shared" si="205"/>
        <v>0</v>
      </c>
      <c r="CT143" s="2">
        <f t="shared" si="206"/>
        <v>0</v>
      </c>
      <c r="CU143" s="2">
        <f t="shared" si="207"/>
        <v>0</v>
      </c>
      <c r="CV143" s="2">
        <f t="shared" si="208"/>
        <v>0</v>
      </c>
      <c r="CW143" s="2">
        <f t="shared" si="209"/>
        <v>0</v>
      </c>
      <c r="CX143" s="2">
        <f t="shared" si="210"/>
        <v>0</v>
      </c>
      <c r="CY143" s="2">
        <f t="shared" si="211"/>
        <v>0</v>
      </c>
      <c r="CZ143" s="2">
        <f t="shared" si="212"/>
        <v>0</v>
      </c>
      <c r="DA143" s="2"/>
      <c r="DB143" s="2"/>
      <c r="DC143" s="2" t="s">
        <v>3</v>
      </c>
      <c r="DD143" s="2" t="s">
        <v>3</v>
      </c>
      <c r="DE143" s="2" t="s">
        <v>3</v>
      </c>
      <c r="DF143" s="2" t="s">
        <v>3</v>
      </c>
      <c r="DG143" s="2" t="s">
        <v>3</v>
      </c>
      <c r="DH143" s="2" t="s">
        <v>3</v>
      </c>
      <c r="DI143" s="2" t="s">
        <v>3</v>
      </c>
      <c r="DJ143" s="2" t="s">
        <v>3</v>
      </c>
      <c r="DK143" s="2" t="s">
        <v>3</v>
      </c>
      <c r="DL143" s="2" t="s">
        <v>3</v>
      </c>
      <c r="DM143" s="2" t="s">
        <v>3</v>
      </c>
      <c r="DN143" s="2">
        <v>0</v>
      </c>
      <c r="DO143" s="2">
        <v>0</v>
      </c>
      <c r="DP143" s="2">
        <v>1</v>
      </c>
      <c r="DQ143" s="2">
        <v>1</v>
      </c>
      <c r="DR143" s="2"/>
      <c r="DS143" s="2"/>
      <c r="DT143" s="2"/>
      <c r="DU143" s="2">
        <v>1009</v>
      </c>
      <c r="DV143" s="2" t="s">
        <v>94</v>
      </c>
      <c r="DW143" s="2" t="s">
        <v>94</v>
      </c>
      <c r="DX143" s="2">
        <v>1000</v>
      </c>
      <c r="DY143" s="2"/>
      <c r="DZ143" s="2" t="s">
        <v>3</v>
      </c>
      <c r="EA143" s="2" t="s">
        <v>3</v>
      </c>
      <c r="EB143" s="2" t="s">
        <v>3</v>
      </c>
      <c r="EC143" s="2" t="s">
        <v>3</v>
      </c>
      <c r="ED143" s="2"/>
      <c r="EE143" s="2">
        <v>83666879</v>
      </c>
      <c r="EF143" s="2">
        <v>2</v>
      </c>
      <c r="EG143" s="2" t="s">
        <v>24</v>
      </c>
      <c r="EH143" s="2">
        <v>27</v>
      </c>
      <c r="EI143" s="2" t="s">
        <v>59</v>
      </c>
      <c r="EJ143" s="2">
        <v>1</v>
      </c>
      <c r="EK143" s="2">
        <v>33001</v>
      </c>
      <c r="EL143" s="2" t="s">
        <v>59</v>
      </c>
      <c r="EM143" s="2" t="s">
        <v>60</v>
      </c>
      <c r="EN143" s="2"/>
      <c r="EO143" s="2" t="s">
        <v>3</v>
      </c>
      <c r="EP143" s="2"/>
      <c r="EQ143" s="2">
        <v>1024</v>
      </c>
      <c r="ER143" s="2">
        <v>0</v>
      </c>
      <c r="ES143" s="2">
        <v>0</v>
      </c>
      <c r="ET143" s="2">
        <v>0</v>
      </c>
      <c r="EU143" s="2">
        <v>0</v>
      </c>
      <c r="EV143" s="2">
        <v>0</v>
      </c>
      <c r="EW143" s="2">
        <v>0</v>
      </c>
      <c r="EX143" s="2">
        <v>0</v>
      </c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>
        <v>0</v>
      </c>
      <c r="FR143" s="2">
        <v>0</v>
      </c>
      <c r="FS143" s="2">
        <v>0</v>
      </c>
      <c r="FT143" s="2"/>
      <c r="FU143" s="2"/>
      <c r="FV143" s="2"/>
      <c r="FW143" s="2"/>
      <c r="FX143" s="2">
        <v>103</v>
      </c>
      <c r="FY143" s="2">
        <v>60</v>
      </c>
      <c r="FZ143" s="2"/>
      <c r="GA143" s="2" t="s">
        <v>3</v>
      </c>
      <c r="GB143" s="2"/>
      <c r="GC143" s="2"/>
      <c r="GD143" s="2">
        <v>1</v>
      </c>
      <c r="GE143" s="2"/>
      <c r="GF143" s="2">
        <v>1602794472</v>
      </c>
      <c r="GG143" s="2">
        <v>2</v>
      </c>
      <c r="GH143" s="2">
        <v>1</v>
      </c>
      <c r="GI143" s="2">
        <v>-2</v>
      </c>
      <c r="GJ143" s="2">
        <v>0</v>
      </c>
      <c r="GK143" s="2">
        <v>0</v>
      </c>
      <c r="GL143" s="2">
        <f t="shared" si="213"/>
        <v>0</v>
      </c>
      <c r="GM143" s="2">
        <f t="shared" si="214"/>
        <v>0</v>
      </c>
      <c r="GN143" s="2">
        <f t="shared" si="215"/>
        <v>0</v>
      </c>
      <c r="GO143" s="2">
        <f t="shared" si="216"/>
        <v>0</v>
      </c>
      <c r="GP143" s="2">
        <f t="shared" si="217"/>
        <v>0</v>
      </c>
      <c r="GQ143" s="2"/>
      <c r="GR143" s="2">
        <v>0</v>
      </c>
      <c r="GS143" s="2">
        <v>0</v>
      </c>
      <c r="GT143" s="2">
        <v>0</v>
      </c>
      <c r="GU143" s="2" t="s">
        <v>3</v>
      </c>
      <c r="GV143" s="2">
        <f t="shared" si="218"/>
        <v>0</v>
      </c>
      <c r="GW143" s="2">
        <v>1</v>
      </c>
      <c r="GX143" s="2">
        <f t="shared" si="219"/>
        <v>0</v>
      </c>
      <c r="GY143" s="2"/>
      <c r="GZ143" s="2"/>
      <c r="HA143" s="2">
        <v>0</v>
      </c>
      <c r="HB143" s="2">
        <v>0</v>
      </c>
      <c r="HC143" s="2">
        <f t="shared" si="220"/>
        <v>0</v>
      </c>
      <c r="HD143" s="2"/>
      <c r="HE143" s="2" t="s">
        <v>3</v>
      </c>
      <c r="HF143" s="2" t="s">
        <v>3</v>
      </c>
      <c r="HG143" s="2"/>
      <c r="HH143" s="2"/>
      <c r="HI143" s="2"/>
      <c r="HJ143" s="2"/>
      <c r="HK143" s="2"/>
      <c r="HL143" s="2"/>
      <c r="HM143" s="2" t="s">
        <v>3</v>
      </c>
      <c r="HN143" s="2" t="s">
        <v>61</v>
      </c>
      <c r="HO143" s="2" t="s">
        <v>62</v>
      </c>
      <c r="HP143" s="2" t="s">
        <v>59</v>
      </c>
      <c r="HQ143" s="2" t="s">
        <v>59</v>
      </c>
      <c r="HR143" s="2"/>
      <c r="HS143" s="2">
        <v>0</v>
      </c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>
        <v>0</v>
      </c>
      <c r="IL143" s="2"/>
      <c r="IM143" s="2"/>
      <c r="IN143" s="2"/>
      <c r="IO143" s="2"/>
      <c r="IP143" s="2"/>
      <c r="IQ143" s="2"/>
      <c r="IR143" s="2"/>
      <c r="IS143" s="2"/>
      <c r="IT143" s="2"/>
      <c r="IU143" s="2"/>
    </row>
    <row r="144" spans="1:255" x14ac:dyDescent="0.2">
      <c r="A144">
        <v>18</v>
      </c>
      <c r="B144">
        <v>1</v>
      </c>
      <c r="C144">
        <v>236</v>
      </c>
      <c r="E144" t="s">
        <v>3</v>
      </c>
      <c r="F144" t="s">
        <v>92</v>
      </c>
      <c r="G144" t="s">
        <v>93</v>
      </c>
      <c r="H144" t="s">
        <v>94</v>
      </c>
      <c r="I144">
        <f>I137*J144</f>
        <v>0</v>
      </c>
      <c r="J144">
        <v>0</v>
      </c>
      <c r="K144">
        <v>0</v>
      </c>
      <c r="L144">
        <v>0</v>
      </c>
      <c r="M144">
        <v>0</v>
      </c>
      <c r="N144">
        <f t="shared" si="181"/>
        <v>0</v>
      </c>
      <c r="O144">
        <f t="shared" si="182"/>
        <v>0</v>
      </c>
      <c r="P144">
        <f t="shared" si="183"/>
        <v>0</v>
      </c>
      <c r="Q144">
        <f t="shared" si="184"/>
        <v>0</v>
      </c>
      <c r="R144">
        <f t="shared" si="185"/>
        <v>0</v>
      </c>
      <c r="S144">
        <f t="shared" si="186"/>
        <v>0</v>
      </c>
      <c r="T144">
        <f t="shared" si="187"/>
        <v>0</v>
      </c>
      <c r="U144">
        <f t="shared" si="188"/>
        <v>0</v>
      </c>
      <c r="V144">
        <f t="shared" si="189"/>
        <v>0</v>
      </c>
      <c r="W144">
        <f t="shared" si="190"/>
        <v>0</v>
      </c>
      <c r="X144">
        <f t="shared" si="191"/>
        <v>0</v>
      </c>
      <c r="Y144">
        <f t="shared" si="192"/>
        <v>0</v>
      </c>
      <c r="AA144">
        <v>-1</v>
      </c>
      <c r="AB144">
        <f t="shared" si="193"/>
        <v>0</v>
      </c>
      <c r="AC144">
        <f t="shared" si="194"/>
        <v>0</v>
      </c>
      <c r="AD144">
        <f t="shared" si="195"/>
        <v>0</v>
      </c>
      <c r="AE144">
        <f t="shared" si="196"/>
        <v>0</v>
      </c>
      <c r="AF144">
        <f t="shared" si="197"/>
        <v>0</v>
      </c>
      <c r="AG144">
        <f t="shared" si="198"/>
        <v>0</v>
      </c>
      <c r="AH144">
        <f t="shared" si="199"/>
        <v>0</v>
      </c>
      <c r="AI144">
        <f t="shared" si="200"/>
        <v>0</v>
      </c>
      <c r="AJ144">
        <f t="shared" si="201"/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103</v>
      </c>
      <c r="AU144">
        <v>60</v>
      </c>
      <c r="AV144">
        <v>1</v>
      </c>
      <c r="AW144">
        <v>1</v>
      </c>
      <c r="AZ144">
        <v>1</v>
      </c>
      <c r="BA144">
        <v>1</v>
      </c>
      <c r="BB144">
        <v>1</v>
      </c>
      <c r="BC144">
        <v>1</v>
      </c>
      <c r="BD144" t="s">
        <v>3</v>
      </c>
      <c r="BE144" t="s">
        <v>3</v>
      </c>
      <c r="BF144" t="s">
        <v>3</v>
      </c>
      <c r="BG144" t="s">
        <v>3</v>
      </c>
      <c r="BH144">
        <v>3</v>
      </c>
      <c r="BI144">
        <v>1</v>
      </c>
      <c r="BJ144" t="s">
        <v>3</v>
      </c>
      <c r="BM144">
        <v>33001</v>
      </c>
      <c r="BN144">
        <v>0</v>
      </c>
      <c r="BO144" t="s">
        <v>3</v>
      </c>
      <c r="BP144">
        <v>0</v>
      </c>
      <c r="BQ144">
        <v>2</v>
      </c>
      <c r="BR144">
        <v>0</v>
      </c>
      <c r="BS144">
        <v>1</v>
      </c>
      <c r="BT144">
        <v>1</v>
      </c>
      <c r="BU144">
        <v>1</v>
      </c>
      <c r="BV144">
        <v>1</v>
      </c>
      <c r="BW144">
        <v>1</v>
      </c>
      <c r="BX144">
        <v>1</v>
      </c>
      <c r="BY144" t="s">
        <v>3</v>
      </c>
      <c r="BZ144">
        <v>103</v>
      </c>
      <c r="CA144">
        <v>60</v>
      </c>
      <c r="CB144" t="s">
        <v>3</v>
      </c>
      <c r="CE144">
        <v>0</v>
      </c>
      <c r="CF144">
        <v>0</v>
      </c>
      <c r="CG144">
        <v>0</v>
      </c>
      <c r="CH144">
        <v>0</v>
      </c>
      <c r="CI144">
        <v>0</v>
      </c>
      <c r="CJ144">
        <v>0</v>
      </c>
      <c r="CK144">
        <v>0</v>
      </c>
      <c r="CL144">
        <v>0</v>
      </c>
      <c r="CM144">
        <v>0</v>
      </c>
      <c r="CN144" t="s">
        <v>3</v>
      </c>
      <c r="CO144">
        <v>0</v>
      </c>
      <c r="CP144">
        <f t="shared" si="202"/>
        <v>0</v>
      </c>
      <c r="CQ144">
        <f t="shared" si="203"/>
        <v>0</v>
      </c>
      <c r="CR144">
        <f t="shared" si="204"/>
        <v>0</v>
      </c>
      <c r="CS144">
        <f t="shared" si="205"/>
        <v>0</v>
      </c>
      <c r="CT144">
        <f t="shared" si="206"/>
        <v>0</v>
      </c>
      <c r="CU144">
        <f t="shared" si="207"/>
        <v>0</v>
      </c>
      <c r="CV144">
        <f t="shared" si="208"/>
        <v>0</v>
      </c>
      <c r="CW144">
        <f t="shared" si="209"/>
        <v>0</v>
      </c>
      <c r="CX144">
        <f t="shared" si="210"/>
        <v>0</v>
      </c>
      <c r="CY144">
        <f t="shared" si="211"/>
        <v>0</v>
      </c>
      <c r="CZ144">
        <f t="shared" si="212"/>
        <v>0</v>
      </c>
      <c r="DC144" t="s">
        <v>3</v>
      </c>
      <c r="DD144" t="s">
        <v>3</v>
      </c>
      <c r="DE144" t="s">
        <v>3</v>
      </c>
      <c r="DF144" t="s">
        <v>3</v>
      </c>
      <c r="DG144" t="s">
        <v>3</v>
      </c>
      <c r="DH144" t="s">
        <v>3</v>
      </c>
      <c r="DI144" t="s">
        <v>3</v>
      </c>
      <c r="DJ144" t="s">
        <v>3</v>
      </c>
      <c r="DK144" t="s">
        <v>3</v>
      </c>
      <c r="DL144" t="s">
        <v>3</v>
      </c>
      <c r="DM144" t="s">
        <v>3</v>
      </c>
      <c r="DN144">
        <v>0</v>
      </c>
      <c r="DO144">
        <v>0</v>
      </c>
      <c r="DP144">
        <v>1</v>
      </c>
      <c r="DQ144">
        <v>1</v>
      </c>
      <c r="DU144">
        <v>1009</v>
      </c>
      <c r="DV144" t="s">
        <v>94</v>
      </c>
      <c r="DW144" t="s">
        <v>94</v>
      </c>
      <c r="DX144">
        <v>1000</v>
      </c>
      <c r="DZ144" t="s">
        <v>3</v>
      </c>
      <c r="EA144" t="s">
        <v>3</v>
      </c>
      <c r="EB144" t="s">
        <v>3</v>
      </c>
      <c r="EC144" t="s">
        <v>3</v>
      </c>
      <c r="EE144">
        <v>83666879</v>
      </c>
      <c r="EF144">
        <v>2</v>
      </c>
      <c r="EG144" t="s">
        <v>24</v>
      </c>
      <c r="EH144">
        <v>27</v>
      </c>
      <c r="EI144" t="s">
        <v>59</v>
      </c>
      <c r="EJ144">
        <v>1</v>
      </c>
      <c r="EK144">
        <v>33001</v>
      </c>
      <c r="EL144" t="s">
        <v>59</v>
      </c>
      <c r="EM144" t="s">
        <v>60</v>
      </c>
      <c r="EO144" t="s">
        <v>3</v>
      </c>
      <c r="EQ144">
        <v>1024</v>
      </c>
      <c r="ER144">
        <v>0</v>
      </c>
      <c r="ES144">
        <v>0</v>
      </c>
      <c r="ET144">
        <v>0</v>
      </c>
      <c r="EU144">
        <v>0</v>
      </c>
      <c r="EV144">
        <v>0</v>
      </c>
      <c r="EW144">
        <v>0</v>
      </c>
      <c r="EX144">
        <v>0</v>
      </c>
      <c r="FQ144">
        <v>0</v>
      </c>
      <c r="FR144">
        <v>0</v>
      </c>
      <c r="FS144">
        <v>0</v>
      </c>
      <c r="FX144">
        <v>103</v>
      </c>
      <c r="FY144">
        <v>60</v>
      </c>
      <c r="GA144" t="s">
        <v>3</v>
      </c>
      <c r="GD144">
        <v>1</v>
      </c>
      <c r="GF144">
        <v>1602794472</v>
      </c>
      <c r="GG144">
        <v>2</v>
      </c>
      <c r="GH144">
        <v>1</v>
      </c>
      <c r="GI144">
        <v>-2</v>
      </c>
      <c r="GJ144">
        <v>0</v>
      </c>
      <c r="GK144">
        <v>0</v>
      </c>
      <c r="GL144">
        <f t="shared" si="213"/>
        <v>0</v>
      </c>
      <c r="GM144">
        <f t="shared" si="214"/>
        <v>0</v>
      </c>
      <c r="GN144">
        <f t="shared" si="215"/>
        <v>0</v>
      </c>
      <c r="GO144">
        <f t="shared" si="216"/>
        <v>0</v>
      </c>
      <c r="GP144">
        <f t="shared" si="217"/>
        <v>0</v>
      </c>
      <c r="GR144">
        <v>0</v>
      </c>
      <c r="GS144">
        <v>0</v>
      </c>
      <c r="GT144">
        <v>0</v>
      </c>
      <c r="GU144" t="s">
        <v>3</v>
      </c>
      <c r="GV144">
        <f t="shared" si="218"/>
        <v>0</v>
      </c>
      <c r="GW144">
        <v>1</v>
      </c>
      <c r="GX144">
        <f t="shared" si="219"/>
        <v>0</v>
      </c>
      <c r="HA144">
        <v>0</v>
      </c>
      <c r="HB144">
        <v>0</v>
      </c>
      <c r="HC144">
        <f t="shared" si="220"/>
        <v>0</v>
      </c>
      <c r="HE144" t="s">
        <v>3</v>
      </c>
      <c r="HF144" t="s">
        <v>3</v>
      </c>
      <c r="HM144" t="s">
        <v>3</v>
      </c>
      <c r="HN144" t="s">
        <v>61</v>
      </c>
      <c r="HO144" t="s">
        <v>62</v>
      </c>
      <c r="HP144" t="s">
        <v>59</v>
      </c>
      <c r="HQ144" t="s">
        <v>59</v>
      </c>
      <c r="HS144">
        <v>0</v>
      </c>
      <c r="IK144">
        <v>0</v>
      </c>
    </row>
    <row r="145" spans="1:255" x14ac:dyDescent="0.2">
      <c r="A145" s="2">
        <v>18</v>
      </c>
      <c r="B145" s="2">
        <v>1</v>
      </c>
      <c r="C145" s="2">
        <v>219</v>
      </c>
      <c r="D145" s="2"/>
      <c r="E145" s="2" t="s">
        <v>3</v>
      </c>
      <c r="F145" s="2" t="s">
        <v>96</v>
      </c>
      <c r="G145" s="2" t="s">
        <v>97</v>
      </c>
      <c r="H145" s="2" t="s">
        <v>86</v>
      </c>
      <c r="I145" s="2">
        <f>I136*J145</f>
        <v>0</v>
      </c>
      <c r="J145" s="2">
        <v>0</v>
      </c>
      <c r="K145" s="2">
        <v>0</v>
      </c>
      <c r="L145" s="2">
        <v>0</v>
      </c>
      <c r="M145" s="2">
        <v>0</v>
      </c>
      <c r="N145" s="2">
        <f t="shared" si="181"/>
        <v>0</v>
      </c>
      <c r="O145" s="2">
        <f t="shared" si="182"/>
        <v>0</v>
      </c>
      <c r="P145" s="2">
        <f t="shared" si="183"/>
        <v>0</v>
      </c>
      <c r="Q145" s="2">
        <f t="shared" si="184"/>
        <v>0</v>
      </c>
      <c r="R145" s="2">
        <f t="shared" si="185"/>
        <v>0</v>
      </c>
      <c r="S145" s="2">
        <f t="shared" si="186"/>
        <v>0</v>
      </c>
      <c r="T145" s="2">
        <f t="shared" si="187"/>
        <v>0</v>
      </c>
      <c r="U145" s="2">
        <f t="shared" si="188"/>
        <v>0</v>
      </c>
      <c r="V145" s="2">
        <f t="shared" si="189"/>
        <v>0</v>
      </c>
      <c r="W145" s="2">
        <f t="shared" si="190"/>
        <v>0</v>
      </c>
      <c r="X145" s="2">
        <f t="shared" si="191"/>
        <v>0</v>
      </c>
      <c r="Y145" s="2">
        <f t="shared" si="192"/>
        <v>0</v>
      </c>
      <c r="Z145" s="2"/>
      <c r="AA145" s="2">
        <v>-1</v>
      </c>
      <c r="AB145" s="2">
        <f t="shared" si="193"/>
        <v>0</v>
      </c>
      <c r="AC145" s="2">
        <f t="shared" si="194"/>
        <v>0</v>
      </c>
      <c r="AD145" s="2">
        <f t="shared" si="195"/>
        <v>0</v>
      </c>
      <c r="AE145" s="2">
        <f t="shared" si="196"/>
        <v>0</v>
      </c>
      <c r="AF145" s="2">
        <f t="shared" si="197"/>
        <v>0</v>
      </c>
      <c r="AG145" s="2">
        <f t="shared" si="198"/>
        <v>0</v>
      </c>
      <c r="AH145" s="2">
        <f t="shared" si="199"/>
        <v>0</v>
      </c>
      <c r="AI145" s="2">
        <f t="shared" si="200"/>
        <v>0</v>
      </c>
      <c r="AJ145" s="2">
        <f t="shared" si="201"/>
        <v>0</v>
      </c>
      <c r="AK145" s="2">
        <v>0</v>
      </c>
      <c r="AL145" s="2">
        <v>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103</v>
      </c>
      <c r="AU145" s="2">
        <v>60</v>
      </c>
      <c r="AV145" s="2">
        <v>1</v>
      </c>
      <c r="AW145" s="2">
        <v>1</v>
      </c>
      <c r="AX145" s="2"/>
      <c r="AY145" s="2"/>
      <c r="AZ145" s="2">
        <v>1</v>
      </c>
      <c r="BA145" s="2">
        <v>1</v>
      </c>
      <c r="BB145" s="2">
        <v>1</v>
      </c>
      <c r="BC145" s="2">
        <v>1</v>
      </c>
      <c r="BD145" s="2" t="s">
        <v>3</v>
      </c>
      <c r="BE145" s="2" t="s">
        <v>3</v>
      </c>
      <c r="BF145" s="2" t="s">
        <v>3</v>
      </c>
      <c r="BG145" s="2" t="s">
        <v>3</v>
      </c>
      <c r="BH145" s="2">
        <v>3</v>
      </c>
      <c r="BI145" s="2">
        <v>1</v>
      </c>
      <c r="BJ145" s="2" t="s">
        <v>3</v>
      </c>
      <c r="BK145" s="2"/>
      <c r="BL145" s="2"/>
      <c r="BM145" s="2">
        <v>33001</v>
      </c>
      <c r="BN145" s="2">
        <v>0</v>
      </c>
      <c r="BO145" s="2" t="s">
        <v>3</v>
      </c>
      <c r="BP145" s="2">
        <v>0</v>
      </c>
      <c r="BQ145" s="2">
        <v>2</v>
      </c>
      <c r="BR145" s="2">
        <v>0</v>
      </c>
      <c r="BS145" s="2">
        <v>1</v>
      </c>
      <c r="BT145" s="2">
        <v>1</v>
      </c>
      <c r="BU145" s="2">
        <v>1</v>
      </c>
      <c r="BV145" s="2">
        <v>1</v>
      </c>
      <c r="BW145" s="2">
        <v>1</v>
      </c>
      <c r="BX145" s="2">
        <v>1</v>
      </c>
      <c r="BY145" s="2" t="s">
        <v>3</v>
      </c>
      <c r="BZ145" s="2">
        <v>103</v>
      </c>
      <c r="CA145" s="2">
        <v>60</v>
      </c>
      <c r="CB145" s="2" t="s">
        <v>3</v>
      </c>
      <c r="CC145" s="2"/>
      <c r="CD145" s="2"/>
      <c r="CE145" s="2">
        <v>0</v>
      </c>
      <c r="CF145" s="2">
        <v>0</v>
      </c>
      <c r="CG145" s="2">
        <v>0</v>
      </c>
      <c r="CH145" s="2">
        <v>0</v>
      </c>
      <c r="CI145" s="2">
        <v>0</v>
      </c>
      <c r="CJ145" s="2">
        <v>0</v>
      </c>
      <c r="CK145" s="2">
        <v>0</v>
      </c>
      <c r="CL145" s="2">
        <v>0</v>
      </c>
      <c r="CM145" s="2">
        <v>0</v>
      </c>
      <c r="CN145" s="2" t="s">
        <v>3</v>
      </c>
      <c r="CO145" s="2">
        <v>0</v>
      </c>
      <c r="CP145" s="2">
        <f t="shared" si="202"/>
        <v>0</v>
      </c>
      <c r="CQ145" s="2">
        <f t="shared" si="203"/>
        <v>0</v>
      </c>
      <c r="CR145" s="2">
        <f t="shared" si="204"/>
        <v>0</v>
      </c>
      <c r="CS145" s="2">
        <f t="shared" si="205"/>
        <v>0</v>
      </c>
      <c r="CT145" s="2">
        <f t="shared" si="206"/>
        <v>0</v>
      </c>
      <c r="CU145" s="2">
        <f t="shared" si="207"/>
        <v>0</v>
      </c>
      <c r="CV145" s="2">
        <f t="shared" si="208"/>
        <v>0</v>
      </c>
      <c r="CW145" s="2">
        <f t="shared" si="209"/>
        <v>0</v>
      </c>
      <c r="CX145" s="2">
        <f t="shared" si="210"/>
        <v>0</v>
      </c>
      <c r="CY145" s="2">
        <f t="shared" si="211"/>
        <v>0</v>
      </c>
      <c r="CZ145" s="2">
        <f t="shared" si="212"/>
        <v>0</v>
      </c>
      <c r="DA145" s="2"/>
      <c r="DB145" s="2"/>
      <c r="DC145" s="2" t="s">
        <v>3</v>
      </c>
      <c r="DD145" s="2" t="s">
        <v>3</v>
      </c>
      <c r="DE145" s="2" t="s">
        <v>3</v>
      </c>
      <c r="DF145" s="2" t="s">
        <v>3</v>
      </c>
      <c r="DG145" s="2" t="s">
        <v>3</v>
      </c>
      <c r="DH145" s="2" t="s">
        <v>3</v>
      </c>
      <c r="DI145" s="2" t="s">
        <v>3</v>
      </c>
      <c r="DJ145" s="2" t="s">
        <v>3</v>
      </c>
      <c r="DK145" s="2" t="s">
        <v>3</v>
      </c>
      <c r="DL145" s="2" t="s">
        <v>3</v>
      </c>
      <c r="DM145" s="2" t="s">
        <v>3</v>
      </c>
      <c r="DN145" s="2">
        <v>0</v>
      </c>
      <c r="DO145" s="2">
        <v>0</v>
      </c>
      <c r="DP145" s="2">
        <v>1</v>
      </c>
      <c r="DQ145" s="2">
        <v>1</v>
      </c>
      <c r="DR145" s="2"/>
      <c r="DS145" s="2"/>
      <c r="DT145" s="2"/>
      <c r="DU145" s="2">
        <v>1009</v>
      </c>
      <c r="DV145" s="2" t="s">
        <v>86</v>
      </c>
      <c r="DW145" s="2" t="s">
        <v>86</v>
      </c>
      <c r="DX145" s="2">
        <v>1</v>
      </c>
      <c r="DY145" s="2"/>
      <c r="DZ145" s="2" t="s">
        <v>3</v>
      </c>
      <c r="EA145" s="2" t="s">
        <v>3</v>
      </c>
      <c r="EB145" s="2" t="s">
        <v>3</v>
      </c>
      <c r="EC145" s="2" t="s">
        <v>3</v>
      </c>
      <c r="ED145" s="2"/>
      <c r="EE145" s="2">
        <v>83666879</v>
      </c>
      <c r="EF145" s="2">
        <v>2</v>
      </c>
      <c r="EG145" s="2" t="s">
        <v>24</v>
      </c>
      <c r="EH145" s="2">
        <v>27</v>
      </c>
      <c r="EI145" s="2" t="s">
        <v>59</v>
      </c>
      <c r="EJ145" s="2">
        <v>1</v>
      </c>
      <c r="EK145" s="2">
        <v>33001</v>
      </c>
      <c r="EL145" s="2" t="s">
        <v>59</v>
      </c>
      <c r="EM145" s="2" t="s">
        <v>60</v>
      </c>
      <c r="EN145" s="2"/>
      <c r="EO145" s="2" t="s">
        <v>3</v>
      </c>
      <c r="EP145" s="2"/>
      <c r="EQ145" s="2">
        <v>1024</v>
      </c>
      <c r="ER145" s="2">
        <v>0</v>
      </c>
      <c r="ES145" s="2">
        <v>0</v>
      </c>
      <c r="ET145" s="2">
        <v>0</v>
      </c>
      <c r="EU145" s="2">
        <v>0</v>
      </c>
      <c r="EV145" s="2">
        <v>0</v>
      </c>
      <c r="EW145" s="2">
        <v>0</v>
      </c>
      <c r="EX145" s="2">
        <v>0</v>
      </c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>
        <v>0</v>
      </c>
      <c r="FR145" s="2">
        <v>0</v>
      </c>
      <c r="FS145" s="2">
        <v>0</v>
      </c>
      <c r="FT145" s="2"/>
      <c r="FU145" s="2"/>
      <c r="FV145" s="2"/>
      <c r="FW145" s="2"/>
      <c r="FX145" s="2">
        <v>103</v>
      </c>
      <c r="FY145" s="2">
        <v>60</v>
      </c>
      <c r="FZ145" s="2"/>
      <c r="GA145" s="2" t="s">
        <v>3</v>
      </c>
      <c r="GB145" s="2"/>
      <c r="GC145" s="2"/>
      <c r="GD145" s="2">
        <v>1</v>
      </c>
      <c r="GE145" s="2"/>
      <c r="GF145" s="2">
        <v>-1111733769</v>
      </c>
      <c r="GG145" s="2">
        <v>2</v>
      </c>
      <c r="GH145" s="2">
        <v>1</v>
      </c>
      <c r="GI145" s="2">
        <v>-2</v>
      </c>
      <c r="GJ145" s="2">
        <v>0</v>
      </c>
      <c r="GK145" s="2">
        <v>0</v>
      </c>
      <c r="GL145" s="2">
        <f t="shared" si="213"/>
        <v>0</v>
      </c>
      <c r="GM145" s="2">
        <f t="shared" si="214"/>
        <v>0</v>
      </c>
      <c r="GN145" s="2">
        <f t="shared" si="215"/>
        <v>0</v>
      </c>
      <c r="GO145" s="2">
        <f t="shared" si="216"/>
        <v>0</v>
      </c>
      <c r="GP145" s="2">
        <f t="shared" si="217"/>
        <v>0</v>
      </c>
      <c r="GQ145" s="2"/>
      <c r="GR145" s="2">
        <v>0</v>
      </c>
      <c r="GS145" s="2">
        <v>0</v>
      </c>
      <c r="GT145" s="2">
        <v>0</v>
      </c>
      <c r="GU145" s="2" t="s">
        <v>3</v>
      </c>
      <c r="GV145" s="2">
        <f t="shared" si="218"/>
        <v>0</v>
      </c>
      <c r="GW145" s="2">
        <v>1</v>
      </c>
      <c r="GX145" s="2">
        <f t="shared" si="219"/>
        <v>0</v>
      </c>
      <c r="GY145" s="2"/>
      <c r="GZ145" s="2"/>
      <c r="HA145" s="2">
        <v>0</v>
      </c>
      <c r="HB145" s="2">
        <v>0</v>
      </c>
      <c r="HC145" s="2">
        <f t="shared" si="220"/>
        <v>0</v>
      </c>
      <c r="HD145" s="2"/>
      <c r="HE145" s="2" t="s">
        <v>3</v>
      </c>
      <c r="HF145" s="2" t="s">
        <v>3</v>
      </c>
      <c r="HG145" s="2"/>
      <c r="HH145" s="2"/>
      <c r="HI145" s="2"/>
      <c r="HJ145" s="2"/>
      <c r="HK145" s="2"/>
      <c r="HL145" s="2"/>
      <c r="HM145" s="2" t="s">
        <v>3</v>
      </c>
      <c r="HN145" s="2" t="s">
        <v>61</v>
      </c>
      <c r="HO145" s="2" t="s">
        <v>62</v>
      </c>
      <c r="HP145" s="2" t="s">
        <v>59</v>
      </c>
      <c r="HQ145" s="2" t="s">
        <v>59</v>
      </c>
      <c r="HR145" s="2"/>
      <c r="HS145" s="2">
        <v>0</v>
      </c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>
        <v>0</v>
      </c>
      <c r="IL145" s="2"/>
      <c r="IM145" s="2"/>
      <c r="IN145" s="2"/>
      <c r="IO145" s="2"/>
      <c r="IP145" s="2"/>
      <c r="IQ145" s="2"/>
      <c r="IR145" s="2"/>
      <c r="IS145" s="2"/>
      <c r="IT145" s="2"/>
      <c r="IU145" s="2"/>
    </row>
    <row r="146" spans="1:255" x14ac:dyDescent="0.2">
      <c r="A146">
        <v>18</v>
      </c>
      <c r="B146">
        <v>1</v>
      </c>
      <c r="C146">
        <v>237</v>
      </c>
      <c r="E146" t="s">
        <v>3</v>
      </c>
      <c r="F146" t="s">
        <v>96</v>
      </c>
      <c r="G146" t="s">
        <v>97</v>
      </c>
      <c r="H146" t="s">
        <v>86</v>
      </c>
      <c r="I146">
        <f>I137*J146</f>
        <v>0</v>
      </c>
      <c r="J146">
        <v>0</v>
      </c>
      <c r="K146">
        <v>0</v>
      </c>
      <c r="L146">
        <v>0</v>
      </c>
      <c r="M146">
        <v>0</v>
      </c>
      <c r="N146">
        <f t="shared" si="181"/>
        <v>0</v>
      </c>
      <c r="O146">
        <f t="shared" si="182"/>
        <v>0</v>
      </c>
      <c r="P146">
        <f t="shared" si="183"/>
        <v>0</v>
      </c>
      <c r="Q146">
        <f t="shared" si="184"/>
        <v>0</v>
      </c>
      <c r="R146">
        <f t="shared" si="185"/>
        <v>0</v>
      </c>
      <c r="S146">
        <f t="shared" si="186"/>
        <v>0</v>
      </c>
      <c r="T146">
        <f t="shared" si="187"/>
        <v>0</v>
      </c>
      <c r="U146">
        <f t="shared" si="188"/>
        <v>0</v>
      </c>
      <c r="V146">
        <f t="shared" si="189"/>
        <v>0</v>
      </c>
      <c r="W146">
        <f t="shared" si="190"/>
        <v>0</v>
      </c>
      <c r="X146">
        <f t="shared" si="191"/>
        <v>0</v>
      </c>
      <c r="Y146">
        <f t="shared" si="192"/>
        <v>0</v>
      </c>
      <c r="AA146">
        <v>-1</v>
      </c>
      <c r="AB146">
        <f t="shared" si="193"/>
        <v>0</v>
      </c>
      <c r="AC146">
        <f t="shared" si="194"/>
        <v>0</v>
      </c>
      <c r="AD146">
        <f t="shared" si="195"/>
        <v>0</v>
      </c>
      <c r="AE146">
        <f t="shared" si="196"/>
        <v>0</v>
      </c>
      <c r="AF146">
        <f t="shared" si="197"/>
        <v>0</v>
      </c>
      <c r="AG146">
        <f t="shared" si="198"/>
        <v>0</v>
      </c>
      <c r="AH146">
        <f t="shared" si="199"/>
        <v>0</v>
      </c>
      <c r="AI146">
        <f t="shared" si="200"/>
        <v>0</v>
      </c>
      <c r="AJ146">
        <f t="shared" si="201"/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103</v>
      </c>
      <c r="AU146">
        <v>60</v>
      </c>
      <c r="AV146">
        <v>1</v>
      </c>
      <c r="AW146">
        <v>1</v>
      </c>
      <c r="AZ146">
        <v>1</v>
      </c>
      <c r="BA146">
        <v>1</v>
      </c>
      <c r="BB146">
        <v>1</v>
      </c>
      <c r="BC146">
        <v>1</v>
      </c>
      <c r="BD146" t="s">
        <v>3</v>
      </c>
      <c r="BE146" t="s">
        <v>3</v>
      </c>
      <c r="BF146" t="s">
        <v>3</v>
      </c>
      <c r="BG146" t="s">
        <v>3</v>
      </c>
      <c r="BH146">
        <v>3</v>
      </c>
      <c r="BI146">
        <v>1</v>
      </c>
      <c r="BJ146" t="s">
        <v>3</v>
      </c>
      <c r="BM146">
        <v>33001</v>
      </c>
      <c r="BN146">
        <v>0</v>
      </c>
      <c r="BO146" t="s">
        <v>3</v>
      </c>
      <c r="BP146">
        <v>0</v>
      </c>
      <c r="BQ146">
        <v>2</v>
      </c>
      <c r="BR146">
        <v>0</v>
      </c>
      <c r="BS146">
        <v>1</v>
      </c>
      <c r="BT146">
        <v>1</v>
      </c>
      <c r="BU146">
        <v>1</v>
      </c>
      <c r="BV146">
        <v>1</v>
      </c>
      <c r="BW146">
        <v>1</v>
      </c>
      <c r="BX146">
        <v>1</v>
      </c>
      <c r="BY146" t="s">
        <v>3</v>
      </c>
      <c r="BZ146">
        <v>103</v>
      </c>
      <c r="CA146">
        <v>60</v>
      </c>
      <c r="CB146" t="s">
        <v>3</v>
      </c>
      <c r="CE146">
        <v>0</v>
      </c>
      <c r="CF146">
        <v>0</v>
      </c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 t="s">
        <v>3</v>
      </c>
      <c r="CO146">
        <v>0</v>
      </c>
      <c r="CP146">
        <f t="shared" si="202"/>
        <v>0</v>
      </c>
      <c r="CQ146">
        <f t="shared" si="203"/>
        <v>0</v>
      </c>
      <c r="CR146">
        <f t="shared" si="204"/>
        <v>0</v>
      </c>
      <c r="CS146">
        <f t="shared" si="205"/>
        <v>0</v>
      </c>
      <c r="CT146">
        <f t="shared" si="206"/>
        <v>0</v>
      </c>
      <c r="CU146">
        <f t="shared" si="207"/>
        <v>0</v>
      </c>
      <c r="CV146">
        <f t="shared" si="208"/>
        <v>0</v>
      </c>
      <c r="CW146">
        <f t="shared" si="209"/>
        <v>0</v>
      </c>
      <c r="CX146">
        <f t="shared" si="210"/>
        <v>0</v>
      </c>
      <c r="CY146">
        <f t="shared" si="211"/>
        <v>0</v>
      </c>
      <c r="CZ146">
        <f t="shared" si="212"/>
        <v>0</v>
      </c>
      <c r="DC146" t="s">
        <v>3</v>
      </c>
      <c r="DD146" t="s">
        <v>3</v>
      </c>
      <c r="DE146" t="s">
        <v>3</v>
      </c>
      <c r="DF146" t="s">
        <v>3</v>
      </c>
      <c r="DG146" t="s">
        <v>3</v>
      </c>
      <c r="DH146" t="s">
        <v>3</v>
      </c>
      <c r="DI146" t="s">
        <v>3</v>
      </c>
      <c r="DJ146" t="s">
        <v>3</v>
      </c>
      <c r="DK146" t="s">
        <v>3</v>
      </c>
      <c r="DL146" t="s">
        <v>3</v>
      </c>
      <c r="DM146" t="s">
        <v>3</v>
      </c>
      <c r="DN146">
        <v>0</v>
      </c>
      <c r="DO146">
        <v>0</v>
      </c>
      <c r="DP146">
        <v>1</v>
      </c>
      <c r="DQ146">
        <v>1</v>
      </c>
      <c r="DU146">
        <v>1009</v>
      </c>
      <c r="DV146" t="s">
        <v>86</v>
      </c>
      <c r="DW146" t="s">
        <v>86</v>
      </c>
      <c r="DX146">
        <v>1</v>
      </c>
      <c r="DZ146" t="s">
        <v>3</v>
      </c>
      <c r="EA146" t="s">
        <v>3</v>
      </c>
      <c r="EB146" t="s">
        <v>3</v>
      </c>
      <c r="EC146" t="s">
        <v>3</v>
      </c>
      <c r="EE146">
        <v>83666879</v>
      </c>
      <c r="EF146">
        <v>2</v>
      </c>
      <c r="EG146" t="s">
        <v>24</v>
      </c>
      <c r="EH146">
        <v>27</v>
      </c>
      <c r="EI146" t="s">
        <v>59</v>
      </c>
      <c r="EJ146">
        <v>1</v>
      </c>
      <c r="EK146">
        <v>33001</v>
      </c>
      <c r="EL146" t="s">
        <v>59</v>
      </c>
      <c r="EM146" t="s">
        <v>60</v>
      </c>
      <c r="EO146" t="s">
        <v>3</v>
      </c>
      <c r="EQ146">
        <v>1024</v>
      </c>
      <c r="ER146">
        <v>0</v>
      </c>
      <c r="ES146">
        <v>0</v>
      </c>
      <c r="ET146">
        <v>0</v>
      </c>
      <c r="EU146">
        <v>0</v>
      </c>
      <c r="EV146">
        <v>0</v>
      </c>
      <c r="EW146">
        <v>0</v>
      </c>
      <c r="EX146">
        <v>0</v>
      </c>
      <c r="FQ146">
        <v>0</v>
      </c>
      <c r="FR146">
        <v>0</v>
      </c>
      <c r="FS146">
        <v>0</v>
      </c>
      <c r="FX146">
        <v>103</v>
      </c>
      <c r="FY146">
        <v>60</v>
      </c>
      <c r="GA146" t="s">
        <v>3</v>
      </c>
      <c r="GD146">
        <v>1</v>
      </c>
      <c r="GF146">
        <v>-1111733769</v>
      </c>
      <c r="GG146">
        <v>2</v>
      </c>
      <c r="GH146">
        <v>1</v>
      </c>
      <c r="GI146">
        <v>-2</v>
      </c>
      <c r="GJ146">
        <v>0</v>
      </c>
      <c r="GK146">
        <v>0</v>
      </c>
      <c r="GL146">
        <f t="shared" si="213"/>
        <v>0</v>
      </c>
      <c r="GM146">
        <f t="shared" si="214"/>
        <v>0</v>
      </c>
      <c r="GN146">
        <f t="shared" si="215"/>
        <v>0</v>
      </c>
      <c r="GO146">
        <f t="shared" si="216"/>
        <v>0</v>
      </c>
      <c r="GP146">
        <f t="shared" si="217"/>
        <v>0</v>
      </c>
      <c r="GR146">
        <v>0</v>
      </c>
      <c r="GS146">
        <v>0</v>
      </c>
      <c r="GT146">
        <v>0</v>
      </c>
      <c r="GU146" t="s">
        <v>3</v>
      </c>
      <c r="GV146">
        <f t="shared" si="218"/>
        <v>0</v>
      </c>
      <c r="GW146">
        <v>1</v>
      </c>
      <c r="GX146">
        <f t="shared" si="219"/>
        <v>0</v>
      </c>
      <c r="HA146">
        <v>0</v>
      </c>
      <c r="HB146">
        <v>0</v>
      </c>
      <c r="HC146">
        <f t="shared" si="220"/>
        <v>0</v>
      </c>
      <c r="HE146" t="s">
        <v>3</v>
      </c>
      <c r="HF146" t="s">
        <v>3</v>
      </c>
      <c r="HM146" t="s">
        <v>3</v>
      </c>
      <c r="HN146" t="s">
        <v>61</v>
      </c>
      <c r="HO146" t="s">
        <v>62</v>
      </c>
      <c r="HP146" t="s">
        <v>59</v>
      </c>
      <c r="HQ146" t="s">
        <v>59</v>
      </c>
      <c r="HS146">
        <v>0</v>
      </c>
      <c r="IK146">
        <v>0</v>
      </c>
    </row>
    <row r="147" spans="1:255" x14ac:dyDescent="0.2">
      <c r="A147" s="2">
        <v>18</v>
      </c>
      <c r="B147" s="2">
        <v>1</v>
      </c>
      <c r="C147" s="2">
        <v>220</v>
      </c>
      <c r="D147" s="2"/>
      <c r="E147" s="2" t="s">
        <v>3</v>
      </c>
      <c r="F147" s="2" t="s">
        <v>99</v>
      </c>
      <c r="G147" s="2" t="s">
        <v>100</v>
      </c>
      <c r="H147" s="2" t="s">
        <v>94</v>
      </c>
      <c r="I147" s="2">
        <f>I136*J147</f>
        <v>0</v>
      </c>
      <c r="J147" s="2">
        <v>0</v>
      </c>
      <c r="K147" s="2">
        <v>0</v>
      </c>
      <c r="L147" s="2">
        <v>0</v>
      </c>
      <c r="M147" s="2">
        <v>0</v>
      </c>
      <c r="N147" s="2">
        <f t="shared" si="181"/>
        <v>0</v>
      </c>
      <c r="O147" s="2">
        <f t="shared" si="182"/>
        <v>0</v>
      </c>
      <c r="P147" s="2">
        <f t="shared" si="183"/>
        <v>0</v>
      </c>
      <c r="Q147" s="2">
        <f t="shared" si="184"/>
        <v>0</v>
      </c>
      <c r="R147" s="2">
        <f t="shared" si="185"/>
        <v>0</v>
      </c>
      <c r="S147" s="2">
        <f t="shared" si="186"/>
        <v>0</v>
      </c>
      <c r="T147" s="2">
        <f t="shared" si="187"/>
        <v>0</v>
      </c>
      <c r="U147" s="2">
        <f t="shared" si="188"/>
        <v>0</v>
      </c>
      <c r="V147" s="2">
        <f t="shared" si="189"/>
        <v>0</v>
      </c>
      <c r="W147" s="2">
        <f t="shared" si="190"/>
        <v>0</v>
      </c>
      <c r="X147" s="2">
        <f t="shared" si="191"/>
        <v>0</v>
      </c>
      <c r="Y147" s="2">
        <f t="shared" si="192"/>
        <v>0</v>
      </c>
      <c r="Z147" s="2"/>
      <c r="AA147" s="2">
        <v>-1</v>
      </c>
      <c r="AB147" s="2">
        <f t="shared" si="193"/>
        <v>0</v>
      </c>
      <c r="AC147" s="2">
        <f t="shared" si="194"/>
        <v>0</v>
      </c>
      <c r="AD147" s="2">
        <f t="shared" si="195"/>
        <v>0</v>
      </c>
      <c r="AE147" s="2">
        <f t="shared" si="196"/>
        <v>0</v>
      </c>
      <c r="AF147" s="2">
        <f t="shared" si="197"/>
        <v>0</v>
      </c>
      <c r="AG147" s="2">
        <f t="shared" si="198"/>
        <v>0</v>
      </c>
      <c r="AH147" s="2">
        <f t="shared" si="199"/>
        <v>0</v>
      </c>
      <c r="AI147" s="2">
        <f t="shared" si="200"/>
        <v>0</v>
      </c>
      <c r="AJ147" s="2">
        <f t="shared" si="201"/>
        <v>0</v>
      </c>
      <c r="AK147" s="2">
        <v>0</v>
      </c>
      <c r="AL147" s="2">
        <v>0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2">
        <v>0</v>
      </c>
      <c r="AT147" s="2">
        <v>103</v>
      </c>
      <c r="AU147" s="2">
        <v>60</v>
      </c>
      <c r="AV147" s="2">
        <v>1</v>
      </c>
      <c r="AW147" s="2">
        <v>1</v>
      </c>
      <c r="AX147" s="2"/>
      <c r="AY147" s="2"/>
      <c r="AZ147" s="2">
        <v>1</v>
      </c>
      <c r="BA147" s="2">
        <v>1</v>
      </c>
      <c r="BB147" s="2">
        <v>1</v>
      </c>
      <c r="BC147" s="2">
        <v>1</v>
      </c>
      <c r="BD147" s="2" t="s">
        <v>3</v>
      </c>
      <c r="BE147" s="2" t="s">
        <v>3</v>
      </c>
      <c r="BF147" s="2" t="s">
        <v>3</v>
      </c>
      <c r="BG147" s="2" t="s">
        <v>3</v>
      </c>
      <c r="BH147" s="2">
        <v>3</v>
      </c>
      <c r="BI147" s="2">
        <v>1</v>
      </c>
      <c r="BJ147" s="2" t="s">
        <v>3</v>
      </c>
      <c r="BK147" s="2"/>
      <c r="BL147" s="2"/>
      <c r="BM147" s="2">
        <v>33001</v>
      </c>
      <c r="BN147" s="2">
        <v>0</v>
      </c>
      <c r="BO147" s="2" t="s">
        <v>3</v>
      </c>
      <c r="BP147" s="2">
        <v>0</v>
      </c>
      <c r="BQ147" s="2">
        <v>2</v>
      </c>
      <c r="BR147" s="2">
        <v>0</v>
      </c>
      <c r="BS147" s="2">
        <v>1</v>
      </c>
      <c r="BT147" s="2">
        <v>1</v>
      </c>
      <c r="BU147" s="2">
        <v>1</v>
      </c>
      <c r="BV147" s="2">
        <v>1</v>
      </c>
      <c r="BW147" s="2">
        <v>1</v>
      </c>
      <c r="BX147" s="2">
        <v>1</v>
      </c>
      <c r="BY147" s="2" t="s">
        <v>3</v>
      </c>
      <c r="BZ147" s="2">
        <v>103</v>
      </c>
      <c r="CA147" s="2">
        <v>60</v>
      </c>
      <c r="CB147" s="2" t="s">
        <v>3</v>
      </c>
      <c r="CC147" s="2"/>
      <c r="CD147" s="2"/>
      <c r="CE147" s="2">
        <v>0</v>
      </c>
      <c r="CF147" s="2">
        <v>0</v>
      </c>
      <c r="CG147" s="2">
        <v>0</v>
      </c>
      <c r="CH147" s="2">
        <v>0</v>
      </c>
      <c r="CI147" s="2">
        <v>0</v>
      </c>
      <c r="CJ147" s="2">
        <v>0</v>
      </c>
      <c r="CK147" s="2">
        <v>0</v>
      </c>
      <c r="CL147" s="2">
        <v>0</v>
      </c>
      <c r="CM147" s="2">
        <v>0</v>
      </c>
      <c r="CN147" s="2" t="s">
        <v>3</v>
      </c>
      <c r="CO147" s="2">
        <v>0</v>
      </c>
      <c r="CP147" s="2">
        <f t="shared" si="202"/>
        <v>0</v>
      </c>
      <c r="CQ147" s="2">
        <f t="shared" si="203"/>
        <v>0</v>
      </c>
      <c r="CR147" s="2">
        <f t="shared" si="204"/>
        <v>0</v>
      </c>
      <c r="CS147" s="2">
        <f t="shared" si="205"/>
        <v>0</v>
      </c>
      <c r="CT147" s="2">
        <f t="shared" si="206"/>
        <v>0</v>
      </c>
      <c r="CU147" s="2">
        <f t="shared" si="207"/>
        <v>0</v>
      </c>
      <c r="CV147" s="2">
        <f t="shared" si="208"/>
        <v>0</v>
      </c>
      <c r="CW147" s="2">
        <f t="shared" si="209"/>
        <v>0</v>
      </c>
      <c r="CX147" s="2">
        <f t="shared" si="210"/>
        <v>0</v>
      </c>
      <c r="CY147" s="2">
        <f t="shared" si="211"/>
        <v>0</v>
      </c>
      <c r="CZ147" s="2">
        <f t="shared" si="212"/>
        <v>0</v>
      </c>
      <c r="DA147" s="2"/>
      <c r="DB147" s="2"/>
      <c r="DC147" s="2" t="s">
        <v>3</v>
      </c>
      <c r="DD147" s="2" t="s">
        <v>3</v>
      </c>
      <c r="DE147" s="2" t="s">
        <v>3</v>
      </c>
      <c r="DF147" s="2" t="s">
        <v>3</v>
      </c>
      <c r="DG147" s="2" t="s">
        <v>3</v>
      </c>
      <c r="DH147" s="2" t="s">
        <v>3</v>
      </c>
      <c r="DI147" s="2" t="s">
        <v>3</v>
      </c>
      <c r="DJ147" s="2" t="s">
        <v>3</v>
      </c>
      <c r="DK147" s="2" t="s">
        <v>3</v>
      </c>
      <c r="DL147" s="2" t="s">
        <v>3</v>
      </c>
      <c r="DM147" s="2" t="s">
        <v>3</v>
      </c>
      <c r="DN147" s="2">
        <v>0</v>
      </c>
      <c r="DO147" s="2">
        <v>0</v>
      </c>
      <c r="DP147" s="2">
        <v>1</v>
      </c>
      <c r="DQ147" s="2">
        <v>1</v>
      </c>
      <c r="DR147" s="2"/>
      <c r="DS147" s="2"/>
      <c r="DT147" s="2"/>
      <c r="DU147" s="2">
        <v>1009</v>
      </c>
      <c r="DV147" s="2" t="s">
        <v>94</v>
      </c>
      <c r="DW147" s="2" t="s">
        <v>94</v>
      </c>
      <c r="DX147" s="2">
        <v>1000</v>
      </c>
      <c r="DY147" s="2"/>
      <c r="DZ147" s="2" t="s">
        <v>3</v>
      </c>
      <c r="EA147" s="2" t="s">
        <v>3</v>
      </c>
      <c r="EB147" s="2" t="s">
        <v>3</v>
      </c>
      <c r="EC147" s="2" t="s">
        <v>3</v>
      </c>
      <c r="ED147" s="2"/>
      <c r="EE147" s="2">
        <v>83666879</v>
      </c>
      <c r="EF147" s="2">
        <v>2</v>
      </c>
      <c r="EG147" s="2" t="s">
        <v>24</v>
      </c>
      <c r="EH147" s="2">
        <v>27</v>
      </c>
      <c r="EI147" s="2" t="s">
        <v>59</v>
      </c>
      <c r="EJ147" s="2">
        <v>1</v>
      </c>
      <c r="EK147" s="2">
        <v>33001</v>
      </c>
      <c r="EL147" s="2" t="s">
        <v>59</v>
      </c>
      <c r="EM147" s="2" t="s">
        <v>60</v>
      </c>
      <c r="EN147" s="2"/>
      <c r="EO147" s="2" t="s">
        <v>3</v>
      </c>
      <c r="EP147" s="2"/>
      <c r="EQ147" s="2">
        <v>1024</v>
      </c>
      <c r="ER147" s="2">
        <v>0</v>
      </c>
      <c r="ES147" s="2">
        <v>0</v>
      </c>
      <c r="ET147" s="2">
        <v>0</v>
      </c>
      <c r="EU147" s="2">
        <v>0</v>
      </c>
      <c r="EV147" s="2">
        <v>0</v>
      </c>
      <c r="EW147" s="2">
        <v>0</v>
      </c>
      <c r="EX147" s="2">
        <v>0</v>
      </c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>
        <v>0</v>
      </c>
      <c r="FR147" s="2">
        <v>0</v>
      </c>
      <c r="FS147" s="2">
        <v>0</v>
      </c>
      <c r="FT147" s="2"/>
      <c r="FU147" s="2"/>
      <c r="FV147" s="2"/>
      <c r="FW147" s="2"/>
      <c r="FX147" s="2">
        <v>103</v>
      </c>
      <c r="FY147" s="2">
        <v>60</v>
      </c>
      <c r="FZ147" s="2"/>
      <c r="GA147" s="2" t="s">
        <v>3</v>
      </c>
      <c r="GB147" s="2"/>
      <c r="GC147" s="2"/>
      <c r="GD147" s="2">
        <v>1</v>
      </c>
      <c r="GE147" s="2"/>
      <c r="GF147" s="2">
        <v>1613753229</v>
      </c>
      <c r="GG147" s="2">
        <v>2</v>
      </c>
      <c r="GH147" s="2">
        <v>1</v>
      </c>
      <c r="GI147" s="2">
        <v>-2</v>
      </c>
      <c r="GJ147" s="2">
        <v>0</v>
      </c>
      <c r="GK147" s="2">
        <v>0</v>
      </c>
      <c r="GL147" s="2">
        <f t="shared" si="213"/>
        <v>0</v>
      </c>
      <c r="GM147" s="2">
        <f t="shared" si="214"/>
        <v>0</v>
      </c>
      <c r="GN147" s="2">
        <f t="shared" si="215"/>
        <v>0</v>
      </c>
      <c r="GO147" s="2">
        <f t="shared" si="216"/>
        <v>0</v>
      </c>
      <c r="GP147" s="2">
        <f t="shared" si="217"/>
        <v>0</v>
      </c>
      <c r="GQ147" s="2"/>
      <c r="GR147" s="2">
        <v>0</v>
      </c>
      <c r="GS147" s="2">
        <v>0</v>
      </c>
      <c r="GT147" s="2">
        <v>0</v>
      </c>
      <c r="GU147" s="2" t="s">
        <v>3</v>
      </c>
      <c r="GV147" s="2">
        <f t="shared" si="218"/>
        <v>0</v>
      </c>
      <c r="GW147" s="2">
        <v>1</v>
      </c>
      <c r="GX147" s="2">
        <f t="shared" si="219"/>
        <v>0</v>
      </c>
      <c r="GY147" s="2"/>
      <c r="GZ147" s="2"/>
      <c r="HA147" s="2">
        <v>0</v>
      </c>
      <c r="HB147" s="2">
        <v>0</v>
      </c>
      <c r="HC147" s="2">
        <f t="shared" si="220"/>
        <v>0</v>
      </c>
      <c r="HD147" s="2"/>
      <c r="HE147" s="2" t="s">
        <v>3</v>
      </c>
      <c r="HF147" s="2" t="s">
        <v>3</v>
      </c>
      <c r="HG147" s="2"/>
      <c r="HH147" s="2"/>
      <c r="HI147" s="2"/>
      <c r="HJ147" s="2"/>
      <c r="HK147" s="2"/>
      <c r="HL147" s="2"/>
      <c r="HM147" s="2" t="s">
        <v>3</v>
      </c>
      <c r="HN147" s="2" t="s">
        <v>61</v>
      </c>
      <c r="HO147" s="2" t="s">
        <v>62</v>
      </c>
      <c r="HP147" s="2" t="s">
        <v>59</v>
      </c>
      <c r="HQ147" s="2" t="s">
        <v>59</v>
      </c>
      <c r="HR147" s="2"/>
      <c r="HS147" s="2">
        <v>0</v>
      </c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>
        <v>0</v>
      </c>
      <c r="IL147" s="2"/>
      <c r="IM147" s="2"/>
      <c r="IN147" s="2"/>
      <c r="IO147" s="2"/>
      <c r="IP147" s="2"/>
      <c r="IQ147" s="2"/>
      <c r="IR147" s="2"/>
      <c r="IS147" s="2"/>
      <c r="IT147" s="2"/>
      <c r="IU147" s="2"/>
    </row>
    <row r="148" spans="1:255" x14ac:dyDescent="0.2">
      <c r="A148">
        <v>18</v>
      </c>
      <c r="B148">
        <v>1</v>
      </c>
      <c r="C148">
        <v>238</v>
      </c>
      <c r="E148" t="s">
        <v>3</v>
      </c>
      <c r="F148" t="s">
        <v>99</v>
      </c>
      <c r="G148" t="s">
        <v>100</v>
      </c>
      <c r="H148" t="s">
        <v>94</v>
      </c>
      <c r="I148">
        <f>I137*J148</f>
        <v>0</v>
      </c>
      <c r="J148">
        <v>0</v>
      </c>
      <c r="K148">
        <v>0</v>
      </c>
      <c r="L148">
        <v>0</v>
      </c>
      <c r="M148">
        <v>0</v>
      </c>
      <c r="N148">
        <f t="shared" si="181"/>
        <v>0</v>
      </c>
      <c r="O148">
        <f t="shared" si="182"/>
        <v>0</v>
      </c>
      <c r="P148">
        <f t="shared" si="183"/>
        <v>0</v>
      </c>
      <c r="Q148">
        <f t="shared" si="184"/>
        <v>0</v>
      </c>
      <c r="R148">
        <f t="shared" si="185"/>
        <v>0</v>
      </c>
      <c r="S148">
        <f t="shared" si="186"/>
        <v>0</v>
      </c>
      <c r="T148">
        <f t="shared" si="187"/>
        <v>0</v>
      </c>
      <c r="U148">
        <f t="shared" si="188"/>
        <v>0</v>
      </c>
      <c r="V148">
        <f t="shared" si="189"/>
        <v>0</v>
      </c>
      <c r="W148">
        <f t="shared" si="190"/>
        <v>0</v>
      </c>
      <c r="X148">
        <f t="shared" si="191"/>
        <v>0</v>
      </c>
      <c r="Y148">
        <f t="shared" si="192"/>
        <v>0</v>
      </c>
      <c r="AA148">
        <v>-1</v>
      </c>
      <c r="AB148">
        <f t="shared" si="193"/>
        <v>0</v>
      </c>
      <c r="AC148">
        <f t="shared" si="194"/>
        <v>0</v>
      </c>
      <c r="AD148">
        <f t="shared" si="195"/>
        <v>0</v>
      </c>
      <c r="AE148">
        <f t="shared" si="196"/>
        <v>0</v>
      </c>
      <c r="AF148">
        <f t="shared" si="197"/>
        <v>0</v>
      </c>
      <c r="AG148">
        <f t="shared" si="198"/>
        <v>0</v>
      </c>
      <c r="AH148">
        <f t="shared" si="199"/>
        <v>0</v>
      </c>
      <c r="AI148">
        <f t="shared" si="200"/>
        <v>0</v>
      </c>
      <c r="AJ148">
        <f t="shared" si="201"/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103</v>
      </c>
      <c r="AU148">
        <v>60</v>
      </c>
      <c r="AV148">
        <v>1</v>
      </c>
      <c r="AW148">
        <v>1</v>
      </c>
      <c r="AZ148">
        <v>1</v>
      </c>
      <c r="BA148">
        <v>1</v>
      </c>
      <c r="BB148">
        <v>1</v>
      </c>
      <c r="BC148">
        <v>1</v>
      </c>
      <c r="BD148" t="s">
        <v>3</v>
      </c>
      <c r="BE148" t="s">
        <v>3</v>
      </c>
      <c r="BF148" t="s">
        <v>3</v>
      </c>
      <c r="BG148" t="s">
        <v>3</v>
      </c>
      <c r="BH148">
        <v>3</v>
      </c>
      <c r="BI148">
        <v>1</v>
      </c>
      <c r="BJ148" t="s">
        <v>3</v>
      </c>
      <c r="BM148">
        <v>33001</v>
      </c>
      <c r="BN148">
        <v>0</v>
      </c>
      <c r="BO148" t="s">
        <v>3</v>
      </c>
      <c r="BP148">
        <v>0</v>
      </c>
      <c r="BQ148">
        <v>2</v>
      </c>
      <c r="BR148">
        <v>0</v>
      </c>
      <c r="BS148">
        <v>1</v>
      </c>
      <c r="BT148">
        <v>1</v>
      </c>
      <c r="BU148">
        <v>1</v>
      </c>
      <c r="BV148">
        <v>1</v>
      </c>
      <c r="BW148">
        <v>1</v>
      </c>
      <c r="BX148">
        <v>1</v>
      </c>
      <c r="BY148" t="s">
        <v>3</v>
      </c>
      <c r="BZ148">
        <v>103</v>
      </c>
      <c r="CA148">
        <v>60</v>
      </c>
      <c r="CB148" t="s">
        <v>3</v>
      </c>
      <c r="CE148">
        <v>0</v>
      </c>
      <c r="CF148">
        <v>0</v>
      </c>
      <c r="CG148">
        <v>0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 t="s">
        <v>3</v>
      </c>
      <c r="CO148">
        <v>0</v>
      </c>
      <c r="CP148">
        <f t="shared" si="202"/>
        <v>0</v>
      </c>
      <c r="CQ148">
        <f t="shared" si="203"/>
        <v>0</v>
      </c>
      <c r="CR148">
        <f t="shared" si="204"/>
        <v>0</v>
      </c>
      <c r="CS148">
        <f t="shared" si="205"/>
        <v>0</v>
      </c>
      <c r="CT148">
        <f t="shared" si="206"/>
        <v>0</v>
      </c>
      <c r="CU148">
        <f t="shared" si="207"/>
        <v>0</v>
      </c>
      <c r="CV148">
        <f t="shared" si="208"/>
        <v>0</v>
      </c>
      <c r="CW148">
        <f t="shared" si="209"/>
        <v>0</v>
      </c>
      <c r="CX148">
        <f t="shared" si="210"/>
        <v>0</v>
      </c>
      <c r="CY148">
        <f t="shared" si="211"/>
        <v>0</v>
      </c>
      <c r="CZ148">
        <f t="shared" si="212"/>
        <v>0</v>
      </c>
      <c r="DC148" t="s">
        <v>3</v>
      </c>
      <c r="DD148" t="s">
        <v>3</v>
      </c>
      <c r="DE148" t="s">
        <v>3</v>
      </c>
      <c r="DF148" t="s">
        <v>3</v>
      </c>
      <c r="DG148" t="s">
        <v>3</v>
      </c>
      <c r="DH148" t="s">
        <v>3</v>
      </c>
      <c r="DI148" t="s">
        <v>3</v>
      </c>
      <c r="DJ148" t="s">
        <v>3</v>
      </c>
      <c r="DK148" t="s">
        <v>3</v>
      </c>
      <c r="DL148" t="s">
        <v>3</v>
      </c>
      <c r="DM148" t="s">
        <v>3</v>
      </c>
      <c r="DN148">
        <v>0</v>
      </c>
      <c r="DO148">
        <v>0</v>
      </c>
      <c r="DP148">
        <v>1</v>
      </c>
      <c r="DQ148">
        <v>1</v>
      </c>
      <c r="DU148">
        <v>1009</v>
      </c>
      <c r="DV148" t="s">
        <v>94</v>
      </c>
      <c r="DW148" t="s">
        <v>94</v>
      </c>
      <c r="DX148">
        <v>1000</v>
      </c>
      <c r="DZ148" t="s">
        <v>3</v>
      </c>
      <c r="EA148" t="s">
        <v>3</v>
      </c>
      <c r="EB148" t="s">
        <v>3</v>
      </c>
      <c r="EC148" t="s">
        <v>3</v>
      </c>
      <c r="EE148">
        <v>83666879</v>
      </c>
      <c r="EF148">
        <v>2</v>
      </c>
      <c r="EG148" t="s">
        <v>24</v>
      </c>
      <c r="EH148">
        <v>27</v>
      </c>
      <c r="EI148" t="s">
        <v>59</v>
      </c>
      <c r="EJ148">
        <v>1</v>
      </c>
      <c r="EK148">
        <v>33001</v>
      </c>
      <c r="EL148" t="s">
        <v>59</v>
      </c>
      <c r="EM148" t="s">
        <v>60</v>
      </c>
      <c r="EO148" t="s">
        <v>3</v>
      </c>
      <c r="EQ148">
        <v>1024</v>
      </c>
      <c r="ER148">
        <v>0</v>
      </c>
      <c r="ES148">
        <v>0</v>
      </c>
      <c r="ET148">
        <v>0</v>
      </c>
      <c r="EU148">
        <v>0</v>
      </c>
      <c r="EV148">
        <v>0</v>
      </c>
      <c r="EW148">
        <v>0</v>
      </c>
      <c r="EX148">
        <v>0</v>
      </c>
      <c r="FQ148">
        <v>0</v>
      </c>
      <c r="FR148">
        <v>0</v>
      </c>
      <c r="FS148">
        <v>0</v>
      </c>
      <c r="FX148">
        <v>103</v>
      </c>
      <c r="FY148">
        <v>60</v>
      </c>
      <c r="GA148" t="s">
        <v>3</v>
      </c>
      <c r="GD148">
        <v>1</v>
      </c>
      <c r="GF148">
        <v>1613753229</v>
      </c>
      <c r="GG148">
        <v>2</v>
      </c>
      <c r="GH148">
        <v>1</v>
      </c>
      <c r="GI148">
        <v>-2</v>
      </c>
      <c r="GJ148">
        <v>0</v>
      </c>
      <c r="GK148">
        <v>0</v>
      </c>
      <c r="GL148">
        <f t="shared" si="213"/>
        <v>0</v>
      </c>
      <c r="GM148">
        <f t="shared" si="214"/>
        <v>0</v>
      </c>
      <c r="GN148">
        <f t="shared" si="215"/>
        <v>0</v>
      </c>
      <c r="GO148">
        <f t="shared" si="216"/>
        <v>0</v>
      </c>
      <c r="GP148">
        <f t="shared" si="217"/>
        <v>0</v>
      </c>
      <c r="GR148">
        <v>0</v>
      </c>
      <c r="GS148">
        <v>0</v>
      </c>
      <c r="GT148">
        <v>0</v>
      </c>
      <c r="GU148" t="s">
        <v>3</v>
      </c>
      <c r="GV148">
        <f t="shared" si="218"/>
        <v>0</v>
      </c>
      <c r="GW148">
        <v>1</v>
      </c>
      <c r="GX148">
        <f t="shared" si="219"/>
        <v>0</v>
      </c>
      <c r="HA148">
        <v>0</v>
      </c>
      <c r="HB148">
        <v>0</v>
      </c>
      <c r="HC148">
        <f t="shared" si="220"/>
        <v>0</v>
      </c>
      <c r="HE148" t="s">
        <v>3</v>
      </c>
      <c r="HF148" t="s">
        <v>3</v>
      </c>
      <c r="HM148" t="s">
        <v>3</v>
      </c>
      <c r="HN148" t="s">
        <v>61</v>
      </c>
      <c r="HO148" t="s">
        <v>62</v>
      </c>
      <c r="HP148" t="s">
        <v>59</v>
      </c>
      <c r="HQ148" t="s">
        <v>59</v>
      </c>
      <c r="HS148">
        <v>0</v>
      </c>
      <c r="IK148">
        <v>0</v>
      </c>
    </row>
    <row r="149" spans="1:255" x14ac:dyDescent="0.2">
      <c r="A149" s="2">
        <v>18</v>
      </c>
      <c r="B149" s="2">
        <v>1</v>
      </c>
      <c r="C149" s="2">
        <v>224</v>
      </c>
      <c r="D149" s="2"/>
      <c r="E149" s="2" t="s">
        <v>3</v>
      </c>
      <c r="F149" s="2" t="s">
        <v>102</v>
      </c>
      <c r="G149" s="2" t="s">
        <v>103</v>
      </c>
      <c r="H149" s="2" t="s">
        <v>43</v>
      </c>
      <c r="I149" s="2">
        <f>I136*J149</f>
        <v>0</v>
      </c>
      <c r="J149" s="2">
        <v>0</v>
      </c>
      <c r="K149" s="2">
        <v>0</v>
      </c>
      <c r="L149" s="2">
        <v>0</v>
      </c>
      <c r="M149" s="2">
        <v>0</v>
      </c>
      <c r="N149" s="2">
        <f t="shared" si="181"/>
        <v>0</v>
      </c>
      <c r="O149" s="2">
        <f t="shared" si="182"/>
        <v>0</v>
      </c>
      <c r="P149" s="2">
        <f t="shared" si="183"/>
        <v>0</v>
      </c>
      <c r="Q149" s="2">
        <f t="shared" si="184"/>
        <v>0</v>
      </c>
      <c r="R149" s="2">
        <f t="shared" si="185"/>
        <v>0</v>
      </c>
      <c r="S149" s="2">
        <f t="shared" si="186"/>
        <v>0</v>
      </c>
      <c r="T149" s="2">
        <f t="shared" si="187"/>
        <v>0</v>
      </c>
      <c r="U149" s="2">
        <f t="shared" si="188"/>
        <v>0</v>
      </c>
      <c r="V149" s="2">
        <f t="shared" si="189"/>
        <v>0</v>
      </c>
      <c r="W149" s="2">
        <f t="shared" si="190"/>
        <v>0</v>
      </c>
      <c r="X149" s="2">
        <f t="shared" si="191"/>
        <v>0</v>
      </c>
      <c r="Y149" s="2">
        <f t="shared" si="192"/>
        <v>0</v>
      </c>
      <c r="Z149" s="2"/>
      <c r="AA149" s="2">
        <v>-1</v>
      </c>
      <c r="AB149" s="2">
        <f t="shared" si="193"/>
        <v>0</v>
      </c>
      <c r="AC149" s="2">
        <f t="shared" si="194"/>
        <v>0</v>
      </c>
      <c r="AD149" s="2">
        <f t="shared" si="195"/>
        <v>0</v>
      </c>
      <c r="AE149" s="2">
        <f t="shared" si="196"/>
        <v>0</v>
      </c>
      <c r="AF149" s="2">
        <f t="shared" si="197"/>
        <v>0</v>
      </c>
      <c r="AG149" s="2">
        <f t="shared" si="198"/>
        <v>0</v>
      </c>
      <c r="AH149" s="2">
        <f t="shared" si="199"/>
        <v>0</v>
      </c>
      <c r="AI149" s="2">
        <f t="shared" si="200"/>
        <v>0</v>
      </c>
      <c r="AJ149" s="2">
        <f t="shared" si="201"/>
        <v>0</v>
      </c>
      <c r="AK149" s="2">
        <v>0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0</v>
      </c>
      <c r="AS149" s="2">
        <v>0</v>
      </c>
      <c r="AT149" s="2">
        <v>103</v>
      </c>
      <c r="AU149" s="2">
        <v>60</v>
      </c>
      <c r="AV149" s="2">
        <v>1</v>
      </c>
      <c r="AW149" s="2">
        <v>1</v>
      </c>
      <c r="AX149" s="2"/>
      <c r="AY149" s="2"/>
      <c r="AZ149" s="2">
        <v>1</v>
      </c>
      <c r="BA149" s="2">
        <v>1</v>
      </c>
      <c r="BB149" s="2">
        <v>1</v>
      </c>
      <c r="BC149" s="2">
        <v>1</v>
      </c>
      <c r="BD149" s="2" t="s">
        <v>3</v>
      </c>
      <c r="BE149" s="2" t="s">
        <v>3</v>
      </c>
      <c r="BF149" s="2" t="s">
        <v>3</v>
      </c>
      <c r="BG149" s="2" t="s">
        <v>3</v>
      </c>
      <c r="BH149" s="2">
        <v>3</v>
      </c>
      <c r="BI149" s="2">
        <v>1</v>
      </c>
      <c r="BJ149" s="2" t="s">
        <v>3</v>
      </c>
      <c r="BK149" s="2"/>
      <c r="BL149" s="2"/>
      <c r="BM149" s="2">
        <v>33001</v>
      </c>
      <c r="BN149" s="2">
        <v>0</v>
      </c>
      <c r="BO149" s="2" t="s">
        <v>3</v>
      </c>
      <c r="BP149" s="2">
        <v>0</v>
      </c>
      <c r="BQ149" s="2">
        <v>2</v>
      </c>
      <c r="BR149" s="2">
        <v>0</v>
      </c>
      <c r="BS149" s="2">
        <v>1</v>
      </c>
      <c r="BT149" s="2">
        <v>1</v>
      </c>
      <c r="BU149" s="2">
        <v>1</v>
      </c>
      <c r="BV149" s="2">
        <v>1</v>
      </c>
      <c r="BW149" s="2">
        <v>1</v>
      </c>
      <c r="BX149" s="2">
        <v>1</v>
      </c>
      <c r="BY149" s="2" t="s">
        <v>3</v>
      </c>
      <c r="BZ149" s="2">
        <v>103</v>
      </c>
      <c r="CA149" s="2">
        <v>60</v>
      </c>
      <c r="CB149" s="2" t="s">
        <v>3</v>
      </c>
      <c r="CC149" s="2"/>
      <c r="CD149" s="2"/>
      <c r="CE149" s="2">
        <v>0</v>
      </c>
      <c r="CF149" s="2">
        <v>0</v>
      </c>
      <c r="CG149" s="2">
        <v>0</v>
      </c>
      <c r="CH149" s="2">
        <v>0</v>
      </c>
      <c r="CI149" s="2">
        <v>0</v>
      </c>
      <c r="CJ149" s="2">
        <v>0</v>
      </c>
      <c r="CK149" s="2">
        <v>0</v>
      </c>
      <c r="CL149" s="2">
        <v>0</v>
      </c>
      <c r="CM149" s="2">
        <v>0</v>
      </c>
      <c r="CN149" s="2" t="s">
        <v>3</v>
      </c>
      <c r="CO149" s="2">
        <v>0</v>
      </c>
      <c r="CP149" s="2">
        <f t="shared" si="202"/>
        <v>0</v>
      </c>
      <c r="CQ149" s="2">
        <f t="shared" si="203"/>
        <v>0</v>
      </c>
      <c r="CR149" s="2">
        <f t="shared" si="204"/>
        <v>0</v>
      </c>
      <c r="CS149" s="2">
        <f t="shared" si="205"/>
        <v>0</v>
      </c>
      <c r="CT149" s="2">
        <f t="shared" si="206"/>
        <v>0</v>
      </c>
      <c r="CU149" s="2">
        <f t="shared" si="207"/>
        <v>0</v>
      </c>
      <c r="CV149" s="2">
        <f t="shared" si="208"/>
        <v>0</v>
      </c>
      <c r="CW149" s="2">
        <f t="shared" si="209"/>
        <v>0</v>
      </c>
      <c r="CX149" s="2">
        <f t="shared" si="210"/>
        <v>0</v>
      </c>
      <c r="CY149" s="2">
        <f t="shared" si="211"/>
        <v>0</v>
      </c>
      <c r="CZ149" s="2">
        <f t="shared" si="212"/>
        <v>0</v>
      </c>
      <c r="DA149" s="2"/>
      <c r="DB149" s="2"/>
      <c r="DC149" s="2" t="s">
        <v>3</v>
      </c>
      <c r="DD149" s="2" t="s">
        <v>3</v>
      </c>
      <c r="DE149" s="2" t="s">
        <v>3</v>
      </c>
      <c r="DF149" s="2" t="s">
        <v>3</v>
      </c>
      <c r="DG149" s="2" t="s">
        <v>3</v>
      </c>
      <c r="DH149" s="2" t="s">
        <v>3</v>
      </c>
      <c r="DI149" s="2" t="s">
        <v>3</v>
      </c>
      <c r="DJ149" s="2" t="s">
        <v>3</v>
      </c>
      <c r="DK149" s="2" t="s">
        <v>3</v>
      </c>
      <c r="DL149" s="2" t="s">
        <v>3</v>
      </c>
      <c r="DM149" s="2" t="s">
        <v>3</v>
      </c>
      <c r="DN149" s="2">
        <v>0</v>
      </c>
      <c r="DO149" s="2">
        <v>0</v>
      </c>
      <c r="DP149" s="2">
        <v>1</v>
      </c>
      <c r="DQ149" s="2">
        <v>1</v>
      </c>
      <c r="DR149" s="2"/>
      <c r="DS149" s="2"/>
      <c r="DT149" s="2"/>
      <c r="DU149" s="2">
        <v>1013</v>
      </c>
      <c r="DV149" s="2" t="s">
        <v>43</v>
      </c>
      <c r="DW149" s="2" t="s">
        <v>43</v>
      </c>
      <c r="DX149" s="2">
        <v>1</v>
      </c>
      <c r="DY149" s="2"/>
      <c r="DZ149" s="2" t="s">
        <v>3</v>
      </c>
      <c r="EA149" s="2" t="s">
        <v>3</v>
      </c>
      <c r="EB149" s="2" t="s">
        <v>3</v>
      </c>
      <c r="EC149" s="2" t="s">
        <v>3</v>
      </c>
      <c r="ED149" s="2"/>
      <c r="EE149" s="2">
        <v>83666879</v>
      </c>
      <c r="EF149" s="2">
        <v>2</v>
      </c>
      <c r="EG149" s="2" t="s">
        <v>24</v>
      </c>
      <c r="EH149" s="2">
        <v>27</v>
      </c>
      <c r="EI149" s="2" t="s">
        <v>59</v>
      </c>
      <c r="EJ149" s="2">
        <v>1</v>
      </c>
      <c r="EK149" s="2">
        <v>33001</v>
      </c>
      <c r="EL149" s="2" t="s">
        <v>59</v>
      </c>
      <c r="EM149" s="2" t="s">
        <v>60</v>
      </c>
      <c r="EN149" s="2"/>
      <c r="EO149" s="2" t="s">
        <v>3</v>
      </c>
      <c r="EP149" s="2"/>
      <c r="EQ149" s="2">
        <v>1024</v>
      </c>
      <c r="ER149" s="2">
        <v>0</v>
      </c>
      <c r="ES149" s="2">
        <v>0</v>
      </c>
      <c r="ET149" s="2">
        <v>0</v>
      </c>
      <c r="EU149" s="2">
        <v>0</v>
      </c>
      <c r="EV149" s="2">
        <v>0</v>
      </c>
      <c r="EW149" s="2">
        <v>0</v>
      </c>
      <c r="EX149" s="2">
        <v>0</v>
      </c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>
        <v>0</v>
      </c>
      <c r="FR149" s="2">
        <v>0</v>
      </c>
      <c r="FS149" s="2">
        <v>0</v>
      </c>
      <c r="FT149" s="2"/>
      <c r="FU149" s="2"/>
      <c r="FV149" s="2"/>
      <c r="FW149" s="2"/>
      <c r="FX149" s="2">
        <v>103</v>
      </c>
      <c r="FY149" s="2">
        <v>60</v>
      </c>
      <c r="FZ149" s="2"/>
      <c r="GA149" s="2" t="s">
        <v>3</v>
      </c>
      <c r="GB149" s="2"/>
      <c r="GC149" s="2"/>
      <c r="GD149" s="2">
        <v>1</v>
      </c>
      <c r="GE149" s="2"/>
      <c r="GF149" s="2">
        <v>-950997571</v>
      </c>
      <c r="GG149" s="2">
        <v>2</v>
      </c>
      <c r="GH149" s="2">
        <v>1</v>
      </c>
      <c r="GI149" s="2">
        <v>-2</v>
      </c>
      <c r="GJ149" s="2">
        <v>0</v>
      </c>
      <c r="GK149" s="2">
        <v>0</v>
      </c>
      <c r="GL149" s="2">
        <f t="shared" si="213"/>
        <v>0</v>
      </c>
      <c r="GM149" s="2">
        <f t="shared" si="214"/>
        <v>0</v>
      </c>
      <c r="GN149" s="2">
        <f t="shared" si="215"/>
        <v>0</v>
      </c>
      <c r="GO149" s="2">
        <f t="shared" si="216"/>
        <v>0</v>
      </c>
      <c r="GP149" s="2">
        <f t="shared" si="217"/>
        <v>0</v>
      </c>
      <c r="GQ149" s="2"/>
      <c r="GR149" s="2">
        <v>0</v>
      </c>
      <c r="GS149" s="2">
        <v>0</v>
      </c>
      <c r="GT149" s="2">
        <v>0</v>
      </c>
      <c r="GU149" s="2" t="s">
        <v>3</v>
      </c>
      <c r="GV149" s="2">
        <f t="shared" si="218"/>
        <v>0</v>
      </c>
      <c r="GW149" s="2">
        <v>1</v>
      </c>
      <c r="GX149" s="2">
        <f t="shared" si="219"/>
        <v>0</v>
      </c>
      <c r="GY149" s="2"/>
      <c r="GZ149" s="2"/>
      <c r="HA149" s="2">
        <v>0</v>
      </c>
      <c r="HB149" s="2">
        <v>0</v>
      </c>
      <c r="HC149" s="2">
        <f t="shared" si="220"/>
        <v>0</v>
      </c>
      <c r="HD149" s="2"/>
      <c r="HE149" s="2" t="s">
        <v>3</v>
      </c>
      <c r="HF149" s="2" t="s">
        <v>3</v>
      </c>
      <c r="HG149" s="2"/>
      <c r="HH149" s="2"/>
      <c r="HI149" s="2"/>
      <c r="HJ149" s="2"/>
      <c r="HK149" s="2"/>
      <c r="HL149" s="2"/>
      <c r="HM149" s="2" t="s">
        <v>3</v>
      </c>
      <c r="HN149" s="2" t="s">
        <v>61</v>
      </c>
      <c r="HO149" s="2" t="s">
        <v>62</v>
      </c>
      <c r="HP149" s="2" t="s">
        <v>59</v>
      </c>
      <c r="HQ149" s="2" t="s">
        <v>59</v>
      </c>
      <c r="HR149" s="2"/>
      <c r="HS149" s="2">
        <v>0</v>
      </c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>
        <v>0</v>
      </c>
      <c r="IL149" s="2"/>
      <c r="IM149" s="2"/>
      <c r="IN149" s="2"/>
      <c r="IO149" s="2"/>
      <c r="IP149" s="2"/>
      <c r="IQ149" s="2"/>
      <c r="IR149" s="2"/>
      <c r="IS149" s="2"/>
      <c r="IT149" s="2"/>
      <c r="IU149" s="2"/>
    </row>
    <row r="150" spans="1:255" x14ac:dyDescent="0.2">
      <c r="A150">
        <v>18</v>
      </c>
      <c r="B150">
        <v>1</v>
      </c>
      <c r="C150">
        <v>242</v>
      </c>
      <c r="E150" t="s">
        <v>3</v>
      </c>
      <c r="F150" t="s">
        <v>102</v>
      </c>
      <c r="G150" t="s">
        <v>103</v>
      </c>
      <c r="H150" t="s">
        <v>43</v>
      </c>
      <c r="I150">
        <f>I137*J150</f>
        <v>0</v>
      </c>
      <c r="J150">
        <v>0</v>
      </c>
      <c r="K150">
        <v>0</v>
      </c>
      <c r="L150">
        <v>0</v>
      </c>
      <c r="M150">
        <v>0</v>
      </c>
      <c r="N150">
        <f t="shared" si="181"/>
        <v>0</v>
      </c>
      <c r="O150">
        <f t="shared" si="182"/>
        <v>0</v>
      </c>
      <c r="P150">
        <f t="shared" si="183"/>
        <v>0</v>
      </c>
      <c r="Q150">
        <f t="shared" si="184"/>
        <v>0</v>
      </c>
      <c r="R150">
        <f t="shared" si="185"/>
        <v>0</v>
      </c>
      <c r="S150">
        <f t="shared" si="186"/>
        <v>0</v>
      </c>
      <c r="T150">
        <f t="shared" si="187"/>
        <v>0</v>
      </c>
      <c r="U150">
        <f t="shared" si="188"/>
        <v>0</v>
      </c>
      <c r="V150">
        <f t="shared" si="189"/>
        <v>0</v>
      </c>
      <c r="W150">
        <f t="shared" si="190"/>
        <v>0</v>
      </c>
      <c r="X150">
        <f t="shared" si="191"/>
        <v>0</v>
      </c>
      <c r="Y150">
        <f t="shared" si="192"/>
        <v>0</v>
      </c>
      <c r="AA150">
        <v>-1</v>
      </c>
      <c r="AB150">
        <f t="shared" si="193"/>
        <v>0</v>
      </c>
      <c r="AC150">
        <f t="shared" si="194"/>
        <v>0</v>
      </c>
      <c r="AD150">
        <f t="shared" si="195"/>
        <v>0</v>
      </c>
      <c r="AE150">
        <f t="shared" si="196"/>
        <v>0</v>
      </c>
      <c r="AF150">
        <f t="shared" si="197"/>
        <v>0</v>
      </c>
      <c r="AG150">
        <f t="shared" si="198"/>
        <v>0</v>
      </c>
      <c r="AH150">
        <f t="shared" si="199"/>
        <v>0</v>
      </c>
      <c r="AI150">
        <f t="shared" si="200"/>
        <v>0</v>
      </c>
      <c r="AJ150">
        <f t="shared" si="201"/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103</v>
      </c>
      <c r="AU150">
        <v>60</v>
      </c>
      <c r="AV150">
        <v>1</v>
      </c>
      <c r="AW150">
        <v>1</v>
      </c>
      <c r="AZ150">
        <v>1</v>
      </c>
      <c r="BA150">
        <v>1</v>
      </c>
      <c r="BB150">
        <v>1</v>
      </c>
      <c r="BC150">
        <v>1</v>
      </c>
      <c r="BD150" t="s">
        <v>3</v>
      </c>
      <c r="BE150" t="s">
        <v>3</v>
      </c>
      <c r="BF150" t="s">
        <v>3</v>
      </c>
      <c r="BG150" t="s">
        <v>3</v>
      </c>
      <c r="BH150">
        <v>3</v>
      </c>
      <c r="BI150">
        <v>1</v>
      </c>
      <c r="BJ150" t="s">
        <v>3</v>
      </c>
      <c r="BM150">
        <v>33001</v>
      </c>
      <c r="BN150">
        <v>0</v>
      </c>
      <c r="BO150" t="s">
        <v>3</v>
      </c>
      <c r="BP150">
        <v>0</v>
      </c>
      <c r="BQ150">
        <v>2</v>
      </c>
      <c r="BR150">
        <v>0</v>
      </c>
      <c r="BS150">
        <v>1</v>
      </c>
      <c r="BT150">
        <v>1</v>
      </c>
      <c r="BU150">
        <v>1</v>
      </c>
      <c r="BV150">
        <v>1</v>
      </c>
      <c r="BW150">
        <v>1</v>
      </c>
      <c r="BX150">
        <v>1</v>
      </c>
      <c r="BY150" t="s">
        <v>3</v>
      </c>
      <c r="BZ150">
        <v>103</v>
      </c>
      <c r="CA150">
        <v>60</v>
      </c>
      <c r="CB150" t="s">
        <v>3</v>
      </c>
      <c r="CE150">
        <v>0</v>
      </c>
      <c r="CF150">
        <v>0</v>
      </c>
      <c r="CG150">
        <v>0</v>
      </c>
      <c r="CH150">
        <v>0</v>
      </c>
      <c r="CI150">
        <v>0</v>
      </c>
      <c r="CJ150">
        <v>0</v>
      </c>
      <c r="CK150">
        <v>0</v>
      </c>
      <c r="CL150">
        <v>0</v>
      </c>
      <c r="CM150">
        <v>0</v>
      </c>
      <c r="CN150" t="s">
        <v>3</v>
      </c>
      <c r="CO150">
        <v>0</v>
      </c>
      <c r="CP150">
        <f t="shared" si="202"/>
        <v>0</v>
      </c>
      <c r="CQ150">
        <f t="shared" si="203"/>
        <v>0</v>
      </c>
      <c r="CR150">
        <f t="shared" si="204"/>
        <v>0</v>
      </c>
      <c r="CS150">
        <f t="shared" si="205"/>
        <v>0</v>
      </c>
      <c r="CT150">
        <f t="shared" si="206"/>
        <v>0</v>
      </c>
      <c r="CU150">
        <f t="shared" si="207"/>
        <v>0</v>
      </c>
      <c r="CV150">
        <f t="shared" si="208"/>
        <v>0</v>
      </c>
      <c r="CW150">
        <f t="shared" si="209"/>
        <v>0</v>
      </c>
      <c r="CX150">
        <f t="shared" si="210"/>
        <v>0</v>
      </c>
      <c r="CY150">
        <f t="shared" si="211"/>
        <v>0</v>
      </c>
      <c r="CZ150">
        <f t="shared" si="212"/>
        <v>0</v>
      </c>
      <c r="DC150" t="s">
        <v>3</v>
      </c>
      <c r="DD150" t="s">
        <v>3</v>
      </c>
      <c r="DE150" t="s">
        <v>3</v>
      </c>
      <c r="DF150" t="s">
        <v>3</v>
      </c>
      <c r="DG150" t="s">
        <v>3</v>
      </c>
      <c r="DH150" t="s">
        <v>3</v>
      </c>
      <c r="DI150" t="s">
        <v>3</v>
      </c>
      <c r="DJ150" t="s">
        <v>3</v>
      </c>
      <c r="DK150" t="s">
        <v>3</v>
      </c>
      <c r="DL150" t="s">
        <v>3</v>
      </c>
      <c r="DM150" t="s">
        <v>3</v>
      </c>
      <c r="DN150">
        <v>0</v>
      </c>
      <c r="DO150">
        <v>0</v>
      </c>
      <c r="DP150">
        <v>1</v>
      </c>
      <c r="DQ150">
        <v>1</v>
      </c>
      <c r="DU150">
        <v>1013</v>
      </c>
      <c r="DV150" t="s">
        <v>43</v>
      </c>
      <c r="DW150" t="s">
        <v>43</v>
      </c>
      <c r="DX150">
        <v>1</v>
      </c>
      <c r="DZ150" t="s">
        <v>3</v>
      </c>
      <c r="EA150" t="s">
        <v>3</v>
      </c>
      <c r="EB150" t="s">
        <v>3</v>
      </c>
      <c r="EC150" t="s">
        <v>3</v>
      </c>
      <c r="EE150">
        <v>83666879</v>
      </c>
      <c r="EF150">
        <v>2</v>
      </c>
      <c r="EG150" t="s">
        <v>24</v>
      </c>
      <c r="EH150">
        <v>27</v>
      </c>
      <c r="EI150" t="s">
        <v>59</v>
      </c>
      <c r="EJ150">
        <v>1</v>
      </c>
      <c r="EK150">
        <v>33001</v>
      </c>
      <c r="EL150" t="s">
        <v>59</v>
      </c>
      <c r="EM150" t="s">
        <v>60</v>
      </c>
      <c r="EO150" t="s">
        <v>3</v>
      </c>
      <c r="EQ150">
        <v>1024</v>
      </c>
      <c r="ER150">
        <v>0</v>
      </c>
      <c r="ES150">
        <v>0</v>
      </c>
      <c r="ET150">
        <v>0</v>
      </c>
      <c r="EU150">
        <v>0</v>
      </c>
      <c r="EV150">
        <v>0</v>
      </c>
      <c r="EW150">
        <v>0</v>
      </c>
      <c r="EX150">
        <v>0</v>
      </c>
      <c r="FQ150">
        <v>0</v>
      </c>
      <c r="FR150">
        <v>0</v>
      </c>
      <c r="FS150">
        <v>0</v>
      </c>
      <c r="FX150">
        <v>103</v>
      </c>
      <c r="FY150">
        <v>60</v>
      </c>
      <c r="GA150" t="s">
        <v>3</v>
      </c>
      <c r="GD150">
        <v>1</v>
      </c>
      <c r="GF150">
        <v>-950997571</v>
      </c>
      <c r="GG150">
        <v>2</v>
      </c>
      <c r="GH150">
        <v>1</v>
      </c>
      <c r="GI150">
        <v>-2</v>
      </c>
      <c r="GJ150">
        <v>0</v>
      </c>
      <c r="GK150">
        <v>0</v>
      </c>
      <c r="GL150">
        <f t="shared" si="213"/>
        <v>0</v>
      </c>
      <c r="GM150">
        <f t="shared" si="214"/>
        <v>0</v>
      </c>
      <c r="GN150">
        <f t="shared" si="215"/>
        <v>0</v>
      </c>
      <c r="GO150">
        <f t="shared" si="216"/>
        <v>0</v>
      </c>
      <c r="GP150">
        <f t="shared" si="217"/>
        <v>0</v>
      </c>
      <c r="GR150">
        <v>0</v>
      </c>
      <c r="GS150">
        <v>0</v>
      </c>
      <c r="GT150">
        <v>0</v>
      </c>
      <c r="GU150" t="s">
        <v>3</v>
      </c>
      <c r="GV150">
        <f t="shared" si="218"/>
        <v>0</v>
      </c>
      <c r="GW150">
        <v>1</v>
      </c>
      <c r="GX150">
        <f t="shared" si="219"/>
        <v>0</v>
      </c>
      <c r="HA150">
        <v>0</v>
      </c>
      <c r="HB150">
        <v>0</v>
      </c>
      <c r="HC150">
        <f t="shared" si="220"/>
        <v>0</v>
      </c>
      <c r="HE150" t="s">
        <v>3</v>
      </c>
      <c r="HF150" t="s">
        <v>3</v>
      </c>
      <c r="HM150" t="s">
        <v>3</v>
      </c>
      <c r="HN150" t="s">
        <v>61</v>
      </c>
      <c r="HO150" t="s">
        <v>62</v>
      </c>
      <c r="HP150" t="s">
        <v>59</v>
      </c>
      <c r="HQ150" t="s">
        <v>59</v>
      </c>
      <c r="HS150">
        <v>0</v>
      </c>
      <c r="IK150">
        <v>0</v>
      </c>
    </row>
    <row r="151" spans="1:255" x14ac:dyDescent="0.2">
      <c r="A151" s="2">
        <v>18</v>
      </c>
      <c r="B151" s="2">
        <v>1</v>
      </c>
      <c r="C151" s="2">
        <v>225</v>
      </c>
      <c r="D151" s="2"/>
      <c r="E151" s="2" t="s">
        <v>3</v>
      </c>
      <c r="F151" s="2" t="s">
        <v>105</v>
      </c>
      <c r="G151" s="2" t="s">
        <v>106</v>
      </c>
      <c r="H151" s="2" t="s">
        <v>43</v>
      </c>
      <c r="I151" s="2">
        <f>I136*J151</f>
        <v>0</v>
      </c>
      <c r="J151" s="2">
        <v>0</v>
      </c>
      <c r="K151" s="2">
        <v>0</v>
      </c>
      <c r="L151" s="2">
        <v>0</v>
      </c>
      <c r="M151" s="2">
        <v>0</v>
      </c>
      <c r="N151" s="2">
        <f t="shared" si="181"/>
        <v>0</v>
      </c>
      <c r="O151" s="2">
        <f t="shared" si="182"/>
        <v>0</v>
      </c>
      <c r="P151" s="2">
        <f t="shared" si="183"/>
        <v>0</v>
      </c>
      <c r="Q151" s="2">
        <f t="shared" si="184"/>
        <v>0</v>
      </c>
      <c r="R151" s="2">
        <f t="shared" si="185"/>
        <v>0</v>
      </c>
      <c r="S151" s="2">
        <f t="shared" si="186"/>
        <v>0</v>
      </c>
      <c r="T151" s="2">
        <f t="shared" si="187"/>
        <v>0</v>
      </c>
      <c r="U151" s="2">
        <f t="shared" si="188"/>
        <v>0</v>
      </c>
      <c r="V151" s="2">
        <f t="shared" si="189"/>
        <v>0</v>
      </c>
      <c r="W151" s="2">
        <f t="shared" si="190"/>
        <v>0</v>
      </c>
      <c r="X151" s="2">
        <f t="shared" si="191"/>
        <v>0</v>
      </c>
      <c r="Y151" s="2">
        <f t="shared" si="192"/>
        <v>0</v>
      </c>
      <c r="Z151" s="2"/>
      <c r="AA151" s="2">
        <v>-1</v>
      </c>
      <c r="AB151" s="2">
        <f t="shared" si="193"/>
        <v>0</v>
      </c>
      <c r="AC151" s="2">
        <f t="shared" si="194"/>
        <v>0</v>
      </c>
      <c r="AD151" s="2">
        <f t="shared" si="195"/>
        <v>0</v>
      </c>
      <c r="AE151" s="2">
        <f t="shared" si="196"/>
        <v>0</v>
      </c>
      <c r="AF151" s="2">
        <f t="shared" si="197"/>
        <v>0</v>
      </c>
      <c r="AG151" s="2">
        <f t="shared" si="198"/>
        <v>0</v>
      </c>
      <c r="AH151" s="2">
        <f t="shared" si="199"/>
        <v>0</v>
      </c>
      <c r="AI151" s="2">
        <f t="shared" si="200"/>
        <v>0</v>
      </c>
      <c r="AJ151" s="2">
        <f t="shared" si="201"/>
        <v>0</v>
      </c>
      <c r="AK151" s="2">
        <v>0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103</v>
      </c>
      <c r="AU151" s="2">
        <v>60</v>
      </c>
      <c r="AV151" s="2">
        <v>1</v>
      </c>
      <c r="AW151" s="2">
        <v>1</v>
      </c>
      <c r="AX151" s="2"/>
      <c r="AY151" s="2"/>
      <c r="AZ151" s="2">
        <v>1</v>
      </c>
      <c r="BA151" s="2">
        <v>1</v>
      </c>
      <c r="BB151" s="2">
        <v>1</v>
      </c>
      <c r="BC151" s="2">
        <v>1</v>
      </c>
      <c r="BD151" s="2" t="s">
        <v>3</v>
      </c>
      <c r="BE151" s="2" t="s">
        <v>3</v>
      </c>
      <c r="BF151" s="2" t="s">
        <v>3</v>
      </c>
      <c r="BG151" s="2" t="s">
        <v>3</v>
      </c>
      <c r="BH151" s="2">
        <v>3</v>
      </c>
      <c r="BI151" s="2">
        <v>1</v>
      </c>
      <c r="BJ151" s="2" t="s">
        <v>3</v>
      </c>
      <c r="BK151" s="2"/>
      <c r="BL151" s="2"/>
      <c r="BM151" s="2">
        <v>33001</v>
      </c>
      <c r="BN151" s="2">
        <v>0</v>
      </c>
      <c r="BO151" s="2" t="s">
        <v>3</v>
      </c>
      <c r="BP151" s="2">
        <v>0</v>
      </c>
      <c r="BQ151" s="2">
        <v>2</v>
      </c>
      <c r="BR151" s="2">
        <v>0</v>
      </c>
      <c r="BS151" s="2">
        <v>1</v>
      </c>
      <c r="BT151" s="2">
        <v>1</v>
      </c>
      <c r="BU151" s="2">
        <v>1</v>
      </c>
      <c r="BV151" s="2">
        <v>1</v>
      </c>
      <c r="BW151" s="2">
        <v>1</v>
      </c>
      <c r="BX151" s="2">
        <v>1</v>
      </c>
      <c r="BY151" s="2" t="s">
        <v>3</v>
      </c>
      <c r="BZ151" s="2">
        <v>103</v>
      </c>
      <c r="CA151" s="2">
        <v>60</v>
      </c>
      <c r="CB151" s="2" t="s">
        <v>3</v>
      </c>
      <c r="CC151" s="2"/>
      <c r="CD151" s="2"/>
      <c r="CE151" s="2">
        <v>0</v>
      </c>
      <c r="CF151" s="2">
        <v>0</v>
      </c>
      <c r="CG151" s="2">
        <v>0</v>
      </c>
      <c r="CH151" s="2">
        <v>0</v>
      </c>
      <c r="CI151" s="2">
        <v>0</v>
      </c>
      <c r="CJ151" s="2">
        <v>0</v>
      </c>
      <c r="CK151" s="2">
        <v>0</v>
      </c>
      <c r="CL151" s="2">
        <v>0</v>
      </c>
      <c r="CM151" s="2">
        <v>0</v>
      </c>
      <c r="CN151" s="2" t="s">
        <v>3</v>
      </c>
      <c r="CO151" s="2">
        <v>0</v>
      </c>
      <c r="CP151" s="2">
        <f t="shared" si="202"/>
        <v>0</v>
      </c>
      <c r="CQ151" s="2">
        <f t="shared" si="203"/>
        <v>0</v>
      </c>
      <c r="CR151" s="2">
        <f t="shared" si="204"/>
        <v>0</v>
      </c>
      <c r="CS151" s="2">
        <f t="shared" si="205"/>
        <v>0</v>
      </c>
      <c r="CT151" s="2">
        <f t="shared" si="206"/>
        <v>0</v>
      </c>
      <c r="CU151" s="2">
        <f t="shared" si="207"/>
        <v>0</v>
      </c>
      <c r="CV151" s="2">
        <f t="shared" si="208"/>
        <v>0</v>
      </c>
      <c r="CW151" s="2">
        <f t="shared" si="209"/>
        <v>0</v>
      </c>
      <c r="CX151" s="2">
        <f t="shared" si="210"/>
        <v>0</v>
      </c>
      <c r="CY151" s="2">
        <f t="shared" si="211"/>
        <v>0</v>
      </c>
      <c r="CZ151" s="2">
        <f t="shared" si="212"/>
        <v>0</v>
      </c>
      <c r="DA151" s="2"/>
      <c r="DB151" s="2"/>
      <c r="DC151" s="2" t="s">
        <v>3</v>
      </c>
      <c r="DD151" s="2" t="s">
        <v>3</v>
      </c>
      <c r="DE151" s="2" t="s">
        <v>3</v>
      </c>
      <c r="DF151" s="2" t="s">
        <v>3</v>
      </c>
      <c r="DG151" s="2" t="s">
        <v>3</v>
      </c>
      <c r="DH151" s="2" t="s">
        <v>3</v>
      </c>
      <c r="DI151" s="2" t="s">
        <v>3</v>
      </c>
      <c r="DJ151" s="2" t="s">
        <v>3</v>
      </c>
      <c r="DK151" s="2" t="s">
        <v>3</v>
      </c>
      <c r="DL151" s="2" t="s">
        <v>3</v>
      </c>
      <c r="DM151" s="2" t="s">
        <v>3</v>
      </c>
      <c r="DN151" s="2">
        <v>0</v>
      </c>
      <c r="DO151" s="2">
        <v>0</v>
      </c>
      <c r="DP151" s="2">
        <v>1</v>
      </c>
      <c r="DQ151" s="2">
        <v>1</v>
      </c>
      <c r="DR151" s="2"/>
      <c r="DS151" s="2"/>
      <c r="DT151" s="2"/>
      <c r="DU151" s="2">
        <v>1013</v>
      </c>
      <c r="DV151" s="2" t="s">
        <v>43</v>
      </c>
      <c r="DW151" s="2" t="s">
        <v>43</v>
      </c>
      <c r="DX151" s="2">
        <v>1</v>
      </c>
      <c r="DY151" s="2"/>
      <c r="DZ151" s="2" t="s">
        <v>3</v>
      </c>
      <c r="EA151" s="2" t="s">
        <v>3</v>
      </c>
      <c r="EB151" s="2" t="s">
        <v>3</v>
      </c>
      <c r="EC151" s="2" t="s">
        <v>3</v>
      </c>
      <c r="ED151" s="2"/>
      <c r="EE151" s="2">
        <v>83666879</v>
      </c>
      <c r="EF151" s="2">
        <v>2</v>
      </c>
      <c r="EG151" s="2" t="s">
        <v>24</v>
      </c>
      <c r="EH151" s="2">
        <v>27</v>
      </c>
      <c r="EI151" s="2" t="s">
        <v>59</v>
      </c>
      <c r="EJ151" s="2">
        <v>1</v>
      </c>
      <c r="EK151" s="2">
        <v>33001</v>
      </c>
      <c r="EL151" s="2" t="s">
        <v>59</v>
      </c>
      <c r="EM151" s="2" t="s">
        <v>60</v>
      </c>
      <c r="EN151" s="2"/>
      <c r="EO151" s="2" t="s">
        <v>3</v>
      </c>
      <c r="EP151" s="2"/>
      <c r="EQ151" s="2">
        <v>1024</v>
      </c>
      <c r="ER151" s="2">
        <v>0</v>
      </c>
      <c r="ES151" s="2">
        <v>0</v>
      </c>
      <c r="ET151" s="2">
        <v>0</v>
      </c>
      <c r="EU151" s="2">
        <v>0</v>
      </c>
      <c r="EV151" s="2">
        <v>0</v>
      </c>
      <c r="EW151" s="2">
        <v>0</v>
      </c>
      <c r="EX151" s="2">
        <v>0</v>
      </c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>
        <v>0</v>
      </c>
      <c r="FR151" s="2">
        <v>0</v>
      </c>
      <c r="FS151" s="2">
        <v>0</v>
      </c>
      <c r="FT151" s="2"/>
      <c r="FU151" s="2"/>
      <c r="FV151" s="2"/>
      <c r="FW151" s="2"/>
      <c r="FX151" s="2">
        <v>103</v>
      </c>
      <c r="FY151" s="2">
        <v>60</v>
      </c>
      <c r="FZ151" s="2"/>
      <c r="GA151" s="2" t="s">
        <v>3</v>
      </c>
      <c r="GB151" s="2"/>
      <c r="GC151" s="2"/>
      <c r="GD151" s="2">
        <v>1</v>
      </c>
      <c r="GE151" s="2"/>
      <c r="GF151" s="2">
        <v>-320198552</v>
      </c>
      <c r="GG151" s="2">
        <v>2</v>
      </c>
      <c r="GH151" s="2">
        <v>1</v>
      </c>
      <c r="GI151" s="2">
        <v>-2</v>
      </c>
      <c r="GJ151" s="2">
        <v>0</v>
      </c>
      <c r="GK151" s="2">
        <v>0</v>
      </c>
      <c r="GL151" s="2">
        <f t="shared" si="213"/>
        <v>0</v>
      </c>
      <c r="GM151" s="2">
        <f t="shared" si="214"/>
        <v>0</v>
      </c>
      <c r="GN151" s="2">
        <f t="shared" si="215"/>
        <v>0</v>
      </c>
      <c r="GO151" s="2">
        <f t="shared" si="216"/>
        <v>0</v>
      </c>
      <c r="GP151" s="2">
        <f t="shared" si="217"/>
        <v>0</v>
      </c>
      <c r="GQ151" s="2"/>
      <c r="GR151" s="2">
        <v>0</v>
      </c>
      <c r="GS151" s="2">
        <v>0</v>
      </c>
      <c r="GT151" s="2">
        <v>0</v>
      </c>
      <c r="GU151" s="2" t="s">
        <v>3</v>
      </c>
      <c r="GV151" s="2">
        <f t="shared" si="218"/>
        <v>0</v>
      </c>
      <c r="GW151" s="2">
        <v>1</v>
      </c>
      <c r="GX151" s="2">
        <f t="shared" si="219"/>
        <v>0</v>
      </c>
      <c r="GY151" s="2"/>
      <c r="GZ151" s="2"/>
      <c r="HA151" s="2">
        <v>0</v>
      </c>
      <c r="HB151" s="2">
        <v>0</v>
      </c>
      <c r="HC151" s="2">
        <f t="shared" si="220"/>
        <v>0</v>
      </c>
      <c r="HD151" s="2"/>
      <c r="HE151" s="2" t="s">
        <v>3</v>
      </c>
      <c r="HF151" s="2" t="s">
        <v>3</v>
      </c>
      <c r="HG151" s="2"/>
      <c r="HH151" s="2"/>
      <c r="HI151" s="2"/>
      <c r="HJ151" s="2"/>
      <c r="HK151" s="2"/>
      <c r="HL151" s="2"/>
      <c r="HM151" s="2" t="s">
        <v>3</v>
      </c>
      <c r="HN151" s="2" t="s">
        <v>61</v>
      </c>
      <c r="HO151" s="2" t="s">
        <v>62</v>
      </c>
      <c r="HP151" s="2" t="s">
        <v>59</v>
      </c>
      <c r="HQ151" s="2" t="s">
        <v>59</v>
      </c>
      <c r="HR151" s="2"/>
      <c r="HS151" s="2">
        <v>0</v>
      </c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>
        <v>0</v>
      </c>
      <c r="IL151" s="2"/>
      <c r="IM151" s="2"/>
      <c r="IN151" s="2"/>
      <c r="IO151" s="2"/>
      <c r="IP151" s="2"/>
      <c r="IQ151" s="2"/>
      <c r="IR151" s="2"/>
      <c r="IS151" s="2"/>
      <c r="IT151" s="2"/>
      <c r="IU151" s="2"/>
    </row>
    <row r="152" spans="1:255" x14ac:dyDescent="0.2">
      <c r="A152">
        <v>18</v>
      </c>
      <c r="B152">
        <v>1</v>
      </c>
      <c r="C152">
        <v>243</v>
      </c>
      <c r="E152" t="s">
        <v>3</v>
      </c>
      <c r="F152" t="s">
        <v>105</v>
      </c>
      <c r="G152" t="s">
        <v>106</v>
      </c>
      <c r="H152" t="s">
        <v>43</v>
      </c>
      <c r="I152">
        <f>I137*J152</f>
        <v>0</v>
      </c>
      <c r="J152">
        <v>0</v>
      </c>
      <c r="K152">
        <v>0</v>
      </c>
      <c r="L152">
        <v>0</v>
      </c>
      <c r="M152">
        <v>0</v>
      </c>
      <c r="N152">
        <f t="shared" si="181"/>
        <v>0</v>
      </c>
      <c r="O152">
        <f t="shared" si="182"/>
        <v>0</v>
      </c>
      <c r="P152">
        <f t="shared" si="183"/>
        <v>0</v>
      </c>
      <c r="Q152">
        <f t="shared" si="184"/>
        <v>0</v>
      </c>
      <c r="R152">
        <f t="shared" si="185"/>
        <v>0</v>
      </c>
      <c r="S152">
        <f t="shared" si="186"/>
        <v>0</v>
      </c>
      <c r="T152">
        <f t="shared" si="187"/>
        <v>0</v>
      </c>
      <c r="U152">
        <f t="shared" si="188"/>
        <v>0</v>
      </c>
      <c r="V152">
        <f t="shared" si="189"/>
        <v>0</v>
      </c>
      <c r="W152">
        <f t="shared" si="190"/>
        <v>0</v>
      </c>
      <c r="X152">
        <f t="shared" si="191"/>
        <v>0</v>
      </c>
      <c r="Y152">
        <f t="shared" si="192"/>
        <v>0</v>
      </c>
      <c r="AA152">
        <v>-1</v>
      </c>
      <c r="AB152">
        <f t="shared" si="193"/>
        <v>0</v>
      </c>
      <c r="AC152">
        <f t="shared" si="194"/>
        <v>0</v>
      </c>
      <c r="AD152">
        <f t="shared" si="195"/>
        <v>0</v>
      </c>
      <c r="AE152">
        <f t="shared" si="196"/>
        <v>0</v>
      </c>
      <c r="AF152">
        <f t="shared" si="197"/>
        <v>0</v>
      </c>
      <c r="AG152">
        <f t="shared" si="198"/>
        <v>0</v>
      </c>
      <c r="AH152">
        <f t="shared" si="199"/>
        <v>0</v>
      </c>
      <c r="AI152">
        <f t="shared" si="200"/>
        <v>0</v>
      </c>
      <c r="AJ152">
        <f t="shared" si="201"/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103</v>
      </c>
      <c r="AU152">
        <v>60</v>
      </c>
      <c r="AV152">
        <v>1</v>
      </c>
      <c r="AW152">
        <v>1</v>
      </c>
      <c r="AZ152">
        <v>1</v>
      </c>
      <c r="BA152">
        <v>1</v>
      </c>
      <c r="BB152">
        <v>1</v>
      </c>
      <c r="BC152">
        <v>1</v>
      </c>
      <c r="BD152" t="s">
        <v>3</v>
      </c>
      <c r="BE152" t="s">
        <v>3</v>
      </c>
      <c r="BF152" t="s">
        <v>3</v>
      </c>
      <c r="BG152" t="s">
        <v>3</v>
      </c>
      <c r="BH152">
        <v>3</v>
      </c>
      <c r="BI152">
        <v>1</v>
      </c>
      <c r="BJ152" t="s">
        <v>3</v>
      </c>
      <c r="BM152">
        <v>33001</v>
      </c>
      <c r="BN152">
        <v>0</v>
      </c>
      <c r="BO152" t="s">
        <v>3</v>
      </c>
      <c r="BP152">
        <v>0</v>
      </c>
      <c r="BQ152">
        <v>2</v>
      </c>
      <c r="BR152">
        <v>0</v>
      </c>
      <c r="BS152">
        <v>1</v>
      </c>
      <c r="BT152">
        <v>1</v>
      </c>
      <c r="BU152">
        <v>1</v>
      </c>
      <c r="BV152">
        <v>1</v>
      </c>
      <c r="BW152">
        <v>1</v>
      </c>
      <c r="BX152">
        <v>1</v>
      </c>
      <c r="BY152" t="s">
        <v>3</v>
      </c>
      <c r="BZ152">
        <v>103</v>
      </c>
      <c r="CA152">
        <v>60</v>
      </c>
      <c r="CB152" t="s">
        <v>3</v>
      </c>
      <c r="CE152">
        <v>0</v>
      </c>
      <c r="CF152">
        <v>0</v>
      </c>
      <c r="CG152">
        <v>0</v>
      </c>
      <c r="CH152">
        <v>0</v>
      </c>
      <c r="CI152">
        <v>0</v>
      </c>
      <c r="CJ152">
        <v>0</v>
      </c>
      <c r="CK152">
        <v>0</v>
      </c>
      <c r="CL152">
        <v>0</v>
      </c>
      <c r="CM152">
        <v>0</v>
      </c>
      <c r="CN152" t="s">
        <v>3</v>
      </c>
      <c r="CO152">
        <v>0</v>
      </c>
      <c r="CP152">
        <f t="shared" si="202"/>
        <v>0</v>
      </c>
      <c r="CQ152">
        <f t="shared" si="203"/>
        <v>0</v>
      </c>
      <c r="CR152">
        <f t="shared" si="204"/>
        <v>0</v>
      </c>
      <c r="CS152">
        <f t="shared" si="205"/>
        <v>0</v>
      </c>
      <c r="CT152">
        <f t="shared" si="206"/>
        <v>0</v>
      </c>
      <c r="CU152">
        <f t="shared" si="207"/>
        <v>0</v>
      </c>
      <c r="CV152">
        <f t="shared" si="208"/>
        <v>0</v>
      </c>
      <c r="CW152">
        <f t="shared" si="209"/>
        <v>0</v>
      </c>
      <c r="CX152">
        <f t="shared" si="210"/>
        <v>0</v>
      </c>
      <c r="CY152">
        <f t="shared" si="211"/>
        <v>0</v>
      </c>
      <c r="CZ152">
        <f t="shared" si="212"/>
        <v>0</v>
      </c>
      <c r="DC152" t="s">
        <v>3</v>
      </c>
      <c r="DD152" t="s">
        <v>3</v>
      </c>
      <c r="DE152" t="s">
        <v>3</v>
      </c>
      <c r="DF152" t="s">
        <v>3</v>
      </c>
      <c r="DG152" t="s">
        <v>3</v>
      </c>
      <c r="DH152" t="s">
        <v>3</v>
      </c>
      <c r="DI152" t="s">
        <v>3</v>
      </c>
      <c r="DJ152" t="s">
        <v>3</v>
      </c>
      <c r="DK152" t="s">
        <v>3</v>
      </c>
      <c r="DL152" t="s">
        <v>3</v>
      </c>
      <c r="DM152" t="s">
        <v>3</v>
      </c>
      <c r="DN152">
        <v>0</v>
      </c>
      <c r="DO152">
        <v>0</v>
      </c>
      <c r="DP152">
        <v>1</v>
      </c>
      <c r="DQ152">
        <v>1</v>
      </c>
      <c r="DU152">
        <v>1013</v>
      </c>
      <c r="DV152" t="s">
        <v>43</v>
      </c>
      <c r="DW152" t="s">
        <v>43</v>
      </c>
      <c r="DX152">
        <v>1</v>
      </c>
      <c r="DZ152" t="s">
        <v>3</v>
      </c>
      <c r="EA152" t="s">
        <v>3</v>
      </c>
      <c r="EB152" t="s">
        <v>3</v>
      </c>
      <c r="EC152" t="s">
        <v>3</v>
      </c>
      <c r="EE152">
        <v>83666879</v>
      </c>
      <c r="EF152">
        <v>2</v>
      </c>
      <c r="EG152" t="s">
        <v>24</v>
      </c>
      <c r="EH152">
        <v>27</v>
      </c>
      <c r="EI152" t="s">
        <v>59</v>
      </c>
      <c r="EJ152">
        <v>1</v>
      </c>
      <c r="EK152">
        <v>33001</v>
      </c>
      <c r="EL152" t="s">
        <v>59</v>
      </c>
      <c r="EM152" t="s">
        <v>60</v>
      </c>
      <c r="EO152" t="s">
        <v>3</v>
      </c>
      <c r="EQ152">
        <v>1024</v>
      </c>
      <c r="ER152">
        <v>0</v>
      </c>
      <c r="ES152">
        <v>0</v>
      </c>
      <c r="ET152">
        <v>0</v>
      </c>
      <c r="EU152">
        <v>0</v>
      </c>
      <c r="EV152">
        <v>0</v>
      </c>
      <c r="EW152">
        <v>0</v>
      </c>
      <c r="EX152">
        <v>0</v>
      </c>
      <c r="FQ152">
        <v>0</v>
      </c>
      <c r="FR152">
        <v>0</v>
      </c>
      <c r="FS152">
        <v>0</v>
      </c>
      <c r="FX152">
        <v>103</v>
      </c>
      <c r="FY152">
        <v>60</v>
      </c>
      <c r="GA152" t="s">
        <v>3</v>
      </c>
      <c r="GD152">
        <v>1</v>
      </c>
      <c r="GF152">
        <v>-320198552</v>
      </c>
      <c r="GG152">
        <v>2</v>
      </c>
      <c r="GH152">
        <v>1</v>
      </c>
      <c r="GI152">
        <v>-2</v>
      </c>
      <c r="GJ152">
        <v>0</v>
      </c>
      <c r="GK152">
        <v>0</v>
      </c>
      <c r="GL152">
        <f t="shared" si="213"/>
        <v>0</v>
      </c>
      <c r="GM152">
        <f t="shared" si="214"/>
        <v>0</v>
      </c>
      <c r="GN152">
        <f t="shared" si="215"/>
        <v>0</v>
      </c>
      <c r="GO152">
        <f t="shared" si="216"/>
        <v>0</v>
      </c>
      <c r="GP152">
        <f t="shared" si="217"/>
        <v>0</v>
      </c>
      <c r="GR152">
        <v>0</v>
      </c>
      <c r="GS152">
        <v>0</v>
      </c>
      <c r="GT152">
        <v>0</v>
      </c>
      <c r="GU152" t="s">
        <v>3</v>
      </c>
      <c r="GV152">
        <f t="shared" si="218"/>
        <v>0</v>
      </c>
      <c r="GW152">
        <v>1</v>
      </c>
      <c r="GX152">
        <f t="shared" si="219"/>
        <v>0</v>
      </c>
      <c r="HA152">
        <v>0</v>
      </c>
      <c r="HB152">
        <v>0</v>
      </c>
      <c r="HC152">
        <f t="shared" si="220"/>
        <v>0</v>
      </c>
      <c r="HE152" t="s">
        <v>3</v>
      </c>
      <c r="HF152" t="s">
        <v>3</v>
      </c>
      <c r="HM152" t="s">
        <v>3</v>
      </c>
      <c r="HN152" t="s">
        <v>61</v>
      </c>
      <c r="HO152" t="s">
        <v>62</v>
      </c>
      <c r="HP152" t="s">
        <v>59</v>
      </c>
      <c r="HQ152" t="s">
        <v>59</v>
      </c>
      <c r="HS152">
        <v>0</v>
      </c>
      <c r="IK152">
        <v>0</v>
      </c>
    </row>
    <row r="153" spans="1:255" x14ac:dyDescent="0.2">
      <c r="A153" s="2">
        <v>18</v>
      </c>
      <c r="B153" s="2">
        <v>1</v>
      </c>
      <c r="C153" s="2">
        <v>226</v>
      </c>
      <c r="D153" s="2"/>
      <c r="E153" s="2" t="s">
        <v>3</v>
      </c>
      <c r="F153" s="2" t="s">
        <v>108</v>
      </c>
      <c r="G153" s="2" t="s">
        <v>109</v>
      </c>
      <c r="H153" s="2" t="s">
        <v>43</v>
      </c>
      <c r="I153" s="2">
        <f>I136*J153</f>
        <v>0</v>
      </c>
      <c r="J153" s="2">
        <v>0</v>
      </c>
      <c r="K153" s="2">
        <v>0</v>
      </c>
      <c r="L153" s="2">
        <v>0</v>
      </c>
      <c r="M153" s="2">
        <v>0</v>
      </c>
      <c r="N153" s="2">
        <f t="shared" si="181"/>
        <v>0</v>
      </c>
      <c r="O153" s="2">
        <f t="shared" si="182"/>
        <v>0</v>
      </c>
      <c r="P153" s="2">
        <f t="shared" si="183"/>
        <v>0</v>
      </c>
      <c r="Q153" s="2">
        <f t="shared" si="184"/>
        <v>0</v>
      </c>
      <c r="R153" s="2">
        <f t="shared" si="185"/>
        <v>0</v>
      </c>
      <c r="S153" s="2">
        <f t="shared" si="186"/>
        <v>0</v>
      </c>
      <c r="T153" s="2">
        <f t="shared" si="187"/>
        <v>0</v>
      </c>
      <c r="U153" s="2">
        <f t="shared" si="188"/>
        <v>0</v>
      </c>
      <c r="V153" s="2">
        <f t="shared" si="189"/>
        <v>0</v>
      </c>
      <c r="W153" s="2">
        <f t="shared" si="190"/>
        <v>0</v>
      </c>
      <c r="X153" s="2">
        <f t="shared" si="191"/>
        <v>0</v>
      </c>
      <c r="Y153" s="2">
        <f t="shared" si="192"/>
        <v>0</v>
      </c>
      <c r="Z153" s="2"/>
      <c r="AA153" s="2">
        <v>-1</v>
      </c>
      <c r="AB153" s="2">
        <f t="shared" si="193"/>
        <v>0</v>
      </c>
      <c r="AC153" s="2">
        <f t="shared" si="194"/>
        <v>0</v>
      </c>
      <c r="AD153" s="2">
        <f t="shared" si="195"/>
        <v>0</v>
      </c>
      <c r="AE153" s="2">
        <f t="shared" si="196"/>
        <v>0</v>
      </c>
      <c r="AF153" s="2">
        <f t="shared" si="197"/>
        <v>0</v>
      </c>
      <c r="AG153" s="2">
        <f t="shared" si="198"/>
        <v>0</v>
      </c>
      <c r="AH153" s="2">
        <f t="shared" si="199"/>
        <v>0</v>
      </c>
      <c r="AI153" s="2">
        <f t="shared" si="200"/>
        <v>0</v>
      </c>
      <c r="AJ153" s="2">
        <f t="shared" si="201"/>
        <v>0</v>
      </c>
      <c r="AK153" s="2">
        <v>0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103</v>
      </c>
      <c r="AU153" s="2">
        <v>60</v>
      </c>
      <c r="AV153" s="2">
        <v>1</v>
      </c>
      <c r="AW153" s="2">
        <v>1</v>
      </c>
      <c r="AX153" s="2"/>
      <c r="AY153" s="2"/>
      <c r="AZ153" s="2">
        <v>1</v>
      </c>
      <c r="BA153" s="2">
        <v>1</v>
      </c>
      <c r="BB153" s="2">
        <v>1</v>
      </c>
      <c r="BC153" s="2">
        <v>1</v>
      </c>
      <c r="BD153" s="2" t="s">
        <v>3</v>
      </c>
      <c r="BE153" s="2" t="s">
        <v>3</v>
      </c>
      <c r="BF153" s="2" t="s">
        <v>3</v>
      </c>
      <c r="BG153" s="2" t="s">
        <v>3</v>
      </c>
      <c r="BH153" s="2">
        <v>3</v>
      </c>
      <c r="BI153" s="2">
        <v>1</v>
      </c>
      <c r="BJ153" s="2" t="s">
        <v>3</v>
      </c>
      <c r="BK153" s="2"/>
      <c r="BL153" s="2"/>
      <c r="BM153" s="2">
        <v>33001</v>
      </c>
      <c r="BN153" s="2">
        <v>0</v>
      </c>
      <c r="BO153" s="2" t="s">
        <v>3</v>
      </c>
      <c r="BP153" s="2">
        <v>0</v>
      </c>
      <c r="BQ153" s="2">
        <v>2</v>
      </c>
      <c r="BR153" s="2">
        <v>0</v>
      </c>
      <c r="BS153" s="2">
        <v>1</v>
      </c>
      <c r="BT153" s="2">
        <v>1</v>
      </c>
      <c r="BU153" s="2">
        <v>1</v>
      </c>
      <c r="BV153" s="2">
        <v>1</v>
      </c>
      <c r="BW153" s="2">
        <v>1</v>
      </c>
      <c r="BX153" s="2">
        <v>1</v>
      </c>
      <c r="BY153" s="2" t="s">
        <v>3</v>
      </c>
      <c r="BZ153" s="2">
        <v>103</v>
      </c>
      <c r="CA153" s="2">
        <v>60</v>
      </c>
      <c r="CB153" s="2" t="s">
        <v>3</v>
      </c>
      <c r="CC153" s="2"/>
      <c r="CD153" s="2"/>
      <c r="CE153" s="2">
        <v>0</v>
      </c>
      <c r="CF153" s="2">
        <v>0</v>
      </c>
      <c r="CG153" s="2">
        <v>0</v>
      </c>
      <c r="CH153" s="2">
        <v>0</v>
      </c>
      <c r="CI153" s="2">
        <v>0</v>
      </c>
      <c r="CJ153" s="2">
        <v>0</v>
      </c>
      <c r="CK153" s="2">
        <v>0</v>
      </c>
      <c r="CL153" s="2">
        <v>0</v>
      </c>
      <c r="CM153" s="2">
        <v>0</v>
      </c>
      <c r="CN153" s="2" t="s">
        <v>3</v>
      </c>
      <c r="CO153" s="2">
        <v>0</v>
      </c>
      <c r="CP153" s="2">
        <f t="shared" si="202"/>
        <v>0</v>
      </c>
      <c r="CQ153" s="2">
        <f t="shared" si="203"/>
        <v>0</v>
      </c>
      <c r="CR153" s="2">
        <f t="shared" si="204"/>
        <v>0</v>
      </c>
      <c r="CS153" s="2">
        <f t="shared" si="205"/>
        <v>0</v>
      </c>
      <c r="CT153" s="2">
        <f t="shared" si="206"/>
        <v>0</v>
      </c>
      <c r="CU153" s="2">
        <f t="shared" si="207"/>
        <v>0</v>
      </c>
      <c r="CV153" s="2">
        <f t="shared" si="208"/>
        <v>0</v>
      </c>
      <c r="CW153" s="2">
        <f t="shared" si="209"/>
        <v>0</v>
      </c>
      <c r="CX153" s="2">
        <f t="shared" si="210"/>
        <v>0</v>
      </c>
      <c r="CY153" s="2">
        <f t="shared" si="211"/>
        <v>0</v>
      </c>
      <c r="CZ153" s="2">
        <f t="shared" si="212"/>
        <v>0</v>
      </c>
      <c r="DA153" s="2"/>
      <c r="DB153" s="2"/>
      <c r="DC153" s="2" t="s">
        <v>3</v>
      </c>
      <c r="DD153" s="2" t="s">
        <v>3</v>
      </c>
      <c r="DE153" s="2" t="s">
        <v>3</v>
      </c>
      <c r="DF153" s="2" t="s">
        <v>3</v>
      </c>
      <c r="DG153" s="2" t="s">
        <v>3</v>
      </c>
      <c r="DH153" s="2" t="s">
        <v>3</v>
      </c>
      <c r="DI153" s="2" t="s">
        <v>3</v>
      </c>
      <c r="DJ153" s="2" t="s">
        <v>3</v>
      </c>
      <c r="DK153" s="2" t="s">
        <v>3</v>
      </c>
      <c r="DL153" s="2" t="s">
        <v>3</v>
      </c>
      <c r="DM153" s="2" t="s">
        <v>3</v>
      </c>
      <c r="DN153" s="2">
        <v>0</v>
      </c>
      <c r="DO153" s="2">
        <v>0</v>
      </c>
      <c r="DP153" s="2">
        <v>1</v>
      </c>
      <c r="DQ153" s="2">
        <v>1</v>
      </c>
      <c r="DR153" s="2"/>
      <c r="DS153" s="2"/>
      <c r="DT153" s="2"/>
      <c r="DU153" s="2">
        <v>1013</v>
      </c>
      <c r="DV153" s="2" t="s">
        <v>43</v>
      </c>
      <c r="DW153" s="2" t="s">
        <v>43</v>
      </c>
      <c r="DX153" s="2">
        <v>1</v>
      </c>
      <c r="DY153" s="2"/>
      <c r="DZ153" s="2" t="s">
        <v>3</v>
      </c>
      <c r="EA153" s="2" t="s">
        <v>3</v>
      </c>
      <c r="EB153" s="2" t="s">
        <v>3</v>
      </c>
      <c r="EC153" s="2" t="s">
        <v>3</v>
      </c>
      <c r="ED153" s="2"/>
      <c r="EE153" s="2">
        <v>83666879</v>
      </c>
      <c r="EF153" s="2">
        <v>2</v>
      </c>
      <c r="EG153" s="2" t="s">
        <v>24</v>
      </c>
      <c r="EH153" s="2">
        <v>27</v>
      </c>
      <c r="EI153" s="2" t="s">
        <v>59</v>
      </c>
      <c r="EJ153" s="2">
        <v>1</v>
      </c>
      <c r="EK153" s="2">
        <v>33001</v>
      </c>
      <c r="EL153" s="2" t="s">
        <v>59</v>
      </c>
      <c r="EM153" s="2" t="s">
        <v>60</v>
      </c>
      <c r="EN153" s="2"/>
      <c r="EO153" s="2" t="s">
        <v>3</v>
      </c>
      <c r="EP153" s="2"/>
      <c r="EQ153" s="2">
        <v>1024</v>
      </c>
      <c r="ER153" s="2">
        <v>0</v>
      </c>
      <c r="ES153" s="2">
        <v>0</v>
      </c>
      <c r="ET153" s="2">
        <v>0</v>
      </c>
      <c r="EU153" s="2">
        <v>0</v>
      </c>
      <c r="EV153" s="2">
        <v>0</v>
      </c>
      <c r="EW153" s="2">
        <v>0</v>
      </c>
      <c r="EX153" s="2">
        <v>0</v>
      </c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>
        <v>0</v>
      </c>
      <c r="FR153" s="2">
        <v>0</v>
      </c>
      <c r="FS153" s="2">
        <v>0</v>
      </c>
      <c r="FT153" s="2"/>
      <c r="FU153" s="2"/>
      <c r="FV153" s="2"/>
      <c r="FW153" s="2"/>
      <c r="FX153" s="2">
        <v>103</v>
      </c>
      <c r="FY153" s="2">
        <v>60</v>
      </c>
      <c r="FZ153" s="2"/>
      <c r="GA153" s="2" t="s">
        <v>3</v>
      </c>
      <c r="GB153" s="2"/>
      <c r="GC153" s="2"/>
      <c r="GD153" s="2">
        <v>1</v>
      </c>
      <c r="GE153" s="2"/>
      <c r="GF153" s="2">
        <v>326010188</v>
      </c>
      <c r="GG153" s="2">
        <v>2</v>
      </c>
      <c r="GH153" s="2">
        <v>1</v>
      </c>
      <c r="GI153" s="2">
        <v>-2</v>
      </c>
      <c r="GJ153" s="2">
        <v>0</v>
      </c>
      <c r="GK153" s="2">
        <v>0</v>
      </c>
      <c r="GL153" s="2">
        <f t="shared" si="213"/>
        <v>0</v>
      </c>
      <c r="GM153" s="2">
        <f t="shared" si="214"/>
        <v>0</v>
      </c>
      <c r="GN153" s="2">
        <f t="shared" si="215"/>
        <v>0</v>
      </c>
      <c r="GO153" s="2">
        <f t="shared" si="216"/>
        <v>0</v>
      </c>
      <c r="GP153" s="2">
        <f t="shared" si="217"/>
        <v>0</v>
      </c>
      <c r="GQ153" s="2"/>
      <c r="GR153" s="2">
        <v>0</v>
      </c>
      <c r="GS153" s="2">
        <v>0</v>
      </c>
      <c r="GT153" s="2">
        <v>0</v>
      </c>
      <c r="GU153" s="2" t="s">
        <v>3</v>
      </c>
      <c r="GV153" s="2">
        <f t="shared" si="218"/>
        <v>0</v>
      </c>
      <c r="GW153" s="2">
        <v>1</v>
      </c>
      <c r="GX153" s="2">
        <f t="shared" si="219"/>
        <v>0</v>
      </c>
      <c r="GY153" s="2"/>
      <c r="GZ153" s="2"/>
      <c r="HA153" s="2">
        <v>0</v>
      </c>
      <c r="HB153" s="2">
        <v>0</v>
      </c>
      <c r="HC153" s="2">
        <f t="shared" si="220"/>
        <v>0</v>
      </c>
      <c r="HD153" s="2"/>
      <c r="HE153" s="2" t="s">
        <v>3</v>
      </c>
      <c r="HF153" s="2" t="s">
        <v>3</v>
      </c>
      <c r="HG153" s="2"/>
      <c r="HH153" s="2"/>
      <c r="HI153" s="2"/>
      <c r="HJ153" s="2"/>
      <c r="HK153" s="2"/>
      <c r="HL153" s="2"/>
      <c r="HM153" s="2" t="s">
        <v>3</v>
      </c>
      <c r="HN153" s="2" t="s">
        <v>61</v>
      </c>
      <c r="HO153" s="2" t="s">
        <v>62</v>
      </c>
      <c r="HP153" s="2" t="s">
        <v>59</v>
      </c>
      <c r="HQ153" s="2" t="s">
        <v>59</v>
      </c>
      <c r="HR153" s="2"/>
      <c r="HS153" s="2">
        <v>0</v>
      </c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>
        <v>0</v>
      </c>
      <c r="IL153" s="2"/>
      <c r="IM153" s="2"/>
      <c r="IN153" s="2"/>
      <c r="IO153" s="2"/>
      <c r="IP153" s="2"/>
      <c r="IQ153" s="2"/>
      <c r="IR153" s="2"/>
      <c r="IS153" s="2"/>
      <c r="IT153" s="2"/>
      <c r="IU153" s="2"/>
    </row>
    <row r="154" spans="1:255" x14ac:dyDescent="0.2">
      <c r="A154">
        <v>18</v>
      </c>
      <c r="B154">
        <v>1</v>
      </c>
      <c r="C154">
        <v>244</v>
      </c>
      <c r="E154" t="s">
        <v>3</v>
      </c>
      <c r="F154" t="s">
        <v>108</v>
      </c>
      <c r="G154" t="s">
        <v>109</v>
      </c>
      <c r="H154" t="s">
        <v>43</v>
      </c>
      <c r="I154">
        <f>I137*J154</f>
        <v>0</v>
      </c>
      <c r="J154">
        <v>0</v>
      </c>
      <c r="K154">
        <v>0</v>
      </c>
      <c r="L154">
        <v>0</v>
      </c>
      <c r="M154">
        <v>0</v>
      </c>
      <c r="N154">
        <f t="shared" si="181"/>
        <v>0</v>
      </c>
      <c r="O154">
        <f t="shared" si="182"/>
        <v>0</v>
      </c>
      <c r="P154">
        <f t="shared" si="183"/>
        <v>0</v>
      </c>
      <c r="Q154">
        <f t="shared" si="184"/>
        <v>0</v>
      </c>
      <c r="R154">
        <f t="shared" si="185"/>
        <v>0</v>
      </c>
      <c r="S154">
        <f t="shared" si="186"/>
        <v>0</v>
      </c>
      <c r="T154">
        <f t="shared" si="187"/>
        <v>0</v>
      </c>
      <c r="U154">
        <f t="shared" si="188"/>
        <v>0</v>
      </c>
      <c r="V154">
        <f t="shared" si="189"/>
        <v>0</v>
      </c>
      <c r="W154">
        <f t="shared" si="190"/>
        <v>0</v>
      </c>
      <c r="X154">
        <f t="shared" si="191"/>
        <v>0</v>
      </c>
      <c r="Y154">
        <f t="shared" si="192"/>
        <v>0</v>
      </c>
      <c r="AA154">
        <v>-1</v>
      </c>
      <c r="AB154">
        <f t="shared" si="193"/>
        <v>0</v>
      </c>
      <c r="AC154">
        <f t="shared" si="194"/>
        <v>0</v>
      </c>
      <c r="AD154">
        <f t="shared" si="195"/>
        <v>0</v>
      </c>
      <c r="AE154">
        <f t="shared" si="196"/>
        <v>0</v>
      </c>
      <c r="AF154">
        <f t="shared" si="197"/>
        <v>0</v>
      </c>
      <c r="AG154">
        <f t="shared" si="198"/>
        <v>0</v>
      </c>
      <c r="AH154">
        <f t="shared" si="199"/>
        <v>0</v>
      </c>
      <c r="AI154">
        <f t="shared" si="200"/>
        <v>0</v>
      </c>
      <c r="AJ154">
        <f t="shared" si="201"/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103</v>
      </c>
      <c r="AU154">
        <v>60</v>
      </c>
      <c r="AV154">
        <v>1</v>
      </c>
      <c r="AW154">
        <v>1</v>
      </c>
      <c r="AZ154">
        <v>1</v>
      </c>
      <c r="BA154">
        <v>1</v>
      </c>
      <c r="BB154">
        <v>1</v>
      </c>
      <c r="BC154">
        <v>1</v>
      </c>
      <c r="BD154" t="s">
        <v>3</v>
      </c>
      <c r="BE154" t="s">
        <v>3</v>
      </c>
      <c r="BF154" t="s">
        <v>3</v>
      </c>
      <c r="BG154" t="s">
        <v>3</v>
      </c>
      <c r="BH154">
        <v>3</v>
      </c>
      <c r="BI154">
        <v>1</v>
      </c>
      <c r="BJ154" t="s">
        <v>3</v>
      </c>
      <c r="BM154">
        <v>33001</v>
      </c>
      <c r="BN154">
        <v>0</v>
      </c>
      <c r="BO154" t="s">
        <v>3</v>
      </c>
      <c r="BP154">
        <v>0</v>
      </c>
      <c r="BQ154">
        <v>2</v>
      </c>
      <c r="BR154">
        <v>0</v>
      </c>
      <c r="BS154">
        <v>1</v>
      </c>
      <c r="BT154">
        <v>1</v>
      </c>
      <c r="BU154">
        <v>1</v>
      </c>
      <c r="BV154">
        <v>1</v>
      </c>
      <c r="BW154">
        <v>1</v>
      </c>
      <c r="BX154">
        <v>1</v>
      </c>
      <c r="BY154" t="s">
        <v>3</v>
      </c>
      <c r="BZ154">
        <v>103</v>
      </c>
      <c r="CA154">
        <v>60</v>
      </c>
      <c r="CB154" t="s">
        <v>3</v>
      </c>
      <c r="CE154">
        <v>0</v>
      </c>
      <c r="CF154">
        <v>0</v>
      </c>
      <c r="CG154">
        <v>0</v>
      </c>
      <c r="CH154">
        <v>0</v>
      </c>
      <c r="CI154">
        <v>0</v>
      </c>
      <c r="CJ154">
        <v>0</v>
      </c>
      <c r="CK154">
        <v>0</v>
      </c>
      <c r="CL154">
        <v>0</v>
      </c>
      <c r="CM154">
        <v>0</v>
      </c>
      <c r="CN154" t="s">
        <v>3</v>
      </c>
      <c r="CO154">
        <v>0</v>
      </c>
      <c r="CP154">
        <f t="shared" si="202"/>
        <v>0</v>
      </c>
      <c r="CQ154">
        <f t="shared" si="203"/>
        <v>0</v>
      </c>
      <c r="CR154">
        <f t="shared" si="204"/>
        <v>0</v>
      </c>
      <c r="CS154">
        <f t="shared" si="205"/>
        <v>0</v>
      </c>
      <c r="CT154">
        <f t="shared" si="206"/>
        <v>0</v>
      </c>
      <c r="CU154">
        <f t="shared" si="207"/>
        <v>0</v>
      </c>
      <c r="CV154">
        <f t="shared" si="208"/>
        <v>0</v>
      </c>
      <c r="CW154">
        <f t="shared" si="209"/>
        <v>0</v>
      </c>
      <c r="CX154">
        <f t="shared" si="210"/>
        <v>0</v>
      </c>
      <c r="CY154">
        <f t="shared" si="211"/>
        <v>0</v>
      </c>
      <c r="CZ154">
        <f t="shared" si="212"/>
        <v>0</v>
      </c>
      <c r="DC154" t="s">
        <v>3</v>
      </c>
      <c r="DD154" t="s">
        <v>3</v>
      </c>
      <c r="DE154" t="s">
        <v>3</v>
      </c>
      <c r="DF154" t="s">
        <v>3</v>
      </c>
      <c r="DG154" t="s">
        <v>3</v>
      </c>
      <c r="DH154" t="s">
        <v>3</v>
      </c>
      <c r="DI154" t="s">
        <v>3</v>
      </c>
      <c r="DJ154" t="s">
        <v>3</v>
      </c>
      <c r="DK154" t="s">
        <v>3</v>
      </c>
      <c r="DL154" t="s">
        <v>3</v>
      </c>
      <c r="DM154" t="s">
        <v>3</v>
      </c>
      <c r="DN154">
        <v>0</v>
      </c>
      <c r="DO154">
        <v>0</v>
      </c>
      <c r="DP154">
        <v>1</v>
      </c>
      <c r="DQ154">
        <v>1</v>
      </c>
      <c r="DU154">
        <v>1013</v>
      </c>
      <c r="DV154" t="s">
        <v>43</v>
      </c>
      <c r="DW154" t="s">
        <v>43</v>
      </c>
      <c r="DX154">
        <v>1</v>
      </c>
      <c r="DZ154" t="s">
        <v>3</v>
      </c>
      <c r="EA154" t="s">
        <v>3</v>
      </c>
      <c r="EB154" t="s">
        <v>3</v>
      </c>
      <c r="EC154" t="s">
        <v>3</v>
      </c>
      <c r="EE154">
        <v>83666879</v>
      </c>
      <c r="EF154">
        <v>2</v>
      </c>
      <c r="EG154" t="s">
        <v>24</v>
      </c>
      <c r="EH154">
        <v>27</v>
      </c>
      <c r="EI154" t="s">
        <v>59</v>
      </c>
      <c r="EJ154">
        <v>1</v>
      </c>
      <c r="EK154">
        <v>33001</v>
      </c>
      <c r="EL154" t="s">
        <v>59</v>
      </c>
      <c r="EM154" t="s">
        <v>60</v>
      </c>
      <c r="EO154" t="s">
        <v>3</v>
      </c>
      <c r="EQ154">
        <v>1024</v>
      </c>
      <c r="ER154">
        <v>0</v>
      </c>
      <c r="ES154">
        <v>0</v>
      </c>
      <c r="ET154">
        <v>0</v>
      </c>
      <c r="EU154">
        <v>0</v>
      </c>
      <c r="EV154">
        <v>0</v>
      </c>
      <c r="EW154">
        <v>0</v>
      </c>
      <c r="EX154">
        <v>0</v>
      </c>
      <c r="FQ154">
        <v>0</v>
      </c>
      <c r="FR154">
        <v>0</v>
      </c>
      <c r="FS154">
        <v>0</v>
      </c>
      <c r="FX154">
        <v>103</v>
      </c>
      <c r="FY154">
        <v>60</v>
      </c>
      <c r="GA154" t="s">
        <v>3</v>
      </c>
      <c r="GD154">
        <v>1</v>
      </c>
      <c r="GF154">
        <v>326010188</v>
      </c>
      <c r="GG154">
        <v>2</v>
      </c>
      <c r="GH154">
        <v>1</v>
      </c>
      <c r="GI154">
        <v>-2</v>
      </c>
      <c r="GJ154">
        <v>0</v>
      </c>
      <c r="GK154">
        <v>0</v>
      </c>
      <c r="GL154">
        <f t="shared" si="213"/>
        <v>0</v>
      </c>
      <c r="GM154">
        <f t="shared" si="214"/>
        <v>0</v>
      </c>
      <c r="GN154">
        <f t="shared" si="215"/>
        <v>0</v>
      </c>
      <c r="GO154">
        <f t="shared" si="216"/>
        <v>0</v>
      </c>
      <c r="GP154">
        <f t="shared" si="217"/>
        <v>0</v>
      </c>
      <c r="GR154">
        <v>0</v>
      </c>
      <c r="GS154">
        <v>0</v>
      </c>
      <c r="GT154">
        <v>0</v>
      </c>
      <c r="GU154" t="s">
        <v>3</v>
      </c>
      <c r="GV154">
        <f t="shared" si="218"/>
        <v>0</v>
      </c>
      <c r="GW154">
        <v>1</v>
      </c>
      <c r="GX154">
        <f t="shared" si="219"/>
        <v>0</v>
      </c>
      <c r="HA154">
        <v>0</v>
      </c>
      <c r="HB154">
        <v>0</v>
      </c>
      <c r="HC154">
        <f t="shared" si="220"/>
        <v>0</v>
      </c>
      <c r="HE154" t="s">
        <v>3</v>
      </c>
      <c r="HF154" t="s">
        <v>3</v>
      </c>
      <c r="HM154" t="s">
        <v>3</v>
      </c>
      <c r="HN154" t="s">
        <v>61</v>
      </c>
      <c r="HO154" t="s">
        <v>62</v>
      </c>
      <c r="HP154" t="s">
        <v>59</v>
      </c>
      <c r="HQ154" t="s">
        <v>59</v>
      </c>
      <c r="HS154">
        <v>0</v>
      </c>
      <c r="IK154">
        <v>0</v>
      </c>
    </row>
    <row r="155" spans="1:255" x14ac:dyDescent="0.2">
      <c r="A155" s="2">
        <v>17</v>
      </c>
      <c r="B155" s="2">
        <v>1</v>
      </c>
      <c r="C155" s="2">
        <f>ROW(SmtRes!A248)</f>
        <v>248</v>
      </c>
      <c r="D155" s="2">
        <f>ROW(EtalonRes!A248)</f>
        <v>248</v>
      </c>
      <c r="E155" s="2" t="s">
        <v>3</v>
      </c>
      <c r="F155" s="2" t="s">
        <v>140</v>
      </c>
      <c r="G155" s="2" t="s">
        <v>141</v>
      </c>
      <c r="H155" s="2" t="s">
        <v>142</v>
      </c>
      <c r="I155" s="2">
        <v>0</v>
      </c>
      <c r="J155" s="2">
        <v>0</v>
      </c>
      <c r="K155" s="2">
        <v>0</v>
      </c>
      <c r="L155" s="2">
        <v>0.04</v>
      </c>
      <c r="M155" s="2">
        <v>0.04</v>
      </c>
      <c r="N155" s="2">
        <f t="shared" si="181"/>
        <v>0</v>
      </c>
      <c r="O155" s="2">
        <f t="shared" si="182"/>
        <v>0</v>
      </c>
      <c r="P155" s="2">
        <f>SUMIF(SmtRes!AQ245:'SmtRes'!AQ248,"=1",SmtRes!DF245:'SmtRes'!DF248)</f>
        <v>0</v>
      </c>
      <c r="Q155" s="2">
        <f>SUMIF(SmtRes!AQ245:'SmtRes'!AQ248,"=1",SmtRes!DG245:'SmtRes'!DG248)</f>
        <v>0</v>
      </c>
      <c r="R155" s="2">
        <f>SUMIF(SmtRes!AQ245:'SmtRes'!AQ248,"=1",SmtRes!DH245:'SmtRes'!DH248)</f>
        <v>0</v>
      </c>
      <c r="S155" s="2">
        <f>SUMIF(SmtRes!AQ245:'SmtRes'!AQ248,"=1",SmtRes!DI245:'SmtRes'!DI248)</f>
        <v>0</v>
      </c>
      <c r="T155" s="2">
        <f t="shared" si="187"/>
        <v>0</v>
      </c>
      <c r="U155" s="2">
        <f>SUMIF(SmtRes!AQ245:'SmtRes'!AQ248,"=1",SmtRes!CV245:'SmtRes'!CV248)</f>
        <v>0</v>
      </c>
      <c r="V155" s="2">
        <f>SUMIF(SmtRes!AQ245:'SmtRes'!AQ248,"=1",SmtRes!CW245:'SmtRes'!CW248)</f>
        <v>0</v>
      </c>
      <c r="W155" s="2">
        <f t="shared" si="190"/>
        <v>0</v>
      </c>
      <c r="X155" s="2">
        <f t="shared" si="191"/>
        <v>0</v>
      </c>
      <c r="Y155" s="2">
        <f t="shared" si="192"/>
        <v>0</v>
      </c>
      <c r="Z155" s="2"/>
      <c r="AA155" s="2">
        <v>-1</v>
      </c>
      <c r="AB155" s="2">
        <f t="shared" si="193"/>
        <v>3162.49</v>
      </c>
      <c r="AC155" s="2">
        <f>ROUND((0),2)</f>
        <v>0</v>
      </c>
      <c r="AD155" s="2">
        <f>ROUND((((SUM(SmtRes!BR245:'SmtRes'!BR248))-(SUM(SmtRes!BS245:'SmtRes'!BS248)))+AE155),2)</f>
        <v>19.25</v>
      </c>
      <c r="AE155" s="2">
        <f>ROUND((SUM(SmtRes!BS245:'SmtRes'!BS248)),2)</f>
        <v>24.35</v>
      </c>
      <c r="AF155" s="2">
        <f>ROUND((SUM(SmtRes!BT245:'SmtRes'!BT248)),2)</f>
        <v>3143.24</v>
      </c>
      <c r="AG155" s="2">
        <f t="shared" si="198"/>
        <v>0</v>
      </c>
      <c r="AH155" s="2">
        <f>(SUM(SmtRes!BU245:'SmtRes'!BU248))</f>
        <v>4.84</v>
      </c>
      <c r="AI155" s="2">
        <f>(SUM(SmtRes!BV245:'SmtRes'!BV248))</f>
        <v>0.03</v>
      </c>
      <c r="AJ155" s="2">
        <f t="shared" si="201"/>
        <v>0</v>
      </c>
      <c r="AK155" s="2">
        <v>3186.8458999999998</v>
      </c>
      <c r="AL155" s="2">
        <v>0</v>
      </c>
      <c r="AM155" s="2">
        <v>19.251000000000001</v>
      </c>
      <c r="AN155" s="2">
        <v>24.353699999999996</v>
      </c>
      <c r="AO155" s="2">
        <v>3143.2411999999995</v>
      </c>
      <c r="AP155" s="2">
        <v>0</v>
      </c>
      <c r="AQ155" s="2">
        <v>4.84</v>
      </c>
      <c r="AR155" s="2">
        <v>0.03</v>
      </c>
      <c r="AS155" s="2">
        <v>0</v>
      </c>
      <c r="AT155" s="2">
        <v>97</v>
      </c>
      <c r="AU155" s="2">
        <v>51</v>
      </c>
      <c r="AV155" s="2">
        <v>1</v>
      </c>
      <c r="AW155" s="2">
        <v>1</v>
      </c>
      <c r="AX155" s="2"/>
      <c r="AY155" s="2"/>
      <c r="AZ155" s="2">
        <v>1</v>
      </c>
      <c r="BA155" s="2">
        <v>1</v>
      </c>
      <c r="BB155" s="2">
        <v>1</v>
      </c>
      <c r="BC155" s="2">
        <v>1</v>
      </c>
      <c r="BD155" s="2" t="s">
        <v>3</v>
      </c>
      <c r="BE155" s="2" t="s">
        <v>3</v>
      </c>
      <c r="BF155" s="2" t="s">
        <v>3</v>
      </c>
      <c r="BG155" s="2" t="s">
        <v>3</v>
      </c>
      <c r="BH155" s="2">
        <v>0</v>
      </c>
      <c r="BI155" s="2">
        <v>2</v>
      </c>
      <c r="BJ155" s="2" t="s">
        <v>143</v>
      </c>
      <c r="BK155" s="2"/>
      <c r="BL155" s="2"/>
      <c r="BM155" s="2">
        <v>108001</v>
      </c>
      <c r="BN155" s="2">
        <v>0</v>
      </c>
      <c r="BO155" s="2" t="s">
        <v>3</v>
      </c>
      <c r="BP155" s="2">
        <v>0</v>
      </c>
      <c r="BQ155" s="2">
        <v>3</v>
      </c>
      <c r="BR155" s="2">
        <v>0</v>
      </c>
      <c r="BS155" s="2">
        <v>1</v>
      </c>
      <c r="BT155" s="2">
        <v>1</v>
      </c>
      <c r="BU155" s="2">
        <v>1</v>
      </c>
      <c r="BV155" s="2">
        <v>1</v>
      </c>
      <c r="BW155" s="2">
        <v>1</v>
      </c>
      <c r="BX155" s="2">
        <v>1</v>
      </c>
      <c r="BY155" s="2" t="s">
        <v>3</v>
      </c>
      <c r="BZ155" s="2">
        <v>97</v>
      </c>
      <c r="CA155" s="2">
        <v>51</v>
      </c>
      <c r="CB155" s="2" t="s">
        <v>3</v>
      </c>
      <c r="CC155" s="2"/>
      <c r="CD155" s="2"/>
      <c r="CE155" s="2">
        <v>0</v>
      </c>
      <c r="CF155" s="2">
        <v>0</v>
      </c>
      <c r="CG155" s="2">
        <v>0</v>
      </c>
      <c r="CH155" s="2">
        <v>0</v>
      </c>
      <c r="CI155" s="2">
        <v>0</v>
      </c>
      <c r="CJ155" s="2">
        <v>0</v>
      </c>
      <c r="CK155" s="2">
        <v>0</v>
      </c>
      <c r="CL155" s="2">
        <v>0</v>
      </c>
      <c r="CM155" s="2">
        <v>0</v>
      </c>
      <c r="CN155" s="2" t="s">
        <v>3</v>
      </c>
      <c r="CO155" s="2">
        <v>0</v>
      </c>
      <c r="CP155" s="2">
        <f t="shared" si="202"/>
        <v>0</v>
      </c>
      <c r="CQ155" s="2">
        <f>SUMIF(SmtRes!AQ245:'SmtRes'!AQ248,"=1",SmtRes!AA245:'SmtRes'!AA248)</f>
        <v>0</v>
      </c>
      <c r="CR155" s="2">
        <f>SUMIF(SmtRes!AQ245:'SmtRes'!AQ248,"=1",SmtRes!AB245:'SmtRes'!AB248)</f>
        <v>641.70000000000005</v>
      </c>
      <c r="CS155" s="2">
        <f>SUMIF(SmtRes!AQ245:'SmtRes'!AQ248,"=1",SmtRes!AC245:'SmtRes'!AC248)</f>
        <v>811.79</v>
      </c>
      <c r="CT155" s="2">
        <f>SUMIF(SmtRes!AQ245:'SmtRes'!AQ248,"=1",SmtRes!AD245:'SmtRes'!AD248)</f>
        <v>649.42999999999995</v>
      </c>
      <c r="CU155" s="2">
        <f>AG155</f>
        <v>0</v>
      </c>
      <c r="CV155" s="2">
        <f>SUMIF(SmtRes!AQ245:'SmtRes'!AQ248,"=1",SmtRes!BU245:'SmtRes'!BU248)</f>
        <v>4.84</v>
      </c>
      <c r="CW155" s="2">
        <f>SUMIF(SmtRes!AQ245:'SmtRes'!AQ248,"=1",SmtRes!BV245:'SmtRes'!BV248)</f>
        <v>0.03</v>
      </c>
      <c r="CX155" s="2">
        <f>AJ155</f>
        <v>0</v>
      </c>
      <c r="CY155" s="2">
        <f t="shared" si="211"/>
        <v>0</v>
      </c>
      <c r="CZ155" s="2">
        <f t="shared" si="212"/>
        <v>0</v>
      </c>
      <c r="DA155" s="2"/>
      <c r="DB155" s="2"/>
      <c r="DC155" s="2" t="s">
        <v>3</v>
      </c>
      <c r="DD155" s="2" t="s">
        <v>3</v>
      </c>
      <c r="DE155" s="2" t="s">
        <v>3</v>
      </c>
      <c r="DF155" s="2" t="s">
        <v>3</v>
      </c>
      <c r="DG155" s="2" t="s">
        <v>3</v>
      </c>
      <c r="DH155" s="2" t="s">
        <v>3</v>
      </c>
      <c r="DI155" s="2" t="s">
        <v>3</v>
      </c>
      <c r="DJ155" s="2" t="s">
        <v>3</v>
      </c>
      <c r="DK155" s="2" t="s">
        <v>3</v>
      </c>
      <c r="DL155" s="2" t="s">
        <v>3</v>
      </c>
      <c r="DM155" s="2" t="s">
        <v>3</v>
      </c>
      <c r="DN155" s="2">
        <v>0</v>
      </c>
      <c r="DO155" s="2">
        <v>0</v>
      </c>
      <c r="DP155" s="2">
        <v>1</v>
      </c>
      <c r="DQ155" s="2">
        <v>1</v>
      </c>
      <c r="DR155" s="2"/>
      <c r="DS155" s="2"/>
      <c r="DT155" s="2"/>
      <c r="DU155" s="2">
        <v>1003</v>
      </c>
      <c r="DV155" s="2" t="s">
        <v>142</v>
      </c>
      <c r="DW155" s="2" t="s">
        <v>142</v>
      </c>
      <c r="DX155" s="2">
        <v>100</v>
      </c>
      <c r="DY155" s="2"/>
      <c r="DZ155" s="2" t="s">
        <v>3</v>
      </c>
      <c r="EA155" s="2" t="s">
        <v>3</v>
      </c>
      <c r="EB155" s="2" t="s">
        <v>3</v>
      </c>
      <c r="EC155" s="2" t="s">
        <v>3</v>
      </c>
      <c r="ED155" s="2"/>
      <c r="EE155" s="2">
        <v>83666702</v>
      </c>
      <c r="EF155" s="2">
        <v>3</v>
      </c>
      <c r="EG155" s="2" t="s">
        <v>144</v>
      </c>
      <c r="EH155" s="2">
        <v>0</v>
      </c>
      <c r="EI155" s="2" t="s">
        <v>3</v>
      </c>
      <c r="EJ155" s="2">
        <v>2</v>
      </c>
      <c r="EK155" s="2">
        <v>108001</v>
      </c>
      <c r="EL155" s="2" t="s">
        <v>145</v>
      </c>
      <c r="EM155" s="2" t="s">
        <v>146</v>
      </c>
      <c r="EN155" s="2"/>
      <c r="EO155" s="2" t="s">
        <v>3</v>
      </c>
      <c r="EP155" s="2"/>
      <c r="EQ155" s="2">
        <v>132096</v>
      </c>
      <c r="ER155" s="2">
        <v>0</v>
      </c>
      <c r="ES155" s="2">
        <v>0</v>
      </c>
      <c r="ET155" s="2">
        <v>0</v>
      </c>
      <c r="EU155" s="2">
        <v>0</v>
      </c>
      <c r="EV155" s="2">
        <v>0</v>
      </c>
      <c r="EW155" s="2">
        <v>4.84</v>
      </c>
      <c r="EX155" s="2">
        <v>0.03</v>
      </c>
      <c r="EY155" s="2">
        <v>0</v>
      </c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>
        <v>0</v>
      </c>
      <c r="FR155" s="2">
        <v>0</v>
      </c>
      <c r="FS155" s="2">
        <v>0</v>
      </c>
      <c r="FT155" s="2"/>
      <c r="FU155" s="2"/>
      <c r="FV155" s="2"/>
      <c r="FW155" s="2"/>
      <c r="FX155" s="2">
        <v>97</v>
      </c>
      <c r="FY155" s="2">
        <v>51</v>
      </c>
      <c r="FZ155" s="2"/>
      <c r="GA155" s="2" t="s">
        <v>3</v>
      </c>
      <c r="GB155" s="2"/>
      <c r="GC155" s="2"/>
      <c r="GD155" s="2">
        <v>1</v>
      </c>
      <c r="GE155" s="2"/>
      <c r="GF155" s="2">
        <v>985020414</v>
      </c>
      <c r="GG155" s="2">
        <v>2</v>
      </c>
      <c r="GH155" s="2">
        <v>1</v>
      </c>
      <c r="GI155" s="2">
        <v>-2</v>
      </c>
      <c r="GJ155" s="2">
        <v>0</v>
      </c>
      <c r="GK155" s="2">
        <v>0</v>
      </c>
      <c r="GL155" s="2">
        <f t="shared" si="213"/>
        <v>0</v>
      </c>
      <c r="GM155" s="2">
        <f t="shared" si="214"/>
        <v>0</v>
      </c>
      <c r="GN155" s="2">
        <f t="shared" si="215"/>
        <v>0</v>
      </c>
      <c r="GO155" s="2">
        <f t="shared" si="216"/>
        <v>0</v>
      </c>
      <c r="GP155" s="2">
        <f t="shared" si="217"/>
        <v>0</v>
      </c>
      <c r="GQ155" s="2"/>
      <c r="GR155" s="2">
        <v>0</v>
      </c>
      <c r="GS155" s="2">
        <v>0</v>
      </c>
      <c r="GT155" s="2">
        <v>0</v>
      </c>
      <c r="GU155" s="2" t="s">
        <v>3</v>
      </c>
      <c r="GV155" s="2">
        <f t="shared" si="218"/>
        <v>0</v>
      </c>
      <c r="GW155" s="2">
        <v>1</v>
      </c>
      <c r="GX155" s="2">
        <f t="shared" si="219"/>
        <v>0</v>
      </c>
      <c r="GY155" s="2"/>
      <c r="GZ155" s="2"/>
      <c r="HA155" s="2">
        <v>0</v>
      </c>
      <c r="HB155" s="2">
        <v>0</v>
      </c>
      <c r="HC155" s="2">
        <f t="shared" si="220"/>
        <v>0</v>
      </c>
      <c r="HD155" s="2"/>
      <c r="HE155" s="2" t="s">
        <v>3</v>
      </c>
      <c r="HF155" s="2" t="s">
        <v>3</v>
      </c>
      <c r="HG155" s="2"/>
      <c r="HH155" s="2"/>
      <c r="HI155" s="2"/>
      <c r="HJ155" s="2"/>
      <c r="HK155" s="2"/>
      <c r="HL155" s="2"/>
      <c r="HM155" s="2" t="s">
        <v>3</v>
      </c>
      <c r="HN155" s="2" t="s">
        <v>147</v>
      </c>
      <c r="HO155" s="2" t="s">
        <v>148</v>
      </c>
      <c r="HP155" s="2" t="s">
        <v>145</v>
      </c>
      <c r="HQ155" s="2" t="s">
        <v>145</v>
      </c>
      <c r="HR155" s="2"/>
      <c r="HS155" s="2">
        <v>0</v>
      </c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  <c r="IJ155" s="2"/>
      <c r="IK155" s="2">
        <v>0</v>
      </c>
      <c r="IL155" s="2"/>
      <c r="IM155" s="2"/>
      <c r="IN155" s="2"/>
      <c r="IO155" s="2"/>
      <c r="IP155" s="2"/>
      <c r="IQ155" s="2"/>
      <c r="IR155" s="2"/>
      <c r="IS155" s="2"/>
      <c r="IT155" s="2"/>
      <c r="IU155" s="2"/>
    </row>
    <row r="156" spans="1:255" x14ac:dyDescent="0.2">
      <c r="A156">
        <v>17</v>
      </c>
      <c r="B156">
        <v>1</v>
      </c>
      <c r="C156">
        <f>ROW(SmtRes!A252)</f>
        <v>252</v>
      </c>
      <c r="D156">
        <f>ROW(EtalonRes!A252)</f>
        <v>252</v>
      </c>
      <c r="E156" t="s">
        <v>3</v>
      </c>
      <c r="F156" t="s">
        <v>140</v>
      </c>
      <c r="G156" t="s">
        <v>141</v>
      </c>
      <c r="H156" t="s">
        <v>142</v>
      </c>
      <c r="I156">
        <v>0</v>
      </c>
      <c r="J156">
        <v>0</v>
      </c>
      <c r="K156">
        <v>0</v>
      </c>
      <c r="L156">
        <v>0.04</v>
      </c>
      <c r="M156">
        <v>0.04</v>
      </c>
      <c r="N156">
        <f t="shared" si="181"/>
        <v>0</v>
      </c>
      <c r="O156">
        <f t="shared" si="182"/>
        <v>0</v>
      </c>
      <c r="P156">
        <f>SUMIF(SmtRes!AQ249:'SmtRes'!AQ252,"=1",SmtRes!DF249:'SmtRes'!DF252)</f>
        <v>0</v>
      </c>
      <c r="Q156">
        <f>SUMIF(SmtRes!AQ249:'SmtRes'!AQ252,"=1",SmtRes!DG249:'SmtRes'!DG252)</f>
        <v>0</v>
      </c>
      <c r="R156">
        <f>SUMIF(SmtRes!AQ249:'SmtRes'!AQ252,"=1",SmtRes!DH249:'SmtRes'!DH252)</f>
        <v>0</v>
      </c>
      <c r="S156">
        <f>SUMIF(SmtRes!AQ249:'SmtRes'!AQ252,"=1",SmtRes!DI249:'SmtRes'!DI252)</f>
        <v>0</v>
      </c>
      <c r="T156">
        <f t="shared" si="187"/>
        <v>0</v>
      </c>
      <c r="U156">
        <f>SUMIF(SmtRes!AQ249:'SmtRes'!AQ252,"=1",SmtRes!CV249:'SmtRes'!CV252)</f>
        <v>0</v>
      </c>
      <c r="V156">
        <f>SUMIF(SmtRes!AQ249:'SmtRes'!AQ252,"=1",SmtRes!CW249:'SmtRes'!CW252)</f>
        <v>0</v>
      </c>
      <c r="W156">
        <f t="shared" si="190"/>
        <v>0</v>
      </c>
      <c r="X156">
        <f t="shared" si="191"/>
        <v>0</v>
      </c>
      <c r="Y156">
        <f t="shared" si="192"/>
        <v>0</v>
      </c>
      <c r="AA156">
        <v>-1</v>
      </c>
      <c r="AB156">
        <f t="shared" si="193"/>
        <v>3162.49</v>
      </c>
      <c r="AC156">
        <f>ROUND((0),2)</f>
        <v>0</v>
      </c>
      <c r="AD156">
        <f>ROUND((((SUM(SmtRes!BR249:'SmtRes'!BR252))-(SUM(SmtRes!BS249:'SmtRes'!BS252)))+AE156),2)</f>
        <v>19.25</v>
      </c>
      <c r="AE156">
        <f>ROUND((SUM(SmtRes!BS249:'SmtRes'!BS252)),2)</f>
        <v>24.35</v>
      </c>
      <c r="AF156">
        <f>ROUND((SUM(SmtRes!BT249:'SmtRes'!BT252)),2)</f>
        <v>3143.24</v>
      </c>
      <c r="AG156">
        <f t="shared" si="198"/>
        <v>0</v>
      </c>
      <c r="AH156">
        <f>(SUM(SmtRes!BU249:'SmtRes'!BU252))</f>
        <v>4.84</v>
      </c>
      <c r="AI156">
        <f>(SUM(SmtRes!BV249:'SmtRes'!BV252))</f>
        <v>0.03</v>
      </c>
      <c r="AJ156">
        <f t="shared" si="201"/>
        <v>0</v>
      </c>
      <c r="AK156">
        <v>3186.8458999999998</v>
      </c>
      <c r="AL156">
        <v>0</v>
      </c>
      <c r="AM156">
        <v>19.251000000000001</v>
      </c>
      <c r="AN156">
        <v>24.353699999999996</v>
      </c>
      <c r="AO156">
        <v>3143.2411999999995</v>
      </c>
      <c r="AP156">
        <v>0</v>
      </c>
      <c r="AQ156">
        <v>4.84</v>
      </c>
      <c r="AR156">
        <v>0.03</v>
      </c>
      <c r="AS156">
        <v>0</v>
      </c>
      <c r="AT156">
        <v>97</v>
      </c>
      <c r="AU156">
        <v>51</v>
      </c>
      <c r="AV156">
        <v>1</v>
      </c>
      <c r="AW156">
        <v>1</v>
      </c>
      <c r="AZ156">
        <v>1</v>
      </c>
      <c r="BA156">
        <v>1</v>
      </c>
      <c r="BB156">
        <v>1</v>
      </c>
      <c r="BC156">
        <v>1</v>
      </c>
      <c r="BD156" t="s">
        <v>3</v>
      </c>
      <c r="BE156" t="s">
        <v>3</v>
      </c>
      <c r="BF156" t="s">
        <v>3</v>
      </c>
      <c r="BG156" t="s">
        <v>3</v>
      </c>
      <c r="BH156">
        <v>0</v>
      </c>
      <c r="BI156">
        <v>2</v>
      </c>
      <c r="BJ156" t="s">
        <v>143</v>
      </c>
      <c r="BM156">
        <v>108001</v>
      </c>
      <c r="BN156">
        <v>0</v>
      </c>
      <c r="BO156" t="s">
        <v>3</v>
      </c>
      <c r="BP156">
        <v>0</v>
      </c>
      <c r="BQ156">
        <v>3</v>
      </c>
      <c r="BR156">
        <v>0</v>
      </c>
      <c r="BS156">
        <v>1</v>
      </c>
      <c r="BT156">
        <v>1</v>
      </c>
      <c r="BU156">
        <v>1</v>
      </c>
      <c r="BV156">
        <v>1</v>
      </c>
      <c r="BW156">
        <v>1</v>
      </c>
      <c r="BX156">
        <v>1</v>
      </c>
      <c r="BY156" t="s">
        <v>3</v>
      </c>
      <c r="BZ156">
        <v>97</v>
      </c>
      <c r="CA156">
        <v>51</v>
      </c>
      <c r="CB156" t="s">
        <v>3</v>
      </c>
      <c r="CE156">
        <v>0</v>
      </c>
      <c r="CF156">
        <v>0</v>
      </c>
      <c r="CG156">
        <v>0</v>
      </c>
      <c r="CH156">
        <v>0</v>
      </c>
      <c r="CI156">
        <v>0</v>
      </c>
      <c r="CJ156">
        <v>0</v>
      </c>
      <c r="CK156">
        <v>0</v>
      </c>
      <c r="CL156">
        <v>0</v>
      </c>
      <c r="CM156">
        <v>0</v>
      </c>
      <c r="CN156" t="s">
        <v>3</v>
      </c>
      <c r="CO156">
        <v>0</v>
      </c>
      <c r="CP156">
        <f t="shared" si="202"/>
        <v>0</v>
      </c>
      <c r="CQ156">
        <f>SUMIF(SmtRes!AQ249:'SmtRes'!AQ252,"=1",SmtRes!AA249:'SmtRes'!AA252)</f>
        <v>0</v>
      </c>
      <c r="CR156">
        <f>SUMIF(SmtRes!AQ249:'SmtRes'!AQ252,"=1",SmtRes!AB249:'SmtRes'!AB252)</f>
        <v>641.70000000000005</v>
      </c>
      <c r="CS156">
        <f>SUMIF(SmtRes!AQ249:'SmtRes'!AQ252,"=1",SmtRes!AC249:'SmtRes'!AC252)</f>
        <v>811.79</v>
      </c>
      <c r="CT156">
        <f>SUMIF(SmtRes!AQ249:'SmtRes'!AQ252,"=1",SmtRes!AD249:'SmtRes'!AD252)</f>
        <v>649.42999999999995</v>
      </c>
      <c r="CU156">
        <f>AG156</f>
        <v>0</v>
      </c>
      <c r="CV156">
        <f>SUMIF(SmtRes!AQ249:'SmtRes'!AQ252,"=1",SmtRes!BU249:'SmtRes'!BU252)</f>
        <v>4.84</v>
      </c>
      <c r="CW156">
        <f>SUMIF(SmtRes!AQ249:'SmtRes'!AQ252,"=1",SmtRes!BV249:'SmtRes'!BV252)</f>
        <v>0.03</v>
      </c>
      <c r="CX156">
        <f>AJ156</f>
        <v>0</v>
      </c>
      <c r="CY156">
        <f t="shared" si="211"/>
        <v>0</v>
      </c>
      <c r="CZ156">
        <f t="shared" si="212"/>
        <v>0</v>
      </c>
      <c r="DC156" t="s">
        <v>3</v>
      </c>
      <c r="DD156" t="s">
        <v>3</v>
      </c>
      <c r="DE156" t="s">
        <v>3</v>
      </c>
      <c r="DF156" t="s">
        <v>3</v>
      </c>
      <c r="DG156" t="s">
        <v>3</v>
      </c>
      <c r="DH156" t="s">
        <v>3</v>
      </c>
      <c r="DI156" t="s">
        <v>3</v>
      </c>
      <c r="DJ156" t="s">
        <v>3</v>
      </c>
      <c r="DK156" t="s">
        <v>3</v>
      </c>
      <c r="DL156" t="s">
        <v>3</v>
      </c>
      <c r="DM156" t="s">
        <v>3</v>
      </c>
      <c r="DN156">
        <v>0</v>
      </c>
      <c r="DO156">
        <v>0</v>
      </c>
      <c r="DP156">
        <v>1</v>
      </c>
      <c r="DQ156">
        <v>1</v>
      </c>
      <c r="DU156">
        <v>1003</v>
      </c>
      <c r="DV156" t="s">
        <v>142</v>
      </c>
      <c r="DW156" t="s">
        <v>142</v>
      </c>
      <c r="DX156">
        <v>100</v>
      </c>
      <c r="DZ156" t="s">
        <v>3</v>
      </c>
      <c r="EA156" t="s">
        <v>3</v>
      </c>
      <c r="EB156" t="s">
        <v>3</v>
      </c>
      <c r="EC156" t="s">
        <v>3</v>
      </c>
      <c r="EE156">
        <v>83666702</v>
      </c>
      <c r="EF156">
        <v>3</v>
      </c>
      <c r="EG156" t="s">
        <v>144</v>
      </c>
      <c r="EH156">
        <v>0</v>
      </c>
      <c r="EI156" t="s">
        <v>3</v>
      </c>
      <c r="EJ156">
        <v>2</v>
      </c>
      <c r="EK156">
        <v>108001</v>
      </c>
      <c r="EL156" t="s">
        <v>145</v>
      </c>
      <c r="EM156" t="s">
        <v>146</v>
      </c>
      <c r="EO156" t="s">
        <v>3</v>
      </c>
      <c r="EQ156">
        <v>132096</v>
      </c>
      <c r="ER156">
        <v>0</v>
      </c>
      <c r="ES156">
        <v>0</v>
      </c>
      <c r="ET156">
        <v>0</v>
      </c>
      <c r="EU156">
        <v>0</v>
      </c>
      <c r="EV156">
        <v>0</v>
      </c>
      <c r="EW156">
        <v>4.84</v>
      </c>
      <c r="EX156">
        <v>0.03</v>
      </c>
      <c r="EY156">
        <v>0</v>
      </c>
      <c r="FQ156">
        <v>0</v>
      </c>
      <c r="FR156">
        <v>0</v>
      </c>
      <c r="FS156">
        <v>0</v>
      </c>
      <c r="FX156">
        <v>97</v>
      </c>
      <c r="FY156">
        <v>51</v>
      </c>
      <c r="GA156" t="s">
        <v>3</v>
      </c>
      <c r="GD156">
        <v>1</v>
      </c>
      <c r="GF156">
        <v>985020414</v>
      </c>
      <c r="GG156">
        <v>2</v>
      </c>
      <c r="GH156">
        <v>1</v>
      </c>
      <c r="GI156">
        <v>-2</v>
      </c>
      <c r="GJ156">
        <v>0</v>
      </c>
      <c r="GK156">
        <v>0</v>
      </c>
      <c r="GL156">
        <f t="shared" si="213"/>
        <v>0</v>
      </c>
      <c r="GM156">
        <f t="shared" si="214"/>
        <v>0</v>
      </c>
      <c r="GN156">
        <f t="shared" si="215"/>
        <v>0</v>
      </c>
      <c r="GO156">
        <f t="shared" si="216"/>
        <v>0</v>
      </c>
      <c r="GP156">
        <f t="shared" si="217"/>
        <v>0</v>
      </c>
      <c r="GR156">
        <v>0</v>
      </c>
      <c r="GS156">
        <v>0</v>
      </c>
      <c r="GT156">
        <v>0</v>
      </c>
      <c r="GU156" t="s">
        <v>3</v>
      </c>
      <c r="GV156">
        <f t="shared" si="218"/>
        <v>0</v>
      </c>
      <c r="GW156">
        <v>1</v>
      </c>
      <c r="GX156">
        <f t="shared" si="219"/>
        <v>0</v>
      </c>
      <c r="HA156">
        <v>0</v>
      </c>
      <c r="HB156">
        <v>0</v>
      </c>
      <c r="HC156">
        <f t="shared" si="220"/>
        <v>0</v>
      </c>
      <c r="HE156" t="s">
        <v>3</v>
      </c>
      <c r="HF156" t="s">
        <v>3</v>
      </c>
      <c r="HM156" t="s">
        <v>3</v>
      </c>
      <c r="HN156" t="s">
        <v>147</v>
      </c>
      <c r="HO156" t="s">
        <v>148</v>
      </c>
      <c r="HP156" t="s">
        <v>145</v>
      </c>
      <c r="HQ156" t="s">
        <v>145</v>
      </c>
      <c r="HS156">
        <v>0</v>
      </c>
      <c r="IK156">
        <v>0</v>
      </c>
    </row>
    <row r="157" spans="1:255" x14ac:dyDescent="0.2">
      <c r="A157" s="2">
        <v>19</v>
      </c>
      <c r="B157" s="2">
        <v>1</v>
      </c>
      <c r="C157" s="2"/>
      <c r="D157" s="2"/>
      <c r="E157" s="2"/>
      <c r="F157" s="2" t="s">
        <v>3</v>
      </c>
      <c r="G157" s="2" t="s">
        <v>149</v>
      </c>
      <c r="H157" s="2" t="s">
        <v>3</v>
      </c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>
        <v>1</v>
      </c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  <c r="II157" s="2"/>
      <c r="IJ157" s="2"/>
      <c r="IK157" s="2">
        <v>0</v>
      </c>
      <c r="IL157" s="2"/>
      <c r="IM157" s="2"/>
      <c r="IN157" s="2"/>
      <c r="IO157" s="2"/>
      <c r="IP157" s="2"/>
      <c r="IQ157" s="2"/>
      <c r="IR157" s="2"/>
      <c r="IS157" s="2"/>
      <c r="IT157" s="2"/>
      <c r="IU157" s="2"/>
    </row>
    <row r="158" spans="1:255" x14ac:dyDescent="0.2">
      <c r="A158" s="2">
        <v>18</v>
      </c>
      <c r="B158" s="2">
        <v>1</v>
      </c>
      <c r="C158" s="2">
        <v>248</v>
      </c>
      <c r="D158" s="2"/>
      <c r="E158" s="2" t="s">
        <v>3</v>
      </c>
      <c r="F158" s="2" t="s">
        <v>150</v>
      </c>
      <c r="G158" s="2" t="s">
        <v>151</v>
      </c>
      <c r="H158" s="2" t="s">
        <v>152</v>
      </c>
      <c r="I158" s="2">
        <f>J158</f>
        <v>2</v>
      </c>
      <c r="J158" s="2">
        <v>2</v>
      </c>
      <c r="K158" s="2">
        <v>2</v>
      </c>
      <c r="L158" s="2">
        <v>0.08</v>
      </c>
      <c r="M158" s="2">
        <v>0.08</v>
      </c>
      <c r="N158" s="2">
        <f t="shared" ref="N158:N163" si="221">ROUND(L158-M158,4)</f>
        <v>0</v>
      </c>
      <c r="O158" s="2">
        <f>ROUND(P158,2)</f>
        <v>0</v>
      </c>
      <c r="P158" s="2">
        <f>ROUND(ROUND(ROUND(SUMIF(SmtRes!AQ249:'SmtRes'!AQ252,"=1",SmtRes!CU249:'SmtRes'!CU252),2),2)*I158/100,2)</f>
        <v>0</v>
      </c>
      <c r="Q158" s="2">
        <f>ROUND(CR158*I158,2)</f>
        <v>0</v>
      </c>
      <c r="R158" s="2">
        <f>ROUND(CS158*I158,2)</f>
        <v>0</v>
      </c>
      <c r="S158" s="2">
        <f>ROUND(CT158*I158,2)</f>
        <v>0</v>
      </c>
      <c r="T158" s="2">
        <f t="shared" ref="T158:T163" si="222">ROUND(CU158*I158,2)</f>
        <v>0</v>
      </c>
      <c r="U158" s="2">
        <f>ROUND(CV158*I158,7)</f>
        <v>0</v>
      </c>
      <c r="V158" s="2">
        <f>ROUND(CW158*I158,7)</f>
        <v>0</v>
      </c>
      <c r="W158" s="2">
        <f t="shared" ref="W158:W163" si="223">ROUND(CX158*I158,2)</f>
        <v>0</v>
      </c>
      <c r="X158" s="2">
        <f t="shared" ref="X158:Y163" si="224">ROUND(CY158,2)</f>
        <v>0</v>
      </c>
      <c r="Y158" s="2">
        <f t="shared" si="224"/>
        <v>0</v>
      </c>
      <c r="Z158" s="2"/>
      <c r="AA158" s="2">
        <v>-1</v>
      </c>
      <c r="AB158" s="2">
        <f t="shared" ref="AB158:AB163" si="225">ROUND((AC158+AD158+AF158),2)</f>
        <v>0</v>
      </c>
      <c r="AC158" s="2">
        <f>ROUND((ES158),2)</f>
        <v>0</v>
      </c>
      <c r="AD158" s="2">
        <f>ROUND((((ET158)-(EU158))+AE158),2)</f>
        <v>0</v>
      </c>
      <c r="AE158" s="2">
        <f>ROUND((EU158),2)</f>
        <v>0</v>
      </c>
      <c r="AF158" s="2">
        <f>ROUND((EV158),2)</f>
        <v>0</v>
      </c>
      <c r="AG158" s="2">
        <f t="shared" ref="AG158:AG163" si="226">ROUND((AP158),2)</f>
        <v>0</v>
      </c>
      <c r="AH158" s="2">
        <f>(EW158)</f>
        <v>0</v>
      </c>
      <c r="AI158" s="2">
        <f>(EX158)</f>
        <v>0</v>
      </c>
      <c r="AJ158" s="2">
        <f t="shared" ref="AJ158:AJ163" si="227">(AS158)</f>
        <v>0</v>
      </c>
      <c r="AK158" s="2">
        <v>0</v>
      </c>
      <c r="AL158" s="2">
        <v>0</v>
      </c>
      <c r="AM158" s="2">
        <v>0</v>
      </c>
      <c r="AN158" s="2">
        <v>0</v>
      </c>
      <c r="AO158" s="2">
        <v>0</v>
      </c>
      <c r="AP158" s="2">
        <v>0</v>
      </c>
      <c r="AQ158" s="2">
        <v>0</v>
      </c>
      <c r="AR158" s="2">
        <v>0</v>
      </c>
      <c r="AS158" s="2">
        <v>0</v>
      </c>
      <c r="AT158" s="2">
        <v>97</v>
      </c>
      <c r="AU158" s="2">
        <v>51</v>
      </c>
      <c r="AV158" s="2">
        <v>1</v>
      </c>
      <c r="AW158" s="2">
        <v>1</v>
      </c>
      <c r="AX158" s="2"/>
      <c r="AY158" s="2"/>
      <c r="AZ158" s="2">
        <v>1</v>
      </c>
      <c r="BA158" s="2">
        <v>1</v>
      </c>
      <c r="BB158" s="2">
        <v>1</v>
      </c>
      <c r="BC158" s="2">
        <v>1</v>
      </c>
      <c r="BD158" s="2" t="s">
        <v>3</v>
      </c>
      <c r="BE158" s="2" t="s">
        <v>3</v>
      </c>
      <c r="BF158" s="2" t="s">
        <v>3</v>
      </c>
      <c r="BG158" s="2" t="s">
        <v>3</v>
      </c>
      <c r="BH158" s="2">
        <v>3</v>
      </c>
      <c r="BI158" s="2">
        <v>2</v>
      </c>
      <c r="BJ158" s="2" t="s">
        <v>3</v>
      </c>
      <c r="BK158" s="2"/>
      <c r="BL158" s="2"/>
      <c r="BM158" s="2">
        <v>108001</v>
      </c>
      <c r="BN158" s="2">
        <v>0</v>
      </c>
      <c r="BO158" s="2" t="s">
        <v>3</v>
      </c>
      <c r="BP158" s="2">
        <v>0</v>
      </c>
      <c r="BQ158" s="2">
        <v>3</v>
      </c>
      <c r="BR158" s="2">
        <v>0</v>
      </c>
      <c r="BS158" s="2">
        <v>1</v>
      </c>
      <c r="BT158" s="2">
        <v>1</v>
      </c>
      <c r="BU158" s="2">
        <v>1</v>
      </c>
      <c r="BV158" s="2">
        <v>1</v>
      </c>
      <c r="BW158" s="2">
        <v>1</v>
      </c>
      <c r="BX158" s="2">
        <v>1</v>
      </c>
      <c r="BY158" s="2" t="s">
        <v>3</v>
      </c>
      <c r="BZ158" s="2">
        <v>97</v>
      </c>
      <c r="CA158" s="2">
        <v>51</v>
      </c>
      <c r="CB158" s="2" t="s">
        <v>3</v>
      </c>
      <c r="CC158" s="2"/>
      <c r="CD158" s="2"/>
      <c r="CE158" s="2">
        <v>0</v>
      </c>
      <c r="CF158" s="2">
        <v>0</v>
      </c>
      <c r="CG158" s="2">
        <v>0</v>
      </c>
      <c r="CH158" s="2">
        <v>0</v>
      </c>
      <c r="CI158" s="2">
        <v>0</v>
      </c>
      <c r="CJ158" s="2">
        <v>0</v>
      </c>
      <c r="CK158" s="2">
        <v>0</v>
      </c>
      <c r="CL158" s="2">
        <v>0</v>
      </c>
      <c r="CM158" s="2">
        <v>0</v>
      </c>
      <c r="CN158" s="2" t="s">
        <v>3</v>
      </c>
      <c r="CO158" s="2">
        <v>0</v>
      </c>
      <c r="CP158" s="2">
        <f>0</f>
        <v>0</v>
      </c>
      <c r="CQ158" s="2">
        <f>0</f>
        <v>0</v>
      </c>
      <c r="CR158" s="2">
        <f>0</f>
        <v>0</v>
      </c>
      <c r="CS158" s="2">
        <f>0</f>
        <v>0</v>
      </c>
      <c r="CT158" s="2">
        <f>0</f>
        <v>0</v>
      </c>
      <c r="CU158" s="2">
        <f>0</f>
        <v>0</v>
      </c>
      <c r="CV158" s="2">
        <f>0</f>
        <v>0</v>
      </c>
      <c r="CW158" s="2">
        <f>0</f>
        <v>0</v>
      </c>
      <c r="CX158" s="2">
        <f>0</f>
        <v>0</v>
      </c>
      <c r="CY158" s="2">
        <f>0</f>
        <v>0</v>
      </c>
      <c r="CZ158" s="2">
        <f>0</f>
        <v>0</v>
      </c>
      <c r="DA158" s="2"/>
      <c r="DB158" s="2"/>
      <c r="DC158" s="2" t="s">
        <v>3</v>
      </c>
      <c r="DD158" s="2" t="s">
        <v>3</v>
      </c>
      <c r="DE158" s="2" t="s">
        <v>3</v>
      </c>
      <c r="DF158" s="2" t="s">
        <v>3</v>
      </c>
      <c r="DG158" s="2" t="s">
        <v>3</v>
      </c>
      <c r="DH158" s="2" t="s">
        <v>3</v>
      </c>
      <c r="DI158" s="2" t="s">
        <v>3</v>
      </c>
      <c r="DJ158" s="2" t="s">
        <v>3</v>
      </c>
      <c r="DK158" s="2" t="s">
        <v>3</v>
      </c>
      <c r="DL158" s="2" t="s">
        <v>3</v>
      </c>
      <c r="DM158" s="2" t="s">
        <v>3</v>
      </c>
      <c r="DN158" s="2">
        <v>0</v>
      </c>
      <c r="DO158" s="2">
        <v>0</v>
      </c>
      <c r="DP158" s="2">
        <v>1</v>
      </c>
      <c r="DQ158" s="2">
        <v>1</v>
      </c>
      <c r="DR158" s="2"/>
      <c r="DS158" s="2"/>
      <c r="DT158" s="2"/>
      <c r="DU158" s="2">
        <v>1013</v>
      </c>
      <c r="DV158" s="2" t="s">
        <v>152</v>
      </c>
      <c r="DW158" s="2" t="s">
        <v>152</v>
      </c>
      <c r="DX158" s="2">
        <v>1</v>
      </c>
      <c r="DY158" s="2"/>
      <c r="DZ158" s="2" t="s">
        <v>3</v>
      </c>
      <c r="EA158" s="2" t="s">
        <v>3</v>
      </c>
      <c r="EB158" s="2" t="s">
        <v>3</v>
      </c>
      <c r="EC158" s="2" t="s">
        <v>3</v>
      </c>
      <c r="ED158" s="2"/>
      <c r="EE158" s="2">
        <v>83666702</v>
      </c>
      <c r="EF158" s="2">
        <v>3</v>
      </c>
      <c r="EG158" s="2" t="s">
        <v>144</v>
      </c>
      <c r="EH158" s="2">
        <v>0</v>
      </c>
      <c r="EI158" s="2" t="s">
        <v>3</v>
      </c>
      <c r="EJ158" s="2">
        <v>2</v>
      </c>
      <c r="EK158" s="2">
        <v>108001</v>
      </c>
      <c r="EL158" s="2" t="s">
        <v>145</v>
      </c>
      <c r="EM158" s="2" t="s">
        <v>146</v>
      </c>
      <c r="EN158" s="2"/>
      <c r="EO158" s="2" t="s">
        <v>3</v>
      </c>
      <c r="EP158" s="2"/>
      <c r="EQ158" s="2">
        <v>1024</v>
      </c>
      <c r="ER158" s="2">
        <v>0</v>
      </c>
      <c r="ES158" s="2">
        <v>0</v>
      </c>
      <c r="ET158" s="2">
        <v>0</v>
      </c>
      <c r="EU158" s="2">
        <v>0</v>
      </c>
      <c r="EV158" s="2">
        <v>0</v>
      </c>
      <c r="EW158" s="2">
        <v>0</v>
      </c>
      <c r="EX158" s="2">
        <v>0</v>
      </c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>
        <v>0</v>
      </c>
      <c r="FR158" s="2">
        <v>0</v>
      </c>
      <c r="FS158" s="2">
        <v>0</v>
      </c>
      <c r="FT158" s="2"/>
      <c r="FU158" s="2"/>
      <c r="FV158" s="2"/>
      <c r="FW158" s="2"/>
      <c r="FX158" s="2">
        <v>97</v>
      </c>
      <c r="FY158" s="2">
        <v>51</v>
      </c>
      <c r="FZ158" s="2"/>
      <c r="GA158" s="2" t="s">
        <v>3</v>
      </c>
      <c r="GB158" s="2"/>
      <c r="GC158" s="2"/>
      <c r="GD158" s="2">
        <v>1</v>
      </c>
      <c r="GE158" s="2"/>
      <c r="GF158" s="2">
        <v>274903907</v>
      </c>
      <c r="GG158" s="2">
        <v>2</v>
      </c>
      <c r="GH158" s="2">
        <v>1</v>
      </c>
      <c r="GI158" s="2">
        <v>-2</v>
      </c>
      <c r="GJ158" s="2">
        <v>0</v>
      </c>
      <c r="GK158" s="2">
        <v>0</v>
      </c>
      <c r="GL158" s="2">
        <f t="shared" ref="GL158:GL163" si="228">ROUND(IF(AND(BH158=3,BI158=3,FS158&lt;&gt;0),P158,0),2)</f>
        <v>0</v>
      </c>
      <c r="GM158" s="2">
        <f t="shared" ref="GM158:GM163" si="229">ROUND(O158+X158+Y158,2)+GX158</f>
        <v>0</v>
      </c>
      <c r="GN158" s="2">
        <f t="shared" ref="GN158:GN163" si="230">IF(OR(BI158=0,BI158=1),GM158-GX158,0)</f>
        <v>0</v>
      </c>
      <c r="GO158" s="2">
        <f t="shared" ref="GO158:GO163" si="231">IF(BI158=2,GM158-GX158,0)</f>
        <v>0</v>
      </c>
      <c r="GP158" s="2">
        <f t="shared" ref="GP158:GP163" si="232">IF(BI158=4,GM158-GX158,0)</f>
        <v>0</v>
      </c>
      <c r="GQ158" s="2"/>
      <c r="GR158" s="2">
        <v>0</v>
      </c>
      <c r="GS158" s="2">
        <v>0</v>
      </c>
      <c r="GT158" s="2">
        <v>0</v>
      </c>
      <c r="GU158" s="2" t="s">
        <v>3</v>
      </c>
      <c r="GV158" s="2">
        <f t="shared" ref="GV158:GV163" si="233">ROUND((GT158),2)</f>
        <v>0</v>
      </c>
      <c r="GW158" s="2">
        <v>1</v>
      </c>
      <c r="GX158" s="2">
        <f t="shared" ref="GX158:GX163" si="234">ROUND(HC158*I158,2)</f>
        <v>0</v>
      </c>
      <c r="GY158" s="2"/>
      <c r="GZ158" s="2"/>
      <c r="HA158" s="2">
        <v>0</v>
      </c>
      <c r="HB158" s="2">
        <v>0</v>
      </c>
      <c r="HC158" s="2">
        <f>0</f>
        <v>0</v>
      </c>
      <c r="HD158" s="2"/>
      <c r="HE158" s="2" t="s">
        <v>3</v>
      </c>
      <c r="HF158" s="2" t="s">
        <v>3</v>
      </c>
      <c r="HG158" s="2"/>
      <c r="HH158" s="2"/>
      <c r="HI158" s="2"/>
      <c r="HJ158" s="2"/>
      <c r="HK158" s="2"/>
      <c r="HL158" s="2"/>
      <c r="HM158" s="2" t="s">
        <v>3</v>
      </c>
      <c r="HN158" s="2" t="s">
        <v>147</v>
      </c>
      <c r="HO158" s="2" t="s">
        <v>148</v>
      </c>
      <c r="HP158" s="2" t="s">
        <v>145</v>
      </c>
      <c r="HQ158" s="2" t="s">
        <v>145</v>
      </c>
      <c r="HR158" s="2"/>
      <c r="HS158" s="2">
        <v>0</v>
      </c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>
        <v>0</v>
      </c>
      <c r="IL158" s="2"/>
      <c r="IM158" s="2"/>
      <c r="IN158" s="2"/>
      <c r="IO158" s="2"/>
      <c r="IP158" s="2"/>
      <c r="IQ158" s="2"/>
      <c r="IR158" s="2"/>
      <c r="IS158" s="2"/>
      <c r="IT158" s="2"/>
      <c r="IU158" s="2"/>
    </row>
    <row r="159" spans="1:255" x14ac:dyDescent="0.2">
      <c r="A159">
        <v>18</v>
      </c>
      <c r="B159">
        <v>1</v>
      </c>
      <c r="C159">
        <v>252</v>
      </c>
      <c r="E159" t="s">
        <v>3</v>
      </c>
      <c r="F159" t="s">
        <v>150</v>
      </c>
      <c r="G159" t="s">
        <v>151</v>
      </c>
      <c r="H159" t="s">
        <v>152</v>
      </c>
      <c r="I159">
        <f>J159</f>
        <v>2</v>
      </c>
      <c r="J159">
        <v>2</v>
      </c>
      <c r="K159">
        <v>2</v>
      </c>
      <c r="L159">
        <v>0.08</v>
      </c>
      <c r="M159">
        <v>0.08</v>
      </c>
      <c r="N159">
        <f t="shared" si="221"/>
        <v>0</v>
      </c>
      <c r="O159">
        <f>ROUND(P159,2)</f>
        <v>0</v>
      </c>
      <c r="P159">
        <f>ROUND(ROUND(ROUND(SUMIF(SmtRes!AQ249:'SmtRes'!AQ252,"=1",SmtRes!CU249:'SmtRes'!CU252),2),2)*I159/100,2)</f>
        <v>0</v>
      </c>
      <c r="Q159">
        <f>ROUND(CR159*I159,2)</f>
        <v>0</v>
      </c>
      <c r="R159">
        <f>ROUND(CS159*I159,2)</f>
        <v>0</v>
      </c>
      <c r="S159">
        <f>ROUND(CT159*I159,2)</f>
        <v>0</v>
      </c>
      <c r="T159">
        <f t="shared" si="222"/>
        <v>0</v>
      </c>
      <c r="U159">
        <f>ROUND(CV159*I159,7)</f>
        <v>0</v>
      </c>
      <c r="V159">
        <f>ROUND(CW159*I159,7)</f>
        <v>0</v>
      </c>
      <c r="W159">
        <f t="shared" si="223"/>
        <v>0</v>
      </c>
      <c r="X159">
        <f t="shared" si="224"/>
        <v>0</v>
      </c>
      <c r="Y159">
        <f t="shared" si="224"/>
        <v>0</v>
      </c>
      <c r="AA159">
        <v>-1</v>
      </c>
      <c r="AB159">
        <f t="shared" si="225"/>
        <v>0</v>
      </c>
      <c r="AC159">
        <f>ROUND((ES159),2)</f>
        <v>0</v>
      </c>
      <c r="AD159">
        <f>ROUND((((ET159)-(EU159))+AE159),2)</f>
        <v>0</v>
      </c>
      <c r="AE159">
        <f>ROUND((EU159),2)</f>
        <v>0</v>
      </c>
      <c r="AF159">
        <f>ROUND((EV159),2)</f>
        <v>0</v>
      </c>
      <c r="AG159">
        <f t="shared" si="226"/>
        <v>0</v>
      </c>
      <c r="AH159">
        <f>(EW159)</f>
        <v>0</v>
      </c>
      <c r="AI159">
        <f>(EX159)</f>
        <v>0</v>
      </c>
      <c r="AJ159">
        <f t="shared" si="227"/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97</v>
      </c>
      <c r="AU159">
        <v>51</v>
      </c>
      <c r="AV159">
        <v>1</v>
      </c>
      <c r="AW159">
        <v>1</v>
      </c>
      <c r="AZ159">
        <v>1</v>
      </c>
      <c r="BA159">
        <v>1</v>
      </c>
      <c r="BB159">
        <v>1</v>
      </c>
      <c r="BC159">
        <v>1</v>
      </c>
      <c r="BD159" t="s">
        <v>3</v>
      </c>
      <c r="BE159" t="s">
        <v>3</v>
      </c>
      <c r="BF159" t="s">
        <v>3</v>
      </c>
      <c r="BG159" t="s">
        <v>3</v>
      </c>
      <c r="BH159">
        <v>3</v>
      </c>
      <c r="BI159">
        <v>2</v>
      </c>
      <c r="BJ159" t="s">
        <v>3</v>
      </c>
      <c r="BM159">
        <v>108001</v>
      </c>
      <c r="BN159">
        <v>0</v>
      </c>
      <c r="BO159" t="s">
        <v>3</v>
      </c>
      <c r="BP159">
        <v>0</v>
      </c>
      <c r="BQ159">
        <v>3</v>
      </c>
      <c r="BR159">
        <v>0</v>
      </c>
      <c r="BS159">
        <v>1</v>
      </c>
      <c r="BT159">
        <v>1</v>
      </c>
      <c r="BU159">
        <v>1</v>
      </c>
      <c r="BV159">
        <v>1</v>
      </c>
      <c r="BW159">
        <v>1</v>
      </c>
      <c r="BX159">
        <v>1</v>
      </c>
      <c r="BY159" t="s">
        <v>3</v>
      </c>
      <c r="BZ159">
        <v>97</v>
      </c>
      <c r="CA159">
        <v>51</v>
      </c>
      <c r="CB159" t="s">
        <v>3</v>
      </c>
      <c r="CE159">
        <v>0</v>
      </c>
      <c r="CF159">
        <v>0</v>
      </c>
      <c r="CG159">
        <v>0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 t="s">
        <v>3</v>
      </c>
      <c r="CO159">
        <v>0</v>
      </c>
      <c r="CP159">
        <f>0</f>
        <v>0</v>
      </c>
      <c r="CQ159">
        <f>0</f>
        <v>0</v>
      </c>
      <c r="CR159">
        <f>0</f>
        <v>0</v>
      </c>
      <c r="CS159">
        <f>0</f>
        <v>0</v>
      </c>
      <c r="CT159">
        <f>0</f>
        <v>0</v>
      </c>
      <c r="CU159">
        <f>0</f>
        <v>0</v>
      </c>
      <c r="CV159">
        <f>0</f>
        <v>0</v>
      </c>
      <c r="CW159">
        <f>0</f>
        <v>0</v>
      </c>
      <c r="CX159">
        <f>0</f>
        <v>0</v>
      </c>
      <c r="CY159">
        <f>0</f>
        <v>0</v>
      </c>
      <c r="CZ159">
        <f>0</f>
        <v>0</v>
      </c>
      <c r="DC159" t="s">
        <v>3</v>
      </c>
      <c r="DD159" t="s">
        <v>3</v>
      </c>
      <c r="DE159" t="s">
        <v>3</v>
      </c>
      <c r="DF159" t="s">
        <v>3</v>
      </c>
      <c r="DG159" t="s">
        <v>3</v>
      </c>
      <c r="DH159" t="s">
        <v>3</v>
      </c>
      <c r="DI159" t="s">
        <v>3</v>
      </c>
      <c r="DJ159" t="s">
        <v>3</v>
      </c>
      <c r="DK159" t="s">
        <v>3</v>
      </c>
      <c r="DL159" t="s">
        <v>3</v>
      </c>
      <c r="DM159" t="s">
        <v>3</v>
      </c>
      <c r="DN159">
        <v>0</v>
      </c>
      <c r="DO159">
        <v>0</v>
      </c>
      <c r="DP159">
        <v>1</v>
      </c>
      <c r="DQ159">
        <v>1</v>
      </c>
      <c r="DU159">
        <v>1013</v>
      </c>
      <c r="DV159" t="s">
        <v>152</v>
      </c>
      <c r="DW159" t="s">
        <v>152</v>
      </c>
      <c r="DX159">
        <v>1</v>
      </c>
      <c r="DZ159" t="s">
        <v>3</v>
      </c>
      <c r="EA159" t="s">
        <v>3</v>
      </c>
      <c r="EB159" t="s">
        <v>3</v>
      </c>
      <c r="EC159" t="s">
        <v>3</v>
      </c>
      <c r="EE159">
        <v>83666702</v>
      </c>
      <c r="EF159">
        <v>3</v>
      </c>
      <c r="EG159" t="s">
        <v>144</v>
      </c>
      <c r="EH159">
        <v>0</v>
      </c>
      <c r="EI159" t="s">
        <v>3</v>
      </c>
      <c r="EJ159">
        <v>2</v>
      </c>
      <c r="EK159">
        <v>108001</v>
      </c>
      <c r="EL159" t="s">
        <v>145</v>
      </c>
      <c r="EM159" t="s">
        <v>146</v>
      </c>
      <c r="EO159" t="s">
        <v>3</v>
      </c>
      <c r="EQ159">
        <v>1024</v>
      </c>
      <c r="ER159">
        <v>0</v>
      </c>
      <c r="ES159">
        <v>0</v>
      </c>
      <c r="ET159">
        <v>0</v>
      </c>
      <c r="EU159">
        <v>0</v>
      </c>
      <c r="EV159">
        <v>0</v>
      </c>
      <c r="EW159">
        <v>0</v>
      </c>
      <c r="EX159">
        <v>0</v>
      </c>
      <c r="FQ159">
        <v>0</v>
      </c>
      <c r="FR159">
        <v>0</v>
      </c>
      <c r="FS159">
        <v>0</v>
      </c>
      <c r="FX159">
        <v>97</v>
      </c>
      <c r="FY159">
        <v>51</v>
      </c>
      <c r="GA159" t="s">
        <v>3</v>
      </c>
      <c r="GD159">
        <v>1</v>
      </c>
      <c r="GF159">
        <v>274903907</v>
      </c>
      <c r="GG159">
        <v>2</v>
      </c>
      <c r="GH159">
        <v>1</v>
      </c>
      <c r="GI159">
        <v>-2</v>
      </c>
      <c r="GJ159">
        <v>0</v>
      </c>
      <c r="GK159">
        <v>0</v>
      </c>
      <c r="GL159">
        <f t="shared" si="228"/>
        <v>0</v>
      </c>
      <c r="GM159">
        <f t="shared" si="229"/>
        <v>0</v>
      </c>
      <c r="GN159">
        <f t="shared" si="230"/>
        <v>0</v>
      </c>
      <c r="GO159">
        <f t="shared" si="231"/>
        <v>0</v>
      </c>
      <c r="GP159">
        <f t="shared" si="232"/>
        <v>0</v>
      </c>
      <c r="GR159">
        <v>0</v>
      </c>
      <c r="GS159">
        <v>0</v>
      </c>
      <c r="GT159">
        <v>0</v>
      </c>
      <c r="GU159" t="s">
        <v>3</v>
      </c>
      <c r="GV159">
        <f t="shared" si="233"/>
        <v>0</v>
      </c>
      <c r="GW159">
        <v>1</v>
      </c>
      <c r="GX159">
        <f t="shared" si="234"/>
        <v>0</v>
      </c>
      <c r="HA159">
        <v>0</v>
      </c>
      <c r="HB159">
        <v>0</v>
      </c>
      <c r="HC159">
        <f>0</f>
        <v>0</v>
      </c>
      <c r="HE159" t="s">
        <v>3</v>
      </c>
      <c r="HF159" t="s">
        <v>3</v>
      </c>
      <c r="HM159" t="s">
        <v>3</v>
      </c>
      <c r="HN159" t="s">
        <v>147</v>
      </c>
      <c r="HO159" t="s">
        <v>148</v>
      </c>
      <c r="HP159" t="s">
        <v>145</v>
      </c>
      <c r="HQ159" t="s">
        <v>145</v>
      </c>
      <c r="HS159">
        <v>0</v>
      </c>
      <c r="IK159">
        <v>0</v>
      </c>
    </row>
    <row r="160" spans="1:255" x14ac:dyDescent="0.2">
      <c r="A160" s="2">
        <v>17</v>
      </c>
      <c r="B160" s="2">
        <v>1</v>
      </c>
      <c r="C160" s="2">
        <f>ROW(SmtRes!A261)</f>
        <v>261</v>
      </c>
      <c r="D160" s="2">
        <f>ROW(EtalonRes!A261)</f>
        <v>261</v>
      </c>
      <c r="E160" s="2" t="s">
        <v>3</v>
      </c>
      <c r="F160" s="2" t="s">
        <v>153</v>
      </c>
      <c r="G160" s="2" t="s">
        <v>154</v>
      </c>
      <c r="H160" s="2" t="s">
        <v>142</v>
      </c>
      <c r="I160" s="2">
        <v>0</v>
      </c>
      <c r="J160" s="2">
        <v>0</v>
      </c>
      <c r="K160" s="2">
        <v>0</v>
      </c>
      <c r="L160" s="2">
        <v>0.04</v>
      </c>
      <c r="M160" s="2">
        <v>0.04</v>
      </c>
      <c r="N160" s="2">
        <f t="shared" si="221"/>
        <v>0</v>
      </c>
      <c r="O160" s="2">
        <f>ROUND(CP160,2)</f>
        <v>0</v>
      </c>
      <c r="P160" s="2">
        <f>SUMIF(SmtRes!AQ253:'SmtRes'!AQ261,"=1",SmtRes!DF253:'SmtRes'!DF261)</f>
        <v>0</v>
      </c>
      <c r="Q160" s="2">
        <f>SUMIF(SmtRes!AQ253:'SmtRes'!AQ261,"=1",SmtRes!DG253:'SmtRes'!DG261)</f>
        <v>0</v>
      </c>
      <c r="R160" s="2">
        <f>SUMIF(SmtRes!AQ253:'SmtRes'!AQ261,"=1",SmtRes!DH253:'SmtRes'!DH261)</f>
        <v>0</v>
      </c>
      <c r="S160" s="2">
        <f>SUMIF(SmtRes!AQ253:'SmtRes'!AQ261,"=1",SmtRes!DI253:'SmtRes'!DI261)</f>
        <v>0</v>
      </c>
      <c r="T160" s="2">
        <f t="shared" si="222"/>
        <v>0</v>
      </c>
      <c r="U160" s="2">
        <f>SUMIF(SmtRes!AQ253:'SmtRes'!AQ261,"=1",SmtRes!CV253:'SmtRes'!CV261)</f>
        <v>0</v>
      </c>
      <c r="V160" s="2">
        <f>SUMIF(SmtRes!AQ253:'SmtRes'!AQ261,"=1",SmtRes!CW253:'SmtRes'!CW261)</f>
        <v>0</v>
      </c>
      <c r="W160" s="2">
        <f t="shared" si="223"/>
        <v>0</v>
      </c>
      <c r="X160" s="2">
        <f t="shared" si="224"/>
        <v>0</v>
      </c>
      <c r="Y160" s="2">
        <f t="shared" si="224"/>
        <v>0</v>
      </c>
      <c r="Z160" s="2"/>
      <c r="AA160" s="2">
        <v>-1</v>
      </c>
      <c r="AB160" s="2">
        <f t="shared" si="225"/>
        <v>25938.53</v>
      </c>
      <c r="AC160" s="2">
        <f>ROUND((SUM(SmtRes!BQ253:'SmtRes'!BQ261)),2)</f>
        <v>245.85</v>
      </c>
      <c r="AD160" s="2">
        <f>ROUND((((SUM(SmtRes!BR253:'SmtRes'!BR261))-(SUM(SmtRes!BS253:'SmtRes'!BS261)))+AE160),2)</f>
        <v>868.56</v>
      </c>
      <c r="AE160" s="2">
        <f>ROUND((SUM(SmtRes!BS253:'SmtRes'!BS261)),2)</f>
        <v>665.79</v>
      </c>
      <c r="AF160" s="2">
        <f>ROUND((SUM(SmtRes!BT253:'SmtRes'!BT261)),2)</f>
        <v>24824.12</v>
      </c>
      <c r="AG160" s="2">
        <f t="shared" si="226"/>
        <v>0</v>
      </c>
      <c r="AH160" s="2">
        <f>(SUM(SmtRes!BU253:'SmtRes'!BU261))</f>
        <v>31.28</v>
      </c>
      <c r="AI160" s="2">
        <f>(SUM(SmtRes!BV253:'SmtRes'!BV261))</f>
        <v>0.7</v>
      </c>
      <c r="AJ160" s="2">
        <f t="shared" si="227"/>
        <v>0</v>
      </c>
      <c r="AK160" s="2">
        <v>26604.314915999999</v>
      </c>
      <c r="AL160" s="2">
        <v>245.85251599999998</v>
      </c>
      <c r="AM160" s="2">
        <v>868.55409999999995</v>
      </c>
      <c r="AN160" s="2">
        <v>665.78749999999991</v>
      </c>
      <c r="AO160" s="2">
        <v>24824.120800000001</v>
      </c>
      <c r="AP160" s="2">
        <v>0</v>
      </c>
      <c r="AQ160" s="2">
        <v>31.28</v>
      </c>
      <c r="AR160" s="2">
        <v>0.7</v>
      </c>
      <c r="AS160" s="2">
        <v>0</v>
      </c>
      <c r="AT160" s="2">
        <v>97</v>
      </c>
      <c r="AU160" s="2">
        <v>51</v>
      </c>
      <c r="AV160" s="2">
        <v>1</v>
      </c>
      <c r="AW160" s="2">
        <v>1</v>
      </c>
      <c r="AX160" s="2"/>
      <c r="AY160" s="2"/>
      <c r="AZ160" s="2">
        <v>1</v>
      </c>
      <c r="BA160" s="2">
        <v>1</v>
      </c>
      <c r="BB160" s="2">
        <v>1</v>
      </c>
      <c r="BC160" s="2">
        <v>1</v>
      </c>
      <c r="BD160" s="2" t="s">
        <v>3</v>
      </c>
      <c r="BE160" s="2" t="s">
        <v>3</v>
      </c>
      <c r="BF160" s="2" t="s">
        <v>3</v>
      </c>
      <c r="BG160" s="2" t="s">
        <v>3</v>
      </c>
      <c r="BH160" s="2">
        <v>0</v>
      </c>
      <c r="BI160" s="2">
        <v>2</v>
      </c>
      <c r="BJ160" s="2" t="s">
        <v>155</v>
      </c>
      <c r="BK160" s="2"/>
      <c r="BL160" s="2"/>
      <c r="BM160" s="2">
        <v>108001</v>
      </c>
      <c r="BN160" s="2">
        <v>0</v>
      </c>
      <c r="BO160" s="2" t="s">
        <v>3</v>
      </c>
      <c r="BP160" s="2">
        <v>0</v>
      </c>
      <c r="BQ160" s="2">
        <v>3</v>
      </c>
      <c r="BR160" s="2">
        <v>0</v>
      </c>
      <c r="BS160" s="2">
        <v>1</v>
      </c>
      <c r="BT160" s="2">
        <v>1</v>
      </c>
      <c r="BU160" s="2">
        <v>1</v>
      </c>
      <c r="BV160" s="2">
        <v>1</v>
      </c>
      <c r="BW160" s="2">
        <v>1</v>
      </c>
      <c r="BX160" s="2">
        <v>1</v>
      </c>
      <c r="BY160" s="2" t="s">
        <v>3</v>
      </c>
      <c r="BZ160" s="2">
        <v>97</v>
      </c>
      <c r="CA160" s="2">
        <v>51</v>
      </c>
      <c r="CB160" s="2" t="s">
        <v>3</v>
      </c>
      <c r="CC160" s="2"/>
      <c r="CD160" s="2"/>
      <c r="CE160" s="2">
        <v>0</v>
      </c>
      <c r="CF160" s="2">
        <v>0</v>
      </c>
      <c r="CG160" s="2">
        <v>0</v>
      </c>
      <c r="CH160" s="2">
        <v>0</v>
      </c>
      <c r="CI160" s="2">
        <v>0</v>
      </c>
      <c r="CJ160" s="2">
        <v>0</v>
      </c>
      <c r="CK160" s="2">
        <v>0</v>
      </c>
      <c r="CL160" s="2">
        <v>0</v>
      </c>
      <c r="CM160" s="2">
        <v>0</v>
      </c>
      <c r="CN160" s="2" t="s">
        <v>3</v>
      </c>
      <c r="CO160" s="2">
        <v>0</v>
      </c>
      <c r="CP160" s="2">
        <f>(P160+Q160+S160+R160)</f>
        <v>0</v>
      </c>
      <c r="CQ160" s="2">
        <f>SUMIF(SmtRes!AQ253:'SmtRes'!AQ261,"=1",SmtRes!AA253:'SmtRes'!AA261)</f>
        <v>372.02</v>
      </c>
      <c r="CR160" s="2">
        <f>SUMIF(SmtRes!AQ253:'SmtRes'!AQ261,"=1",SmtRes!AB253:'SmtRes'!AB261)</f>
        <v>2302.6</v>
      </c>
      <c r="CS160" s="2">
        <f>SUMIF(SmtRes!AQ253:'SmtRes'!AQ261,"=1",SmtRes!AC253:'SmtRes'!AC261)</f>
        <v>1902.25</v>
      </c>
      <c r="CT160" s="2">
        <f>SUMIF(SmtRes!AQ253:'SmtRes'!AQ261,"=1",SmtRes!AD253:'SmtRes'!AD261)</f>
        <v>793.61</v>
      </c>
      <c r="CU160" s="2">
        <f>AG160</f>
        <v>0</v>
      </c>
      <c r="CV160" s="2">
        <f>SUMIF(SmtRes!AQ253:'SmtRes'!AQ261,"=1",SmtRes!BU253:'SmtRes'!BU261)</f>
        <v>31.28</v>
      </c>
      <c r="CW160" s="2">
        <f>SUMIF(SmtRes!AQ253:'SmtRes'!AQ261,"=1",SmtRes!BV253:'SmtRes'!BV261)</f>
        <v>0.7</v>
      </c>
      <c r="CX160" s="2">
        <f>AJ160</f>
        <v>0</v>
      </c>
      <c r="CY160" s="2">
        <f>(((S160+R160)*AT160)/100)</f>
        <v>0</v>
      </c>
      <c r="CZ160" s="2">
        <f>(((S160+R160)*AU160)/100)</f>
        <v>0</v>
      </c>
      <c r="DA160" s="2"/>
      <c r="DB160" s="2"/>
      <c r="DC160" s="2" t="s">
        <v>3</v>
      </c>
      <c r="DD160" s="2" t="s">
        <v>3</v>
      </c>
      <c r="DE160" s="2" t="s">
        <v>3</v>
      </c>
      <c r="DF160" s="2" t="s">
        <v>3</v>
      </c>
      <c r="DG160" s="2" t="s">
        <v>3</v>
      </c>
      <c r="DH160" s="2" t="s">
        <v>3</v>
      </c>
      <c r="DI160" s="2" t="s">
        <v>3</v>
      </c>
      <c r="DJ160" s="2" t="s">
        <v>3</v>
      </c>
      <c r="DK160" s="2" t="s">
        <v>3</v>
      </c>
      <c r="DL160" s="2" t="s">
        <v>3</v>
      </c>
      <c r="DM160" s="2" t="s">
        <v>3</v>
      </c>
      <c r="DN160" s="2">
        <v>0</v>
      </c>
      <c r="DO160" s="2">
        <v>0</v>
      </c>
      <c r="DP160" s="2">
        <v>1</v>
      </c>
      <c r="DQ160" s="2">
        <v>1</v>
      </c>
      <c r="DR160" s="2"/>
      <c r="DS160" s="2"/>
      <c r="DT160" s="2"/>
      <c r="DU160" s="2">
        <v>1003</v>
      </c>
      <c r="DV160" s="2" t="s">
        <v>142</v>
      </c>
      <c r="DW160" s="2" t="s">
        <v>142</v>
      </c>
      <c r="DX160" s="2">
        <v>100</v>
      </c>
      <c r="DY160" s="2"/>
      <c r="DZ160" s="2" t="s">
        <v>3</v>
      </c>
      <c r="EA160" s="2" t="s">
        <v>3</v>
      </c>
      <c r="EB160" s="2" t="s">
        <v>3</v>
      </c>
      <c r="EC160" s="2" t="s">
        <v>3</v>
      </c>
      <c r="ED160" s="2"/>
      <c r="EE160" s="2">
        <v>83666702</v>
      </c>
      <c r="EF160" s="2">
        <v>3</v>
      </c>
      <c r="EG160" s="2" t="s">
        <v>144</v>
      </c>
      <c r="EH160" s="2">
        <v>0</v>
      </c>
      <c r="EI160" s="2" t="s">
        <v>3</v>
      </c>
      <c r="EJ160" s="2">
        <v>2</v>
      </c>
      <c r="EK160" s="2">
        <v>108001</v>
      </c>
      <c r="EL160" s="2" t="s">
        <v>145</v>
      </c>
      <c r="EM160" s="2" t="s">
        <v>146</v>
      </c>
      <c r="EN160" s="2"/>
      <c r="EO160" s="2" t="s">
        <v>3</v>
      </c>
      <c r="EP160" s="2"/>
      <c r="EQ160" s="2">
        <v>132096</v>
      </c>
      <c r="ER160" s="2">
        <v>0</v>
      </c>
      <c r="ES160" s="2">
        <v>0</v>
      </c>
      <c r="ET160" s="2">
        <v>0</v>
      </c>
      <c r="EU160" s="2">
        <v>0</v>
      </c>
      <c r="EV160" s="2">
        <v>0</v>
      </c>
      <c r="EW160" s="2">
        <v>31.28</v>
      </c>
      <c r="EX160" s="2">
        <v>0.7</v>
      </c>
      <c r="EY160" s="2">
        <v>0</v>
      </c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>
        <v>0</v>
      </c>
      <c r="FR160" s="2">
        <v>0</v>
      </c>
      <c r="FS160" s="2">
        <v>0</v>
      </c>
      <c r="FT160" s="2"/>
      <c r="FU160" s="2"/>
      <c r="FV160" s="2"/>
      <c r="FW160" s="2"/>
      <c r="FX160" s="2">
        <v>97</v>
      </c>
      <c r="FY160" s="2">
        <v>51</v>
      </c>
      <c r="FZ160" s="2"/>
      <c r="GA160" s="2" t="s">
        <v>3</v>
      </c>
      <c r="GB160" s="2"/>
      <c r="GC160" s="2"/>
      <c r="GD160" s="2">
        <v>1</v>
      </c>
      <c r="GE160" s="2"/>
      <c r="GF160" s="2">
        <v>262826543</v>
      </c>
      <c r="GG160" s="2">
        <v>2</v>
      </c>
      <c r="GH160" s="2">
        <v>1</v>
      </c>
      <c r="GI160" s="2">
        <v>-2</v>
      </c>
      <c r="GJ160" s="2">
        <v>0</v>
      </c>
      <c r="GK160" s="2">
        <v>0</v>
      </c>
      <c r="GL160" s="2">
        <f t="shared" si="228"/>
        <v>0</v>
      </c>
      <c r="GM160" s="2">
        <f t="shared" si="229"/>
        <v>0</v>
      </c>
      <c r="GN160" s="2">
        <f t="shared" si="230"/>
        <v>0</v>
      </c>
      <c r="GO160" s="2">
        <f t="shared" si="231"/>
        <v>0</v>
      </c>
      <c r="GP160" s="2">
        <f t="shared" si="232"/>
        <v>0</v>
      </c>
      <c r="GQ160" s="2"/>
      <c r="GR160" s="2">
        <v>0</v>
      </c>
      <c r="GS160" s="2">
        <v>0</v>
      </c>
      <c r="GT160" s="2">
        <v>0</v>
      </c>
      <c r="GU160" s="2" t="s">
        <v>3</v>
      </c>
      <c r="GV160" s="2">
        <f t="shared" si="233"/>
        <v>0</v>
      </c>
      <c r="GW160" s="2">
        <v>1</v>
      </c>
      <c r="GX160" s="2">
        <f t="shared" si="234"/>
        <v>0</v>
      </c>
      <c r="GY160" s="2"/>
      <c r="GZ160" s="2"/>
      <c r="HA160" s="2">
        <v>0</v>
      </c>
      <c r="HB160" s="2">
        <v>0</v>
      </c>
      <c r="HC160" s="2">
        <f>GV160*GW160</f>
        <v>0</v>
      </c>
      <c r="HD160" s="2"/>
      <c r="HE160" s="2" t="s">
        <v>3</v>
      </c>
      <c r="HF160" s="2" t="s">
        <v>3</v>
      </c>
      <c r="HG160" s="2"/>
      <c r="HH160" s="2"/>
      <c r="HI160" s="2"/>
      <c r="HJ160" s="2"/>
      <c r="HK160" s="2"/>
      <c r="HL160" s="2"/>
      <c r="HM160" s="2" t="s">
        <v>3</v>
      </c>
      <c r="HN160" s="2" t="s">
        <v>147</v>
      </c>
      <c r="HO160" s="2" t="s">
        <v>148</v>
      </c>
      <c r="HP160" s="2" t="s">
        <v>145</v>
      </c>
      <c r="HQ160" s="2" t="s">
        <v>145</v>
      </c>
      <c r="HR160" s="2"/>
      <c r="HS160" s="2">
        <v>0</v>
      </c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>
        <v>0</v>
      </c>
      <c r="IL160" s="2"/>
      <c r="IM160" s="2"/>
      <c r="IN160" s="2"/>
      <c r="IO160" s="2"/>
      <c r="IP160" s="2"/>
      <c r="IQ160" s="2"/>
      <c r="IR160" s="2"/>
      <c r="IS160" s="2"/>
      <c r="IT160" s="2"/>
      <c r="IU160" s="2"/>
    </row>
    <row r="161" spans="1:255" x14ac:dyDescent="0.2">
      <c r="A161">
        <v>17</v>
      </c>
      <c r="B161">
        <v>1</v>
      </c>
      <c r="C161">
        <f>ROW(SmtRes!A270)</f>
        <v>270</v>
      </c>
      <c r="D161">
        <f>ROW(EtalonRes!A270)</f>
        <v>270</v>
      </c>
      <c r="E161" t="s">
        <v>3</v>
      </c>
      <c r="F161" t="s">
        <v>153</v>
      </c>
      <c r="G161" t="s">
        <v>154</v>
      </c>
      <c r="H161" t="s">
        <v>142</v>
      </c>
      <c r="I161">
        <v>0</v>
      </c>
      <c r="J161">
        <v>0</v>
      </c>
      <c r="K161">
        <v>0</v>
      </c>
      <c r="L161">
        <v>0.04</v>
      </c>
      <c r="M161">
        <v>0.04</v>
      </c>
      <c r="N161">
        <f t="shared" si="221"/>
        <v>0</v>
      </c>
      <c r="O161">
        <f>ROUND(CP161,2)</f>
        <v>0</v>
      </c>
      <c r="P161">
        <f>SUMIF(SmtRes!AQ262:'SmtRes'!AQ270,"=1",SmtRes!DF262:'SmtRes'!DF270)</f>
        <v>0</v>
      </c>
      <c r="Q161">
        <f>SUMIF(SmtRes!AQ262:'SmtRes'!AQ270,"=1",SmtRes!DG262:'SmtRes'!DG270)</f>
        <v>0</v>
      </c>
      <c r="R161">
        <f>SUMIF(SmtRes!AQ262:'SmtRes'!AQ270,"=1",SmtRes!DH262:'SmtRes'!DH270)</f>
        <v>0</v>
      </c>
      <c r="S161">
        <f>SUMIF(SmtRes!AQ262:'SmtRes'!AQ270,"=1",SmtRes!DI262:'SmtRes'!DI270)</f>
        <v>0</v>
      </c>
      <c r="T161">
        <f t="shared" si="222"/>
        <v>0</v>
      </c>
      <c r="U161">
        <f>SUMIF(SmtRes!AQ262:'SmtRes'!AQ270,"=1",SmtRes!CV262:'SmtRes'!CV270)</f>
        <v>0</v>
      </c>
      <c r="V161">
        <f>SUMIF(SmtRes!AQ262:'SmtRes'!AQ270,"=1",SmtRes!CW262:'SmtRes'!CW270)</f>
        <v>0</v>
      </c>
      <c r="W161">
        <f t="shared" si="223"/>
        <v>0</v>
      </c>
      <c r="X161">
        <f t="shared" si="224"/>
        <v>0</v>
      </c>
      <c r="Y161">
        <f t="shared" si="224"/>
        <v>0</v>
      </c>
      <c r="AA161">
        <v>-1</v>
      </c>
      <c r="AB161">
        <f t="shared" si="225"/>
        <v>25938.53</v>
      </c>
      <c r="AC161">
        <f>ROUND((SUM(SmtRes!BQ262:'SmtRes'!BQ270)),2)</f>
        <v>245.85</v>
      </c>
      <c r="AD161">
        <f>ROUND((((SUM(SmtRes!BR262:'SmtRes'!BR270))-(SUM(SmtRes!BS262:'SmtRes'!BS270)))+AE161),2)</f>
        <v>868.56</v>
      </c>
      <c r="AE161">
        <f>ROUND((SUM(SmtRes!BS262:'SmtRes'!BS270)),2)</f>
        <v>665.79</v>
      </c>
      <c r="AF161">
        <f>ROUND((SUM(SmtRes!BT262:'SmtRes'!BT270)),2)</f>
        <v>24824.12</v>
      </c>
      <c r="AG161">
        <f t="shared" si="226"/>
        <v>0</v>
      </c>
      <c r="AH161">
        <f>(SUM(SmtRes!BU262:'SmtRes'!BU270))</f>
        <v>31.28</v>
      </c>
      <c r="AI161">
        <f>(SUM(SmtRes!BV262:'SmtRes'!BV270))</f>
        <v>0.7</v>
      </c>
      <c r="AJ161">
        <f t="shared" si="227"/>
        <v>0</v>
      </c>
      <c r="AK161">
        <v>26604.314915999999</v>
      </c>
      <c r="AL161">
        <v>245.85251599999998</v>
      </c>
      <c r="AM161">
        <v>868.55409999999995</v>
      </c>
      <c r="AN161">
        <v>665.78749999999991</v>
      </c>
      <c r="AO161">
        <v>24824.120800000001</v>
      </c>
      <c r="AP161">
        <v>0</v>
      </c>
      <c r="AQ161">
        <v>31.28</v>
      </c>
      <c r="AR161">
        <v>0.7</v>
      </c>
      <c r="AS161">
        <v>0</v>
      </c>
      <c r="AT161">
        <v>97</v>
      </c>
      <c r="AU161">
        <v>51</v>
      </c>
      <c r="AV161">
        <v>1</v>
      </c>
      <c r="AW161">
        <v>1</v>
      </c>
      <c r="AZ161">
        <v>1</v>
      </c>
      <c r="BA161">
        <v>1</v>
      </c>
      <c r="BB161">
        <v>1</v>
      </c>
      <c r="BC161">
        <v>1</v>
      </c>
      <c r="BD161" t="s">
        <v>3</v>
      </c>
      <c r="BE161" t="s">
        <v>3</v>
      </c>
      <c r="BF161" t="s">
        <v>3</v>
      </c>
      <c r="BG161" t="s">
        <v>3</v>
      </c>
      <c r="BH161">
        <v>0</v>
      </c>
      <c r="BI161">
        <v>2</v>
      </c>
      <c r="BJ161" t="s">
        <v>155</v>
      </c>
      <c r="BM161">
        <v>108001</v>
      </c>
      <c r="BN161">
        <v>0</v>
      </c>
      <c r="BO161" t="s">
        <v>3</v>
      </c>
      <c r="BP161">
        <v>0</v>
      </c>
      <c r="BQ161">
        <v>3</v>
      </c>
      <c r="BR161">
        <v>0</v>
      </c>
      <c r="BS161">
        <v>1</v>
      </c>
      <c r="BT161">
        <v>1</v>
      </c>
      <c r="BU161">
        <v>1</v>
      </c>
      <c r="BV161">
        <v>1</v>
      </c>
      <c r="BW161">
        <v>1</v>
      </c>
      <c r="BX161">
        <v>1</v>
      </c>
      <c r="BY161" t="s">
        <v>3</v>
      </c>
      <c r="BZ161">
        <v>97</v>
      </c>
      <c r="CA161">
        <v>51</v>
      </c>
      <c r="CB161" t="s">
        <v>3</v>
      </c>
      <c r="CE161">
        <v>0</v>
      </c>
      <c r="CF161">
        <v>0</v>
      </c>
      <c r="CG161">
        <v>0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 t="s">
        <v>3</v>
      </c>
      <c r="CO161">
        <v>0</v>
      </c>
      <c r="CP161">
        <f>(P161+Q161+S161+R161)</f>
        <v>0</v>
      </c>
      <c r="CQ161">
        <f>SUMIF(SmtRes!AQ262:'SmtRes'!AQ270,"=1",SmtRes!AA262:'SmtRes'!AA270)</f>
        <v>372.02</v>
      </c>
      <c r="CR161">
        <f>SUMIF(SmtRes!AQ262:'SmtRes'!AQ270,"=1",SmtRes!AB262:'SmtRes'!AB270)</f>
        <v>2302.6</v>
      </c>
      <c r="CS161">
        <f>SUMIF(SmtRes!AQ262:'SmtRes'!AQ270,"=1",SmtRes!AC262:'SmtRes'!AC270)</f>
        <v>1902.25</v>
      </c>
      <c r="CT161">
        <f>SUMIF(SmtRes!AQ262:'SmtRes'!AQ270,"=1",SmtRes!AD262:'SmtRes'!AD270)</f>
        <v>793.61</v>
      </c>
      <c r="CU161">
        <f>AG161</f>
        <v>0</v>
      </c>
      <c r="CV161">
        <f>SUMIF(SmtRes!AQ262:'SmtRes'!AQ270,"=1",SmtRes!BU262:'SmtRes'!BU270)</f>
        <v>31.28</v>
      </c>
      <c r="CW161">
        <f>SUMIF(SmtRes!AQ262:'SmtRes'!AQ270,"=1",SmtRes!BV262:'SmtRes'!BV270)</f>
        <v>0.7</v>
      </c>
      <c r="CX161">
        <f>AJ161</f>
        <v>0</v>
      </c>
      <c r="CY161">
        <f>(((S161+R161)*AT161)/100)</f>
        <v>0</v>
      </c>
      <c r="CZ161">
        <f>(((S161+R161)*AU161)/100)</f>
        <v>0</v>
      </c>
      <c r="DC161" t="s">
        <v>3</v>
      </c>
      <c r="DD161" t="s">
        <v>3</v>
      </c>
      <c r="DE161" t="s">
        <v>3</v>
      </c>
      <c r="DF161" t="s">
        <v>3</v>
      </c>
      <c r="DG161" t="s">
        <v>3</v>
      </c>
      <c r="DH161" t="s">
        <v>3</v>
      </c>
      <c r="DI161" t="s">
        <v>3</v>
      </c>
      <c r="DJ161" t="s">
        <v>3</v>
      </c>
      <c r="DK161" t="s">
        <v>3</v>
      </c>
      <c r="DL161" t="s">
        <v>3</v>
      </c>
      <c r="DM161" t="s">
        <v>3</v>
      </c>
      <c r="DN161">
        <v>0</v>
      </c>
      <c r="DO161">
        <v>0</v>
      </c>
      <c r="DP161">
        <v>1</v>
      </c>
      <c r="DQ161">
        <v>1</v>
      </c>
      <c r="DU161">
        <v>1003</v>
      </c>
      <c r="DV161" t="s">
        <v>142</v>
      </c>
      <c r="DW161" t="s">
        <v>142</v>
      </c>
      <c r="DX161">
        <v>100</v>
      </c>
      <c r="DZ161" t="s">
        <v>3</v>
      </c>
      <c r="EA161" t="s">
        <v>3</v>
      </c>
      <c r="EB161" t="s">
        <v>3</v>
      </c>
      <c r="EC161" t="s">
        <v>3</v>
      </c>
      <c r="EE161">
        <v>83666702</v>
      </c>
      <c r="EF161">
        <v>3</v>
      </c>
      <c r="EG161" t="s">
        <v>144</v>
      </c>
      <c r="EH161">
        <v>0</v>
      </c>
      <c r="EI161" t="s">
        <v>3</v>
      </c>
      <c r="EJ161">
        <v>2</v>
      </c>
      <c r="EK161">
        <v>108001</v>
      </c>
      <c r="EL161" t="s">
        <v>145</v>
      </c>
      <c r="EM161" t="s">
        <v>146</v>
      </c>
      <c r="EO161" t="s">
        <v>3</v>
      </c>
      <c r="EQ161">
        <v>132096</v>
      </c>
      <c r="ER161">
        <v>0</v>
      </c>
      <c r="ES161">
        <v>0</v>
      </c>
      <c r="ET161">
        <v>0</v>
      </c>
      <c r="EU161">
        <v>0</v>
      </c>
      <c r="EV161">
        <v>0</v>
      </c>
      <c r="EW161">
        <v>31.28</v>
      </c>
      <c r="EX161">
        <v>0.7</v>
      </c>
      <c r="EY161">
        <v>0</v>
      </c>
      <c r="FQ161">
        <v>0</v>
      </c>
      <c r="FR161">
        <v>0</v>
      </c>
      <c r="FS161">
        <v>0</v>
      </c>
      <c r="FX161">
        <v>97</v>
      </c>
      <c r="FY161">
        <v>51</v>
      </c>
      <c r="GA161" t="s">
        <v>3</v>
      </c>
      <c r="GD161">
        <v>1</v>
      </c>
      <c r="GF161">
        <v>262826543</v>
      </c>
      <c r="GG161">
        <v>2</v>
      </c>
      <c r="GH161">
        <v>1</v>
      </c>
      <c r="GI161">
        <v>-2</v>
      </c>
      <c r="GJ161">
        <v>0</v>
      </c>
      <c r="GK161">
        <v>0</v>
      </c>
      <c r="GL161">
        <f t="shared" si="228"/>
        <v>0</v>
      </c>
      <c r="GM161">
        <f t="shared" si="229"/>
        <v>0</v>
      </c>
      <c r="GN161">
        <f t="shared" si="230"/>
        <v>0</v>
      </c>
      <c r="GO161">
        <f t="shared" si="231"/>
        <v>0</v>
      </c>
      <c r="GP161">
        <f t="shared" si="232"/>
        <v>0</v>
      </c>
      <c r="GR161">
        <v>0</v>
      </c>
      <c r="GS161">
        <v>0</v>
      </c>
      <c r="GT161">
        <v>0</v>
      </c>
      <c r="GU161" t="s">
        <v>3</v>
      </c>
      <c r="GV161">
        <f t="shared" si="233"/>
        <v>0</v>
      </c>
      <c r="GW161">
        <v>1</v>
      </c>
      <c r="GX161">
        <f t="shared" si="234"/>
        <v>0</v>
      </c>
      <c r="HA161">
        <v>0</v>
      </c>
      <c r="HB161">
        <v>0</v>
      </c>
      <c r="HC161">
        <f>GV161*GW161</f>
        <v>0</v>
      </c>
      <c r="HE161" t="s">
        <v>3</v>
      </c>
      <c r="HF161" t="s">
        <v>3</v>
      </c>
      <c r="HM161" t="s">
        <v>3</v>
      </c>
      <c r="HN161" t="s">
        <v>147</v>
      </c>
      <c r="HO161" t="s">
        <v>148</v>
      </c>
      <c r="HP161" t="s">
        <v>145</v>
      </c>
      <c r="HQ161" t="s">
        <v>145</v>
      </c>
      <c r="HS161">
        <v>0</v>
      </c>
      <c r="IK161">
        <v>0</v>
      </c>
    </row>
    <row r="162" spans="1:255" x14ac:dyDescent="0.2">
      <c r="A162" s="2">
        <v>18</v>
      </c>
      <c r="B162" s="2">
        <v>1</v>
      </c>
      <c r="C162" s="2">
        <v>261</v>
      </c>
      <c r="D162" s="2"/>
      <c r="E162" s="2" t="s">
        <v>3</v>
      </c>
      <c r="F162" s="2" t="s">
        <v>150</v>
      </c>
      <c r="G162" s="2" t="s">
        <v>151</v>
      </c>
      <c r="H162" s="2" t="s">
        <v>152</v>
      </c>
      <c r="I162" s="2">
        <f>J162</f>
        <v>2</v>
      </c>
      <c r="J162" s="2">
        <v>2</v>
      </c>
      <c r="K162" s="2">
        <v>2</v>
      </c>
      <c r="L162" s="2">
        <v>0.08</v>
      </c>
      <c r="M162" s="2">
        <v>0.08</v>
      </c>
      <c r="N162" s="2">
        <f t="shared" si="221"/>
        <v>0</v>
      </c>
      <c r="O162" s="2">
        <f>ROUND(P162,2)</f>
        <v>0</v>
      </c>
      <c r="P162" s="2">
        <f>ROUND(ROUND(ROUND(SUMIF(SmtRes!AQ262:'SmtRes'!AQ270,"=1",SmtRes!CU262:'SmtRes'!CU270),2),2)*I162/100,2)</f>
        <v>0</v>
      </c>
      <c r="Q162" s="2">
        <f>ROUND(CR162*I162,2)</f>
        <v>0</v>
      </c>
      <c r="R162" s="2">
        <f>ROUND(CS162*I162,2)</f>
        <v>0</v>
      </c>
      <c r="S162" s="2">
        <f>ROUND(CT162*I162,2)</f>
        <v>0</v>
      </c>
      <c r="T162" s="2">
        <f t="shared" si="222"/>
        <v>0</v>
      </c>
      <c r="U162" s="2">
        <f>ROUND(CV162*I162,7)</f>
        <v>0</v>
      </c>
      <c r="V162" s="2">
        <f>ROUND(CW162*I162,7)</f>
        <v>0</v>
      </c>
      <c r="W162" s="2">
        <f t="shared" si="223"/>
        <v>0</v>
      </c>
      <c r="X162" s="2">
        <f t="shared" si="224"/>
        <v>0</v>
      </c>
      <c r="Y162" s="2">
        <f t="shared" si="224"/>
        <v>0</v>
      </c>
      <c r="Z162" s="2"/>
      <c r="AA162" s="2">
        <v>-1</v>
      </c>
      <c r="AB162" s="2">
        <f t="shared" si="225"/>
        <v>0</v>
      </c>
      <c r="AC162" s="2">
        <f>ROUND((ES162),2)</f>
        <v>0</v>
      </c>
      <c r="AD162" s="2">
        <f>ROUND((((ET162)-(EU162))+AE162),2)</f>
        <v>0</v>
      </c>
      <c r="AE162" s="2">
        <f>ROUND((EU162),2)</f>
        <v>0</v>
      </c>
      <c r="AF162" s="2">
        <f>ROUND((EV162),2)</f>
        <v>0</v>
      </c>
      <c r="AG162" s="2">
        <f t="shared" si="226"/>
        <v>0</v>
      </c>
      <c r="AH162" s="2">
        <f>(EW162)</f>
        <v>0</v>
      </c>
      <c r="AI162" s="2">
        <f>(EX162)</f>
        <v>0</v>
      </c>
      <c r="AJ162" s="2">
        <f t="shared" si="227"/>
        <v>0</v>
      </c>
      <c r="AK162" s="2">
        <v>0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0</v>
      </c>
      <c r="AR162" s="2">
        <v>0</v>
      </c>
      <c r="AS162" s="2">
        <v>0</v>
      </c>
      <c r="AT162" s="2">
        <v>97</v>
      </c>
      <c r="AU162" s="2">
        <v>51</v>
      </c>
      <c r="AV162" s="2">
        <v>1</v>
      </c>
      <c r="AW162" s="2">
        <v>1</v>
      </c>
      <c r="AX162" s="2"/>
      <c r="AY162" s="2"/>
      <c r="AZ162" s="2">
        <v>1</v>
      </c>
      <c r="BA162" s="2">
        <v>1</v>
      </c>
      <c r="BB162" s="2">
        <v>1</v>
      </c>
      <c r="BC162" s="2">
        <v>1</v>
      </c>
      <c r="BD162" s="2" t="s">
        <v>3</v>
      </c>
      <c r="BE162" s="2" t="s">
        <v>3</v>
      </c>
      <c r="BF162" s="2" t="s">
        <v>3</v>
      </c>
      <c r="BG162" s="2" t="s">
        <v>3</v>
      </c>
      <c r="BH162" s="2">
        <v>3</v>
      </c>
      <c r="BI162" s="2">
        <v>2</v>
      </c>
      <c r="BJ162" s="2" t="s">
        <v>3</v>
      </c>
      <c r="BK162" s="2"/>
      <c r="BL162" s="2"/>
      <c r="BM162" s="2">
        <v>108001</v>
      </c>
      <c r="BN162" s="2">
        <v>0</v>
      </c>
      <c r="BO162" s="2" t="s">
        <v>3</v>
      </c>
      <c r="BP162" s="2">
        <v>0</v>
      </c>
      <c r="BQ162" s="2">
        <v>3</v>
      </c>
      <c r="BR162" s="2">
        <v>0</v>
      </c>
      <c r="BS162" s="2">
        <v>1</v>
      </c>
      <c r="BT162" s="2">
        <v>1</v>
      </c>
      <c r="BU162" s="2">
        <v>1</v>
      </c>
      <c r="BV162" s="2">
        <v>1</v>
      </c>
      <c r="BW162" s="2">
        <v>1</v>
      </c>
      <c r="BX162" s="2">
        <v>1</v>
      </c>
      <c r="BY162" s="2" t="s">
        <v>3</v>
      </c>
      <c r="BZ162" s="2">
        <v>97</v>
      </c>
      <c r="CA162" s="2">
        <v>51</v>
      </c>
      <c r="CB162" s="2" t="s">
        <v>3</v>
      </c>
      <c r="CC162" s="2"/>
      <c r="CD162" s="2"/>
      <c r="CE162" s="2">
        <v>0</v>
      </c>
      <c r="CF162" s="2">
        <v>0</v>
      </c>
      <c r="CG162" s="2">
        <v>0</v>
      </c>
      <c r="CH162" s="2">
        <v>0</v>
      </c>
      <c r="CI162" s="2">
        <v>0</v>
      </c>
      <c r="CJ162" s="2">
        <v>0</v>
      </c>
      <c r="CK162" s="2">
        <v>0</v>
      </c>
      <c r="CL162" s="2">
        <v>0</v>
      </c>
      <c r="CM162" s="2">
        <v>0</v>
      </c>
      <c r="CN162" s="2" t="s">
        <v>3</v>
      </c>
      <c r="CO162" s="2">
        <v>0</v>
      </c>
      <c r="CP162" s="2">
        <f>0</f>
        <v>0</v>
      </c>
      <c r="CQ162" s="2">
        <f>0</f>
        <v>0</v>
      </c>
      <c r="CR162" s="2">
        <f>0</f>
        <v>0</v>
      </c>
      <c r="CS162" s="2">
        <f>0</f>
        <v>0</v>
      </c>
      <c r="CT162" s="2">
        <f>0</f>
        <v>0</v>
      </c>
      <c r="CU162" s="2">
        <f>0</f>
        <v>0</v>
      </c>
      <c r="CV162" s="2">
        <f>0</f>
        <v>0</v>
      </c>
      <c r="CW162" s="2">
        <f>0</f>
        <v>0</v>
      </c>
      <c r="CX162" s="2">
        <f>0</f>
        <v>0</v>
      </c>
      <c r="CY162" s="2">
        <f>0</f>
        <v>0</v>
      </c>
      <c r="CZ162" s="2">
        <f>0</f>
        <v>0</v>
      </c>
      <c r="DA162" s="2"/>
      <c r="DB162" s="2"/>
      <c r="DC162" s="2" t="s">
        <v>3</v>
      </c>
      <c r="DD162" s="2" t="s">
        <v>3</v>
      </c>
      <c r="DE162" s="2" t="s">
        <v>3</v>
      </c>
      <c r="DF162" s="2" t="s">
        <v>3</v>
      </c>
      <c r="DG162" s="2" t="s">
        <v>3</v>
      </c>
      <c r="DH162" s="2" t="s">
        <v>3</v>
      </c>
      <c r="DI162" s="2" t="s">
        <v>3</v>
      </c>
      <c r="DJ162" s="2" t="s">
        <v>3</v>
      </c>
      <c r="DK162" s="2" t="s">
        <v>3</v>
      </c>
      <c r="DL162" s="2" t="s">
        <v>3</v>
      </c>
      <c r="DM162" s="2" t="s">
        <v>3</v>
      </c>
      <c r="DN162" s="2">
        <v>0</v>
      </c>
      <c r="DO162" s="2">
        <v>0</v>
      </c>
      <c r="DP162" s="2">
        <v>1</v>
      </c>
      <c r="DQ162" s="2">
        <v>1</v>
      </c>
      <c r="DR162" s="2"/>
      <c r="DS162" s="2"/>
      <c r="DT162" s="2"/>
      <c r="DU162" s="2">
        <v>1013</v>
      </c>
      <c r="DV162" s="2" t="s">
        <v>152</v>
      </c>
      <c r="DW162" s="2" t="s">
        <v>152</v>
      </c>
      <c r="DX162" s="2">
        <v>1</v>
      </c>
      <c r="DY162" s="2"/>
      <c r="DZ162" s="2" t="s">
        <v>3</v>
      </c>
      <c r="EA162" s="2" t="s">
        <v>3</v>
      </c>
      <c r="EB162" s="2" t="s">
        <v>3</v>
      </c>
      <c r="EC162" s="2" t="s">
        <v>3</v>
      </c>
      <c r="ED162" s="2"/>
      <c r="EE162" s="2">
        <v>83666702</v>
      </c>
      <c r="EF162" s="2">
        <v>3</v>
      </c>
      <c r="EG162" s="2" t="s">
        <v>144</v>
      </c>
      <c r="EH162" s="2">
        <v>0</v>
      </c>
      <c r="EI162" s="2" t="s">
        <v>3</v>
      </c>
      <c r="EJ162" s="2">
        <v>2</v>
      </c>
      <c r="EK162" s="2">
        <v>108001</v>
      </c>
      <c r="EL162" s="2" t="s">
        <v>145</v>
      </c>
      <c r="EM162" s="2" t="s">
        <v>146</v>
      </c>
      <c r="EN162" s="2"/>
      <c r="EO162" s="2" t="s">
        <v>3</v>
      </c>
      <c r="EP162" s="2"/>
      <c r="EQ162" s="2">
        <v>1024</v>
      </c>
      <c r="ER162" s="2">
        <v>0</v>
      </c>
      <c r="ES162" s="2">
        <v>0</v>
      </c>
      <c r="ET162" s="2">
        <v>0</v>
      </c>
      <c r="EU162" s="2">
        <v>0</v>
      </c>
      <c r="EV162" s="2">
        <v>0</v>
      </c>
      <c r="EW162" s="2">
        <v>0</v>
      </c>
      <c r="EX162" s="2">
        <v>0</v>
      </c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>
        <v>0</v>
      </c>
      <c r="FR162" s="2">
        <v>0</v>
      </c>
      <c r="FS162" s="2">
        <v>0</v>
      </c>
      <c r="FT162" s="2"/>
      <c r="FU162" s="2"/>
      <c r="FV162" s="2"/>
      <c r="FW162" s="2"/>
      <c r="FX162" s="2">
        <v>97</v>
      </c>
      <c r="FY162" s="2">
        <v>51</v>
      </c>
      <c r="FZ162" s="2"/>
      <c r="GA162" s="2" t="s">
        <v>3</v>
      </c>
      <c r="GB162" s="2"/>
      <c r="GC162" s="2"/>
      <c r="GD162" s="2">
        <v>1</v>
      </c>
      <c r="GE162" s="2"/>
      <c r="GF162" s="2">
        <v>274903907</v>
      </c>
      <c r="GG162" s="2">
        <v>2</v>
      </c>
      <c r="GH162" s="2">
        <v>1</v>
      </c>
      <c r="GI162" s="2">
        <v>-2</v>
      </c>
      <c r="GJ162" s="2">
        <v>0</v>
      </c>
      <c r="GK162" s="2">
        <v>0</v>
      </c>
      <c r="GL162" s="2">
        <f t="shared" si="228"/>
        <v>0</v>
      </c>
      <c r="GM162" s="2">
        <f t="shared" si="229"/>
        <v>0</v>
      </c>
      <c r="GN162" s="2">
        <f t="shared" si="230"/>
        <v>0</v>
      </c>
      <c r="GO162" s="2">
        <f t="shared" si="231"/>
        <v>0</v>
      </c>
      <c r="GP162" s="2">
        <f t="shared" si="232"/>
        <v>0</v>
      </c>
      <c r="GQ162" s="2"/>
      <c r="GR162" s="2">
        <v>0</v>
      </c>
      <c r="GS162" s="2">
        <v>0</v>
      </c>
      <c r="GT162" s="2">
        <v>0</v>
      </c>
      <c r="GU162" s="2" t="s">
        <v>3</v>
      </c>
      <c r="GV162" s="2">
        <f t="shared" si="233"/>
        <v>0</v>
      </c>
      <c r="GW162" s="2">
        <v>1</v>
      </c>
      <c r="GX162" s="2">
        <f t="shared" si="234"/>
        <v>0</v>
      </c>
      <c r="GY162" s="2"/>
      <c r="GZ162" s="2"/>
      <c r="HA162" s="2">
        <v>0</v>
      </c>
      <c r="HB162" s="2">
        <v>0</v>
      </c>
      <c r="HC162" s="2">
        <f>0</f>
        <v>0</v>
      </c>
      <c r="HD162" s="2"/>
      <c r="HE162" s="2" t="s">
        <v>3</v>
      </c>
      <c r="HF162" s="2" t="s">
        <v>3</v>
      </c>
      <c r="HG162" s="2"/>
      <c r="HH162" s="2"/>
      <c r="HI162" s="2"/>
      <c r="HJ162" s="2"/>
      <c r="HK162" s="2"/>
      <c r="HL162" s="2"/>
      <c r="HM162" s="2" t="s">
        <v>3</v>
      </c>
      <c r="HN162" s="2" t="s">
        <v>147</v>
      </c>
      <c r="HO162" s="2" t="s">
        <v>148</v>
      </c>
      <c r="HP162" s="2" t="s">
        <v>145</v>
      </c>
      <c r="HQ162" s="2" t="s">
        <v>145</v>
      </c>
      <c r="HR162" s="2"/>
      <c r="HS162" s="2">
        <v>0</v>
      </c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>
        <v>0</v>
      </c>
      <c r="IL162" s="2"/>
      <c r="IM162" s="2"/>
      <c r="IN162" s="2"/>
      <c r="IO162" s="2"/>
      <c r="IP162" s="2"/>
      <c r="IQ162" s="2"/>
      <c r="IR162" s="2"/>
      <c r="IS162" s="2"/>
      <c r="IT162" s="2"/>
      <c r="IU162" s="2"/>
    </row>
    <row r="163" spans="1:255" x14ac:dyDescent="0.2">
      <c r="A163">
        <v>18</v>
      </c>
      <c r="B163">
        <v>1</v>
      </c>
      <c r="C163">
        <v>270</v>
      </c>
      <c r="E163" t="s">
        <v>3</v>
      </c>
      <c r="F163" t="s">
        <v>150</v>
      </c>
      <c r="G163" t="s">
        <v>151</v>
      </c>
      <c r="H163" t="s">
        <v>152</v>
      </c>
      <c r="I163">
        <f>J163</f>
        <v>2</v>
      </c>
      <c r="J163">
        <v>2</v>
      </c>
      <c r="K163">
        <v>2</v>
      </c>
      <c r="L163">
        <v>0.08</v>
      </c>
      <c r="M163">
        <v>0.08</v>
      </c>
      <c r="N163">
        <f t="shared" si="221"/>
        <v>0</v>
      </c>
      <c r="O163">
        <f>ROUND(P163,2)</f>
        <v>0</v>
      </c>
      <c r="P163">
        <f>ROUND(ROUND(ROUND(SUMIF(SmtRes!AQ262:'SmtRes'!AQ270,"=1",SmtRes!CU262:'SmtRes'!CU270),2),2)*I163/100,2)</f>
        <v>0</v>
      </c>
      <c r="Q163">
        <f>ROUND(CR163*I163,2)</f>
        <v>0</v>
      </c>
      <c r="R163">
        <f>ROUND(CS163*I163,2)</f>
        <v>0</v>
      </c>
      <c r="S163">
        <f>ROUND(CT163*I163,2)</f>
        <v>0</v>
      </c>
      <c r="T163">
        <f t="shared" si="222"/>
        <v>0</v>
      </c>
      <c r="U163">
        <f>ROUND(CV163*I163,7)</f>
        <v>0</v>
      </c>
      <c r="V163">
        <f>ROUND(CW163*I163,7)</f>
        <v>0</v>
      </c>
      <c r="W163">
        <f t="shared" si="223"/>
        <v>0</v>
      </c>
      <c r="X163">
        <f t="shared" si="224"/>
        <v>0</v>
      </c>
      <c r="Y163">
        <f t="shared" si="224"/>
        <v>0</v>
      </c>
      <c r="AA163">
        <v>-1</v>
      </c>
      <c r="AB163">
        <f t="shared" si="225"/>
        <v>0</v>
      </c>
      <c r="AC163">
        <f>ROUND((ES163),2)</f>
        <v>0</v>
      </c>
      <c r="AD163">
        <f>ROUND((((ET163)-(EU163))+AE163),2)</f>
        <v>0</v>
      </c>
      <c r="AE163">
        <f>ROUND((EU163),2)</f>
        <v>0</v>
      </c>
      <c r="AF163">
        <f>ROUND((EV163),2)</f>
        <v>0</v>
      </c>
      <c r="AG163">
        <f t="shared" si="226"/>
        <v>0</v>
      </c>
      <c r="AH163">
        <f>(EW163)</f>
        <v>0</v>
      </c>
      <c r="AI163">
        <f>(EX163)</f>
        <v>0</v>
      </c>
      <c r="AJ163">
        <f t="shared" si="227"/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97</v>
      </c>
      <c r="AU163">
        <v>51</v>
      </c>
      <c r="AV163">
        <v>1</v>
      </c>
      <c r="AW163">
        <v>1</v>
      </c>
      <c r="AZ163">
        <v>1</v>
      </c>
      <c r="BA163">
        <v>1</v>
      </c>
      <c r="BB163">
        <v>1</v>
      </c>
      <c r="BC163">
        <v>1</v>
      </c>
      <c r="BD163" t="s">
        <v>3</v>
      </c>
      <c r="BE163" t="s">
        <v>3</v>
      </c>
      <c r="BF163" t="s">
        <v>3</v>
      </c>
      <c r="BG163" t="s">
        <v>3</v>
      </c>
      <c r="BH163">
        <v>3</v>
      </c>
      <c r="BI163">
        <v>2</v>
      </c>
      <c r="BJ163" t="s">
        <v>3</v>
      </c>
      <c r="BM163">
        <v>108001</v>
      </c>
      <c r="BN163">
        <v>0</v>
      </c>
      <c r="BO163" t="s">
        <v>3</v>
      </c>
      <c r="BP163">
        <v>0</v>
      </c>
      <c r="BQ163">
        <v>3</v>
      </c>
      <c r="BR163">
        <v>0</v>
      </c>
      <c r="BS163">
        <v>1</v>
      </c>
      <c r="BT163">
        <v>1</v>
      </c>
      <c r="BU163">
        <v>1</v>
      </c>
      <c r="BV163">
        <v>1</v>
      </c>
      <c r="BW163">
        <v>1</v>
      </c>
      <c r="BX163">
        <v>1</v>
      </c>
      <c r="BY163" t="s">
        <v>3</v>
      </c>
      <c r="BZ163">
        <v>97</v>
      </c>
      <c r="CA163">
        <v>51</v>
      </c>
      <c r="CB163" t="s">
        <v>3</v>
      </c>
      <c r="CE163">
        <v>0</v>
      </c>
      <c r="CF163">
        <v>0</v>
      </c>
      <c r="CG163">
        <v>0</v>
      </c>
      <c r="CH163">
        <v>0</v>
      </c>
      <c r="CI163">
        <v>0</v>
      </c>
      <c r="CJ163">
        <v>0</v>
      </c>
      <c r="CK163">
        <v>0</v>
      </c>
      <c r="CL163">
        <v>0</v>
      </c>
      <c r="CM163">
        <v>0</v>
      </c>
      <c r="CN163" t="s">
        <v>3</v>
      </c>
      <c r="CO163">
        <v>0</v>
      </c>
      <c r="CP163">
        <f>0</f>
        <v>0</v>
      </c>
      <c r="CQ163">
        <f>0</f>
        <v>0</v>
      </c>
      <c r="CR163">
        <f>0</f>
        <v>0</v>
      </c>
      <c r="CS163">
        <f>0</f>
        <v>0</v>
      </c>
      <c r="CT163">
        <f>0</f>
        <v>0</v>
      </c>
      <c r="CU163">
        <f>0</f>
        <v>0</v>
      </c>
      <c r="CV163">
        <f>0</f>
        <v>0</v>
      </c>
      <c r="CW163">
        <f>0</f>
        <v>0</v>
      </c>
      <c r="CX163">
        <f>0</f>
        <v>0</v>
      </c>
      <c r="CY163">
        <f>0</f>
        <v>0</v>
      </c>
      <c r="CZ163">
        <f>0</f>
        <v>0</v>
      </c>
      <c r="DC163" t="s">
        <v>3</v>
      </c>
      <c r="DD163" t="s">
        <v>3</v>
      </c>
      <c r="DE163" t="s">
        <v>3</v>
      </c>
      <c r="DF163" t="s">
        <v>3</v>
      </c>
      <c r="DG163" t="s">
        <v>3</v>
      </c>
      <c r="DH163" t="s">
        <v>3</v>
      </c>
      <c r="DI163" t="s">
        <v>3</v>
      </c>
      <c r="DJ163" t="s">
        <v>3</v>
      </c>
      <c r="DK163" t="s">
        <v>3</v>
      </c>
      <c r="DL163" t="s">
        <v>3</v>
      </c>
      <c r="DM163" t="s">
        <v>3</v>
      </c>
      <c r="DN163">
        <v>0</v>
      </c>
      <c r="DO163">
        <v>0</v>
      </c>
      <c r="DP163">
        <v>1</v>
      </c>
      <c r="DQ163">
        <v>1</v>
      </c>
      <c r="DU163">
        <v>1013</v>
      </c>
      <c r="DV163" t="s">
        <v>152</v>
      </c>
      <c r="DW163" t="s">
        <v>152</v>
      </c>
      <c r="DX163">
        <v>1</v>
      </c>
      <c r="DZ163" t="s">
        <v>3</v>
      </c>
      <c r="EA163" t="s">
        <v>3</v>
      </c>
      <c r="EB163" t="s">
        <v>3</v>
      </c>
      <c r="EC163" t="s">
        <v>3</v>
      </c>
      <c r="EE163">
        <v>83666702</v>
      </c>
      <c r="EF163">
        <v>3</v>
      </c>
      <c r="EG163" t="s">
        <v>144</v>
      </c>
      <c r="EH163">
        <v>0</v>
      </c>
      <c r="EI163" t="s">
        <v>3</v>
      </c>
      <c r="EJ163">
        <v>2</v>
      </c>
      <c r="EK163">
        <v>108001</v>
      </c>
      <c r="EL163" t="s">
        <v>145</v>
      </c>
      <c r="EM163" t="s">
        <v>146</v>
      </c>
      <c r="EO163" t="s">
        <v>3</v>
      </c>
      <c r="EQ163">
        <v>1024</v>
      </c>
      <c r="ER163">
        <v>0</v>
      </c>
      <c r="ES163">
        <v>0</v>
      </c>
      <c r="ET163">
        <v>0</v>
      </c>
      <c r="EU163">
        <v>0</v>
      </c>
      <c r="EV163">
        <v>0</v>
      </c>
      <c r="EW163">
        <v>0</v>
      </c>
      <c r="EX163">
        <v>0</v>
      </c>
      <c r="FQ163">
        <v>0</v>
      </c>
      <c r="FR163">
        <v>0</v>
      </c>
      <c r="FS163">
        <v>0</v>
      </c>
      <c r="FX163">
        <v>97</v>
      </c>
      <c r="FY163">
        <v>51</v>
      </c>
      <c r="GA163" t="s">
        <v>3</v>
      </c>
      <c r="GD163">
        <v>1</v>
      </c>
      <c r="GF163">
        <v>274903907</v>
      </c>
      <c r="GG163">
        <v>2</v>
      </c>
      <c r="GH163">
        <v>1</v>
      </c>
      <c r="GI163">
        <v>-2</v>
      </c>
      <c r="GJ163">
        <v>0</v>
      </c>
      <c r="GK163">
        <v>0</v>
      </c>
      <c r="GL163">
        <f t="shared" si="228"/>
        <v>0</v>
      </c>
      <c r="GM163">
        <f t="shared" si="229"/>
        <v>0</v>
      </c>
      <c r="GN163">
        <f t="shared" si="230"/>
        <v>0</v>
      </c>
      <c r="GO163">
        <f t="shared" si="231"/>
        <v>0</v>
      </c>
      <c r="GP163">
        <f t="shared" si="232"/>
        <v>0</v>
      </c>
      <c r="GR163">
        <v>0</v>
      </c>
      <c r="GS163">
        <v>0</v>
      </c>
      <c r="GT163">
        <v>0</v>
      </c>
      <c r="GU163" t="s">
        <v>3</v>
      </c>
      <c r="GV163">
        <f t="shared" si="233"/>
        <v>0</v>
      </c>
      <c r="GW163">
        <v>1</v>
      </c>
      <c r="GX163">
        <f t="shared" si="234"/>
        <v>0</v>
      </c>
      <c r="HA163">
        <v>0</v>
      </c>
      <c r="HB163">
        <v>0</v>
      </c>
      <c r="HC163">
        <f>0</f>
        <v>0</v>
      </c>
      <c r="HE163" t="s">
        <v>3</v>
      </c>
      <c r="HF163" t="s">
        <v>3</v>
      </c>
      <c r="HM163" t="s">
        <v>3</v>
      </c>
      <c r="HN163" t="s">
        <v>147</v>
      </c>
      <c r="HO163" t="s">
        <v>148</v>
      </c>
      <c r="HP163" t="s">
        <v>145</v>
      </c>
      <c r="HQ163" t="s">
        <v>145</v>
      </c>
      <c r="HS163">
        <v>0</v>
      </c>
      <c r="IK163">
        <v>0</v>
      </c>
    </row>
    <row r="164" spans="1:255" x14ac:dyDescent="0.2">
      <c r="A164" s="2">
        <v>19</v>
      </c>
      <c r="B164" s="2">
        <v>1</v>
      </c>
      <c r="C164" s="2"/>
      <c r="D164" s="2"/>
      <c r="E164" s="2"/>
      <c r="F164" s="2" t="s">
        <v>3</v>
      </c>
      <c r="G164" s="2" t="s">
        <v>156</v>
      </c>
      <c r="H164" s="2" t="s">
        <v>3</v>
      </c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>
        <v>1</v>
      </c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>
        <v>0</v>
      </c>
      <c r="IL164" s="2"/>
      <c r="IM164" s="2"/>
      <c r="IN164" s="2"/>
      <c r="IO164" s="2"/>
      <c r="IP164" s="2"/>
      <c r="IQ164" s="2"/>
      <c r="IR164" s="2"/>
      <c r="IS164" s="2"/>
      <c r="IT164" s="2"/>
      <c r="IU164" s="2"/>
    </row>
    <row r="165" spans="1:255" x14ac:dyDescent="0.2">
      <c r="A165" s="2">
        <v>17</v>
      </c>
      <c r="B165" s="2">
        <v>1</v>
      </c>
      <c r="C165" s="2">
        <f>ROW(SmtRes!A280)</f>
        <v>280</v>
      </c>
      <c r="D165" s="2">
        <f>ROW(EtalonRes!A280)</f>
        <v>280</v>
      </c>
      <c r="E165" s="2" t="s">
        <v>3</v>
      </c>
      <c r="F165" s="2" t="s">
        <v>157</v>
      </c>
      <c r="G165" s="2" t="s">
        <v>158</v>
      </c>
      <c r="H165" s="2" t="s">
        <v>142</v>
      </c>
      <c r="I165" s="2">
        <v>0</v>
      </c>
      <c r="J165" s="2">
        <v>0</v>
      </c>
      <c r="K165" s="2">
        <v>0</v>
      </c>
      <c r="L165" s="2">
        <v>0.04</v>
      </c>
      <c r="M165" s="2">
        <v>0.04</v>
      </c>
      <c r="N165" s="2">
        <f>ROUND(L165-M165,4)</f>
        <v>0</v>
      </c>
      <c r="O165" s="2">
        <f>ROUND(CP165,2)</f>
        <v>0</v>
      </c>
      <c r="P165" s="2">
        <f>SUMIF(SmtRes!AQ271:'SmtRes'!AQ280,"=1",SmtRes!DF271:'SmtRes'!DF280)</f>
        <v>0</v>
      </c>
      <c r="Q165" s="2">
        <f>SUMIF(SmtRes!AQ271:'SmtRes'!AQ280,"=1",SmtRes!DG271:'SmtRes'!DG280)</f>
        <v>0</v>
      </c>
      <c r="R165" s="2">
        <f>SUMIF(SmtRes!AQ271:'SmtRes'!AQ280,"=1",SmtRes!DH271:'SmtRes'!DH280)</f>
        <v>0</v>
      </c>
      <c r="S165" s="2">
        <f>SUMIF(SmtRes!AQ271:'SmtRes'!AQ280,"=1",SmtRes!DI271:'SmtRes'!DI280)</f>
        <v>0</v>
      </c>
      <c r="T165" s="2">
        <f>ROUND(CU165*I165,2)</f>
        <v>0</v>
      </c>
      <c r="U165" s="2">
        <f>SUMIF(SmtRes!AQ271:'SmtRes'!AQ280,"=1",SmtRes!CV271:'SmtRes'!CV280)</f>
        <v>0</v>
      </c>
      <c r="V165" s="2">
        <f>SUMIF(SmtRes!AQ271:'SmtRes'!AQ280,"=1",SmtRes!CW271:'SmtRes'!CW280)</f>
        <v>0</v>
      </c>
      <c r="W165" s="2">
        <f>ROUND(CX165*I165,2)</f>
        <v>0</v>
      </c>
      <c r="X165" s="2">
        <f>ROUND(CY165,2)</f>
        <v>0</v>
      </c>
      <c r="Y165" s="2">
        <f>ROUND(CZ165,2)</f>
        <v>0</v>
      </c>
      <c r="Z165" s="2"/>
      <c r="AA165" s="2">
        <v>-1</v>
      </c>
      <c r="AB165" s="2">
        <f>ROUND((AC165+AD165+AF165),2)</f>
        <v>12801.85</v>
      </c>
      <c r="AC165" s="2">
        <f>ROUND((SUM(SmtRes!BQ271:'SmtRes'!BQ280)),2)</f>
        <v>920.27</v>
      </c>
      <c r="AD165" s="2">
        <f>ROUND((((SUM(SmtRes!BR271:'SmtRes'!BR280))-(SUM(SmtRes!BS271:'SmtRes'!BS280)))+AE165),2)</f>
        <v>453.6</v>
      </c>
      <c r="AE165" s="2">
        <f>ROUND((SUM(SmtRes!BS271:'SmtRes'!BS280)),2)</f>
        <v>380.45</v>
      </c>
      <c r="AF165" s="2">
        <f>ROUND((SUM(SmtRes!BT271:'SmtRes'!BT280)),2)</f>
        <v>11427.98</v>
      </c>
      <c r="AG165" s="2">
        <f>ROUND((AP165),2)</f>
        <v>0</v>
      </c>
      <c r="AH165" s="2">
        <f>(SUM(SmtRes!BU271:'SmtRes'!BU280))</f>
        <v>14.4</v>
      </c>
      <c r="AI165" s="2">
        <f>(SUM(SmtRes!BV271:'SmtRes'!BV280))</f>
        <v>0.4</v>
      </c>
      <c r="AJ165" s="2">
        <f>(AS165)</f>
        <v>0</v>
      </c>
      <c r="AK165" s="2">
        <v>13182.297768100001</v>
      </c>
      <c r="AL165" s="2">
        <v>920.26576810000006</v>
      </c>
      <c r="AM165" s="2">
        <v>453.59800000000007</v>
      </c>
      <c r="AN165" s="2">
        <v>380.45000000000005</v>
      </c>
      <c r="AO165" s="2">
        <v>11427.984</v>
      </c>
      <c r="AP165" s="2">
        <v>0</v>
      </c>
      <c r="AQ165" s="2">
        <v>14.4</v>
      </c>
      <c r="AR165" s="2">
        <v>0.4</v>
      </c>
      <c r="AS165" s="2">
        <v>0</v>
      </c>
      <c r="AT165" s="2">
        <v>97</v>
      </c>
      <c r="AU165" s="2">
        <v>51</v>
      </c>
      <c r="AV165" s="2">
        <v>1</v>
      </c>
      <c r="AW165" s="2">
        <v>1</v>
      </c>
      <c r="AX165" s="2"/>
      <c r="AY165" s="2"/>
      <c r="AZ165" s="2">
        <v>1</v>
      </c>
      <c r="BA165" s="2">
        <v>1</v>
      </c>
      <c r="BB165" s="2">
        <v>1</v>
      </c>
      <c r="BC165" s="2">
        <v>1</v>
      </c>
      <c r="BD165" s="2" t="s">
        <v>3</v>
      </c>
      <c r="BE165" s="2" t="s">
        <v>3</v>
      </c>
      <c r="BF165" s="2" t="s">
        <v>3</v>
      </c>
      <c r="BG165" s="2" t="s">
        <v>3</v>
      </c>
      <c r="BH165" s="2">
        <v>0</v>
      </c>
      <c r="BI165" s="2">
        <v>2</v>
      </c>
      <c r="BJ165" s="2" t="s">
        <v>159</v>
      </c>
      <c r="BK165" s="2"/>
      <c r="BL165" s="2"/>
      <c r="BM165" s="2">
        <v>108001</v>
      </c>
      <c r="BN165" s="2">
        <v>0</v>
      </c>
      <c r="BO165" s="2" t="s">
        <v>3</v>
      </c>
      <c r="BP165" s="2">
        <v>0</v>
      </c>
      <c r="BQ165" s="2">
        <v>3</v>
      </c>
      <c r="BR165" s="2">
        <v>0</v>
      </c>
      <c r="BS165" s="2">
        <v>1</v>
      </c>
      <c r="BT165" s="2">
        <v>1</v>
      </c>
      <c r="BU165" s="2">
        <v>1</v>
      </c>
      <c r="BV165" s="2">
        <v>1</v>
      </c>
      <c r="BW165" s="2">
        <v>1</v>
      </c>
      <c r="BX165" s="2">
        <v>1</v>
      </c>
      <c r="BY165" s="2" t="s">
        <v>3</v>
      </c>
      <c r="BZ165" s="2">
        <v>97</v>
      </c>
      <c r="CA165" s="2">
        <v>51</v>
      </c>
      <c r="CB165" s="2" t="s">
        <v>3</v>
      </c>
      <c r="CC165" s="2"/>
      <c r="CD165" s="2"/>
      <c r="CE165" s="2">
        <v>0</v>
      </c>
      <c r="CF165" s="2">
        <v>0</v>
      </c>
      <c r="CG165" s="2">
        <v>0</v>
      </c>
      <c r="CH165" s="2">
        <v>0</v>
      </c>
      <c r="CI165" s="2">
        <v>0</v>
      </c>
      <c r="CJ165" s="2">
        <v>0</v>
      </c>
      <c r="CK165" s="2">
        <v>0</v>
      </c>
      <c r="CL165" s="2">
        <v>0</v>
      </c>
      <c r="CM165" s="2">
        <v>0</v>
      </c>
      <c r="CN165" s="2" t="s">
        <v>3</v>
      </c>
      <c r="CO165" s="2">
        <v>0</v>
      </c>
      <c r="CP165" s="2">
        <f>(P165+Q165+S165+R165)</f>
        <v>0</v>
      </c>
      <c r="CQ165" s="2">
        <f>SUMIF(SmtRes!AQ271:'SmtRes'!AQ280,"=1",SmtRes!AA271:'SmtRes'!AA280)</f>
        <v>80763.709999999992</v>
      </c>
      <c r="CR165" s="2">
        <f>SUMIF(SmtRes!AQ271:'SmtRes'!AQ280,"=1",SmtRes!AB271:'SmtRes'!AB280)</f>
        <v>2267.9899999999998</v>
      </c>
      <c r="CS165" s="2">
        <f>SUMIF(SmtRes!AQ271:'SmtRes'!AQ280,"=1",SmtRes!AC271:'SmtRes'!AC280)</f>
        <v>1902.25</v>
      </c>
      <c r="CT165" s="2">
        <f>SUMIF(SmtRes!AQ271:'SmtRes'!AQ280,"=1",SmtRes!AD271:'SmtRes'!AD280)</f>
        <v>793.61</v>
      </c>
      <c r="CU165" s="2">
        <f>AG165</f>
        <v>0</v>
      </c>
      <c r="CV165" s="2">
        <f>SUMIF(SmtRes!AQ271:'SmtRes'!AQ280,"=1",SmtRes!BU271:'SmtRes'!BU280)</f>
        <v>14.4</v>
      </c>
      <c r="CW165" s="2">
        <f>SUMIF(SmtRes!AQ271:'SmtRes'!AQ280,"=1",SmtRes!BV271:'SmtRes'!BV280)</f>
        <v>0.4</v>
      </c>
      <c r="CX165" s="2">
        <f>AJ165</f>
        <v>0</v>
      </c>
      <c r="CY165" s="2">
        <f>(((S165+R165)*AT165)/100)</f>
        <v>0</v>
      </c>
      <c r="CZ165" s="2">
        <f>(((S165+R165)*AU165)/100)</f>
        <v>0</v>
      </c>
      <c r="DA165" s="2"/>
      <c r="DB165" s="2"/>
      <c r="DC165" s="2" t="s">
        <v>3</v>
      </c>
      <c r="DD165" s="2" t="s">
        <v>3</v>
      </c>
      <c r="DE165" s="2" t="s">
        <v>3</v>
      </c>
      <c r="DF165" s="2" t="s">
        <v>3</v>
      </c>
      <c r="DG165" s="2" t="s">
        <v>3</v>
      </c>
      <c r="DH165" s="2" t="s">
        <v>3</v>
      </c>
      <c r="DI165" s="2" t="s">
        <v>3</v>
      </c>
      <c r="DJ165" s="2" t="s">
        <v>3</v>
      </c>
      <c r="DK165" s="2" t="s">
        <v>3</v>
      </c>
      <c r="DL165" s="2" t="s">
        <v>3</v>
      </c>
      <c r="DM165" s="2" t="s">
        <v>3</v>
      </c>
      <c r="DN165" s="2">
        <v>0</v>
      </c>
      <c r="DO165" s="2">
        <v>0</v>
      </c>
      <c r="DP165" s="2">
        <v>1</v>
      </c>
      <c r="DQ165" s="2">
        <v>1</v>
      </c>
      <c r="DR165" s="2"/>
      <c r="DS165" s="2"/>
      <c r="DT165" s="2"/>
      <c r="DU165" s="2">
        <v>1003</v>
      </c>
      <c r="DV165" s="2" t="s">
        <v>142</v>
      </c>
      <c r="DW165" s="2" t="s">
        <v>142</v>
      </c>
      <c r="DX165" s="2">
        <v>100</v>
      </c>
      <c r="DY165" s="2"/>
      <c r="DZ165" s="2" t="s">
        <v>3</v>
      </c>
      <c r="EA165" s="2" t="s">
        <v>3</v>
      </c>
      <c r="EB165" s="2" t="s">
        <v>3</v>
      </c>
      <c r="EC165" s="2" t="s">
        <v>3</v>
      </c>
      <c r="ED165" s="2"/>
      <c r="EE165" s="2">
        <v>83666702</v>
      </c>
      <c r="EF165" s="2">
        <v>3</v>
      </c>
      <c r="EG165" s="2" t="s">
        <v>144</v>
      </c>
      <c r="EH165" s="2">
        <v>0</v>
      </c>
      <c r="EI165" s="2" t="s">
        <v>3</v>
      </c>
      <c r="EJ165" s="2">
        <v>2</v>
      </c>
      <c r="EK165" s="2">
        <v>108001</v>
      </c>
      <c r="EL165" s="2" t="s">
        <v>145</v>
      </c>
      <c r="EM165" s="2" t="s">
        <v>146</v>
      </c>
      <c r="EN165" s="2"/>
      <c r="EO165" s="2" t="s">
        <v>3</v>
      </c>
      <c r="EP165" s="2"/>
      <c r="EQ165" s="2">
        <v>132096</v>
      </c>
      <c r="ER165" s="2">
        <v>0</v>
      </c>
      <c r="ES165" s="2">
        <v>0</v>
      </c>
      <c r="ET165" s="2">
        <v>0</v>
      </c>
      <c r="EU165" s="2">
        <v>0</v>
      </c>
      <c r="EV165" s="2">
        <v>0</v>
      </c>
      <c r="EW165" s="2">
        <v>14.4</v>
      </c>
      <c r="EX165" s="2">
        <v>0.4</v>
      </c>
      <c r="EY165" s="2">
        <v>0</v>
      </c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>
        <v>0</v>
      </c>
      <c r="FR165" s="2">
        <v>0</v>
      </c>
      <c r="FS165" s="2">
        <v>0</v>
      </c>
      <c r="FT165" s="2"/>
      <c r="FU165" s="2"/>
      <c r="FV165" s="2"/>
      <c r="FW165" s="2"/>
      <c r="FX165" s="2">
        <v>97</v>
      </c>
      <c r="FY165" s="2">
        <v>51</v>
      </c>
      <c r="FZ165" s="2"/>
      <c r="GA165" s="2" t="s">
        <v>3</v>
      </c>
      <c r="GB165" s="2"/>
      <c r="GC165" s="2"/>
      <c r="GD165" s="2">
        <v>1</v>
      </c>
      <c r="GE165" s="2"/>
      <c r="GF165" s="2">
        <v>-1677303016</v>
      </c>
      <c r="GG165" s="2">
        <v>2</v>
      </c>
      <c r="GH165" s="2">
        <v>1</v>
      </c>
      <c r="GI165" s="2">
        <v>-2</v>
      </c>
      <c r="GJ165" s="2">
        <v>0</v>
      </c>
      <c r="GK165" s="2">
        <v>0</v>
      </c>
      <c r="GL165" s="2">
        <f>ROUND(IF(AND(BH165=3,BI165=3,FS165&lt;&gt;0),P165,0),2)</f>
        <v>0</v>
      </c>
      <c r="GM165" s="2">
        <f>ROUND(O165+X165+Y165,2)+GX165</f>
        <v>0</v>
      </c>
      <c r="GN165" s="2">
        <f>IF(OR(BI165=0,BI165=1),GM165-GX165,0)</f>
        <v>0</v>
      </c>
      <c r="GO165" s="2">
        <f>IF(BI165=2,GM165-GX165,0)</f>
        <v>0</v>
      </c>
      <c r="GP165" s="2">
        <f>IF(BI165=4,GM165-GX165,0)</f>
        <v>0</v>
      </c>
      <c r="GQ165" s="2"/>
      <c r="GR165" s="2">
        <v>0</v>
      </c>
      <c r="GS165" s="2">
        <v>0</v>
      </c>
      <c r="GT165" s="2">
        <v>0</v>
      </c>
      <c r="GU165" s="2" t="s">
        <v>3</v>
      </c>
      <c r="GV165" s="2">
        <f>ROUND((GT165),2)</f>
        <v>0</v>
      </c>
      <c r="GW165" s="2">
        <v>1</v>
      </c>
      <c r="GX165" s="2">
        <f>ROUND(HC165*I165,2)</f>
        <v>0</v>
      </c>
      <c r="GY165" s="2"/>
      <c r="GZ165" s="2"/>
      <c r="HA165" s="2">
        <v>0</v>
      </c>
      <c r="HB165" s="2">
        <v>0</v>
      </c>
      <c r="HC165" s="2">
        <f>GV165*GW165</f>
        <v>0</v>
      </c>
      <c r="HD165" s="2"/>
      <c r="HE165" s="2" t="s">
        <v>3</v>
      </c>
      <c r="HF165" s="2" t="s">
        <v>3</v>
      </c>
      <c r="HG165" s="2"/>
      <c r="HH165" s="2"/>
      <c r="HI165" s="2"/>
      <c r="HJ165" s="2"/>
      <c r="HK165" s="2"/>
      <c r="HL165" s="2"/>
      <c r="HM165" s="2" t="s">
        <v>3</v>
      </c>
      <c r="HN165" s="2" t="s">
        <v>147</v>
      </c>
      <c r="HO165" s="2" t="s">
        <v>148</v>
      </c>
      <c r="HP165" s="2" t="s">
        <v>145</v>
      </c>
      <c r="HQ165" s="2" t="s">
        <v>145</v>
      </c>
      <c r="HR165" s="2"/>
      <c r="HS165" s="2">
        <v>0</v>
      </c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>
        <v>0</v>
      </c>
      <c r="IL165" s="2"/>
      <c r="IM165" s="2"/>
      <c r="IN165" s="2"/>
      <c r="IO165" s="2"/>
      <c r="IP165" s="2"/>
      <c r="IQ165" s="2"/>
      <c r="IR165" s="2"/>
      <c r="IS165" s="2"/>
      <c r="IT165" s="2"/>
      <c r="IU165" s="2"/>
    </row>
    <row r="166" spans="1:255" x14ac:dyDescent="0.2">
      <c r="A166">
        <v>17</v>
      </c>
      <c r="B166">
        <v>1</v>
      </c>
      <c r="C166">
        <f>ROW(SmtRes!A290)</f>
        <v>290</v>
      </c>
      <c r="D166">
        <f>ROW(EtalonRes!A290)</f>
        <v>290</v>
      </c>
      <c r="E166" t="s">
        <v>3</v>
      </c>
      <c r="F166" t="s">
        <v>157</v>
      </c>
      <c r="G166" t="s">
        <v>158</v>
      </c>
      <c r="H166" t="s">
        <v>142</v>
      </c>
      <c r="I166">
        <v>0</v>
      </c>
      <c r="J166">
        <v>0</v>
      </c>
      <c r="K166">
        <v>0</v>
      </c>
      <c r="L166">
        <v>0.04</v>
      </c>
      <c r="M166">
        <v>0.04</v>
      </c>
      <c r="N166">
        <f>ROUND(L166-M166,4)</f>
        <v>0</v>
      </c>
      <c r="O166">
        <f>ROUND(CP166,2)</f>
        <v>0</v>
      </c>
      <c r="P166">
        <f>SUMIF(SmtRes!AQ281:'SmtRes'!AQ290,"=1",SmtRes!DF281:'SmtRes'!DF290)</f>
        <v>0</v>
      </c>
      <c r="Q166">
        <f>SUMIF(SmtRes!AQ281:'SmtRes'!AQ290,"=1",SmtRes!DG281:'SmtRes'!DG290)</f>
        <v>0</v>
      </c>
      <c r="R166">
        <f>SUMIF(SmtRes!AQ281:'SmtRes'!AQ290,"=1",SmtRes!DH281:'SmtRes'!DH290)</f>
        <v>0</v>
      </c>
      <c r="S166">
        <f>SUMIF(SmtRes!AQ281:'SmtRes'!AQ290,"=1",SmtRes!DI281:'SmtRes'!DI290)</f>
        <v>0</v>
      </c>
      <c r="T166">
        <f>ROUND(CU166*I166,2)</f>
        <v>0</v>
      </c>
      <c r="U166">
        <f>SUMIF(SmtRes!AQ281:'SmtRes'!AQ290,"=1",SmtRes!CV281:'SmtRes'!CV290)</f>
        <v>0</v>
      </c>
      <c r="V166">
        <f>SUMIF(SmtRes!AQ281:'SmtRes'!AQ290,"=1",SmtRes!CW281:'SmtRes'!CW290)</f>
        <v>0</v>
      </c>
      <c r="W166">
        <f>ROUND(CX166*I166,2)</f>
        <v>0</v>
      </c>
      <c r="X166">
        <f>ROUND(CY166,2)</f>
        <v>0</v>
      </c>
      <c r="Y166">
        <f>ROUND(CZ166,2)</f>
        <v>0</v>
      </c>
      <c r="AA166">
        <v>-1</v>
      </c>
      <c r="AB166">
        <f>ROUND((AC166+AD166+AF166),2)</f>
        <v>12801.85</v>
      </c>
      <c r="AC166">
        <f>ROUND((SUM(SmtRes!BQ281:'SmtRes'!BQ290)),2)</f>
        <v>920.27</v>
      </c>
      <c r="AD166">
        <f>ROUND((((SUM(SmtRes!BR281:'SmtRes'!BR290))-(SUM(SmtRes!BS281:'SmtRes'!BS290)))+AE166),2)</f>
        <v>453.6</v>
      </c>
      <c r="AE166">
        <f>ROUND((SUM(SmtRes!BS281:'SmtRes'!BS290)),2)</f>
        <v>380.45</v>
      </c>
      <c r="AF166">
        <f>ROUND((SUM(SmtRes!BT281:'SmtRes'!BT290)),2)</f>
        <v>11427.98</v>
      </c>
      <c r="AG166">
        <f>ROUND((AP166),2)</f>
        <v>0</v>
      </c>
      <c r="AH166">
        <f>(SUM(SmtRes!BU281:'SmtRes'!BU290))</f>
        <v>14.4</v>
      </c>
      <c r="AI166">
        <f>(SUM(SmtRes!BV281:'SmtRes'!BV290))</f>
        <v>0.4</v>
      </c>
      <c r="AJ166">
        <f>(AS166)</f>
        <v>0</v>
      </c>
      <c r="AK166">
        <v>13182.297768100001</v>
      </c>
      <c r="AL166">
        <v>920.26576810000006</v>
      </c>
      <c r="AM166">
        <v>453.59800000000007</v>
      </c>
      <c r="AN166">
        <v>380.45000000000005</v>
      </c>
      <c r="AO166">
        <v>11427.984</v>
      </c>
      <c r="AP166">
        <v>0</v>
      </c>
      <c r="AQ166">
        <v>14.4</v>
      </c>
      <c r="AR166">
        <v>0.4</v>
      </c>
      <c r="AS166">
        <v>0</v>
      </c>
      <c r="AT166">
        <v>97</v>
      </c>
      <c r="AU166">
        <v>51</v>
      </c>
      <c r="AV166">
        <v>1</v>
      </c>
      <c r="AW166">
        <v>1</v>
      </c>
      <c r="AZ166">
        <v>1</v>
      </c>
      <c r="BA166">
        <v>1</v>
      </c>
      <c r="BB166">
        <v>1</v>
      </c>
      <c r="BC166">
        <v>1</v>
      </c>
      <c r="BD166" t="s">
        <v>3</v>
      </c>
      <c r="BE166" t="s">
        <v>3</v>
      </c>
      <c r="BF166" t="s">
        <v>3</v>
      </c>
      <c r="BG166" t="s">
        <v>3</v>
      </c>
      <c r="BH166">
        <v>0</v>
      </c>
      <c r="BI166">
        <v>2</v>
      </c>
      <c r="BJ166" t="s">
        <v>159</v>
      </c>
      <c r="BM166">
        <v>108001</v>
      </c>
      <c r="BN166">
        <v>0</v>
      </c>
      <c r="BO166" t="s">
        <v>3</v>
      </c>
      <c r="BP166">
        <v>0</v>
      </c>
      <c r="BQ166">
        <v>3</v>
      </c>
      <c r="BR166">
        <v>0</v>
      </c>
      <c r="BS166">
        <v>1</v>
      </c>
      <c r="BT166">
        <v>1</v>
      </c>
      <c r="BU166">
        <v>1</v>
      </c>
      <c r="BV166">
        <v>1</v>
      </c>
      <c r="BW166">
        <v>1</v>
      </c>
      <c r="BX166">
        <v>1</v>
      </c>
      <c r="BY166" t="s">
        <v>3</v>
      </c>
      <c r="BZ166">
        <v>97</v>
      </c>
      <c r="CA166">
        <v>51</v>
      </c>
      <c r="CB166" t="s">
        <v>3</v>
      </c>
      <c r="CE166">
        <v>0</v>
      </c>
      <c r="CF166">
        <v>0</v>
      </c>
      <c r="CG166">
        <v>0</v>
      </c>
      <c r="CH166">
        <v>0</v>
      </c>
      <c r="CI166">
        <v>0</v>
      </c>
      <c r="CJ166">
        <v>0</v>
      </c>
      <c r="CK166">
        <v>0</v>
      </c>
      <c r="CL166">
        <v>0</v>
      </c>
      <c r="CM166">
        <v>0</v>
      </c>
      <c r="CN166" t="s">
        <v>3</v>
      </c>
      <c r="CO166">
        <v>0</v>
      </c>
      <c r="CP166">
        <f>(P166+Q166+S166+R166)</f>
        <v>0</v>
      </c>
      <c r="CQ166">
        <f>SUMIF(SmtRes!AQ281:'SmtRes'!AQ290,"=1",SmtRes!AA281:'SmtRes'!AA290)</f>
        <v>80763.709999999992</v>
      </c>
      <c r="CR166">
        <f>SUMIF(SmtRes!AQ281:'SmtRes'!AQ290,"=1",SmtRes!AB281:'SmtRes'!AB290)</f>
        <v>2267.9899999999998</v>
      </c>
      <c r="CS166">
        <f>SUMIF(SmtRes!AQ281:'SmtRes'!AQ290,"=1",SmtRes!AC281:'SmtRes'!AC290)</f>
        <v>1902.25</v>
      </c>
      <c r="CT166">
        <f>SUMIF(SmtRes!AQ281:'SmtRes'!AQ290,"=1",SmtRes!AD281:'SmtRes'!AD290)</f>
        <v>793.61</v>
      </c>
      <c r="CU166">
        <f>AG166</f>
        <v>0</v>
      </c>
      <c r="CV166">
        <f>SUMIF(SmtRes!AQ281:'SmtRes'!AQ290,"=1",SmtRes!BU281:'SmtRes'!BU290)</f>
        <v>14.4</v>
      </c>
      <c r="CW166">
        <f>SUMIF(SmtRes!AQ281:'SmtRes'!AQ290,"=1",SmtRes!BV281:'SmtRes'!BV290)</f>
        <v>0.4</v>
      </c>
      <c r="CX166">
        <f>AJ166</f>
        <v>0</v>
      </c>
      <c r="CY166">
        <f>(((S166+R166)*AT166)/100)</f>
        <v>0</v>
      </c>
      <c r="CZ166">
        <f>(((S166+R166)*AU166)/100)</f>
        <v>0</v>
      </c>
      <c r="DC166" t="s">
        <v>3</v>
      </c>
      <c r="DD166" t="s">
        <v>3</v>
      </c>
      <c r="DE166" t="s">
        <v>3</v>
      </c>
      <c r="DF166" t="s">
        <v>3</v>
      </c>
      <c r="DG166" t="s">
        <v>3</v>
      </c>
      <c r="DH166" t="s">
        <v>3</v>
      </c>
      <c r="DI166" t="s">
        <v>3</v>
      </c>
      <c r="DJ166" t="s">
        <v>3</v>
      </c>
      <c r="DK166" t="s">
        <v>3</v>
      </c>
      <c r="DL166" t="s">
        <v>3</v>
      </c>
      <c r="DM166" t="s">
        <v>3</v>
      </c>
      <c r="DN166">
        <v>0</v>
      </c>
      <c r="DO166">
        <v>0</v>
      </c>
      <c r="DP166">
        <v>1</v>
      </c>
      <c r="DQ166">
        <v>1</v>
      </c>
      <c r="DU166">
        <v>1003</v>
      </c>
      <c r="DV166" t="s">
        <v>142</v>
      </c>
      <c r="DW166" t="s">
        <v>142</v>
      </c>
      <c r="DX166">
        <v>100</v>
      </c>
      <c r="DZ166" t="s">
        <v>3</v>
      </c>
      <c r="EA166" t="s">
        <v>3</v>
      </c>
      <c r="EB166" t="s">
        <v>3</v>
      </c>
      <c r="EC166" t="s">
        <v>3</v>
      </c>
      <c r="EE166">
        <v>83666702</v>
      </c>
      <c r="EF166">
        <v>3</v>
      </c>
      <c r="EG166" t="s">
        <v>144</v>
      </c>
      <c r="EH166">
        <v>0</v>
      </c>
      <c r="EI166" t="s">
        <v>3</v>
      </c>
      <c r="EJ166">
        <v>2</v>
      </c>
      <c r="EK166">
        <v>108001</v>
      </c>
      <c r="EL166" t="s">
        <v>145</v>
      </c>
      <c r="EM166" t="s">
        <v>146</v>
      </c>
      <c r="EO166" t="s">
        <v>3</v>
      </c>
      <c r="EQ166">
        <v>132096</v>
      </c>
      <c r="ER166">
        <v>0</v>
      </c>
      <c r="ES166">
        <v>0</v>
      </c>
      <c r="ET166">
        <v>0</v>
      </c>
      <c r="EU166">
        <v>0</v>
      </c>
      <c r="EV166">
        <v>0</v>
      </c>
      <c r="EW166">
        <v>14.4</v>
      </c>
      <c r="EX166">
        <v>0.4</v>
      </c>
      <c r="EY166">
        <v>0</v>
      </c>
      <c r="FQ166">
        <v>0</v>
      </c>
      <c r="FR166">
        <v>0</v>
      </c>
      <c r="FS166">
        <v>0</v>
      </c>
      <c r="FX166">
        <v>97</v>
      </c>
      <c r="FY166">
        <v>51</v>
      </c>
      <c r="GA166" t="s">
        <v>3</v>
      </c>
      <c r="GD166">
        <v>1</v>
      </c>
      <c r="GF166">
        <v>-1677303016</v>
      </c>
      <c r="GG166">
        <v>2</v>
      </c>
      <c r="GH166">
        <v>1</v>
      </c>
      <c r="GI166">
        <v>-2</v>
      </c>
      <c r="GJ166">
        <v>0</v>
      </c>
      <c r="GK166">
        <v>0</v>
      </c>
      <c r="GL166">
        <f>ROUND(IF(AND(BH166=3,BI166=3,FS166&lt;&gt;0),P166,0),2)</f>
        <v>0</v>
      </c>
      <c r="GM166">
        <f>ROUND(O166+X166+Y166,2)+GX166</f>
        <v>0</v>
      </c>
      <c r="GN166">
        <f>IF(OR(BI166=0,BI166=1),GM166-GX166,0)</f>
        <v>0</v>
      </c>
      <c r="GO166">
        <f>IF(BI166=2,GM166-GX166,0)</f>
        <v>0</v>
      </c>
      <c r="GP166">
        <f>IF(BI166=4,GM166-GX166,0)</f>
        <v>0</v>
      </c>
      <c r="GR166">
        <v>0</v>
      </c>
      <c r="GS166">
        <v>0</v>
      </c>
      <c r="GT166">
        <v>0</v>
      </c>
      <c r="GU166" t="s">
        <v>3</v>
      </c>
      <c r="GV166">
        <f>ROUND((GT166),2)</f>
        <v>0</v>
      </c>
      <c r="GW166">
        <v>1</v>
      </c>
      <c r="GX166">
        <f>ROUND(HC166*I166,2)</f>
        <v>0</v>
      </c>
      <c r="HA166">
        <v>0</v>
      </c>
      <c r="HB166">
        <v>0</v>
      </c>
      <c r="HC166">
        <f>GV166*GW166</f>
        <v>0</v>
      </c>
      <c r="HE166" t="s">
        <v>3</v>
      </c>
      <c r="HF166" t="s">
        <v>3</v>
      </c>
      <c r="HM166" t="s">
        <v>3</v>
      </c>
      <c r="HN166" t="s">
        <v>147</v>
      </c>
      <c r="HO166" t="s">
        <v>148</v>
      </c>
      <c r="HP166" t="s">
        <v>145</v>
      </c>
      <c r="HQ166" t="s">
        <v>145</v>
      </c>
      <c r="HS166">
        <v>0</v>
      </c>
      <c r="IK166">
        <v>0</v>
      </c>
    </row>
    <row r="167" spans="1:255" x14ac:dyDescent="0.2">
      <c r="A167" s="2">
        <v>19</v>
      </c>
      <c r="B167" s="2">
        <v>1</v>
      </c>
      <c r="C167" s="2"/>
      <c r="D167" s="2"/>
      <c r="E167" s="2"/>
      <c r="F167" s="2" t="s">
        <v>3</v>
      </c>
      <c r="G167" s="2" t="s">
        <v>160</v>
      </c>
      <c r="H167" s="2" t="s">
        <v>3</v>
      </c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>
        <v>1</v>
      </c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>
        <v>0</v>
      </c>
      <c r="IL167" s="2"/>
      <c r="IM167" s="2"/>
      <c r="IN167" s="2"/>
      <c r="IO167" s="2"/>
      <c r="IP167" s="2"/>
      <c r="IQ167" s="2"/>
      <c r="IR167" s="2"/>
      <c r="IS167" s="2"/>
      <c r="IT167" s="2"/>
      <c r="IU167" s="2"/>
    </row>
    <row r="168" spans="1:255" x14ac:dyDescent="0.2">
      <c r="A168" s="2">
        <v>18</v>
      </c>
      <c r="B168" s="2">
        <v>1</v>
      </c>
      <c r="C168" s="2">
        <v>280</v>
      </c>
      <c r="D168" s="2"/>
      <c r="E168" s="2" t="s">
        <v>3</v>
      </c>
      <c r="F168" s="2" t="s">
        <v>150</v>
      </c>
      <c r="G168" s="2" t="s">
        <v>151</v>
      </c>
      <c r="H168" s="2" t="s">
        <v>152</v>
      </c>
      <c r="I168" s="2">
        <f>J168</f>
        <v>2</v>
      </c>
      <c r="J168" s="2">
        <v>2</v>
      </c>
      <c r="K168" s="2">
        <v>2</v>
      </c>
      <c r="L168" s="2">
        <v>0.08</v>
      </c>
      <c r="M168" s="2">
        <v>0.08</v>
      </c>
      <c r="N168" s="2">
        <f>ROUND(L168-M168,4)</f>
        <v>0</v>
      </c>
      <c r="O168" s="2">
        <f>ROUND(P168,2)</f>
        <v>0</v>
      </c>
      <c r="P168" s="2">
        <f>ROUND(ROUND(ROUND(SUMIF(SmtRes!AQ281:'SmtRes'!AQ290,"=1",SmtRes!CU281:'SmtRes'!CU290),2),2)*I168/100,2)</f>
        <v>0</v>
      </c>
      <c r="Q168" s="2">
        <f>ROUND(CR168*I168,2)</f>
        <v>0</v>
      </c>
      <c r="R168" s="2">
        <f>ROUND(CS168*I168,2)</f>
        <v>0</v>
      </c>
      <c r="S168" s="2">
        <f>ROUND(CT168*I168,2)</f>
        <v>0</v>
      </c>
      <c r="T168" s="2">
        <f>ROUND(CU168*I168,2)</f>
        <v>0</v>
      </c>
      <c r="U168" s="2">
        <f>ROUND(CV168*I168,7)</f>
        <v>0</v>
      </c>
      <c r="V168" s="2">
        <f>ROUND(CW168*I168,7)</f>
        <v>0</v>
      </c>
      <c r="W168" s="2">
        <f>ROUND(CX168*I168,2)</f>
        <v>0</v>
      </c>
      <c r="X168" s="2">
        <f t="shared" ref="X168:Y171" si="235">ROUND(CY168,2)</f>
        <v>0</v>
      </c>
      <c r="Y168" s="2">
        <f t="shared" si="235"/>
        <v>0</v>
      </c>
      <c r="Z168" s="2"/>
      <c r="AA168" s="2">
        <v>-1</v>
      </c>
      <c r="AB168" s="2">
        <f>ROUND((AC168+AD168+AF168),2)</f>
        <v>0</v>
      </c>
      <c r="AC168" s="2">
        <f>ROUND((ES168),2)</f>
        <v>0</v>
      </c>
      <c r="AD168" s="2">
        <f>ROUND((((ET168)-(EU168))+AE168),2)</f>
        <v>0</v>
      </c>
      <c r="AE168" s="2">
        <f>ROUND((EU168),2)</f>
        <v>0</v>
      </c>
      <c r="AF168" s="2">
        <f>ROUND((EV168),2)</f>
        <v>0</v>
      </c>
      <c r="AG168" s="2">
        <f>ROUND((AP168),2)</f>
        <v>0</v>
      </c>
      <c r="AH168" s="2">
        <f>(EW168)</f>
        <v>0</v>
      </c>
      <c r="AI168" s="2">
        <f>(EX168)</f>
        <v>0</v>
      </c>
      <c r="AJ168" s="2">
        <f>(AS168)</f>
        <v>0</v>
      </c>
      <c r="AK168" s="2">
        <v>0</v>
      </c>
      <c r="AL168" s="2">
        <v>0</v>
      </c>
      <c r="AM168" s="2">
        <v>0</v>
      </c>
      <c r="AN168" s="2">
        <v>0</v>
      </c>
      <c r="AO168" s="2">
        <v>0</v>
      </c>
      <c r="AP168" s="2">
        <v>0</v>
      </c>
      <c r="AQ168" s="2">
        <v>0</v>
      </c>
      <c r="AR168" s="2">
        <v>0</v>
      </c>
      <c r="AS168" s="2">
        <v>0</v>
      </c>
      <c r="AT168" s="2">
        <v>97</v>
      </c>
      <c r="AU168" s="2">
        <v>51</v>
      </c>
      <c r="AV168" s="2">
        <v>1</v>
      </c>
      <c r="AW168" s="2">
        <v>1</v>
      </c>
      <c r="AX168" s="2"/>
      <c r="AY168" s="2"/>
      <c r="AZ168" s="2">
        <v>1</v>
      </c>
      <c r="BA168" s="2">
        <v>1</v>
      </c>
      <c r="BB168" s="2">
        <v>1</v>
      </c>
      <c r="BC168" s="2">
        <v>1</v>
      </c>
      <c r="BD168" s="2" t="s">
        <v>3</v>
      </c>
      <c r="BE168" s="2" t="s">
        <v>3</v>
      </c>
      <c r="BF168" s="2" t="s">
        <v>3</v>
      </c>
      <c r="BG168" s="2" t="s">
        <v>3</v>
      </c>
      <c r="BH168" s="2">
        <v>3</v>
      </c>
      <c r="BI168" s="2">
        <v>2</v>
      </c>
      <c r="BJ168" s="2" t="s">
        <v>3</v>
      </c>
      <c r="BK168" s="2"/>
      <c r="BL168" s="2"/>
      <c r="BM168" s="2">
        <v>108001</v>
      </c>
      <c r="BN168" s="2">
        <v>0</v>
      </c>
      <c r="BO168" s="2" t="s">
        <v>3</v>
      </c>
      <c r="BP168" s="2">
        <v>0</v>
      </c>
      <c r="BQ168" s="2">
        <v>3</v>
      </c>
      <c r="BR168" s="2">
        <v>0</v>
      </c>
      <c r="BS168" s="2">
        <v>1</v>
      </c>
      <c r="BT168" s="2">
        <v>1</v>
      </c>
      <c r="BU168" s="2">
        <v>1</v>
      </c>
      <c r="BV168" s="2">
        <v>1</v>
      </c>
      <c r="BW168" s="2">
        <v>1</v>
      </c>
      <c r="BX168" s="2">
        <v>1</v>
      </c>
      <c r="BY168" s="2" t="s">
        <v>3</v>
      </c>
      <c r="BZ168" s="2">
        <v>97</v>
      </c>
      <c r="CA168" s="2">
        <v>51</v>
      </c>
      <c r="CB168" s="2" t="s">
        <v>3</v>
      </c>
      <c r="CC168" s="2"/>
      <c r="CD168" s="2"/>
      <c r="CE168" s="2">
        <v>0</v>
      </c>
      <c r="CF168" s="2">
        <v>0</v>
      </c>
      <c r="CG168" s="2">
        <v>0</v>
      </c>
      <c r="CH168" s="2">
        <v>0</v>
      </c>
      <c r="CI168" s="2">
        <v>0</v>
      </c>
      <c r="CJ168" s="2">
        <v>0</v>
      </c>
      <c r="CK168" s="2">
        <v>0</v>
      </c>
      <c r="CL168" s="2">
        <v>0</v>
      </c>
      <c r="CM168" s="2">
        <v>0</v>
      </c>
      <c r="CN168" s="2" t="s">
        <v>3</v>
      </c>
      <c r="CO168" s="2">
        <v>0</v>
      </c>
      <c r="CP168" s="2">
        <f>0</f>
        <v>0</v>
      </c>
      <c r="CQ168" s="2">
        <f>0</f>
        <v>0</v>
      </c>
      <c r="CR168" s="2">
        <f>0</f>
        <v>0</v>
      </c>
      <c r="CS168" s="2">
        <f>0</f>
        <v>0</v>
      </c>
      <c r="CT168" s="2">
        <f>0</f>
        <v>0</v>
      </c>
      <c r="CU168" s="2">
        <f>0</f>
        <v>0</v>
      </c>
      <c r="CV168" s="2">
        <f>0</f>
        <v>0</v>
      </c>
      <c r="CW168" s="2">
        <f>0</f>
        <v>0</v>
      </c>
      <c r="CX168" s="2">
        <f>0</f>
        <v>0</v>
      </c>
      <c r="CY168" s="2">
        <f>0</f>
        <v>0</v>
      </c>
      <c r="CZ168" s="2">
        <f>0</f>
        <v>0</v>
      </c>
      <c r="DA168" s="2"/>
      <c r="DB168" s="2"/>
      <c r="DC168" s="2" t="s">
        <v>3</v>
      </c>
      <c r="DD168" s="2" t="s">
        <v>3</v>
      </c>
      <c r="DE168" s="2" t="s">
        <v>3</v>
      </c>
      <c r="DF168" s="2" t="s">
        <v>3</v>
      </c>
      <c r="DG168" s="2" t="s">
        <v>3</v>
      </c>
      <c r="DH168" s="2" t="s">
        <v>3</v>
      </c>
      <c r="DI168" s="2" t="s">
        <v>3</v>
      </c>
      <c r="DJ168" s="2" t="s">
        <v>3</v>
      </c>
      <c r="DK168" s="2" t="s">
        <v>3</v>
      </c>
      <c r="DL168" s="2" t="s">
        <v>3</v>
      </c>
      <c r="DM168" s="2" t="s">
        <v>3</v>
      </c>
      <c r="DN168" s="2">
        <v>0</v>
      </c>
      <c r="DO168" s="2">
        <v>0</v>
      </c>
      <c r="DP168" s="2">
        <v>1</v>
      </c>
      <c r="DQ168" s="2">
        <v>1</v>
      </c>
      <c r="DR168" s="2"/>
      <c r="DS168" s="2"/>
      <c r="DT168" s="2"/>
      <c r="DU168" s="2">
        <v>1013</v>
      </c>
      <c r="DV168" s="2" t="s">
        <v>152</v>
      </c>
      <c r="DW168" s="2" t="s">
        <v>152</v>
      </c>
      <c r="DX168" s="2">
        <v>1</v>
      </c>
      <c r="DY168" s="2"/>
      <c r="DZ168" s="2" t="s">
        <v>3</v>
      </c>
      <c r="EA168" s="2" t="s">
        <v>3</v>
      </c>
      <c r="EB168" s="2" t="s">
        <v>3</v>
      </c>
      <c r="EC168" s="2" t="s">
        <v>3</v>
      </c>
      <c r="ED168" s="2"/>
      <c r="EE168" s="2">
        <v>83666702</v>
      </c>
      <c r="EF168" s="2">
        <v>3</v>
      </c>
      <c r="EG168" s="2" t="s">
        <v>144</v>
      </c>
      <c r="EH168" s="2">
        <v>0</v>
      </c>
      <c r="EI168" s="2" t="s">
        <v>3</v>
      </c>
      <c r="EJ168" s="2">
        <v>2</v>
      </c>
      <c r="EK168" s="2">
        <v>108001</v>
      </c>
      <c r="EL168" s="2" t="s">
        <v>145</v>
      </c>
      <c r="EM168" s="2" t="s">
        <v>146</v>
      </c>
      <c r="EN168" s="2"/>
      <c r="EO168" s="2" t="s">
        <v>3</v>
      </c>
      <c r="EP168" s="2"/>
      <c r="EQ168" s="2">
        <v>1024</v>
      </c>
      <c r="ER168" s="2">
        <v>0</v>
      </c>
      <c r="ES168" s="2">
        <v>0</v>
      </c>
      <c r="ET168" s="2">
        <v>0</v>
      </c>
      <c r="EU168" s="2">
        <v>0</v>
      </c>
      <c r="EV168" s="2">
        <v>0</v>
      </c>
      <c r="EW168" s="2">
        <v>0</v>
      </c>
      <c r="EX168" s="2">
        <v>0</v>
      </c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>
        <v>0</v>
      </c>
      <c r="FR168" s="2">
        <v>0</v>
      </c>
      <c r="FS168" s="2">
        <v>0</v>
      </c>
      <c r="FT168" s="2"/>
      <c r="FU168" s="2"/>
      <c r="FV168" s="2"/>
      <c r="FW168" s="2"/>
      <c r="FX168" s="2">
        <v>97</v>
      </c>
      <c r="FY168" s="2">
        <v>51</v>
      </c>
      <c r="FZ168" s="2"/>
      <c r="GA168" s="2" t="s">
        <v>3</v>
      </c>
      <c r="GB168" s="2"/>
      <c r="GC168" s="2"/>
      <c r="GD168" s="2">
        <v>1</v>
      </c>
      <c r="GE168" s="2"/>
      <c r="GF168" s="2">
        <v>274903907</v>
      </c>
      <c r="GG168" s="2">
        <v>2</v>
      </c>
      <c r="GH168" s="2">
        <v>1</v>
      </c>
      <c r="GI168" s="2">
        <v>-2</v>
      </c>
      <c r="GJ168" s="2">
        <v>0</v>
      </c>
      <c r="GK168" s="2">
        <v>0</v>
      </c>
      <c r="GL168" s="2">
        <f>ROUND(IF(AND(BH168=3,BI168=3,FS168&lt;&gt;0),P168,0),2)</f>
        <v>0</v>
      </c>
      <c r="GM168" s="2">
        <f>ROUND(O168+X168+Y168,2)+GX168</f>
        <v>0</v>
      </c>
      <c r="GN168" s="2">
        <f>IF(OR(BI168=0,BI168=1),GM168-GX168,0)</f>
        <v>0</v>
      </c>
      <c r="GO168" s="2">
        <f>IF(BI168=2,GM168-GX168,0)</f>
        <v>0</v>
      </c>
      <c r="GP168" s="2">
        <f>IF(BI168=4,GM168-GX168,0)</f>
        <v>0</v>
      </c>
      <c r="GQ168" s="2"/>
      <c r="GR168" s="2">
        <v>0</v>
      </c>
      <c r="GS168" s="2">
        <v>0</v>
      </c>
      <c r="GT168" s="2">
        <v>0</v>
      </c>
      <c r="GU168" s="2" t="s">
        <v>3</v>
      </c>
      <c r="GV168" s="2">
        <f>ROUND((GT168),2)</f>
        <v>0</v>
      </c>
      <c r="GW168" s="2">
        <v>1</v>
      </c>
      <c r="GX168" s="2">
        <f>ROUND(HC168*I168,2)</f>
        <v>0</v>
      </c>
      <c r="GY168" s="2"/>
      <c r="GZ168" s="2"/>
      <c r="HA168" s="2">
        <v>0</v>
      </c>
      <c r="HB168" s="2">
        <v>0</v>
      </c>
      <c r="HC168" s="2">
        <f>0</f>
        <v>0</v>
      </c>
      <c r="HD168" s="2"/>
      <c r="HE168" s="2" t="s">
        <v>3</v>
      </c>
      <c r="HF168" s="2" t="s">
        <v>3</v>
      </c>
      <c r="HG168" s="2"/>
      <c r="HH168" s="2"/>
      <c r="HI168" s="2"/>
      <c r="HJ168" s="2"/>
      <c r="HK168" s="2"/>
      <c r="HL168" s="2"/>
      <c r="HM168" s="2" t="s">
        <v>3</v>
      </c>
      <c r="HN168" s="2" t="s">
        <v>147</v>
      </c>
      <c r="HO168" s="2" t="s">
        <v>148</v>
      </c>
      <c r="HP168" s="2" t="s">
        <v>145</v>
      </c>
      <c r="HQ168" s="2" t="s">
        <v>145</v>
      </c>
      <c r="HR168" s="2"/>
      <c r="HS168" s="2">
        <v>0</v>
      </c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>
        <v>0</v>
      </c>
      <c r="IL168" s="2"/>
      <c r="IM168" s="2"/>
      <c r="IN168" s="2"/>
      <c r="IO168" s="2"/>
      <c r="IP168" s="2"/>
      <c r="IQ168" s="2"/>
      <c r="IR168" s="2"/>
      <c r="IS168" s="2"/>
      <c r="IT168" s="2"/>
      <c r="IU168" s="2"/>
    </row>
    <row r="169" spans="1:255" x14ac:dyDescent="0.2">
      <c r="A169">
        <v>18</v>
      </c>
      <c r="B169">
        <v>1</v>
      </c>
      <c r="C169">
        <v>290</v>
      </c>
      <c r="E169" t="s">
        <v>3</v>
      </c>
      <c r="F169" t="s">
        <v>150</v>
      </c>
      <c r="G169" t="s">
        <v>151</v>
      </c>
      <c r="H169" t="s">
        <v>152</v>
      </c>
      <c r="I169">
        <f>J169</f>
        <v>2</v>
      </c>
      <c r="J169">
        <v>2</v>
      </c>
      <c r="K169">
        <v>2</v>
      </c>
      <c r="L169">
        <v>0.08</v>
      </c>
      <c r="M169">
        <v>0.08</v>
      </c>
      <c r="N169">
        <f>ROUND(L169-M169,4)</f>
        <v>0</v>
      </c>
      <c r="O169">
        <f>ROUND(P169,2)</f>
        <v>0</v>
      </c>
      <c r="P169">
        <f>ROUND(ROUND(ROUND(SUMIF(SmtRes!AQ281:'SmtRes'!AQ290,"=1",SmtRes!CU281:'SmtRes'!CU290),2),2)*I169/100,2)</f>
        <v>0</v>
      </c>
      <c r="Q169">
        <f>ROUND(CR169*I169,2)</f>
        <v>0</v>
      </c>
      <c r="R169">
        <f>ROUND(CS169*I169,2)</f>
        <v>0</v>
      </c>
      <c r="S169">
        <f>ROUND(CT169*I169,2)</f>
        <v>0</v>
      </c>
      <c r="T169">
        <f>ROUND(CU169*I169,2)</f>
        <v>0</v>
      </c>
      <c r="U169">
        <f>ROUND(CV169*I169,7)</f>
        <v>0</v>
      </c>
      <c r="V169">
        <f>ROUND(CW169*I169,7)</f>
        <v>0</v>
      </c>
      <c r="W169">
        <f>ROUND(CX169*I169,2)</f>
        <v>0</v>
      </c>
      <c r="X169">
        <f t="shared" si="235"/>
        <v>0</v>
      </c>
      <c r="Y169">
        <f t="shared" si="235"/>
        <v>0</v>
      </c>
      <c r="AA169">
        <v>-1</v>
      </c>
      <c r="AB169">
        <f>ROUND((AC169+AD169+AF169),2)</f>
        <v>0</v>
      </c>
      <c r="AC169">
        <f>ROUND((ES169),2)</f>
        <v>0</v>
      </c>
      <c r="AD169">
        <f>ROUND((((ET169)-(EU169))+AE169),2)</f>
        <v>0</v>
      </c>
      <c r="AE169">
        <f>ROUND((EU169),2)</f>
        <v>0</v>
      </c>
      <c r="AF169">
        <f>ROUND((EV169),2)</f>
        <v>0</v>
      </c>
      <c r="AG169">
        <f>ROUND((AP169),2)</f>
        <v>0</v>
      </c>
      <c r="AH169">
        <f>(EW169)</f>
        <v>0</v>
      </c>
      <c r="AI169">
        <f>(EX169)</f>
        <v>0</v>
      </c>
      <c r="AJ169">
        <f>(AS169)</f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97</v>
      </c>
      <c r="AU169">
        <v>51</v>
      </c>
      <c r="AV169">
        <v>1</v>
      </c>
      <c r="AW169">
        <v>1</v>
      </c>
      <c r="AZ169">
        <v>1</v>
      </c>
      <c r="BA169">
        <v>1</v>
      </c>
      <c r="BB169">
        <v>1</v>
      </c>
      <c r="BC169">
        <v>1</v>
      </c>
      <c r="BD169" t="s">
        <v>3</v>
      </c>
      <c r="BE169" t="s">
        <v>3</v>
      </c>
      <c r="BF169" t="s">
        <v>3</v>
      </c>
      <c r="BG169" t="s">
        <v>3</v>
      </c>
      <c r="BH169">
        <v>3</v>
      </c>
      <c r="BI169">
        <v>2</v>
      </c>
      <c r="BJ169" t="s">
        <v>3</v>
      </c>
      <c r="BM169">
        <v>108001</v>
      </c>
      <c r="BN169">
        <v>0</v>
      </c>
      <c r="BO169" t="s">
        <v>3</v>
      </c>
      <c r="BP169">
        <v>0</v>
      </c>
      <c r="BQ169">
        <v>3</v>
      </c>
      <c r="BR169">
        <v>0</v>
      </c>
      <c r="BS169">
        <v>1</v>
      </c>
      <c r="BT169">
        <v>1</v>
      </c>
      <c r="BU169">
        <v>1</v>
      </c>
      <c r="BV169">
        <v>1</v>
      </c>
      <c r="BW169">
        <v>1</v>
      </c>
      <c r="BX169">
        <v>1</v>
      </c>
      <c r="BY169" t="s">
        <v>3</v>
      </c>
      <c r="BZ169">
        <v>97</v>
      </c>
      <c r="CA169">
        <v>51</v>
      </c>
      <c r="CB169" t="s">
        <v>3</v>
      </c>
      <c r="CE169">
        <v>0</v>
      </c>
      <c r="CF169">
        <v>0</v>
      </c>
      <c r="CG169">
        <v>0</v>
      </c>
      <c r="CH169">
        <v>0</v>
      </c>
      <c r="CI169">
        <v>0</v>
      </c>
      <c r="CJ169">
        <v>0</v>
      </c>
      <c r="CK169">
        <v>0</v>
      </c>
      <c r="CL169">
        <v>0</v>
      </c>
      <c r="CM169">
        <v>0</v>
      </c>
      <c r="CN169" t="s">
        <v>3</v>
      </c>
      <c r="CO169">
        <v>0</v>
      </c>
      <c r="CP169">
        <f>0</f>
        <v>0</v>
      </c>
      <c r="CQ169">
        <f>0</f>
        <v>0</v>
      </c>
      <c r="CR169">
        <f>0</f>
        <v>0</v>
      </c>
      <c r="CS169">
        <f>0</f>
        <v>0</v>
      </c>
      <c r="CT169">
        <f>0</f>
        <v>0</v>
      </c>
      <c r="CU169">
        <f>0</f>
        <v>0</v>
      </c>
      <c r="CV169">
        <f>0</f>
        <v>0</v>
      </c>
      <c r="CW169">
        <f>0</f>
        <v>0</v>
      </c>
      <c r="CX169">
        <f>0</f>
        <v>0</v>
      </c>
      <c r="CY169">
        <f>0</f>
        <v>0</v>
      </c>
      <c r="CZ169">
        <f>0</f>
        <v>0</v>
      </c>
      <c r="DC169" t="s">
        <v>3</v>
      </c>
      <c r="DD169" t="s">
        <v>3</v>
      </c>
      <c r="DE169" t="s">
        <v>3</v>
      </c>
      <c r="DF169" t="s">
        <v>3</v>
      </c>
      <c r="DG169" t="s">
        <v>3</v>
      </c>
      <c r="DH169" t="s">
        <v>3</v>
      </c>
      <c r="DI169" t="s">
        <v>3</v>
      </c>
      <c r="DJ169" t="s">
        <v>3</v>
      </c>
      <c r="DK169" t="s">
        <v>3</v>
      </c>
      <c r="DL169" t="s">
        <v>3</v>
      </c>
      <c r="DM169" t="s">
        <v>3</v>
      </c>
      <c r="DN169">
        <v>0</v>
      </c>
      <c r="DO169">
        <v>0</v>
      </c>
      <c r="DP169">
        <v>1</v>
      </c>
      <c r="DQ169">
        <v>1</v>
      </c>
      <c r="DU169">
        <v>1013</v>
      </c>
      <c r="DV169" t="s">
        <v>152</v>
      </c>
      <c r="DW169" t="s">
        <v>152</v>
      </c>
      <c r="DX169">
        <v>1</v>
      </c>
      <c r="DZ169" t="s">
        <v>3</v>
      </c>
      <c r="EA169" t="s">
        <v>3</v>
      </c>
      <c r="EB169" t="s">
        <v>3</v>
      </c>
      <c r="EC169" t="s">
        <v>3</v>
      </c>
      <c r="EE169">
        <v>83666702</v>
      </c>
      <c r="EF169">
        <v>3</v>
      </c>
      <c r="EG169" t="s">
        <v>144</v>
      </c>
      <c r="EH169">
        <v>0</v>
      </c>
      <c r="EI169" t="s">
        <v>3</v>
      </c>
      <c r="EJ169">
        <v>2</v>
      </c>
      <c r="EK169">
        <v>108001</v>
      </c>
      <c r="EL169" t="s">
        <v>145</v>
      </c>
      <c r="EM169" t="s">
        <v>146</v>
      </c>
      <c r="EO169" t="s">
        <v>3</v>
      </c>
      <c r="EQ169">
        <v>1024</v>
      </c>
      <c r="ER169">
        <v>0</v>
      </c>
      <c r="ES169">
        <v>0</v>
      </c>
      <c r="ET169">
        <v>0</v>
      </c>
      <c r="EU169">
        <v>0</v>
      </c>
      <c r="EV169">
        <v>0</v>
      </c>
      <c r="EW169">
        <v>0</v>
      </c>
      <c r="EX169">
        <v>0</v>
      </c>
      <c r="FQ169">
        <v>0</v>
      </c>
      <c r="FR169">
        <v>0</v>
      </c>
      <c r="FS169">
        <v>0</v>
      </c>
      <c r="FX169">
        <v>97</v>
      </c>
      <c r="FY169">
        <v>51</v>
      </c>
      <c r="GA169" t="s">
        <v>3</v>
      </c>
      <c r="GD169">
        <v>1</v>
      </c>
      <c r="GF169">
        <v>274903907</v>
      </c>
      <c r="GG169">
        <v>2</v>
      </c>
      <c r="GH169">
        <v>1</v>
      </c>
      <c r="GI169">
        <v>-2</v>
      </c>
      <c r="GJ169">
        <v>0</v>
      </c>
      <c r="GK169">
        <v>0</v>
      </c>
      <c r="GL169">
        <f>ROUND(IF(AND(BH169=3,BI169=3,FS169&lt;&gt;0),P169,0),2)</f>
        <v>0</v>
      </c>
      <c r="GM169">
        <f>ROUND(O169+X169+Y169,2)+GX169</f>
        <v>0</v>
      </c>
      <c r="GN169">
        <f>IF(OR(BI169=0,BI169=1),GM169-GX169,0)</f>
        <v>0</v>
      </c>
      <c r="GO169">
        <f>IF(BI169=2,GM169-GX169,0)</f>
        <v>0</v>
      </c>
      <c r="GP169">
        <f>IF(BI169=4,GM169-GX169,0)</f>
        <v>0</v>
      </c>
      <c r="GR169">
        <v>0</v>
      </c>
      <c r="GS169">
        <v>0</v>
      </c>
      <c r="GT169">
        <v>0</v>
      </c>
      <c r="GU169" t="s">
        <v>3</v>
      </c>
      <c r="GV169">
        <f>ROUND((GT169),2)</f>
        <v>0</v>
      </c>
      <c r="GW169">
        <v>1</v>
      </c>
      <c r="GX169">
        <f>ROUND(HC169*I169,2)</f>
        <v>0</v>
      </c>
      <c r="HA169">
        <v>0</v>
      </c>
      <c r="HB169">
        <v>0</v>
      </c>
      <c r="HC169">
        <f>0</f>
        <v>0</v>
      </c>
      <c r="HE169" t="s">
        <v>3</v>
      </c>
      <c r="HF169" t="s">
        <v>3</v>
      </c>
      <c r="HM169" t="s">
        <v>3</v>
      </c>
      <c r="HN169" t="s">
        <v>147</v>
      </c>
      <c r="HO169" t="s">
        <v>148</v>
      </c>
      <c r="HP169" t="s">
        <v>145</v>
      </c>
      <c r="HQ169" t="s">
        <v>145</v>
      </c>
      <c r="HS169">
        <v>0</v>
      </c>
      <c r="IK169">
        <v>0</v>
      </c>
    </row>
    <row r="170" spans="1:255" x14ac:dyDescent="0.2">
      <c r="A170" s="2">
        <v>17</v>
      </c>
      <c r="B170" s="2">
        <v>1</v>
      </c>
      <c r="C170" s="2">
        <f>ROW(SmtRes!A301)</f>
        <v>301</v>
      </c>
      <c r="D170" s="2">
        <f>ROW(EtalonRes!A301)</f>
        <v>301</v>
      </c>
      <c r="E170" s="2" t="s">
        <v>3</v>
      </c>
      <c r="F170" s="2" t="s">
        <v>161</v>
      </c>
      <c r="G170" s="2" t="s">
        <v>162</v>
      </c>
      <c r="H170" s="2" t="s">
        <v>142</v>
      </c>
      <c r="I170" s="2">
        <v>0</v>
      </c>
      <c r="J170" s="2">
        <v>0</v>
      </c>
      <c r="K170" s="2">
        <v>0</v>
      </c>
      <c r="L170" s="2">
        <v>0.03</v>
      </c>
      <c r="M170" s="2">
        <v>0.03</v>
      </c>
      <c r="N170" s="2">
        <f>ROUND(L170-M170,4)</f>
        <v>0</v>
      </c>
      <c r="O170" s="2">
        <f>ROUND(CP170,2)</f>
        <v>0</v>
      </c>
      <c r="P170" s="2">
        <f>SUMIF(SmtRes!AQ291:'SmtRes'!AQ301,"=1",SmtRes!DF291:'SmtRes'!DF301)</f>
        <v>0</v>
      </c>
      <c r="Q170" s="2">
        <f>SUMIF(SmtRes!AQ291:'SmtRes'!AQ301,"=1",SmtRes!DG291:'SmtRes'!DG301)</f>
        <v>0</v>
      </c>
      <c r="R170" s="2">
        <f>SUMIF(SmtRes!AQ291:'SmtRes'!AQ301,"=1",SmtRes!DH291:'SmtRes'!DH301)</f>
        <v>0</v>
      </c>
      <c r="S170" s="2">
        <f>SUMIF(SmtRes!AQ291:'SmtRes'!AQ301,"=1",SmtRes!DI291:'SmtRes'!DI301)</f>
        <v>0</v>
      </c>
      <c r="T170" s="2">
        <f>ROUND(CU170*I170,2)</f>
        <v>0</v>
      </c>
      <c r="U170" s="2">
        <f>SUMIF(SmtRes!AQ291:'SmtRes'!AQ301,"=1",SmtRes!CV291:'SmtRes'!CV301)</f>
        <v>0</v>
      </c>
      <c r="V170" s="2">
        <f>SUMIF(SmtRes!AQ291:'SmtRes'!AQ301,"=1",SmtRes!CW291:'SmtRes'!CW301)</f>
        <v>0</v>
      </c>
      <c r="W170" s="2">
        <f>ROUND(CX170*I170,2)</f>
        <v>0</v>
      </c>
      <c r="X170" s="2">
        <f t="shared" si="235"/>
        <v>0</v>
      </c>
      <c r="Y170" s="2">
        <f t="shared" si="235"/>
        <v>0</v>
      </c>
      <c r="Z170" s="2"/>
      <c r="AA170" s="2">
        <v>-1</v>
      </c>
      <c r="AB170" s="2">
        <f>ROUND((AC170+AD170+AF170),2)</f>
        <v>35445.9</v>
      </c>
      <c r="AC170" s="2">
        <f>ROUND((SUM(SmtRes!BQ291:'SmtRes'!BQ301)),2)</f>
        <v>895.34</v>
      </c>
      <c r="AD170" s="2">
        <f>ROUND((((SUM(SmtRes!BR291:'SmtRes'!BR301))-(SUM(SmtRes!BS291:'SmtRes'!BS301)))+AE170),2)</f>
        <v>1917.32</v>
      </c>
      <c r="AE170" s="2">
        <f>ROUND((SUM(SmtRes!BS291:'SmtRes'!BS301)),2)</f>
        <v>1464.73</v>
      </c>
      <c r="AF170" s="2">
        <f>ROUND((SUM(SmtRes!BT291:'SmtRes'!BT301)),2)</f>
        <v>32633.24</v>
      </c>
      <c r="AG170" s="2">
        <f>ROUND((AP170),2)</f>
        <v>0</v>
      </c>
      <c r="AH170" s="2">
        <f>(SUM(SmtRes!BU291:'SmtRes'!BU301))</f>
        <v>41.12</v>
      </c>
      <c r="AI170" s="2">
        <f>(SUM(SmtRes!BV291:'SmtRes'!BV301))</f>
        <v>1.54</v>
      </c>
      <c r="AJ170" s="2">
        <f>(AS170)</f>
        <v>0</v>
      </c>
      <c r="AK170" s="2">
        <v>36910.637695999998</v>
      </c>
      <c r="AL170" s="2">
        <v>895.33629599999995</v>
      </c>
      <c r="AM170" s="2">
        <v>1917.3257000000001</v>
      </c>
      <c r="AN170" s="2">
        <v>1464.7325000000001</v>
      </c>
      <c r="AO170" s="2">
        <v>32633.243199999997</v>
      </c>
      <c r="AP170" s="2">
        <v>0</v>
      </c>
      <c r="AQ170" s="2">
        <v>41.12</v>
      </c>
      <c r="AR170" s="2">
        <v>1.54</v>
      </c>
      <c r="AS170" s="2">
        <v>0</v>
      </c>
      <c r="AT170" s="2">
        <v>97</v>
      </c>
      <c r="AU170" s="2">
        <v>51</v>
      </c>
      <c r="AV170" s="2">
        <v>1</v>
      </c>
      <c r="AW170" s="2">
        <v>1</v>
      </c>
      <c r="AX170" s="2"/>
      <c r="AY170" s="2"/>
      <c r="AZ170" s="2">
        <v>1</v>
      </c>
      <c r="BA170" s="2">
        <v>1</v>
      </c>
      <c r="BB170" s="2">
        <v>1</v>
      </c>
      <c r="BC170" s="2">
        <v>1</v>
      </c>
      <c r="BD170" s="2" t="s">
        <v>3</v>
      </c>
      <c r="BE170" s="2" t="s">
        <v>3</v>
      </c>
      <c r="BF170" s="2" t="s">
        <v>3</v>
      </c>
      <c r="BG170" s="2" t="s">
        <v>3</v>
      </c>
      <c r="BH170" s="2">
        <v>0</v>
      </c>
      <c r="BI170" s="2">
        <v>2</v>
      </c>
      <c r="BJ170" s="2" t="s">
        <v>163</v>
      </c>
      <c r="BK170" s="2"/>
      <c r="BL170" s="2"/>
      <c r="BM170" s="2">
        <v>108001</v>
      </c>
      <c r="BN170" s="2">
        <v>0</v>
      </c>
      <c r="BO170" s="2" t="s">
        <v>3</v>
      </c>
      <c r="BP170" s="2">
        <v>0</v>
      </c>
      <c r="BQ170" s="2">
        <v>3</v>
      </c>
      <c r="BR170" s="2">
        <v>0</v>
      </c>
      <c r="BS170" s="2">
        <v>1</v>
      </c>
      <c r="BT170" s="2">
        <v>1</v>
      </c>
      <c r="BU170" s="2">
        <v>1</v>
      </c>
      <c r="BV170" s="2">
        <v>1</v>
      </c>
      <c r="BW170" s="2">
        <v>1</v>
      </c>
      <c r="BX170" s="2">
        <v>1</v>
      </c>
      <c r="BY170" s="2" t="s">
        <v>3</v>
      </c>
      <c r="BZ170" s="2">
        <v>97</v>
      </c>
      <c r="CA170" s="2">
        <v>51</v>
      </c>
      <c r="CB170" s="2" t="s">
        <v>3</v>
      </c>
      <c r="CC170" s="2"/>
      <c r="CD170" s="2"/>
      <c r="CE170" s="2">
        <v>0</v>
      </c>
      <c r="CF170" s="2">
        <v>0</v>
      </c>
      <c r="CG170" s="2">
        <v>0</v>
      </c>
      <c r="CH170" s="2">
        <v>0</v>
      </c>
      <c r="CI170" s="2">
        <v>0</v>
      </c>
      <c r="CJ170" s="2">
        <v>0</v>
      </c>
      <c r="CK170" s="2">
        <v>0</v>
      </c>
      <c r="CL170" s="2">
        <v>0</v>
      </c>
      <c r="CM170" s="2">
        <v>0</v>
      </c>
      <c r="CN170" s="2" t="s">
        <v>3</v>
      </c>
      <c r="CO170" s="2">
        <v>0</v>
      </c>
      <c r="CP170" s="2">
        <f>(P170+Q170+S170+R170)</f>
        <v>0</v>
      </c>
      <c r="CQ170" s="2">
        <f>SUMIF(SmtRes!AQ291:'SmtRes'!AQ301,"=1",SmtRes!AA291:'SmtRes'!AA301)</f>
        <v>164880.28999999998</v>
      </c>
      <c r="CR170" s="2">
        <f>SUMIF(SmtRes!AQ291:'SmtRes'!AQ301,"=1",SmtRes!AB291:'SmtRes'!AB301)</f>
        <v>2302.6</v>
      </c>
      <c r="CS170" s="2">
        <f>SUMIF(SmtRes!AQ291:'SmtRes'!AQ301,"=1",SmtRes!AC291:'SmtRes'!AC301)</f>
        <v>1902.25</v>
      </c>
      <c r="CT170" s="2">
        <f>SUMIF(SmtRes!AQ291:'SmtRes'!AQ301,"=1",SmtRes!AD291:'SmtRes'!AD301)</f>
        <v>793.61</v>
      </c>
      <c r="CU170" s="2">
        <f>AG170</f>
        <v>0</v>
      </c>
      <c r="CV170" s="2">
        <f>SUMIF(SmtRes!AQ291:'SmtRes'!AQ301,"=1",SmtRes!BU291:'SmtRes'!BU301)</f>
        <v>41.12</v>
      </c>
      <c r="CW170" s="2">
        <f>SUMIF(SmtRes!AQ291:'SmtRes'!AQ301,"=1",SmtRes!BV291:'SmtRes'!BV301)</f>
        <v>1.54</v>
      </c>
      <c r="CX170" s="2">
        <f>AJ170</f>
        <v>0</v>
      </c>
      <c r="CY170" s="2">
        <f>(((S170+R170)*AT170)/100)</f>
        <v>0</v>
      </c>
      <c r="CZ170" s="2">
        <f>(((S170+R170)*AU170)/100)</f>
        <v>0</v>
      </c>
      <c r="DA170" s="2"/>
      <c r="DB170" s="2"/>
      <c r="DC170" s="2" t="s">
        <v>3</v>
      </c>
      <c r="DD170" s="2" t="s">
        <v>3</v>
      </c>
      <c r="DE170" s="2" t="s">
        <v>3</v>
      </c>
      <c r="DF170" s="2" t="s">
        <v>3</v>
      </c>
      <c r="DG170" s="2" t="s">
        <v>3</v>
      </c>
      <c r="DH170" s="2" t="s">
        <v>3</v>
      </c>
      <c r="DI170" s="2" t="s">
        <v>3</v>
      </c>
      <c r="DJ170" s="2" t="s">
        <v>3</v>
      </c>
      <c r="DK170" s="2" t="s">
        <v>3</v>
      </c>
      <c r="DL170" s="2" t="s">
        <v>3</v>
      </c>
      <c r="DM170" s="2" t="s">
        <v>3</v>
      </c>
      <c r="DN170" s="2">
        <v>0</v>
      </c>
      <c r="DO170" s="2">
        <v>0</v>
      </c>
      <c r="DP170" s="2">
        <v>1</v>
      </c>
      <c r="DQ170" s="2">
        <v>1</v>
      </c>
      <c r="DR170" s="2"/>
      <c r="DS170" s="2"/>
      <c r="DT170" s="2"/>
      <c r="DU170" s="2">
        <v>1003</v>
      </c>
      <c r="DV170" s="2" t="s">
        <v>142</v>
      </c>
      <c r="DW170" s="2" t="s">
        <v>142</v>
      </c>
      <c r="DX170" s="2">
        <v>100</v>
      </c>
      <c r="DY170" s="2"/>
      <c r="DZ170" s="2" t="s">
        <v>3</v>
      </c>
      <c r="EA170" s="2" t="s">
        <v>3</v>
      </c>
      <c r="EB170" s="2" t="s">
        <v>3</v>
      </c>
      <c r="EC170" s="2" t="s">
        <v>3</v>
      </c>
      <c r="ED170" s="2"/>
      <c r="EE170" s="2">
        <v>83666702</v>
      </c>
      <c r="EF170" s="2">
        <v>3</v>
      </c>
      <c r="EG170" s="2" t="s">
        <v>144</v>
      </c>
      <c r="EH170" s="2">
        <v>0</v>
      </c>
      <c r="EI170" s="2" t="s">
        <v>3</v>
      </c>
      <c r="EJ170" s="2">
        <v>2</v>
      </c>
      <c r="EK170" s="2">
        <v>108001</v>
      </c>
      <c r="EL170" s="2" t="s">
        <v>145</v>
      </c>
      <c r="EM170" s="2" t="s">
        <v>146</v>
      </c>
      <c r="EN170" s="2"/>
      <c r="EO170" s="2" t="s">
        <v>3</v>
      </c>
      <c r="EP170" s="2"/>
      <c r="EQ170" s="2">
        <v>132096</v>
      </c>
      <c r="ER170" s="2">
        <v>0</v>
      </c>
      <c r="ES170" s="2">
        <v>0</v>
      </c>
      <c r="ET170" s="2">
        <v>0</v>
      </c>
      <c r="EU170" s="2">
        <v>0</v>
      </c>
      <c r="EV170" s="2">
        <v>0</v>
      </c>
      <c r="EW170" s="2">
        <v>41.12</v>
      </c>
      <c r="EX170" s="2">
        <v>1.54</v>
      </c>
      <c r="EY170" s="2">
        <v>0</v>
      </c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>
        <v>0</v>
      </c>
      <c r="FR170" s="2">
        <v>0</v>
      </c>
      <c r="FS170" s="2">
        <v>0</v>
      </c>
      <c r="FT170" s="2"/>
      <c r="FU170" s="2"/>
      <c r="FV170" s="2"/>
      <c r="FW170" s="2"/>
      <c r="FX170" s="2">
        <v>97</v>
      </c>
      <c r="FY170" s="2">
        <v>51</v>
      </c>
      <c r="FZ170" s="2"/>
      <c r="GA170" s="2" t="s">
        <v>3</v>
      </c>
      <c r="GB170" s="2"/>
      <c r="GC170" s="2"/>
      <c r="GD170" s="2">
        <v>1</v>
      </c>
      <c r="GE170" s="2"/>
      <c r="GF170" s="2">
        <v>-2111102898</v>
      </c>
      <c r="GG170" s="2">
        <v>2</v>
      </c>
      <c r="GH170" s="2">
        <v>1</v>
      </c>
      <c r="GI170" s="2">
        <v>-2</v>
      </c>
      <c r="GJ170" s="2">
        <v>0</v>
      </c>
      <c r="GK170" s="2">
        <v>0</v>
      </c>
      <c r="GL170" s="2">
        <f>ROUND(IF(AND(BH170=3,BI170=3,FS170&lt;&gt;0),P170,0),2)</f>
        <v>0</v>
      </c>
      <c r="GM170" s="2">
        <f>ROUND(O170+X170+Y170,2)+GX170</f>
        <v>0</v>
      </c>
      <c r="GN170" s="2">
        <f>IF(OR(BI170=0,BI170=1),GM170-GX170,0)</f>
        <v>0</v>
      </c>
      <c r="GO170" s="2">
        <f>IF(BI170=2,GM170-GX170,0)</f>
        <v>0</v>
      </c>
      <c r="GP170" s="2">
        <f>IF(BI170=4,GM170-GX170,0)</f>
        <v>0</v>
      </c>
      <c r="GQ170" s="2"/>
      <c r="GR170" s="2">
        <v>0</v>
      </c>
      <c r="GS170" s="2">
        <v>0</v>
      </c>
      <c r="GT170" s="2">
        <v>0</v>
      </c>
      <c r="GU170" s="2" t="s">
        <v>3</v>
      </c>
      <c r="GV170" s="2">
        <f>ROUND((GT170),2)</f>
        <v>0</v>
      </c>
      <c r="GW170" s="2">
        <v>1</v>
      </c>
      <c r="GX170" s="2">
        <f>ROUND(HC170*I170,2)</f>
        <v>0</v>
      </c>
      <c r="GY170" s="2"/>
      <c r="GZ170" s="2"/>
      <c r="HA170" s="2">
        <v>0</v>
      </c>
      <c r="HB170" s="2">
        <v>0</v>
      </c>
      <c r="HC170" s="2">
        <f>GV170*GW170</f>
        <v>0</v>
      </c>
      <c r="HD170" s="2"/>
      <c r="HE170" s="2" t="s">
        <v>3</v>
      </c>
      <c r="HF170" s="2" t="s">
        <v>3</v>
      </c>
      <c r="HG170" s="2"/>
      <c r="HH170" s="2"/>
      <c r="HI170" s="2"/>
      <c r="HJ170" s="2"/>
      <c r="HK170" s="2"/>
      <c r="HL170" s="2"/>
      <c r="HM170" s="2" t="s">
        <v>3</v>
      </c>
      <c r="HN170" s="2" t="s">
        <v>147</v>
      </c>
      <c r="HO170" s="2" t="s">
        <v>148</v>
      </c>
      <c r="HP170" s="2" t="s">
        <v>145</v>
      </c>
      <c r="HQ170" s="2" t="s">
        <v>145</v>
      </c>
      <c r="HR170" s="2"/>
      <c r="HS170" s="2">
        <v>0</v>
      </c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>
        <v>0</v>
      </c>
      <c r="IL170" s="2"/>
      <c r="IM170" s="2"/>
      <c r="IN170" s="2"/>
      <c r="IO170" s="2"/>
      <c r="IP170" s="2"/>
      <c r="IQ170" s="2"/>
      <c r="IR170" s="2"/>
      <c r="IS170" s="2"/>
      <c r="IT170" s="2"/>
      <c r="IU170" s="2"/>
    </row>
    <row r="171" spans="1:255" x14ac:dyDescent="0.2">
      <c r="A171">
        <v>17</v>
      </c>
      <c r="B171">
        <v>1</v>
      </c>
      <c r="C171">
        <f>ROW(SmtRes!A312)</f>
        <v>312</v>
      </c>
      <c r="D171">
        <f>ROW(EtalonRes!A312)</f>
        <v>312</v>
      </c>
      <c r="E171" t="s">
        <v>3</v>
      </c>
      <c r="F171" t="s">
        <v>161</v>
      </c>
      <c r="G171" t="s">
        <v>162</v>
      </c>
      <c r="H171" t="s">
        <v>142</v>
      </c>
      <c r="I171">
        <v>0</v>
      </c>
      <c r="J171">
        <v>0</v>
      </c>
      <c r="K171">
        <v>0</v>
      </c>
      <c r="L171">
        <v>0.03</v>
      </c>
      <c r="M171">
        <v>0.03</v>
      </c>
      <c r="N171">
        <f>ROUND(L171-M171,4)</f>
        <v>0</v>
      </c>
      <c r="O171">
        <f>ROUND(CP171,2)</f>
        <v>0</v>
      </c>
      <c r="P171">
        <f>SUMIF(SmtRes!AQ302:'SmtRes'!AQ312,"=1",SmtRes!DF302:'SmtRes'!DF312)</f>
        <v>0</v>
      </c>
      <c r="Q171">
        <f>SUMIF(SmtRes!AQ302:'SmtRes'!AQ312,"=1",SmtRes!DG302:'SmtRes'!DG312)</f>
        <v>0</v>
      </c>
      <c r="R171">
        <f>SUMIF(SmtRes!AQ302:'SmtRes'!AQ312,"=1",SmtRes!DH302:'SmtRes'!DH312)</f>
        <v>0</v>
      </c>
      <c r="S171">
        <f>SUMIF(SmtRes!AQ302:'SmtRes'!AQ312,"=1",SmtRes!DI302:'SmtRes'!DI312)</f>
        <v>0</v>
      </c>
      <c r="T171">
        <f>ROUND(CU171*I171,2)</f>
        <v>0</v>
      </c>
      <c r="U171">
        <f>SUMIF(SmtRes!AQ302:'SmtRes'!AQ312,"=1",SmtRes!CV302:'SmtRes'!CV312)</f>
        <v>0</v>
      </c>
      <c r="V171">
        <f>SUMIF(SmtRes!AQ302:'SmtRes'!AQ312,"=1",SmtRes!CW302:'SmtRes'!CW312)</f>
        <v>0</v>
      </c>
      <c r="W171">
        <f>ROUND(CX171*I171,2)</f>
        <v>0</v>
      </c>
      <c r="X171">
        <f t="shared" si="235"/>
        <v>0</v>
      </c>
      <c r="Y171">
        <f t="shared" si="235"/>
        <v>0</v>
      </c>
      <c r="AA171">
        <v>-1</v>
      </c>
      <c r="AB171">
        <f>ROUND((AC171+AD171+AF171),2)</f>
        <v>35445.9</v>
      </c>
      <c r="AC171">
        <f>ROUND((SUM(SmtRes!BQ302:'SmtRes'!BQ312)),2)</f>
        <v>895.34</v>
      </c>
      <c r="AD171">
        <f>ROUND((((SUM(SmtRes!BR302:'SmtRes'!BR312))-(SUM(SmtRes!BS302:'SmtRes'!BS312)))+AE171),2)</f>
        <v>1917.32</v>
      </c>
      <c r="AE171">
        <f>ROUND((SUM(SmtRes!BS302:'SmtRes'!BS312)),2)</f>
        <v>1464.73</v>
      </c>
      <c r="AF171">
        <f>ROUND((SUM(SmtRes!BT302:'SmtRes'!BT312)),2)</f>
        <v>32633.24</v>
      </c>
      <c r="AG171">
        <f>ROUND((AP171),2)</f>
        <v>0</v>
      </c>
      <c r="AH171">
        <f>(SUM(SmtRes!BU302:'SmtRes'!BU312))</f>
        <v>41.12</v>
      </c>
      <c r="AI171">
        <f>(SUM(SmtRes!BV302:'SmtRes'!BV312))</f>
        <v>1.54</v>
      </c>
      <c r="AJ171">
        <f>(AS171)</f>
        <v>0</v>
      </c>
      <c r="AK171">
        <v>36910.637695999998</v>
      </c>
      <c r="AL171">
        <v>895.33629599999995</v>
      </c>
      <c r="AM171">
        <v>1917.3257000000001</v>
      </c>
      <c r="AN171">
        <v>1464.7325000000001</v>
      </c>
      <c r="AO171">
        <v>32633.243199999997</v>
      </c>
      <c r="AP171">
        <v>0</v>
      </c>
      <c r="AQ171">
        <v>41.12</v>
      </c>
      <c r="AR171">
        <v>1.54</v>
      </c>
      <c r="AS171">
        <v>0</v>
      </c>
      <c r="AT171">
        <v>97</v>
      </c>
      <c r="AU171">
        <v>51</v>
      </c>
      <c r="AV171">
        <v>1</v>
      </c>
      <c r="AW171">
        <v>1</v>
      </c>
      <c r="AZ171">
        <v>1</v>
      </c>
      <c r="BA171">
        <v>1</v>
      </c>
      <c r="BB171">
        <v>1</v>
      </c>
      <c r="BC171">
        <v>1</v>
      </c>
      <c r="BD171" t="s">
        <v>3</v>
      </c>
      <c r="BE171" t="s">
        <v>3</v>
      </c>
      <c r="BF171" t="s">
        <v>3</v>
      </c>
      <c r="BG171" t="s">
        <v>3</v>
      </c>
      <c r="BH171">
        <v>0</v>
      </c>
      <c r="BI171">
        <v>2</v>
      </c>
      <c r="BJ171" t="s">
        <v>163</v>
      </c>
      <c r="BM171">
        <v>108001</v>
      </c>
      <c r="BN171">
        <v>0</v>
      </c>
      <c r="BO171" t="s">
        <v>3</v>
      </c>
      <c r="BP171">
        <v>0</v>
      </c>
      <c r="BQ171">
        <v>3</v>
      </c>
      <c r="BR171">
        <v>0</v>
      </c>
      <c r="BS171">
        <v>1</v>
      </c>
      <c r="BT171">
        <v>1</v>
      </c>
      <c r="BU171">
        <v>1</v>
      </c>
      <c r="BV171">
        <v>1</v>
      </c>
      <c r="BW171">
        <v>1</v>
      </c>
      <c r="BX171">
        <v>1</v>
      </c>
      <c r="BY171" t="s">
        <v>3</v>
      </c>
      <c r="BZ171">
        <v>97</v>
      </c>
      <c r="CA171">
        <v>51</v>
      </c>
      <c r="CB171" t="s">
        <v>3</v>
      </c>
      <c r="CE171">
        <v>0</v>
      </c>
      <c r="CF171">
        <v>0</v>
      </c>
      <c r="CG171">
        <v>0</v>
      </c>
      <c r="CH171">
        <v>0</v>
      </c>
      <c r="CI171">
        <v>0</v>
      </c>
      <c r="CJ171">
        <v>0</v>
      </c>
      <c r="CK171">
        <v>0</v>
      </c>
      <c r="CL171">
        <v>0</v>
      </c>
      <c r="CM171">
        <v>0</v>
      </c>
      <c r="CN171" t="s">
        <v>3</v>
      </c>
      <c r="CO171">
        <v>0</v>
      </c>
      <c r="CP171">
        <f>(P171+Q171+S171+R171)</f>
        <v>0</v>
      </c>
      <c r="CQ171">
        <f>SUMIF(SmtRes!AQ302:'SmtRes'!AQ312,"=1",SmtRes!AA302:'SmtRes'!AA312)</f>
        <v>164880.28999999998</v>
      </c>
      <c r="CR171">
        <f>SUMIF(SmtRes!AQ302:'SmtRes'!AQ312,"=1",SmtRes!AB302:'SmtRes'!AB312)</f>
        <v>2302.6</v>
      </c>
      <c r="CS171">
        <f>SUMIF(SmtRes!AQ302:'SmtRes'!AQ312,"=1",SmtRes!AC302:'SmtRes'!AC312)</f>
        <v>1902.25</v>
      </c>
      <c r="CT171">
        <f>SUMIF(SmtRes!AQ302:'SmtRes'!AQ312,"=1",SmtRes!AD302:'SmtRes'!AD312)</f>
        <v>793.61</v>
      </c>
      <c r="CU171">
        <f>AG171</f>
        <v>0</v>
      </c>
      <c r="CV171">
        <f>SUMIF(SmtRes!AQ302:'SmtRes'!AQ312,"=1",SmtRes!BU302:'SmtRes'!BU312)</f>
        <v>41.12</v>
      </c>
      <c r="CW171">
        <f>SUMIF(SmtRes!AQ302:'SmtRes'!AQ312,"=1",SmtRes!BV302:'SmtRes'!BV312)</f>
        <v>1.54</v>
      </c>
      <c r="CX171">
        <f>AJ171</f>
        <v>0</v>
      </c>
      <c r="CY171">
        <f>(((S171+R171)*AT171)/100)</f>
        <v>0</v>
      </c>
      <c r="CZ171">
        <f>(((S171+R171)*AU171)/100)</f>
        <v>0</v>
      </c>
      <c r="DC171" t="s">
        <v>3</v>
      </c>
      <c r="DD171" t="s">
        <v>3</v>
      </c>
      <c r="DE171" t="s">
        <v>3</v>
      </c>
      <c r="DF171" t="s">
        <v>3</v>
      </c>
      <c r="DG171" t="s">
        <v>3</v>
      </c>
      <c r="DH171" t="s">
        <v>3</v>
      </c>
      <c r="DI171" t="s">
        <v>3</v>
      </c>
      <c r="DJ171" t="s">
        <v>3</v>
      </c>
      <c r="DK171" t="s">
        <v>3</v>
      </c>
      <c r="DL171" t="s">
        <v>3</v>
      </c>
      <c r="DM171" t="s">
        <v>3</v>
      </c>
      <c r="DN171">
        <v>0</v>
      </c>
      <c r="DO171">
        <v>0</v>
      </c>
      <c r="DP171">
        <v>1</v>
      </c>
      <c r="DQ171">
        <v>1</v>
      </c>
      <c r="DU171">
        <v>1003</v>
      </c>
      <c r="DV171" t="s">
        <v>142</v>
      </c>
      <c r="DW171" t="s">
        <v>142</v>
      </c>
      <c r="DX171">
        <v>100</v>
      </c>
      <c r="DZ171" t="s">
        <v>3</v>
      </c>
      <c r="EA171" t="s">
        <v>3</v>
      </c>
      <c r="EB171" t="s">
        <v>3</v>
      </c>
      <c r="EC171" t="s">
        <v>3</v>
      </c>
      <c r="EE171">
        <v>83666702</v>
      </c>
      <c r="EF171">
        <v>3</v>
      </c>
      <c r="EG171" t="s">
        <v>144</v>
      </c>
      <c r="EH171">
        <v>0</v>
      </c>
      <c r="EI171" t="s">
        <v>3</v>
      </c>
      <c r="EJ171">
        <v>2</v>
      </c>
      <c r="EK171">
        <v>108001</v>
      </c>
      <c r="EL171" t="s">
        <v>145</v>
      </c>
      <c r="EM171" t="s">
        <v>146</v>
      </c>
      <c r="EO171" t="s">
        <v>3</v>
      </c>
      <c r="EQ171">
        <v>132096</v>
      </c>
      <c r="ER171">
        <v>0</v>
      </c>
      <c r="ES171">
        <v>0</v>
      </c>
      <c r="ET171">
        <v>0</v>
      </c>
      <c r="EU171">
        <v>0</v>
      </c>
      <c r="EV171">
        <v>0</v>
      </c>
      <c r="EW171">
        <v>41.12</v>
      </c>
      <c r="EX171">
        <v>1.54</v>
      </c>
      <c r="EY171">
        <v>0</v>
      </c>
      <c r="FQ171">
        <v>0</v>
      </c>
      <c r="FR171">
        <v>0</v>
      </c>
      <c r="FS171">
        <v>0</v>
      </c>
      <c r="FX171">
        <v>97</v>
      </c>
      <c r="FY171">
        <v>51</v>
      </c>
      <c r="GA171" t="s">
        <v>3</v>
      </c>
      <c r="GD171">
        <v>1</v>
      </c>
      <c r="GF171">
        <v>-2111102898</v>
      </c>
      <c r="GG171">
        <v>2</v>
      </c>
      <c r="GH171">
        <v>1</v>
      </c>
      <c r="GI171">
        <v>-2</v>
      </c>
      <c r="GJ171">
        <v>0</v>
      </c>
      <c r="GK171">
        <v>0</v>
      </c>
      <c r="GL171">
        <f>ROUND(IF(AND(BH171=3,BI171=3,FS171&lt;&gt;0),P171,0),2)</f>
        <v>0</v>
      </c>
      <c r="GM171">
        <f>ROUND(O171+X171+Y171,2)+GX171</f>
        <v>0</v>
      </c>
      <c r="GN171">
        <f>IF(OR(BI171=0,BI171=1),GM171-GX171,0)</f>
        <v>0</v>
      </c>
      <c r="GO171">
        <f>IF(BI171=2,GM171-GX171,0)</f>
        <v>0</v>
      </c>
      <c r="GP171">
        <f>IF(BI171=4,GM171-GX171,0)</f>
        <v>0</v>
      </c>
      <c r="GR171">
        <v>0</v>
      </c>
      <c r="GS171">
        <v>0</v>
      </c>
      <c r="GT171">
        <v>0</v>
      </c>
      <c r="GU171" t="s">
        <v>3</v>
      </c>
      <c r="GV171">
        <f>ROUND((GT171),2)</f>
        <v>0</v>
      </c>
      <c r="GW171">
        <v>1</v>
      </c>
      <c r="GX171">
        <f>ROUND(HC171*I171,2)</f>
        <v>0</v>
      </c>
      <c r="HA171">
        <v>0</v>
      </c>
      <c r="HB171">
        <v>0</v>
      </c>
      <c r="HC171">
        <f>GV171*GW171</f>
        <v>0</v>
      </c>
      <c r="HE171" t="s">
        <v>3</v>
      </c>
      <c r="HF171" t="s">
        <v>3</v>
      </c>
      <c r="HM171" t="s">
        <v>3</v>
      </c>
      <c r="HN171" t="s">
        <v>147</v>
      </c>
      <c r="HO171" t="s">
        <v>148</v>
      </c>
      <c r="HP171" t="s">
        <v>145</v>
      </c>
      <c r="HQ171" t="s">
        <v>145</v>
      </c>
      <c r="HS171">
        <v>0</v>
      </c>
      <c r="IK171">
        <v>0</v>
      </c>
    </row>
    <row r="172" spans="1:255" x14ac:dyDescent="0.2">
      <c r="A172" s="2">
        <v>19</v>
      </c>
      <c r="B172" s="2">
        <v>1</v>
      </c>
      <c r="C172" s="2"/>
      <c r="D172" s="2"/>
      <c r="E172" s="2"/>
      <c r="F172" s="2" t="s">
        <v>3</v>
      </c>
      <c r="G172" s="2" t="s">
        <v>164</v>
      </c>
      <c r="H172" s="2" t="s">
        <v>3</v>
      </c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>
        <v>1</v>
      </c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>
        <v>0</v>
      </c>
      <c r="IL172" s="2"/>
      <c r="IM172" s="2"/>
      <c r="IN172" s="2"/>
      <c r="IO172" s="2"/>
      <c r="IP172" s="2"/>
      <c r="IQ172" s="2"/>
      <c r="IR172" s="2"/>
      <c r="IS172" s="2"/>
      <c r="IT172" s="2"/>
      <c r="IU172" s="2"/>
    </row>
    <row r="173" spans="1:255" x14ac:dyDescent="0.2">
      <c r="A173" s="2">
        <v>18</v>
      </c>
      <c r="B173" s="2">
        <v>1</v>
      </c>
      <c r="C173" s="2">
        <v>301</v>
      </c>
      <c r="D173" s="2"/>
      <c r="E173" s="2" t="s">
        <v>3</v>
      </c>
      <c r="F173" s="2" t="s">
        <v>150</v>
      </c>
      <c r="G173" s="2" t="s">
        <v>151</v>
      </c>
      <c r="H173" s="2" t="s">
        <v>152</v>
      </c>
      <c r="I173" s="2">
        <f>J173</f>
        <v>2</v>
      </c>
      <c r="J173" s="2">
        <v>2</v>
      </c>
      <c r="K173" s="2">
        <v>2</v>
      </c>
      <c r="L173" s="2">
        <v>0.06</v>
      </c>
      <c r="M173" s="2">
        <v>0.06</v>
      </c>
      <c r="N173" s="2">
        <f>ROUND(L173-M173,4)</f>
        <v>0</v>
      </c>
      <c r="O173" s="2">
        <f>ROUND(P173,2)</f>
        <v>0</v>
      </c>
      <c r="P173" s="2">
        <f>ROUND(ROUND(ROUND(SUMIF(SmtRes!AQ302:'SmtRes'!AQ312,"=1",SmtRes!CU302:'SmtRes'!CU312),2),2)*I173/100,2)</f>
        <v>0</v>
      </c>
      <c r="Q173" s="2">
        <f>ROUND(CR173*I173,2)</f>
        <v>0</v>
      </c>
      <c r="R173" s="2">
        <f>ROUND(CS173*I173,2)</f>
        <v>0</v>
      </c>
      <c r="S173" s="2">
        <f>ROUND(CT173*I173,2)</f>
        <v>0</v>
      </c>
      <c r="T173" s="2">
        <f>ROUND(CU173*I173,2)</f>
        <v>0</v>
      </c>
      <c r="U173" s="2">
        <f>ROUND(CV173*I173,7)</f>
        <v>0</v>
      </c>
      <c r="V173" s="2">
        <f>ROUND(CW173*I173,7)</f>
        <v>0</v>
      </c>
      <c r="W173" s="2">
        <f>ROUND(CX173*I173,2)</f>
        <v>0</v>
      </c>
      <c r="X173" s="2">
        <f t="shared" ref="X173:Y176" si="236">ROUND(CY173,2)</f>
        <v>0</v>
      </c>
      <c r="Y173" s="2">
        <f t="shared" si="236"/>
        <v>0</v>
      </c>
      <c r="Z173" s="2"/>
      <c r="AA173" s="2">
        <v>-1</v>
      </c>
      <c r="AB173" s="2">
        <f>ROUND((AC173+AD173+AF173),2)</f>
        <v>0</v>
      </c>
      <c r="AC173" s="2">
        <f>ROUND((ES173),2)</f>
        <v>0</v>
      </c>
      <c r="AD173" s="2">
        <f>ROUND((((ET173)-(EU173))+AE173),2)</f>
        <v>0</v>
      </c>
      <c r="AE173" s="2">
        <f>ROUND((EU173),2)</f>
        <v>0</v>
      </c>
      <c r="AF173" s="2">
        <f>ROUND((EV173),2)</f>
        <v>0</v>
      </c>
      <c r="AG173" s="2">
        <f>ROUND((AP173),2)</f>
        <v>0</v>
      </c>
      <c r="AH173" s="2">
        <f>(EW173)</f>
        <v>0</v>
      </c>
      <c r="AI173" s="2">
        <f>(EX173)</f>
        <v>0</v>
      </c>
      <c r="AJ173" s="2">
        <f>(AS173)</f>
        <v>0</v>
      </c>
      <c r="AK173" s="2">
        <v>0</v>
      </c>
      <c r="AL173" s="2">
        <v>0</v>
      </c>
      <c r="AM173" s="2">
        <v>0</v>
      </c>
      <c r="AN173" s="2">
        <v>0</v>
      </c>
      <c r="AO173" s="2">
        <v>0</v>
      </c>
      <c r="AP173" s="2">
        <v>0</v>
      </c>
      <c r="AQ173" s="2">
        <v>0</v>
      </c>
      <c r="AR173" s="2">
        <v>0</v>
      </c>
      <c r="AS173" s="2">
        <v>0</v>
      </c>
      <c r="AT173" s="2">
        <v>97</v>
      </c>
      <c r="AU173" s="2">
        <v>51</v>
      </c>
      <c r="AV173" s="2">
        <v>1</v>
      </c>
      <c r="AW173" s="2">
        <v>1</v>
      </c>
      <c r="AX173" s="2"/>
      <c r="AY173" s="2"/>
      <c r="AZ173" s="2">
        <v>1</v>
      </c>
      <c r="BA173" s="2">
        <v>1</v>
      </c>
      <c r="BB173" s="2">
        <v>1</v>
      </c>
      <c r="BC173" s="2">
        <v>1</v>
      </c>
      <c r="BD173" s="2" t="s">
        <v>3</v>
      </c>
      <c r="BE173" s="2" t="s">
        <v>3</v>
      </c>
      <c r="BF173" s="2" t="s">
        <v>3</v>
      </c>
      <c r="BG173" s="2" t="s">
        <v>3</v>
      </c>
      <c r="BH173" s="2">
        <v>3</v>
      </c>
      <c r="BI173" s="2">
        <v>2</v>
      </c>
      <c r="BJ173" s="2" t="s">
        <v>3</v>
      </c>
      <c r="BK173" s="2"/>
      <c r="BL173" s="2"/>
      <c r="BM173" s="2">
        <v>108001</v>
      </c>
      <c r="BN173" s="2">
        <v>0</v>
      </c>
      <c r="BO173" s="2" t="s">
        <v>3</v>
      </c>
      <c r="BP173" s="2">
        <v>0</v>
      </c>
      <c r="BQ173" s="2">
        <v>3</v>
      </c>
      <c r="BR173" s="2">
        <v>0</v>
      </c>
      <c r="BS173" s="2">
        <v>1</v>
      </c>
      <c r="BT173" s="2">
        <v>1</v>
      </c>
      <c r="BU173" s="2">
        <v>1</v>
      </c>
      <c r="BV173" s="2">
        <v>1</v>
      </c>
      <c r="BW173" s="2">
        <v>1</v>
      </c>
      <c r="BX173" s="2">
        <v>1</v>
      </c>
      <c r="BY173" s="2" t="s">
        <v>3</v>
      </c>
      <c r="BZ173" s="2">
        <v>97</v>
      </c>
      <c r="CA173" s="2">
        <v>51</v>
      </c>
      <c r="CB173" s="2" t="s">
        <v>3</v>
      </c>
      <c r="CC173" s="2"/>
      <c r="CD173" s="2"/>
      <c r="CE173" s="2">
        <v>0</v>
      </c>
      <c r="CF173" s="2">
        <v>0</v>
      </c>
      <c r="CG173" s="2">
        <v>0</v>
      </c>
      <c r="CH173" s="2">
        <v>0</v>
      </c>
      <c r="CI173" s="2">
        <v>0</v>
      </c>
      <c r="CJ173" s="2">
        <v>0</v>
      </c>
      <c r="CK173" s="2">
        <v>0</v>
      </c>
      <c r="CL173" s="2">
        <v>0</v>
      </c>
      <c r="CM173" s="2">
        <v>0</v>
      </c>
      <c r="CN173" s="2" t="s">
        <v>3</v>
      </c>
      <c r="CO173" s="2">
        <v>0</v>
      </c>
      <c r="CP173" s="2">
        <f>0</f>
        <v>0</v>
      </c>
      <c r="CQ173" s="2">
        <f>0</f>
        <v>0</v>
      </c>
      <c r="CR173" s="2">
        <f>0</f>
        <v>0</v>
      </c>
      <c r="CS173" s="2">
        <f>0</f>
        <v>0</v>
      </c>
      <c r="CT173" s="2">
        <f>0</f>
        <v>0</v>
      </c>
      <c r="CU173" s="2">
        <f>0</f>
        <v>0</v>
      </c>
      <c r="CV173" s="2">
        <f>0</f>
        <v>0</v>
      </c>
      <c r="CW173" s="2">
        <f>0</f>
        <v>0</v>
      </c>
      <c r="CX173" s="2">
        <f>0</f>
        <v>0</v>
      </c>
      <c r="CY173" s="2">
        <f>0</f>
        <v>0</v>
      </c>
      <c r="CZ173" s="2">
        <f>0</f>
        <v>0</v>
      </c>
      <c r="DA173" s="2"/>
      <c r="DB173" s="2"/>
      <c r="DC173" s="2" t="s">
        <v>3</v>
      </c>
      <c r="DD173" s="2" t="s">
        <v>3</v>
      </c>
      <c r="DE173" s="2" t="s">
        <v>3</v>
      </c>
      <c r="DF173" s="2" t="s">
        <v>3</v>
      </c>
      <c r="DG173" s="2" t="s">
        <v>3</v>
      </c>
      <c r="DH173" s="2" t="s">
        <v>3</v>
      </c>
      <c r="DI173" s="2" t="s">
        <v>3</v>
      </c>
      <c r="DJ173" s="2" t="s">
        <v>3</v>
      </c>
      <c r="DK173" s="2" t="s">
        <v>3</v>
      </c>
      <c r="DL173" s="2" t="s">
        <v>3</v>
      </c>
      <c r="DM173" s="2" t="s">
        <v>3</v>
      </c>
      <c r="DN173" s="2">
        <v>0</v>
      </c>
      <c r="DO173" s="2">
        <v>0</v>
      </c>
      <c r="DP173" s="2">
        <v>1</v>
      </c>
      <c r="DQ173" s="2">
        <v>1</v>
      </c>
      <c r="DR173" s="2"/>
      <c r="DS173" s="2"/>
      <c r="DT173" s="2"/>
      <c r="DU173" s="2">
        <v>1013</v>
      </c>
      <c r="DV173" s="2" t="s">
        <v>152</v>
      </c>
      <c r="DW173" s="2" t="s">
        <v>152</v>
      </c>
      <c r="DX173" s="2">
        <v>1</v>
      </c>
      <c r="DY173" s="2"/>
      <c r="DZ173" s="2" t="s">
        <v>3</v>
      </c>
      <c r="EA173" s="2" t="s">
        <v>3</v>
      </c>
      <c r="EB173" s="2" t="s">
        <v>3</v>
      </c>
      <c r="EC173" s="2" t="s">
        <v>3</v>
      </c>
      <c r="ED173" s="2"/>
      <c r="EE173" s="2">
        <v>83666702</v>
      </c>
      <c r="EF173" s="2">
        <v>3</v>
      </c>
      <c r="EG173" s="2" t="s">
        <v>144</v>
      </c>
      <c r="EH173" s="2">
        <v>0</v>
      </c>
      <c r="EI173" s="2" t="s">
        <v>3</v>
      </c>
      <c r="EJ173" s="2">
        <v>2</v>
      </c>
      <c r="EK173" s="2">
        <v>108001</v>
      </c>
      <c r="EL173" s="2" t="s">
        <v>145</v>
      </c>
      <c r="EM173" s="2" t="s">
        <v>146</v>
      </c>
      <c r="EN173" s="2"/>
      <c r="EO173" s="2" t="s">
        <v>3</v>
      </c>
      <c r="EP173" s="2"/>
      <c r="EQ173" s="2">
        <v>1024</v>
      </c>
      <c r="ER173" s="2">
        <v>0</v>
      </c>
      <c r="ES173" s="2">
        <v>0</v>
      </c>
      <c r="ET173" s="2">
        <v>0</v>
      </c>
      <c r="EU173" s="2">
        <v>0</v>
      </c>
      <c r="EV173" s="2">
        <v>0</v>
      </c>
      <c r="EW173" s="2">
        <v>0</v>
      </c>
      <c r="EX173" s="2">
        <v>0</v>
      </c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>
        <v>0</v>
      </c>
      <c r="FR173" s="2">
        <v>0</v>
      </c>
      <c r="FS173" s="2">
        <v>0</v>
      </c>
      <c r="FT173" s="2"/>
      <c r="FU173" s="2"/>
      <c r="FV173" s="2"/>
      <c r="FW173" s="2"/>
      <c r="FX173" s="2">
        <v>97</v>
      </c>
      <c r="FY173" s="2">
        <v>51</v>
      </c>
      <c r="FZ173" s="2"/>
      <c r="GA173" s="2" t="s">
        <v>3</v>
      </c>
      <c r="GB173" s="2"/>
      <c r="GC173" s="2"/>
      <c r="GD173" s="2">
        <v>1</v>
      </c>
      <c r="GE173" s="2"/>
      <c r="GF173" s="2">
        <v>274903907</v>
      </c>
      <c r="GG173" s="2">
        <v>2</v>
      </c>
      <c r="GH173" s="2">
        <v>1</v>
      </c>
      <c r="GI173" s="2">
        <v>-2</v>
      </c>
      <c r="GJ173" s="2">
        <v>0</v>
      </c>
      <c r="GK173" s="2">
        <v>0</v>
      </c>
      <c r="GL173" s="2">
        <f>ROUND(IF(AND(BH173=3,BI173=3,FS173&lt;&gt;0),P173,0),2)</f>
        <v>0</v>
      </c>
      <c r="GM173" s="2">
        <f>ROUND(O173+X173+Y173,2)+GX173</f>
        <v>0</v>
      </c>
      <c r="GN173" s="2">
        <f>IF(OR(BI173=0,BI173=1),GM173-GX173,0)</f>
        <v>0</v>
      </c>
      <c r="GO173" s="2">
        <f>IF(BI173=2,GM173-GX173,0)</f>
        <v>0</v>
      </c>
      <c r="GP173" s="2">
        <f>IF(BI173=4,GM173-GX173,0)</f>
        <v>0</v>
      </c>
      <c r="GQ173" s="2"/>
      <c r="GR173" s="2">
        <v>0</v>
      </c>
      <c r="GS173" s="2">
        <v>0</v>
      </c>
      <c r="GT173" s="2">
        <v>0</v>
      </c>
      <c r="GU173" s="2" t="s">
        <v>3</v>
      </c>
      <c r="GV173" s="2">
        <f>ROUND((GT173),2)</f>
        <v>0</v>
      </c>
      <c r="GW173" s="2">
        <v>1</v>
      </c>
      <c r="GX173" s="2">
        <f>ROUND(HC173*I173,2)</f>
        <v>0</v>
      </c>
      <c r="GY173" s="2"/>
      <c r="GZ173" s="2"/>
      <c r="HA173" s="2">
        <v>0</v>
      </c>
      <c r="HB173" s="2">
        <v>0</v>
      </c>
      <c r="HC173" s="2">
        <f>0</f>
        <v>0</v>
      </c>
      <c r="HD173" s="2"/>
      <c r="HE173" s="2" t="s">
        <v>3</v>
      </c>
      <c r="HF173" s="2" t="s">
        <v>3</v>
      </c>
      <c r="HG173" s="2"/>
      <c r="HH173" s="2"/>
      <c r="HI173" s="2"/>
      <c r="HJ173" s="2"/>
      <c r="HK173" s="2"/>
      <c r="HL173" s="2"/>
      <c r="HM173" s="2" t="s">
        <v>3</v>
      </c>
      <c r="HN173" s="2" t="s">
        <v>147</v>
      </c>
      <c r="HO173" s="2" t="s">
        <v>148</v>
      </c>
      <c r="HP173" s="2" t="s">
        <v>145</v>
      </c>
      <c r="HQ173" s="2" t="s">
        <v>145</v>
      </c>
      <c r="HR173" s="2"/>
      <c r="HS173" s="2">
        <v>0</v>
      </c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>
        <v>0</v>
      </c>
      <c r="IL173" s="2"/>
      <c r="IM173" s="2"/>
      <c r="IN173" s="2"/>
      <c r="IO173" s="2"/>
      <c r="IP173" s="2"/>
      <c r="IQ173" s="2"/>
      <c r="IR173" s="2"/>
      <c r="IS173" s="2"/>
      <c r="IT173" s="2"/>
      <c r="IU173" s="2"/>
    </row>
    <row r="174" spans="1:255" x14ac:dyDescent="0.2">
      <c r="A174">
        <v>18</v>
      </c>
      <c r="B174">
        <v>1</v>
      </c>
      <c r="C174">
        <v>312</v>
      </c>
      <c r="E174" t="s">
        <v>3</v>
      </c>
      <c r="F174" t="s">
        <v>150</v>
      </c>
      <c r="G174" t="s">
        <v>151</v>
      </c>
      <c r="H174" t="s">
        <v>152</v>
      </c>
      <c r="I174">
        <f>J174</f>
        <v>2</v>
      </c>
      <c r="J174">
        <v>2</v>
      </c>
      <c r="K174">
        <v>2</v>
      </c>
      <c r="L174">
        <v>0.06</v>
      </c>
      <c r="M174">
        <v>0.06</v>
      </c>
      <c r="N174">
        <f>ROUND(L174-M174,4)</f>
        <v>0</v>
      </c>
      <c r="O174">
        <f>ROUND(P174,2)</f>
        <v>0</v>
      </c>
      <c r="P174">
        <f>ROUND(ROUND(ROUND(SUMIF(SmtRes!AQ302:'SmtRes'!AQ312,"=1",SmtRes!CU302:'SmtRes'!CU312),2),2)*I174/100,2)</f>
        <v>0</v>
      </c>
      <c r="Q174">
        <f>ROUND(CR174*I174,2)</f>
        <v>0</v>
      </c>
      <c r="R174">
        <f>ROUND(CS174*I174,2)</f>
        <v>0</v>
      </c>
      <c r="S174">
        <f>ROUND(CT174*I174,2)</f>
        <v>0</v>
      </c>
      <c r="T174">
        <f>ROUND(CU174*I174,2)</f>
        <v>0</v>
      </c>
      <c r="U174">
        <f>ROUND(CV174*I174,7)</f>
        <v>0</v>
      </c>
      <c r="V174">
        <f>ROUND(CW174*I174,7)</f>
        <v>0</v>
      </c>
      <c r="W174">
        <f>ROUND(CX174*I174,2)</f>
        <v>0</v>
      </c>
      <c r="X174">
        <f t="shared" si="236"/>
        <v>0</v>
      </c>
      <c r="Y174">
        <f t="shared" si="236"/>
        <v>0</v>
      </c>
      <c r="AA174">
        <v>-1</v>
      </c>
      <c r="AB174">
        <f>ROUND((AC174+AD174+AF174),2)</f>
        <v>0</v>
      </c>
      <c r="AC174">
        <f>ROUND((ES174),2)</f>
        <v>0</v>
      </c>
      <c r="AD174">
        <f>ROUND((((ET174)-(EU174))+AE174),2)</f>
        <v>0</v>
      </c>
      <c r="AE174">
        <f>ROUND((EU174),2)</f>
        <v>0</v>
      </c>
      <c r="AF174">
        <f>ROUND((EV174),2)</f>
        <v>0</v>
      </c>
      <c r="AG174">
        <f>ROUND((AP174),2)</f>
        <v>0</v>
      </c>
      <c r="AH174">
        <f>(EW174)</f>
        <v>0</v>
      </c>
      <c r="AI174">
        <f>(EX174)</f>
        <v>0</v>
      </c>
      <c r="AJ174">
        <f>(AS174)</f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97</v>
      </c>
      <c r="AU174">
        <v>51</v>
      </c>
      <c r="AV174">
        <v>1</v>
      </c>
      <c r="AW174">
        <v>1</v>
      </c>
      <c r="AZ174">
        <v>1</v>
      </c>
      <c r="BA174">
        <v>1</v>
      </c>
      <c r="BB174">
        <v>1</v>
      </c>
      <c r="BC174">
        <v>1</v>
      </c>
      <c r="BD174" t="s">
        <v>3</v>
      </c>
      <c r="BE174" t="s">
        <v>3</v>
      </c>
      <c r="BF174" t="s">
        <v>3</v>
      </c>
      <c r="BG174" t="s">
        <v>3</v>
      </c>
      <c r="BH174">
        <v>3</v>
      </c>
      <c r="BI174">
        <v>2</v>
      </c>
      <c r="BJ174" t="s">
        <v>3</v>
      </c>
      <c r="BM174">
        <v>108001</v>
      </c>
      <c r="BN174">
        <v>0</v>
      </c>
      <c r="BO174" t="s">
        <v>3</v>
      </c>
      <c r="BP174">
        <v>0</v>
      </c>
      <c r="BQ174">
        <v>3</v>
      </c>
      <c r="BR174">
        <v>0</v>
      </c>
      <c r="BS174">
        <v>1</v>
      </c>
      <c r="BT174">
        <v>1</v>
      </c>
      <c r="BU174">
        <v>1</v>
      </c>
      <c r="BV174">
        <v>1</v>
      </c>
      <c r="BW174">
        <v>1</v>
      </c>
      <c r="BX174">
        <v>1</v>
      </c>
      <c r="BY174" t="s">
        <v>3</v>
      </c>
      <c r="BZ174">
        <v>97</v>
      </c>
      <c r="CA174">
        <v>51</v>
      </c>
      <c r="CB174" t="s">
        <v>3</v>
      </c>
      <c r="CE174">
        <v>0</v>
      </c>
      <c r="CF174">
        <v>0</v>
      </c>
      <c r="CG174">
        <v>0</v>
      </c>
      <c r="CH174">
        <v>0</v>
      </c>
      <c r="CI174">
        <v>0</v>
      </c>
      <c r="CJ174">
        <v>0</v>
      </c>
      <c r="CK174">
        <v>0</v>
      </c>
      <c r="CL174">
        <v>0</v>
      </c>
      <c r="CM174">
        <v>0</v>
      </c>
      <c r="CN174" t="s">
        <v>3</v>
      </c>
      <c r="CO174">
        <v>0</v>
      </c>
      <c r="CP174">
        <f>0</f>
        <v>0</v>
      </c>
      <c r="CQ174">
        <f>0</f>
        <v>0</v>
      </c>
      <c r="CR174">
        <f>0</f>
        <v>0</v>
      </c>
      <c r="CS174">
        <f>0</f>
        <v>0</v>
      </c>
      <c r="CT174">
        <f>0</f>
        <v>0</v>
      </c>
      <c r="CU174">
        <f>0</f>
        <v>0</v>
      </c>
      <c r="CV174">
        <f>0</f>
        <v>0</v>
      </c>
      <c r="CW174">
        <f>0</f>
        <v>0</v>
      </c>
      <c r="CX174">
        <f>0</f>
        <v>0</v>
      </c>
      <c r="CY174">
        <f>0</f>
        <v>0</v>
      </c>
      <c r="CZ174">
        <f>0</f>
        <v>0</v>
      </c>
      <c r="DC174" t="s">
        <v>3</v>
      </c>
      <c r="DD174" t="s">
        <v>3</v>
      </c>
      <c r="DE174" t="s">
        <v>3</v>
      </c>
      <c r="DF174" t="s">
        <v>3</v>
      </c>
      <c r="DG174" t="s">
        <v>3</v>
      </c>
      <c r="DH174" t="s">
        <v>3</v>
      </c>
      <c r="DI174" t="s">
        <v>3</v>
      </c>
      <c r="DJ174" t="s">
        <v>3</v>
      </c>
      <c r="DK174" t="s">
        <v>3</v>
      </c>
      <c r="DL174" t="s">
        <v>3</v>
      </c>
      <c r="DM174" t="s">
        <v>3</v>
      </c>
      <c r="DN174">
        <v>0</v>
      </c>
      <c r="DO174">
        <v>0</v>
      </c>
      <c r="DP174">
        <v>1</v>
      </c>
      <c r="DQ174">
        <v>1</v>
      </c>
      <c r="DU174">
        <v>1013</v>
      </c>
      <c r="DV174" t="s">
        <v>152</v>
      </c>
      <c r="DW174" t="s">
        <v>152</v>
      </c>
      <c r="DX174">
        <v>1</v>
      </c>
      <c r="DZ174" t="s">
        <v>3</v>
      </c>
      <c r="EA174" t="s">
        <v>3</v>
      </c>
      <c r="EB174" t="s">
        <v>3</v>
      </c>
      <c r="EC174" t="s">
        <v>3</v>
      </c>
      <c r="EE174">
        <v>83666702</v>
      </c>
      <c r="EF174">
        <v>3</v>
      </c>
      <c r="EG174" t="s">
        <v>144</v>
      </c>
      <c r="EH174">
        <v>0</v>
      </c>
      <c r="EI174" t="s">
        <v>3</v>
      </c>
      <c r="EJ174">
        <v>2</v>
      </c>
      <c r="EK174">
        <v>108001</v>
      </c>
      <c r="EL174" t="s">
        <v>145</v>
      </c>
      <c r="EM174" t="s">
        <v>146</v>
      </c>
      <c r="EO174" t="s">
        <v>3</v>
      </c>
      <c r="EQ174">
        <v>1024</v>
      </c>
      <c r="ER174">
        <v>0</v>
      </c>
      <c r="ES174">
        <v>0</v>
      </c>
      <c r="ET174">
        <v>0</v>
      </c>
      <c r="EU174">
        <v>0</v>
      </c>
      <c r="EV174">
        <v>0</v>
      </c>
      <c r="EW174">
        <v>0</v>
      </c>
      <c r="EX174">
        <v>0</v>
      </c>
      <c r="FQ174">
        <v>0</v>
      </c>
      <c r="FR174">
        <v>0</v>
      </c>
      <c r="FS174">
        <v>0</v>
      </c>
      <c r="FX174">
        <v>97</v>
      </c>
      <c r="FY174">
        <v>51</v>
      </c>
      <c r="GA174" t="s">
        <v>3</v>
      </c>
      <c r="GD174">
        <v>1</v>
      </c>
      <c r="GF174">
        <v>274903907</v>
      </c>
      <c r="GG174">
        <v>2</v>
      </c>
      <c r="GH174">
        <v>1</v>
      </c>
      <c r="GI174">
        <v>-2</v>
      </c>
      <c r="GJ174">
        <v>0</v>
      </c>
      <c r="GK174">
        <v>0</v>
      </c>
      <c r="GL174">
        <f>ROUND(IF(AND(BH174=3,BI174=3,FS174&lt;&gt;0),P174,0),2)</f>
        <v>0</v>
      </c>
      <c r="GM174">
        <f>ROUND(O174+X174+Y174,2)+GX174</f>
        <v>0</v>
      </c>
      <c r="GN174">
        <f>IF(OR(BI174=0,BI174=1),GM174-GX174,0)</f>
        <v>0</v>
      </c>
      <c r="GO174">
        <f>IF(BI174=2,GM174-GX174,0)</f>
        <v>0</v>
      </c>
      <c r="GP174">
        <f>IF(BI174=4,GM174-GX174,0)</f>
        <v>0</v>
      </c>
      <c r="GR174">
        <v>0</v>
      </c>
      <c r="GS174">
        <v>0</v>
      </c>
      <c r="GT174">
        <v>0</v>
      </c>
      <c r="GU174" t="s">
        <v>3</v>
      </c>
      <c r="GV174">
        <f>ROUND((GT174),2)</f>
        <v>0</v>
      </c>
      <c r="GW174">
        <v>1</v>
      </c>
      <c r="GX174">
        <f>ROUND(HC174*I174,2)</f>
        <v>0</v>
      </c>
      <c r="HA174">
        <v>0</v>
      </c>
      <c r="HB174">
        <v>0</v>
      </c>
      <c r="HC174">
        <f>0</f>
        <v>0</v>
      </c>
      <c r="HE174" t="s">
        <v>3</v>
      </c>
      <c r="HF174" t="s">
        <v>3</v>
      </c>
      <c r="HM174" t="s">
        <v>3</v>
      </c>
      <c r="HN174" t="s">
        <v>147</v>
      </c>
      <c r="HO174" t="s">
        <v>148</v>
      </c>
      <c r="HP174" t="s">
        <v>145</v>
      </c>
      <c r="HQ174" t="s">
        <v>145</v>
      </c>
      <c r="HS174">
        <v>0</v>
      </c>
      <c r="IK174">
        <v>0</v>
      </c>
    </row>
    <row r="175" spans="1:255" x14ac:dyDescent="0.2">
      <c r="A175" s="2">
        <v>17</v>
      </c>
      <c r="B175" s="2">
        <v>1</v>
      </c>
      <c r="C175" s="2">
        <f>ROW(SmtRes!A325)</f>
        <v>325</v>
      </c>
      <c r="D175" s="2">
        <f>ROW(EtalonRes!A325)</f>
        <v>325</v>
      </c>
      <c r="E175" s="2" t="s">
        <v>165</v>
      </c>
      <c r="F175" s="2" t="s">
        <v>166</v>
      </c>
      <c r="G175" s="2" t="s">
        <v>167</v>
      </c>
      <c r="H175" s="2" t="s">
        <v>168</v>
      </c>
      <c r="I175" s="2">
        <v>0</v>
      </c>
      <c r="J175" s="2">
        <v>0</v>
      </c>
      <c r="K175" s="2">
        <v>0</v>
      </c>
      <c r="L175" s="2">
        <v>0.14699999999999999</v>
      </c>
      <c r="M175" s="2">
        <v>0.14699999999999999</v>
      </c>
      <c r="N175" s="2">
        <f>ROUND(L175-M175,4)</f>
        <v>0</v>
      </c>
      <c r="O175" s="2">
        <f>ROUND(CP175,2)</f>
        <v>0</v>
      </c>
      <c r="P175" s="2">
        <f>SUMIF(SmtRes!AQ313:'SmtRes'!AQ325,"=1",SmtRes!DF313:'SmtRes'!DF325)</f>
        <v>0</v>
      </c>
      <c r="Q175" s="2">
        <f>SUMIF(SmtRes!AQ313:'SmtRes'!AQ325,"=1",SmtRes!DG313:'SmtRes'!DG325)</f>
        <v>0</v>
      </c>
      <c r="R175" s="2">
        <f>SUMIF(SmtRes!AQ313:'SmtRes'!AQ325,"=1",SmtRes!DH313:'SmtRes'!DH325)</f>
        <v>0</v>
      </c>
      <c r="S175" s="2">
        <f>SUMIF(SmtRes!AQ313:'SmtRes'!AQ325,"=1",SmtRes!DI313:'SmtRes'!DI325)</f>
        <v>0</v>
      </c>
      <c r="T175" s="2">
        <f>ROUND(CU175*I175,2)</f>
        <v>0</v>
      </c>
      <c r="U175" s="2">
        <f>SUMIF(SmtRes!AQ313:'SmtRes'!AQ325,"=1",SmtRes!CV313:'SmtRes'!CV325)</f>
        <v>0</v>
      </c>
      <c r="V175" s="2">
        <f>SUMIF(SmtRes!AQ313:'SmtRes'!AQ325,"=1",SmtRes!CW313:'SmtRes'!CW325)</f>
        <v>0</v>
      </c>
      <c r="W175" s="2">
        <f>ROUND(CX175*I175,2)</f>
        <v>0</v>
      </c>
      <c r="X175" s="2">
        <f t="shared" si="236"/>
        <v>0</v>
      </c>
      <c r="Y175" s="2">
        <f t="shared" si="236"/>
        <v>0</v>
      </c>
      <c r="Z175" s="2"/>
      <c r="AA175" s="2">
        <v>85057682</v>
      </c>
      <c r="AB175" s="2">
        <f>ROUND((AC175+AD175+AF175),2)</f>
        <v>85255.83</v>
      </c>
      <c r="AC175" s="2">
        <f>ROUND((0),2)</f>
        <v>0</v>
      </c>
      <c r="AD175" s="2">
        <f>ROUND((((SUM(SmtRes!BR313:'SmtRes'!BR325))-(SUM(SmtRes!BS313:'SmtRes'!BS325)))+AE175),2)</f>
        <v>9648.4599999999991</v>
      </c>
      <c r="AE175" s="2">
        <f>ROUND((SUM(SmtRes!BS313:'SmtRes'!BS325)),2)</f>
        <v>20414.46</v>
      </c>
      <c r="AF175" s="2">
        <f>ROUND((SUM(SmtRes!BT313:'SmtRes'!BT325)),2)</f>
        <v>75607.37</v>
      </c>
      <c r="AG175" s="2">
        <f>ROUND((AP175),2)</f>
        <v>0</v>
      </c>
      <c r="AH175" s="2">
        <f>(SUM(SmtRes!BU313:'SmtRes'!BU325))</f>
        <v>95.12</v>
      </c>
      <c r="AI175" s="2">
        <f>(SUM(SmtRes!BV313:'SmtRes'!BV325))</f>
        <v>24.889999999999997</v>
      </c>
      <c r="AJ175" s="2">
        <f>(AS175)</f>
        <v>0</v>
      </c>
      <c r="AK175" s="2">
        <v>105670.2788</v>
      </c>
      <c r="AL175" s="2">
        <v>0</v>
      </c>
      <c r="AM175" s="2">
        <v>9648.4517999999989</v>
      </c>
      <c r="AN175" s="2">
        <v>20414.455600000001</v>
      </c>
      <c r="AO175" s="2">
        <v>75607.371400000004</v>
      </c>
      <c r="AP175" s="2">
        <v>0</v>
      </c>
      <c r="AQ175" s="2">
        <v>95.12</v>
      </c>
      <c r="AR175" s="2">
        <v>24.889999999999997</v>
      </c>
      <c r="AS175" s="2">
        <v>0</v>
      </c>
      <c r="AT175" s="2">
        <v>103</v>
      </c>
      <c r="AU175" s="2">
        <v>60</v>
      </c>
      <c r="AV175" s="2">
        <v>1</v>
      </c>
      <c r="AW175" s="2">
        <v>1</v>
      </c>
      <c r="AX175" s="2"/>
      <c r="AY175" s="2"/>
      <c r="AZ175" s="2">
        <v>1</v>
      </c>
      <c r="BA175" s="2">
        <v>1</v>
      </c>
      <c r="BB175" s="2">
        <v>1</v>
      </c>
      <c r="BC175" s="2">
        <v>1</v>
      </c>
      <c r="BD175" s="2" t="s">
        <v>3</v>
      </c>
      <c r="BE175" s="2" t="s">
        <v>3</v>
      </c>
      <c r="BF175" s="2" t="s">
        <v>3</v>
      </c>
      <c r="BG175" s="2" t="s">
        <v>3</v>
      </c>
      <c r="BH175" s="2">
        <v>0</v>
      </c>
      <c r="BI175" s="2">
        <v>1</v>
      </c>
      <c r="BJ175" s="2" t="s">
        <v>169</v>
      </c>
      <c r="BK175" s="2"/>
      <c r="BL175" s="2"/>
      <c r="BM175" s="2">
        <v>33001</v>
      </c>
      <c r="BN175" s="2">
        <v>0</v>
      </c>
      <c r="BO175" s="2" t="s">
        <v>3</v>
      </c>
      <c r="BP175" s="2">
        <v>0</v>
      </c>
      <c r="BQ175" s="2">
        <v>2</v>
      </c>
      <c r="BR175" s="2">
        <v>0</v>
      </c>
      <c r="BS175" s="2">
        <v>1</v>
      </c>
      <c r="BT175" s="2">
        <v>1</v>
      </c>
      <c r="BU175" s="2">
        <v>1</v>
      </c>
      <c r="BV175" s="2">
        <v>1</v>
      </c>
      <c r="BW175" s="2">
        <v>1</v>
      </c>
      <c r="BX175" s="2">
        <v>1</v>
      </c>
      <c r="BY175" s="2" t="s">
        <v>3</v>
      </c>
      <c r="BZ175" s="2">
        <v>103</v>
      </c>
      <c r="CA175" s="2">
        <v>60</v>
      </c>
      <c r="CB175" s="2" t="s">
        <v>3</v>
      </c>
      <c r="CC175" s="2"/>
      <c r="CD175" s="2"/>
      <c r="CE175" s="2">
        <v>0</v>
      </c>
      <c r="CF175" s="2">
        <v>0</v>
      </c>
      <c r="CG175" s="2">
        <v>0</v>
      </c>
      <c r="CH175" s="2">
        <v>6</v>
      </c>
      <c r="CI175" s="2">
        <v>0</v>
      </c>
      <c r="CJ175" s="2">
        <v>0</v>
      </c>
      <c r="CK175" s="2">
        <v>0</v>
      </c>
      <c r="CL175" s="2">
        <v>0</v>
      </c>
      <c r="CM175" s="2">
        <v>0</v>
      </c>
      <c r="CN175" s="2" t="s">
        <v>3</v>
      </c>
      <c r="CO175" s="2">
        <v>0</v>
      </c>
      <c r="CP175" s="2">
        <f>(P175+Q175+S175+R175)</f>
        <v>0</v>
      </c>
      <c r="CQ175" s="2">
        <f>SUMIF(SmtRes!AQ313:'SmtRes'!AQ325,"=1",SmtRes!AA313:'SmtRes'!AA325)</f>
        <v>0</v>
      </c>
      <c r="CR175" s="2">
        <f>SUMIF(SmtRes!AQ313:'SmtRes'!AQ325,"=1",SmtRes!AB313:'SmtRes'!AB325)</f>
        <v>2984.03</v>
      </c>
      <c r="CS175" s="2">
        <f>SUMIF(SmtRes!AQ313:'SmtRes'!AQ325,"=1",SmtRes!AC313:'SmtRes'!AC325)</f>
        <v>3525.83</v>
      </c>
      <c r="CT175" s="2">
        <f>SUMIF(SmtRes!AQ313:'SmtRes'!AQ325,"=1",SmtRes!AD313:'SmtRes'!AD325)</f>
        <v>3125.9799999999996</v>
      </c>
      <c r="CU175" s="2">
        <f>AG175</f>
        <v>0</v>
      </c>
      <c r="CV175" s="2">
        <f>SUMIF(SmtRes!AQ313:'SmtRes'!AQ325,"=1",SmtRes!BU313:'SmtRes'!BU325)</f>
        <v>95.12</v>
      </c>
      <c r="CW175" s="2">
        <f>SUMIF(SmtRes!AQ313:'SmtRes'!AQ325,"=1",SmtRes!BV313:'SmtRes'!BV325)</f>
        <v>24.889999999999997</v>
      </c>
      <c r="CX175" s="2">
        <f>AJ175</f>
        <v>0</v>
      </c>
      <c r="CY175" s="2">
        <f>(((S175+R175)*AT175)/100)</f>
        <v>0</v>
      </c>
      <c r="CZ175" s="2">
        <f>(((S175+R175)*AU175)/100)</f>
        <v>0</v>
      </c>
      <c r="DA175" s="2"/>
      <c r="DB175" s="2"/>
      <c r="DC175" s="2" t="s">
        <v>3</v>
      </c>
      <c r="DD175" s="2" t="s">
        <v>3</v>
      </c>
      <c r="DE175" s="2" t="s">
        <v>3</v>
      </c>
      <c r="DF175" s="2" t="s">
        <v>3</v>
      </c>
      <c r="DG175" s="2" t="s">
        <v>3</v>
      </c>
      <c r="DH175" s="2" t="s">
        <v>3</v>
      </c>
      <c r="DI175" s="2" t="s">
        <v>3</v>
      </c>
      <c r="DJ175" s="2" t="s">
        <v>3</v>
      </c>
      <c r="DK175" s="2" t="s">
        <v>3</v>
      </c>
      <c r="DL175" s="2" t="s">
        <v>3</v>
      </c>
      <c r="DM175" s="2" t="s">
        <v>3</v>
      </c>
      <c r="DN175" s="2">
        <v>0</v>
      </c>
      <c r="DO175" s="2">
        <v>0</v>
      </c>
      <c r="DP175" s="2">
        <v>1</v>
      </c>
      <c r="DQ175" s="2">
        <v>1</v>
      </c>
      <c r="DR175" s="2"/>
      <c r="DS175" s="2"/>
      <c r="DT175" s="2"/>
      <c r="DU175" s="2">
        <v>1013</v>
      </c>
      <c r="DV175" s="2" t="s">
        <v>168</v>
      </c>
      <c r="DW175" s="2" t="s">
        <v>170</v>
      </c>
      <c r="DX175" s="2">
        <v>1</v>
      </c>
      <c r="DY175" s="2"/>
      <c r="DZ175" s="2" t="s">
        <v>3</v>
      </c>
      <c r="EA175" s="2" t="s">
        <v>3</v>
      </c>
      <c r="EB175" s="2" t="s">
        <v>3</v>
      </c>
      <c r="EC175" s="2" t="s">
        <v>3</v>
      </c>
      <c r="ED175" s="2"/>
      <c r="EE175" s="2">
        <v>83666879</v>
      </c>
      <c r="EF175" s="2">
        <v>2</v>
      </c>
      <c r="EG175" s="2" t="s">
        <v>24</v>
      </c>
      <c r="EH175" s="2">
        <v>27</v>
      </c>
      <c r="EI175" s="2" t="s">
        <v>59</v>
      </c>
      <c r="EJ175" s="2">
        <v>1</v>
      </c>
      <c r="EK175" s="2">
        <v>33001</v>
      </c>
      <c r="EL175" s="2" t="s">
        <v>59</v>
      </c>
      <c r="EM175" s="2" t="s">
        <v>60</v>
      </c>
      <c r="EN175" s="2"/>
      <c r="EO175" s="2" t="s">
        <v>3</v>
      </c>
      <c r="EP175" s="2"/>
      <c r="EQ175" s="2">
        <v>131072</v>
      </c>
      <c r="ER175" s="2">
        <v>0</v>
      </c>
      <c r="ES175" s="2">
        <v>0</v>
      </c>
      <c r="ET175" s="2">
        <v>0</v>
      </c>
      <c r="EU175" s="2">
        <v>0</v>
      </c>
      <c r="EV175" s="2">
        <v>0</v>
      </c>
      <c r="EW175" s="2">
        <v>95.12</v>
      </c>
      <c r="EX175" s="2">
        <v>24.89</v>
      </c>
      <c r="EY175" s="2">
        <v>0</v>
      </c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>
        <v>0</v>
      </c>
      <c r="FR175" s="2">
        <v>0</v>
      </c>
      <c r="FS175" s="2">
        <v>0</v>
      </c>
      <c r="FT175" s="2"/>
      <c r="FU175" s="2"/>
      <c r="FV175" s="2"/>
      <c r="FW175" s="2"/>
      <c r="FX175" s="2">
        <v>103</v>
      </c>
      <c r="FY175" s="2">
        <v>60</v>
      </c>
      <c r="FZ175" s="2"/>
      <c r="GA175" s="2" t="s">
        <v>3</v>
      </c>
      <c r="GB175" s="2"/>
      <c r="GC175" s="2"/>
      <c r="GD175" s="2">
        <v>1</v>
      </c>
      <c r="GE175" s="2"/>
      <c r="GF175" s="2">
        <v>1117055163</v>
      </c>
      <c r="GG175" s="2">
        <v>2</v>
      </c>
      <c r="GH175" s="2">
        <v>1</v>
      </c>
      <c r="GI175" s="2">
        <v>-2</v>
      </c>
      <c r="GJ175" s="2">
        <v>0</v>
      </c>
      <c r="GK175" s="2">
        <v>0</v>
      </c>
      <c r="GL175" s="2">
        <f>ROUND(IF(AND(BH175=3,BI175=3,FS175&lt;&gt;0),P175,0),2)</f>
        <v>0</v>
      </c>
      <c r="GM175" s="2">
        <f>ROUND(O175+X175+Y175,2)+GX175</f>
        <v>0</v>
      </c>
      <c r="GN175" s="2">
        <f>IF(OR(BI175=0,BI175=1),GM175-GX175,0)</f>
        <v>0</v>
      </c>
      <c r="GO175" s="2">
        <f>IF(BI175=2,GM175-GX175,0)</f>
        <v>0</v>
      </c>
      <c r="GP175" s="2">
        <f>IF(BI175=4,GM175-GX175,0)</f>
        <v>0</v>
      </c>
      <c r="GQ175" s="2"/>
      <c r="GR175" s="2">
        <v>0</v>
      </c>
      <c r="GS175" s="2">
        <v>3</v>
      </c>
      <c r="GT175" s="2">
        <v>0</v>
      </c>
      <c r="GU175" s="2" t="s">
        <v>3</v>
      </c>
      <c r="GV175" s="2">
        <f>ROUND((GT175),2)</f>
        <v>0</v>
      </c>
      <c r="GW175" s="2">
        <v>1</v>
      </c>
      <c r="GX175" s="2">
        <f>ROUND(HC175*I175,2)</f>
        <v>0</v>
      </c>
      <c r="GY175" s="2"/>
      <c r="GZ175" s="2"/>
      <c r="HA175" s="2">
        <v>0</v>
      </c>
      <c r="HB175" s="2">
        <v>0</v>
      </c>
      <c r="HC175" s="2">
        <f>GV175*GW175</f>
        <v>0</v>
      </c>
      <c r="HD175" s="2"/>
      <c r="HE175" s="2" t="s">
        <v>3</v>
      </c>
      <c r="HF175" s="2" t="s">
        <v>3</v>
      </c>
      <c r="HG175" s="2"/>
      <c r="HH175" s="2"/>
      <c r="HI175" s="2"/>
      <c r="HJ175" s="2"/>
      <c r="HK175" s="2"/>
      <c r="HL175" s="2"/>
      <c r="HM175" s="2" t="s">
        <v>3</v>
      </c>
      <c r="HN175" s="2" t="s">
        <v>61</v>
      </c>
      <c r="HO175" s="2" t="s">
        <v>62</v>
      </c>
      <c r="HP175" s="2" t="s">
        <v>59</v>
      </c>
      <c r="HQ175" s="2" t="s">
        <v>59</v>
      </c>
      <c r="HR175" s="2"/>
      <c r="HS175" s="2">
        <v>0</v>
      </c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>
        <v>0</v>
      </c>
      <c r="IL175" s="2"/>
      <c r="IM175" s="2"/>
      <c r="IN175" s="2"/>
      <c r="IO175" s="2"/>
      <c r="IP175" s="2"/>
      <c r="IQ175" s="2"/>
      <c r="IR175" s="2"/>
      <c r="IS175" s="2"/>
      <c r="IT175" s="2"/>
      <c r="IU175" s="2"/>
    </row>
    <row r="176" spans="1:255" x14ac:dyDescent="0.2">
      <c r="A176">
        <v>17</v>
      </c>
      <c r="B176">
        <v>1</v>
      </c>
      <c r="C176">
        <f>ROW(SmtRes!A338)</f>
        <v>338</v>
      </c>
      <c r="D176">
        <f>ROW(EtalonRes!A338)</f>
        <v>338</v>
      </c>
      <c r="E176" t="s">
        <v>165</v>
      </c>
      <c r="F176" t="s">
        <v>166</v>
      </c>
      <c r="G176" t="s">
        <v>167</v>
      </c>
      <c r="H176" t="s">
        <v>168</v>
      </c>
      <c r="I176">
        <v>0</v>
      </c>
      <c r="J176">
        <v>0</v>
      </c>
      <c r="K176">
        <v>0</v>
      </c>
      <c r="L176">
        <v>0.14699999999999999</v>
      </c>
      <c r="M176">
        <v>0.14699999999999999</v>
      </c>
      <c r="N176">
        <f>ROUND(L176-M176,4)</f>
        <v>0</v>
      </c>
      <c r="O176">
        <f>ROUND(CP176,2)</f>
        <v>0</v>
      </c>
      <c r="P176">
        <f>SUMIF(SmtRes!AQ326:'SmtRes'!AQ338,"=1",SmtRes!DF326:'SmtRes'!DF338)</f>
        <v>0</v>
      </c>
      <c r="Q176">
        <f>SUMIF(SmtRes!AQ326:'SmtRes'!AQ338,"=1",SmtRes!DG326:'SmtRes'!DG338)</f>
        <v>0</v>
      </c>
      <c r="R176">
        <f>SUMIF(SmtRes!AQ326:'SmtRes'!AQ338,"=1",SmtRes!DH326:'SmtRes'!DH338)</f>
        <v>0</v>
      </c>
      <c r="S176">
        <f>SUMIF(SmtRes!AQ326:'SmtRes'!AQ338,"=1",SmtRes!DI326:'SmtRes'!DI338)</f>
        <v>0</v>
      </c>
      <c r="T176">
        <f>ROUND(CU176*I176,2)</f>
        <v>0</v>
      </c>
      <c r="U176">
        <f>SUMIF(SmtRes!AQ326:'SmtRes'!AQ338,"=1",SmtRes!CV326:'SmtRes'!CV338)</f>
        <v>0</v>
      </c>
      <c r="V176">
        <f>SUMIF(SmtRes!AQ326:'SmtRes'!AQ338,"=1",SmtRes!CW326:'SmtRes'!CW338)</f>
        <v>0</v>
      </c>
      <c r="W176">
        <f>ROUND(CX176*I176,2)</f>
        <v>0</v>
      </c>
      <c r="X176">
        <f t="shared" si="236"/>
        <v>0</v>
      </c>
      <c r="Y176">
        <f t="shared" si="236"/>
        <v>0</v>
      </c>
      <c r="AA176">
        <v>85057623</v>
      </c>
      <c r="AB176">
        <f>ROUND((AC176+AD176+AF176),2)</f>
        <v>85255.83</v>
      </c>
      <c r="AC176">
        <f>ROUND((0),2)</f>
        <v>0</v>
      </c>
      <c r="AD176">
        <f>ROUND((((SUM(SmtRes!BR326:'SmtRes'!BR338))-(SUM(SmtRes!BS326:'SmtRes'!BS338)))+AE176),2)</f>
        <v>9648.4599999999991</v>
      </c>
      <c r="AE176">
        <f>ROUND((SUM(SmtRes!BS326:'SmtRes'!BS338)),2)</f>
        <v>20414.46</v>
      </c>
      <c r="AF176">
        <f>ROUND((SUM(SmtRes!BT326:'SmtRes'!BT338)),2)</f>
        <v>75607.37</v>
      </c>
      <c r="AG176">
        <f>ROUND((AP176),2)</f>
        <v>0</v>
      </c>
      <c r="AH176">
        <f>(SUM(SmtRes!BU326:'SmtRes'!BU338))</f>
        <v>95.12</v>
      </c>
      <c r="AI176">
        <f>(SUM(SmtRes!BV326:'SmtRes'!BV338))</f>
        <v>24.889999999999997</v>
      </c>
      <c r="AJ176">
        <f>(AS176)</f>
        <v>0</v>
      </c>
      <c r="AK176">
        <v>105670.2788</v>
      </c>
      <c r="AL176">
        <v>0</v>
      </c>
      <c r="AM176">
        <v>9648.4517999999989</v>
      </c>
      <c r="AN176">
        <v>20414.455600000001</v>
      </c>
      <c r="AO176">
        <v>75607.371400000004</v>
      </c>
      <c r="AP176">
        <v>0</v>
      </c>
      <c r="AQ176">
        <v>95.12</v>
      </c>
      <c r="AR176">
        <v>24.889999999999997</v>
      </c>
      <c r="AS176">
        <v>0</v>
      </c>
      <c r="AT176">
        <v>103</v>
      </c>
      <c r="AU176">
        <v>60</v>
      </c>
      <c r="AV176">
        <v>1</v>
      </c>
      <c r="AW176">
        <v>1</v>
      </c>
      <c r="AZ176">
        <v>1</v>
      </c>
      <c r="BA176">
        <v>1</v>
      </c>
      <c r="BB176">
        <v>1</v>
      </c>
      <c r="BC176">
        <v>1</v>
      </c>
      <c r="BD176" t="s">
        <v>3</v>
      </c>
      <c r="BE176" t="s">
        <v>3</v>
      </c>
      <c r="BF176" t="s">
        <v>3</v>
      </c>
      <c r="BG176" t="s">
        <v>3</v>
      </c>
      <c r="BH176">
        <v>0</v>
      </c>
      <c r="BI176">
        <v>1</v>
      </c>
      <c r="BJ176" t="s">
        <v>169</v>
      </c>
      <c r="BM176">
        <v>33001</v>
      </c>
      <c r="BN176">
        <v>0</v>
      </c>
      <c r="BO176" t="s">
        <v>3</v>
      </c>
      <c r="BP176">
        <v>0</v>
      </c>
      <c r="BQ176">
        <v>2</v>
      </c>
      <c r="BR176">
        <v>0</v>
      </c>
      <c r="BS176">
        <v>1</v>
      </c>
      <c r="BT176">
        <v>1</v>
      </c>
      <c r="BU176">
        <v>1</v>
      </c>
      <c r="BV176">
        <v>1</v>
      </c>
      <c r="BW176">
        <v>1</v>
      </c>
      <c r="BX176">
        <v>1</v>
      </c>
      <c r="BY176" t="s">
        <v>3</v>
      </c>
      <c r="BZ176">
        <v>103</v>
      </c>
      <c r="CA176">
        <v>60</v>
      </c>
      <c r="CB176" t="s">
        <v>3</v>
      </c>
      <c r="CE176">
        <v>0</v>
      </c>
      <c r="CF176">
        <v>0</v>
      </c>
      <c r="CG176">
        <v>0</v>
      </c>
      <c r="CH176">
        <v>6</v>
      </c>
      <c r="CI176">
        <v>0</v>
      </c>
      <c r="CJ176">
        <v>0</v>
      </c>
      <c r="CK176">
        <v>0</v>
      </c>
      <c r="CL176">
        <v>0</v>
      </c>
      <c r="CM176">
        <v>0</v>
      </c>
      <c r="CN176" t="s">
        <v>3</v>
      </c>
      <c r="CO176">
        <v>0</v>
      </c>
      <c r="CP176">
        <f>(P176+Q176+S176+R176)</f>
        <v>0</v>
      </c>
      <c r="CQ176">
        <f>SUMIF(SmtRes!AQ326:'SmtRes'!AQ338,"=1",SmtRes!AA326:'SmtRes'!AA338)</f>
        <v>0</v>
      </c>
      <c r="CR176">
        <f>SUMIF(SmtRes!AQ326:'SmtRes'!AQ338,"=1",SmtRes!AB326:'SmtRes'!AB338)</f>
        <v>2984.03</v>
      </c>
      <c r="CS176">
        <f>SUMIF(SmtRes!AQ326:'SmtRes'!AQ338,"=1",SmtRes!AC326:'SmtRes'!AC338)</f>
        <v>3525.83</v>
      </c>
      <c r="CT176">
        <f>SUMIF(SmtRes!AQ326:'SmtRes'!AQ338,"=1",SmtRes!AD326:'SmtRes'!AD338)</f>
        <v>3125.9799999999996</v>
      </c>
      <c r="CU176">
        <f>AG176</f>
        <v>0</v>
      </c>
      <c r="CV176">
        <f>SUMIF(SmtRes!AQ326:'SmtRes'!AQ338,"=1",SmtRes!BU326:'SmtRes'!BU338)</f>
        <v>95.12</v>
      </c>
      <c r="CW176">
        <f>SUMIF(SmtRes!AQ326:'SmtRes'!AQ338,"=1",SmtRes!BV326:'SmtRes'!BV338)</f>
        <v>24.889999999999997</v>
      </c>
      <c r="CX176">
        <f>AJ176</f>
        <v>0</v>
      </c>
      <c r="CY176">
        <f>(((S176+R176)*AT176)/100)</f>
        <v>0</v>
      </c>
      <c r="CZ176">
        <f>(((S176+R176)*AU176)/100)</f>
        <v>0</v>
      </c>
      <c r="DC176" t="s">
        <v>3</v>
      </c>
      <c r="DD176" t="s">
        <v>3</v>
      </c>
      <c r="DE176" t="s">
        <v>3</v>
      </c>
      <c r="DF176" t="s">
        <v>3</v>
      </c>
      <c r="DG176" t="s">
        <v>3</v>
      </c>
      <c r="DH176" t="s">
        <v>3</v>
      </c>
      <c r="DI176" t="s">
        <v>3</v>
      </c>
      <c r="DJ176" t="s">
        <v>3</v>
      </c>
      <c r="DK176" t="s">
        <v>3</v>
      </c>
      <c r="DL176" t="s">
        <v>3</v>
      </c>
      <c r="DM176" t="s">
        <v>3</v>
      </c>
      <c r="DN176">
        <v>0</v>
      </c>
      <c r="DO176">
        <v>0</v>
      </c>
      <c r="DP176">
        <v>1</v>
      </c>
      <c r="DQ176">
        <v>1</v>
      </c>
      <c r="DU176">
        <v>1013</v>
      </c>
      <c r="DV176" t="s">
        <v>168</v>
      </c>
      <c r="DW176" t="s">
        <v>170</v>
      </c>
      <c r="DX176">
        <v>1</v>
      </c>
      <c r="DZ176" t="s">
        <v>3</v>
      </c>
      <c r="EA176" t="s">
        <v>3</v>
      </c>
      <c r="EB176" t="s">
        <v>3</v>
      </c>
      <c r="EC176" t="s">
        <v>3</v>
      </c>
      <c r="EE176">
        <v>83666879</v>
      </c>
      <c r="EF176">
        <v>2</v>
      </c>
      <c r="EG176" t="s">
        <v>24</v>
      </c>
      <c r="EH176">
        <v>27</v>
      </c>
      <c r="EI176" t="s">
        <v>59</v>
      </c>
      <c r="EJ176">
        <v>1</v>
      </c>
      <c r="EK176">
        <v>33001</v>
      </c>
      <c r="EL176" t="s">
        <v>59</v>
      </c>
      <c r="EM176" t="s">
        <v>60</v>
      </c>
      <c r="EO176" t="s">
        <v>3</v>
      </c>
      <c r="EQ176">
        <v>131072</v>
      </c>
      <c r="ER176">
        <v>0</v>
      </c>
      <c r="ES176">
        <v>0</v>
      </c>
      <c r="ET176">
        <v>0</v>
      </c>
      <c r="EU176">
        <v>0</v>
      </c>
      <c r="EV176">
        <v>0</v>
      </c>
      <c r="EW176">
        <v>95.12</v>
      </c>
      <c r="EX176">
        <v>24.89</v>
      </c>
      <c r="EY176">
        <v>0</v>
      </c>
      <c r="FQ176">
        <v>0</v>
      </c>
      <c r="FR176">
        <v>0</v>
      </c>
      <c r="FS176">
        <v>0</v>
      </c>
      <c r="FX176">
        <v>103</v>
      </c>
      <c r="FY176">
        <v>60</v>
      </c>
      <c r="GA176" t="s">
        <v>3</v>
      </c>
      <c r="GD176">
        <v>1</v>
      </c>
      <c r="GF176">
        <v>1117055163</v>
      </c>
      <c r="GG176">
        <v>2</v>
      </c>
      <c r="GH176">
        <v>1</v>
      </c>
      <c r="GI176">
        <v>-2</v>
      </c>
      <c r="GJ176">
        <v>0</v>
      </c>
      <c r="GK176">
        <v>0</v>
      </c>
      <c r="GL176">
        <f>ROUND(IF(AND(BH176=3,BI176=3,FS176&lt;&gt;0),P176,0),2)</f>
        <v>0</v>
      </c>
      <c r="GM176">
        <f>ROUND(O176+X176+Y176,2)+GX176</f>
        <v>0</v>
      </c>
      <c r="GN176">
        <f>IF(OR(BI176=0,BI176=1),GM176-GX176,0)</f>
        <v>0</v>
      </c>
      <c r="GO176">
        <f>IF(BI176=2,GM176-GX176,0)</f>
        <v>0</v>
      </c>
      <c r="GP176">
        <f>IF(BI176=4,GM176-GX176,0)</f>
        <v>0</v>
      </c>
      <c r="GR176">
        <v>0</v>
      </c>
      <c r="GS176">
        <v>3</v>
      </c>
      <c r="GT176">
        <v>0</v>
      </c>
      <c r="GU176" t="s">
        <v>3</v>
      </c>
      <c r="GV176">
        <f>ROUND((GT176),2)</f>
        <v>0</v>
      </c>
      <c r="GW176">
        <v>1</v>
      </c>
      <c r="GX176">
        <f>ROUND(HC176*I176,2)</f>
        <v>0</v>
      </c>
      <c r="HA176">
        <v>0</v>
      </c>
      <c r="HB176">
        <v>0</v>
      </c>
      <c r="HC176">
        <f>GV176*GW176</f>
        <v>0</v>
      </c>
      <c r="HE176" t="s">
        <v>3</v>
      </c>
      <c r="HF176" t="s">
        <v>3</v>
      </c>
      <c r="HM176" t="s">
        <v>3</v>
      </c>
      <c r="HN176" t="s">
        <v>61</v>
      </c>
      <c r="HO176" t="s">
        <v>62</v>
      </c>
      <c r="HP176" t="s">
        <v>59</v>
      </c>
      <c r="HQ176" t="s">
        <v>59</v>
      </c>
      <c r="HS176">
        <v>0</v>
      </c>
      <c r="IK176">
        <v>0</v>
      </c>
    </row>
    <row r="177" spans="1:255" x14ac:dyDescent="0.2">
      <c r="A177" s="2">
        <v>19</v>
      </c>
      <c r="B177" s="2">
        <v>1</v>
      </c>
      <c r="C177" s="2"/>
      <c r="D177" s="2"/>
      <c r="E177" s="2"/>
      <c r="F177" s="2" t="s">
        <v>3</v>
      </c>
      <c r="G177" s="2" t="s">
        <v>171</v>
      </c>
      <c r="H177" s="2" t="s">
        <v>3</v>
      </c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>
        <v>1</v>
      </c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>
        <v>0</v>
      </c>
      <c r="IL177" s="2"/>
      <c r="IM177" s="2"/>
      <c r="IN177" s="2"/>
      <c r="IO177" s="2"/>
      <c r="IP177" s="2"/>
      <c r="IQ177" s="2"/>
      <c r="IR177" s="2"/>
      <c r="IS177" s="2"/>
      <c r="IT177" s="2"/>
      <c r="IU177" s="2"/>
    </row>
    <row r="178" spans="1:255" x14ac:dyDescent="0.2">
      <c r="A178" s="2">
        <v>18</v>
      </c>
      <c r="B178" s="2">
        <v>1</v>
      </c>
      <c r="C178" s="2">
        <v>323</v>
      </c>
      <c r="D178" s="2"/>
      <c r="E178" s="2" t="s">
        <v>172</v>
      </c>
      <c r="F178" s="2" t="s">
        <v>173</v>
      </c>
      <c r="G178" s="2" t="s">
        <v>174</v>
      </c>
      <c r="H178" s="2" t="s">
        <v>43</v>
      </c>
      <c r="I178" s="2">
        <f>I175*J178</f>
        <v>0</v>
      </c>
      <c r="J178" s="2">
        <v>0</v>
      </c>
      <c r="K178" s="2">
        <v>0</v>
      </c>
      <c r="L178" s="2">
        <v>0</v>
      </c>
      <c r="M178" s="2">
        <v>0</v>
      </c>
      <c r="N178" s="2">
        <f t="shared" ref="N178:N185" si="237">ROUND(L178-M178,4)</f>
        <v>0</v>
      </c>
      <c r="O178" s="2">
        <f t="shared" ref="O178:O185" si="238">ROUND(CP178,2)</f>
        <v>0</v>
      </c>
      <c r="P178" s="2">
        <f t="shared" ref="P178:P183" si="239">ROUND(CQ178*I178,2)</f>
        <v>0</v>
      </c>
      <c r="Q178" s="2">
        <f t="shared" ref="Q178:Q183" si="240">ROUND(CR178*I178,2)</f>
        <v>0</v>
      </c>
      <c r="R178" s="2">
        <f t="shared" ref="R178:R183" si="241">ROUND(CS178*I178,2)</f>
        <v>0</v>
      </c>
      <c r="S178" s="2">
        <f t="shared" ref="S178:S183" si="242">ROUND(CT178*I178,2)</f>
        <v>0</v>
      </c>
      <c r="T178" s="2">
        <f t="shared" ref="T178:T185" si="243">ROUND(CU178*I178,2)</f>
        <v>0</v>
      </c>
      <c r="U178" s="2">
        <f t="shared" ref="U178:U183" si="244">ROUND(CV178*I178,7)</f>
        <v>0</v>
      </c>
      <c r="V178" s="2">
        <f t="shared" ref="V178:V183" si="245">ROUND(CW178*I178,7)</f>
        <v>0</v>
      </c>
      <c r="W178" s="2">
        <f t="shared" ref="W178:W185" si="246">ROUND(CX178*I178,2)</f>
        <v>0</v>
      </c>
      <c r="X178" s="2">
        <f t="shared" ref="X178:Y185" si="247">ROUND(CY178,2)</f>
        <v>0</v>
      </c>
      <c r="Y178" s="2">
        <f t="shared" si="247"/>
        <v>0</v>
      </c>
      <c r="Z178" s="2"/>
      <c r="AA178" s="2">
        <v>85057682</v>
      </c>
      <c r="AB178" s="2">
        <f t="shared" ref="AB178:AB185" si="248">ROUND((AC178+AD178+AF178),2)</f>
        <v>0</v>
      </c>
      <c r="AC178" s="2">
        <f t="shared" ref="AC178:AC183" si="249">ROUND((ES178),2)</f>
        <v>0</v>
      </c>
      <c r="AD178" s="2">
        <f t="shared" ref="AD178:AD183" si="250">ROUND((((ET178)-(EU178))+AE178),2)</f>
        <v>0</v>
      </c>
      <c r="AE178" s="2">
        <f t="shared" ref="AE178:AF183" si="251">ROUND((EU178),2)</f>
        <v>0</v>
      </c>
      <c r="AF178" s="2">
        <f t="shared" si="251"/>
        <v>0</v>
      </c>
      <c r="AG178" s="2">
        <f t="shared" ref="AG178:AG185" si="252">ROUND((AP178),2)</f>
        <v>0</v>
      </c>
      <c r="AH178" s="2">
        <f t="shared" ref="AH178:AI183" si="253">(EW178)</f>
        <v>0</v>
      </c>
      <c r="AI178" s="2">
        <f t="shared" si="253"/>
        <v>0</v>
      </c>
      <c r="AJ178" s="2">
        <f t="shared" ref="AJ178:AJ185" si="254">(AS178)</f>
        <v>0</v>
      </c>
      <c r="AK178" s="2">
        <v>0</v>
      </c>
      <c r="AL178" s="2">
        <v>0</v>
      </c>
      <c r="AM178" s="2">
        <v>0</v>
      </c>
      <c r="AN178" s="2">
        <v>0</v>
      </c>
      <c r="AO178" s="2">
        <v>0</v>
      </c>
      <c r="AP178" s="2">
        <v>0</v>
      </c>
      <c r="AQ178" s="2">
        <v>0</v>
      </c>
      <c r="AR178" s="2">
        <v>0</v>
      </c>
      <c r="AS178" s="2">
        <v>0</v>
      </c>
      <c r="AT178" s="2">
        <v>103</v>
      </c>
      <c r="AU178" s="2">
        <v>60</v>
      </c>
      <c r="AV178" s="2">
        <v>1</v>
      </c>
      <c r="AW178" s="2">
        <v>1</v>
      </c>
      <c r="AX178" s="2"/>
      <c r="AY178" s="2"/>
      <c r="AZ178" s="2">
        <v>1</v>
      </c>
      <c r="BA178" s="2">
        <v>1</v>
      </c>
      <c r="BB178" s="2">
        <v>1</v>
      </c>
      <c r="BC178" s="2">
        <v>1</v>
      </c>
      <c r="BD178" s="2" t="s">
        <v>3</v>
      </c>
      <c r="BE178" s="2" t="s">
        <v>3</v>
      </c>
      <c r="BF178" s="2" t="s">
        <v>3</v>
      </c>
      <c r="BG178" s="2" t="s">
        <v>3</v>
      </c>
      <c r="BH178" s="2">
        <v>3</v>
      </c>
      <c r="BI178" s="2">
        <v>1</v>
      </c>
      <c r="BJ178" s="2" t="s">
        <v>3</v>
      </c>
      <c r="BK178" s="2"/>
      <c r="BL178" s="2"/>
      <c r="BM178" s="2">
        <v>33001</v>
      </c>
      <c r="BN178" s="2">
        <v>0</v>
      </c>
      <c r="BO178" s="2" t="s">
        <v>3</v>
      </c>
      <c r="BP178" s="2">
        <v>0</v>
      </c>
      <c r="BQ178" s="2">
        <v>2</v>
      </c>
      <c r="BR178" s="2">
        <v>0</v>
      </c>
      <c r="BS178" s="2">
        <v>1</v>
      </c>
      <c r="BT178" s="2">
        <v>1</v>
      </c>
      <c r="BU178" s="2">
        <v>1</v>
      </c>
      <c r="BV178" s="2">
        <v>1</v>
      </c>
      <c r="BW178" s="2">
        <v>1</v>
      </c>
      <c r="BX178" s="2">
        <v>1</v>
      </c>
      <c r="BY178" s="2" t="s">
        <v>3</v>
      </c>
      <c r="BZ178" s="2">
        <v>103</v>
      </c>
      <c r="CA178" s="2">
        <v>60</v>
      </c>
      <c r="CB178" s="2" t="s">
        <v>3</v>
      </c>
      <c r="CC178" s="2"/>
      <c r="CD178" s="2"/>
      <c r="CE178" s="2">
        <v>0</v>
      </c>
      <c r="CF178" s="2">
        <v>0</v>
      </c>
      <c r="CG178" s="2">
        <v>0</v>
      </c>
      <c r="CH178" s="2">
        <v>6</v>
      </c>
      <c r="CI178" s="2">
        <v>1</v>
      </c>
      <c r="CJ178" s="2">
        <v>0</v>
      </c>
      <c r="CK178" s="2">
        <v>0</v>
      </c>
      <c r="CL178" s="2">
        <v>0</v>
      </c>
      <c r="CM178" s="2">
        <v>0</v>
      </c>
      <c r="CN178" s="2" t="s">
        <v>3</v>
      </c>
      <c r="CO178" s="2">
        <v>0</v>
      </c>
      <c r="CP178" s="2">
        <f t="shared" ref="CP178:CP185" si="255">(P178+Q178+S178+R178)</f>
        <v>0</v>
      </c>
      <c r="CQ178" s="2">
        <f t="shared" ref="CQ178:CQ183" si="256">ROUND(AL178*BC178,2)</f>
        <v>0</v>
      </c>
      <c r="CR178" s="2">
        <f t="shared" ref="CR178:CR183" si="257">ROUND(AM178*BB178,2)</f>
        <v>0</v>
      </c>
      <c r="CS178" s="2">
        <f t="shared" ref="CS178:CS183" si="258">ROUND(AN178*BS178,2)</f>
        <v>0</v>
      </c>
      <c r="CT178" s="2">
        <f t="shared" ref="CT178:CT183" si="259">ROUND(AO178*BA178,2)</f>
        <v>0</v>
      </c>
      <c r="CU178" s="2">
        <f t="shared" ref="CU178:CX183" si="260">AG178</f>
        <v>0</v>
      </c>
      <c r="CV178" s="2">
        <f t="shared" si="260"/>
        <v>0</v>
      </c>
      <c r="CW178" s="2">
        <f t="shared" si="260"/>
        <v>0</v>
      </c>
      <c r="CX178" s="2">
        <f t="shared" si="260"/>
        <v>0</v>
      </c>
      <c r="CY178" s="2">
        <f t="shared" ref="CY178:CY185" si="261">(((S178+R178)*AT178)/100)</f>
        <v>0</v>
      </c>
      <c r="CZ178" s="2">
        <f t="shared" ref="CZ178:CZ185" si="262">(((S178+R178)*AU178)/100)</f>
        <v>0</v>
      </c>
      <c r="DA178" s="2"/>
      <c r="DB178" s="2"/>
      <c r="DC178" s="2" t="s">
        <v>3</v>
      </c>
      <c r="DD178" s="2" t="s">
        <v>3</v>
      </c>
      <c r="DE178" s="2" t="s">
        <v>3</v>
      </c>
      <c r="DF178" s="2" t="s">
        <v>3</v>
      </c>
      <c r="DG178" s="2" t="s">
        <v>3</v>
      </c>
      <c r="DH178" s="2" t="s">
        <v>3</v>
      </c>
      <c r="DI178" s="2" t="s">
        <v>3</v>
      </c>
      <c r="DJ178" s="2" t="s">
        <v>3</v>
      </c>
      <c r="DK178" s="2" t="s">
        <v>3</v>
      </c>
      <c r="DL178" s="2" t="s">
        <v>3</v>
      </c>
      <c r="DM178" s="2" t="s">
        <v>3</v>
      </c>
      <c r="DN178" s="2">
        <v>0</v>
      </c>
      <c r="DO178" s="2">
        <v>0</v>
      </c>
      <c r="DP178" s="2">
        <v>1</v>
      </c>
      <c r="DQ178" s="2">
        <v>1</v>
      </c>
      <c r="DR178" s="2"/>
      <c r="DS178" s="2"/>
      <c r="DT178" s="2"/>
      <c r="DU178" s="2">
        <v>1013</v>
      </c>
      <c r="DV178" s="2" t="s">
        <v>43</v>
      </c>
      <c r="DW178" s="2" t="s">
        <v>43</v>
      </c>
      <c r="DX178" s="2">
        <v>1</v>
      </c>
      <c r="DY178" s="2"/>
      <c r="DZ178" s="2" t="s">
        <v>3</v>
      </c>
      <c r="EA178" s="2" t="s">
        <v>3</v>
      </c>
      <c r="EB178" s="2" t="s">
        <v>3</v>
      </c>
      <c r="EC178" s="2" t="s">
        <v>3</v>
      </c>
      <c r="ED178" s="2"/>
      <c r="EE178" s="2">
        <v>83666879</v>
      </c>
      <c r="EF178" s="2">
        <v>2</v>
      </c>
      <c r="EG178" s="2" t="s">
        <v>24</v>
      </c>
      <c r="EH178" s="2">
        <v>27</v>
      </c>
      <c r="EI178" s="2" t="s">
        <v>59</v>
      </c>
      <c r="EJ178" s="2">
        <v>1</v>
      </c>
      <c r="EK178" s="2">
        <v>33001</v>
      </c>
      <c r="EL178" s="2" t="s">
        <v>59</v>
      </c>
      <c r="EM178" s="2" t="s">
        <v>60</v>
      </c>
      <c r="EN178" s="2"/>
      <c r="EO178" s="2" t="s">
        <v>3</v>
      </c>
      <c r="EP178" s="2"/>
      <c r="EQ178" s="2">
        <v>0</v>
      </c>
      <c r="ER178" s="2">
        <v>0</v>
      </c>
      <c r="ES178" s="2">
        <v>0</v>
      </c>
      <c r="ET178" s="2">
        <v>0</v>
      </c>
      <c r="EU178" s="2">
        <v>0</v>
      </c>
      <c r="EV178" s="2">
        <v>0</v>
      </c>
      <c r="EW178" s="2">
        <v>0</v>
      </c>
      <c r="EX178" s="2">
        <v>0</v>
      </c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>
        <v>0</v>
      </c>
      <c r="FR178" s="2">
        <v>0</v>
      </c>
      <c r="FS178" s="2">
        <v>0</v>
      </c>
      <c r="FT178" s="2"/>
      <c r="FU178" s="2"/>
      <c r="FV178" s="2"/>
      <c r="FW178" s="2"/>
      <c r="FX178" s="2">
        <v>103</v>
      </c>
      <c r="FY178" s="2">
        <v>60</v>
      </c>
      <c r="FZ178" s="2"/>
      <c r="GA178" s="2" t="s">
        <v>3</v>
      </c>
      <c r="GB178" s="2"/>
      <c r="GC178" s="2"/>
      <c r="GD178" s="2">
        <v>1</v>
      </c>
      <c r="GE178" s="2"/>
      <c r="GF178" s="2">
        <v>864875641</v>
      </c>
      <c r="GG178" s="2">
        <v>2</v>
      </c>
      <c r="GH178" s="2">
        <v>1</v>
      </c>
      <c r="GI178" s="2">
        <v>-2</v>
      </c>
      <c r="GJ178" s="2">
        <v>0</v>
      </c>
      <c r="GK178" s="2">
        <v>0</v>
      </c>
      <c r="GL178" s="2">
        <f t="shared" ref="GL178:GL185" si="263">ROUND(IF(AND(BH178=3,BI178=3,FS178&lt;&gt;0),P178,0),2)</f>
        <v>0</v>
      </c>
      <c r="GM178" s="2">
        <f t="shared" ref="GM178:GM185" si="264">ROUND(O178+X178+Y178,2)+GX178</f>
        <v>0</v>
      </c>
      <c r="GN178" s="2">
        <f t="shared" ref="GN178:GN185" si="265">IF(OR(BI178=0,BI178=1),GM178-GX178,0)</f>
        <v>0</v>
      </c>
      <c r="GO178" s="2">
        <f t="shared" ref="GO178:GO185" si="266">IF(BI178=2,GM178-GX178,0)</f>
        <v>0</v>
      </c>
      <c r="GP178" s="2">
        <f t="shared" ref="GP178:GP185" si="267">IF(BI178=4,GM178-GX178,0)</f>
        <v>0</v>
      </c>
      <c r="GQ178" s="2"/>
      <c r="GR178" s="2">
        <v>0</v>
      </c>
      <c r="GS178" s="2">
        <v>3</v>
      </c>
      <c r="GT178" s="2">
        <v>0</v>
      </c>
      <c r="GU178" s="2" t="s">
        <v>3</v>
      </c>
      <c r="GV178" s="2">
        <f t="shared" ref="GV178:GV185" si="268">ROUND((GT178),2)</f>
        <v>0</v>
      </c>
      <c r="GW178" s="2">
        <v>1</v>
      </c>
      <c r="GX178" s="2">
        <f t="shared" ref="GX178:GX185" si="269">ROUND(HC178*I178,2)</f>
        <v>0</v>
      </c>
      <c r="GY178" s="2"/>
      <c r="GZ178" s="2"/>
      <c r="HA178" s="2">
        <v>0</v>
      </c>
      <c r="HB178" s="2">
        <v>0</v>
      </c>
      <c r="HC178" s="2">
        <f t="shared" ref="HC178:HC185" si="270">GV178*GW178</f>
        <v>0</v>
      </c>
      <c r="HD178" s="2"/>
      <c r="HE178" s="2" t="s">
        <v>3</v>
      </c>
      <c r="HF178" s="2" t="s">
        <v>3</v>
      </c>
      <c r="HG178" s="2"/>
      <c r="HH178" s="2"/>
      <c r="HI178" s="2"/>
      <c r="HJ178" s="2"/>
      <c r="HK178" s="2"/>
      <c r="HL178" s="2"/>
      <c r="HM178" s="2" t="s">
        <v>3</v>
      </c>
      <c r="HN178" s="2" t="s">
        <v>61</v>
      </c>
      <c r="HO178" s="2" t="s">
        <v>62</v>
      </c>
      <c r="HP178" s="2" t="s">
        <v>59</v>
      </c>
      <c r="HQ178" s="2" t="s">
        <v>59</v>
      </c>
      <c r="HR178" s="2"/>
      <c r="HS178" s="2">
        <v>0</v>
      </c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>
        <v>0</v>
      </c>
      <c r="IL178" s="2"/>
      <c r="IM178" s="2"/>
      <c r="IN178" s="2"/>
      <c r="IO178" s="2"/>
      <c r="IP178" s="2"/>
      <c r="IQ178" s="2"/>
      <c r="IR178" s="2"/>
      <c r="IS178" s="2"/>
      <c r="IT178" s="2"/>
      <c r="IU178" s="2"/>
    </row>
    <row r="179" spans="1:255" x14ac:dyDescent="0.2">
      <c r="A179">
        <v>18</v>
      </c>
      <c r="B179">
        <v>1</v>
      </c>
      <c r="C179">
        <v>336</v>
      </c>
      <c r="E179" t="s">
        <v>172</v>
      </c>
      <c r="F179" t="s">
        <v>173</v>
      </c>
      <c r="G179" t="s">
        <v>174</v>
      </c>
      <c r="H179" t="s">
        <v>43</v>
      </c>
      <c r="I179">
        <f>I176*J179</f>
        <v>0</v>
      </c>
      <c r="J179">
        <v>0</v>
      </c>
      <c r="K179">
        <v>0</v>
      </c>
      <c r="L179">
        <v>0</v>
      </c>
      <c r="M179">
        <v>0</v>
      </c>
      <c r="N179">
        <f t="shared" si="237"/>
        <v>0</v>
      </c>
      <c r="O179">
        <f t="shared" si="238"/>
        <v>0</v>
      </c>
      <c r="P179">
        <f t="shared" si="239"/>
        <v>0</v>
      </c>
      <c r="Q179">
        <f t="shared" si="240"/>
        <v>0</v>
      </c>
      <c r="R179">
        <f t="shared" si="241"/>
        <v>0</v>
      </c>
      <c r="S179">
        <f t="shared" si="242"/>
        <v>0</v>
      </c>
      <c r="T179">
        <f t="shared" si="243"/>
        <v>0</v>
      </c>
      <c r="U179">
        <f t="shared" si="244"/>
        <v>0</v>
      </c>
      <c r="V179">
        <f t="shared" si="245"/>
        <v>0</v>
      </c>
      <c r="W179">
        <f t="shared" si="246"/>
        <v>0</v>
      </c>
      <c r="X179">
        <f t="shared" si="247"/>
        <v>0</v>
      </c>
      <c r="Y179">
        <f t="shared" si="247"/>
        <v>0</v>
      </c>
      <c r="AA179">
        <v>85057623</v>
      </c>
      <c r="AB179">
        <f t="shared" si="248"/>
        <v>0</v>
      </c>
      <c r="AC179">
        <f t="shared" si="249"/>
        <v>0</v>
      </c>
      <c r="AD179">
        <f t="shared" si="250"/>
        <v>0</v>
      </c>
      <c r="AE179">
        <f t="shared" si="251"/>
        <v>0</v>
      </c>
      <c r="AF179">
        <f t="shared" si="251"/>
        <v>0</v>
      </c>
      <c r="AG179">
        <f t="shared" si="252"/>
        <v>0</v>
      </c>
      <c r="AH179">
        <f t="shared" si="253"/>
        <v>0</v>
      </c>
      <c r="AI179">
        <f t="shared" si="253"/>
        <v>0</v>
      </c>
      <c r="AJ179">
        <f t="shared" si="254"/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103</v>
      </c>
      <c r="AU179">
        <v>60</v>
      </c>
      <c r="AV179">
        <v>1</v>
      </c>
      <c r="AW179">
        <v>1</v>
      </c>
      <c r="AZ179">
        <v>1</v>
      </c>
      <c r="BA179">
        <v>1</v>
      </c>
      <c r="BB179">
        <v>1</v>
      </c>
      <c r="BC179">
        <v>1</v>
      </c>
      <c r="BD179" t="s">
        <v>3</v>
      </c>
      <c r="BE179" t="s">
        <v>3</v>
      </c>
      <c r="BF179" t="s">
        <v>3</v>
      </c>
      <c r="BG179" t="s">
        <v>3</v>
      </c>
      <c r="BH179">
        <v>3</v>
      </c>
      <c r="BI179">
        <v>1</v>
      </c>
      <c r="BJ179" t="s">
        <v>3</v>
      </c>
      <c r="BM179">
        <v>33001</v>
      </c>
      <c r="BN179">
        <v>0</v>
      </c>
      <c r="BO179" t="s">
        <v>3</v>
      </c>
      <c r="BP179">
        <v>0</v>
      </c>
      <c r="BQ179">
        <v>2</v>
      </c>
      <c r="BR179">
        <v>0</v>
      </c>
      <c r="BS179">
        <v>1</v>
      </c>
      <c r="BT179">
        <v>1</v>
      </c>
      <c r="BU179">
        <v>1</v>
      </c>
      <c r="BV179">
        <v>1</v>
      </c>
      <c r="BW179">
        <v>1</v>
      </c>
      <c r="BX179">
        <v>1</v>
      </c>
      <c r="BY179" t="s">
        <v>3</v>
      </c>
      <c r="BZ179">
        <v>103</v>
      </c>
      <c r="CA179">
        <v>60</v>
      </c>
      <c r="CB179" t="s">
        <v>3</v>
      </c>
      <c r="CE179">
        <v>0</v>
      </c>
      <c r="CF179">
        <v>0</v>
      </c>
      <c r="CG179">
        <v>0</v>
      </c>
      <c r="CH179">
        <v>6</v>
      </c>
      <c r="CI179">
        <v>1</v>
      </c>
      <c r="CJ179">
        <v>0</v>
      </c>
      <c r="CK179">
        <v>0</v>
      </c>
      <c r="CL179">
        <v>0</v>
      </c>
      <c r="CM179">
        <v>0</v>
      </c>
      <c r="CN179" t="s">
        <v>3</v>
      </c>
      <c r="CO179">
        <v>0</v>
      </c>
      <c r="CP179">
        <f t="shared" si="255"/>
        <v>0</v>
      </c>
      <c r="CQ179">
        <f t="shared" si="256"/>
        <v>0</v>
      </c>
      <c r="CR179">
        <f t="shared" si="257"/>
        <v>0</v>
      </c>
      <c r="CS179">
        <f t="shared" si="258"/>
        <v>0</v>
      </c>
      <c r="CT179">
        <f t="shared" si="259"/>
        <v>0</v>
      </c>
      <c r="CU179">
        <f t="shared" si="260"/>
        <v>0</v>
      </c>
      <c r="CV179">
        <f t="shared" si="260"/>
        <v>0</v>
      </c>
      <c r="CW179">
        <f t="shared" si="260"/>
        <v>0</v>
      </c>
      <c r="CX179">
        <f t="shared" si="260"/>
        <v>0</v>
      </c>
      <c r="CY179">
        <f t="shared" si="261"/>
        <v>0</v>
      </c>
      <c r="CZ179">
        <f t="shared" si="262"/>
        <v>0</v>
      </c>
      <c r="DC179" t="s">
        <v>3</v>
      </c>
      <c r="DD179" t="s">
        <v>3</v>
      </c>
      <c r="DE179" t="s">
        <v>3</v>
      </c>
      <c r="DF179" t="s">
        <v>3</v>
      </c>
      <c r="DG179" t="s">
        <v>3</v>
      </c>
      <c r="DH179" t="s">
        <v>3</v>
      </c>
      <c r="DI179" t="s">
        <v>3</v>
      </c>
      <c r="DJ179" t="s">
        <v>3</v>
      </c>
      <c r="DK179" t="s">
        <v>3</v>
      </c>
      <c r="DL179" t="s">
        <v>3</v>
      </c>
      <c r="DM179" t="s">
        <v>3</v>
      </c>
      <c r="DN179">
        <v>0</v>
      </c>
      <c r="DO179">
        <v>0</v>
      </c>
      <c r="DP179">
        <v>1</v>
      </c>
      <c r="DQ179">
        <v>1</v>
      </c>
      <c r="DU179">
        <v>1013</v>
      </c>
      <c r="DV179" t="s">
        <v>43</v>
      </c>
      <c r="DW179" t="s">
        <v>43</v>
      </c>
      <c r="DX179">
        <v>1</v>
      </c>
      <c r="DZ179" t="s">
        <v>3</v>
      </c>
      <c r="EA179" t="s">
        <v>3</v>
      </c>
      <c r="EB179" t="s">
        <v>3</v>
      </c>
      <c r="EC179" t="s">
        <v>3</v>
      </c>
      <c r="EE179">
        <v>83666879</v>
      </c>
      <c r="EF179">
        <v>2</v>
      </c>
      <c r="EG179" t="s">
        <v>24</v>
      </c>
      <c r="EH179">
        <v>27</v>
      </c>
      <c r="EI179" t="s">
        <v>59</v>
      </c>
      <c r="EJ179">
        <v>1</v>
      </c>
      <c r="EK179">
        <v>33001</v>
      </c>
      <c r="EL179" t="s">
        <v>59</v>
      </c>
      <c r="EM179" t="s">
        <v>60</v>
      </c>
      <c r="EO179" t="s">
        <v>3</v>
      </c>
      <c r="EQ179">
        <v>0</v>
      </c>
      <c r="ER179">
        <v>0</v>
      </c>
      <c r="ES179">
        <v>0</v>
      </c>
      <c r="ET179">
        <v>0</v>
      </c>
      <c r="EU179">
        <v>0</v>
      </c>
      <c r="EV179">
        <v>0</v>
      </c>
      <c r="EW179">
        <v>0</v>
      </c>
      <c r="EX179">
        <v>0</v>
      </c>
      <c r="FQ179">
        <v>0</v>
      </c>
      <c r="FR179">
        <v>0</v>
      </c>
      <c r="FS179">
        <v>0</v>
      </c>
      <c r="FX179">
        <v>103</v>
      </c>
      <c r="FY179">
        <v>60</v>
      </c>
      <c r="GA179" t="s">
        <v>3</v>
      </c>
      <c r="GD179">
        <v>1</v>
      </c>
      <c r="GF179">
        <v>864875641</v>
      </c>
      <c r="GG179">
        <v>2</v>
      </c>
      <c r="GH179">
        <v>1</v>
      </c>
      <c r="GI179">
        <v>-2</v>
      </c>
      <c r="GJ179">
        <v>0</v>
      </c>
      <c r="GK179">
        <v>0</v>
      </c>
      <c r="GL179">
        <f t="shared" si="263"/>
        <v>0</v>
      </c>
      <c r="GM179">
        <f t="shared" si="264"/>
        <v>0</v>
      </c>
      <c r="GN179">
        <f t="shared" si="265"/>
        <v>0</v>
      </c>
      <c r="GO179">
        <f t="shared" si="266"/>
        <v>0</v>
      </c>
      <c r="GP179">
        <f t="shared" si="267"/>
        <v>0</v>
      </c>
      <c r="GR179">
        <v>0</v>
      </c>
      <c r="GS179">
        <v>3</v>
      </c>
      <c r="GT179">
        <v>0</v>
      </c>
      <c r="GU179" t="s">
        <v>3</v>
      </c>
      <c r="GV179">
        <f t="shared" si="268"/>
        <v>0</v>
      </c>
      <c r="GW179">
        <v>1</v>
      </c>
      <c r="GX179">
        <f t="shared" si="269"/>
        <v>0</v>
      </c>
      <c r="HA179">
        <v>0</v>
      </c>
      <c r="HB179">
        <v>0</v>
      </c>
      <c r="HC179">
        <f t="shared" si="270"/>
        <v>0</v>
      </c>
      <c r="HE179" t="s">
        <v>3</v>
      </c>
      <c r="HF179" t="s">
        <v>3</v>
      </c>
      <c r="HM179" t="s">
        <v>3</v>
      </c>
      <c r="HN179" t="s">
        <v>61</v>
      </c>
      <c r="HO179" t="s">
        <v>62</v>
      </c>
      <c r="HP179" t="s">
        <v>59</v>
      </c>
      <c r="HQ179" t="s">
        <v>59</v>
      </c>
      <c r="HS179">
        <v>0</v>
      </c>
      <c r="IK179">
        <v>0</v>
      </c>
    </row>
    <row r="180" spans="1:255" x14ac:dyDescent="0.2">
      <c r="A180" s="2">
        <v>18</v>
      </c>
      <c r="B180" s="2">
        <v>1</v>
      </c>
      <c r="C180" s="2">
        <v>324</v>
      </c>
      <c r="D180" s="2"/>
      <c r="E180" s="2" t="s">
        <v>175</v>
      </c>
      <c r="F180" s="2" t="s">
        <v>176</v>
      </c>
      <c r="G180" s="2" t="s">
        <v>177</v>
      </c>
      <c r="H180" s="2" t="s">
        <v>43</v>
      </c>
      <c r="I180" s="2">
        <f>I175*J180</f>
        <v>0</v>
      </c>
      <c r="J180" s="2">
        <v>0</v>
      </c>
      <c r="K180" s="2">
        <v>0</v>
      </c>
      <c r="L180" s="2">
        <v>0</v>
      </c>
      <c r="M180" s="2">
        <v>0</v>
      </c>
      <c r="N180" s="2">
        <f t="shared" si="237"/>
        <v>0</v>
      </c>
      <c r="O180" s="2">
        <f t="shared" si="238"/>
        <v>0</v>
      </c>
      <c r="P180" s="2">
        <f t="shared" si="239"/>
        <v>0</v>
      </c>
      <c r="Q180" s="2">
        <f t="shared" si="240"/>
        <v>0</v>
      </c>
      <c r="R180" s="2">
        <f t="shared" si="241"/>
        <v>0</v>
      </c>
      <c r="S180" s="2">
        <f t="shared" si="242"/>
        <v>0</v>
      </c>
      <c r="T180" s="2">
        <f t="shared" si="243"/>
        <v>0</v>
      </c>
      <c r="U180" s="2">
        <f t="shared" si="244"/>
        <v>0</v>
      </c>
      <c r="V180" s="2">
        <f t="shared" si="245"/>
        <v>0</v>
      </c>
      <c r="W180" s="2">
        <f t="shared" si="246"/>
        <v>0</v>
      </c>
      <c r="X180" s="2">
        <f t="shared" si="247"/>
        <v>0</v>
      </c>
      <c r="Y180" s="2">
        <f t="shared" si="247"/>
        <v>0</v>
      </c>
      <c r="Z180" s="2"/>
      <c r="AA180" s="2">
        <v>85057682</v>
      </c>
      <c r="AB180" s="2">
        <f t="shared" si="248"/>
        <v>0</v>
      </c>
      <c r="AC180" s="2">
        <f t="shared" si="249"/>
        <v>0</v>
      </c>
      <c r="AD180" s="2">
        <f t="shared" si="250"/>
        <v>0</v>
      </c>
      <c r="AE180" s="2">
        <f t="shared" si="251"/>
        <v>0</v>
      </c>
      <c r="AF180" s="2">
        <f t="shared" si="251"/>
        <v>0</v>
      </c>
      <c r="AG180" s="2">
        <f t="shared" si="252"/>
        <v>0</v>
      </c>
      <c r="AH180" s="2">
        <f t="shared" si="253"/>
        <v>0</v>
      </c>
      <c r="AI180" s="2">
        <f t="shared" si="253"/>
        <v>0</v>
      </c>
      <c r="AJ180" s="2">
        <f t="shared" si="254"/>
        <v>0</v>
      </c>
      <c r="AK180" s="2">
        <v>0</v>
      </c>
      <c r="AL180" s="2">
        <v>0</v>
      </c>
      <c r="AM180" s="2">
        <v>0</v>
      </c>
      <c r="AN180" s="2">
        <v>0</v>
      </c>
      <c r="AO180" s="2">
        <v>0</v>
      </c>
      <c r="AP180" s="2">
        <v>0</v>
      </c>
      <c r="AQ180" s="2">
        <v>0</v>
      </c>
      <c r="AR180" s="2">
        <v>0</v>
      </c>
      <c r="AS180" s="2">
        <v>0</v>
      </c>
      <c r="AT180" s="2">
        <v>103</v>
      </c>
      <c r="AU180" s="2">
        <v>60</v>
      </c>
      <c r="AV180" s="2">
        <v>1</v>
      </c>
      <c r="AW180" s="2">
        <v>1</v>
      </c>
      <c r="AX180" s="2"/>
      <c r="AY180" s="2"/>
      <c r="AZ180" s="2">
        <v>1</v>
      </c>
      <c r="BA180" s="2">
        <v>1</v>
      </c>
      <c r="BB180" s="2">
        <v>1</v>
      </c>
      <c r="BC180" s="2">
        <v>1</v>
      </c>
      <c r="BD180" s="2" t="s">
        <v>3</v>
      </c>
      <c r="BE180" s="2" t="s">
        <v>3</v>
      </c>
      <c r="BF180" s="2" t="s">
        <v>3</v>
      </c>
      <c r="BG180" s="2" t="s">
        <v>3</v>
      </c>
      <c r="BH180" s="2">
        <v>3</v>
      </c>
      <c r="BI180" s="2">
        <v>1</v>
      </c>
      <c r="BJ180" s="2" t="s">
        <v>3</v>
      </c>
      <c r="BK180" s="2"/>
      <c r="BL180" s="2"/>
      <c r="BM180" s="2">
        <v>33001</v>
      </c>
      <c r="BN180" s="2">
        <v>0</v>
      </c>
      <c r="BO180" s="2" t="s">
        <v>3</v>
      </c>
      <c r="BP180" s="2">
        <v>0</v>
      </c>
      <c r="BQ180" s="2">
        <v>2</v>
      </c>
      <c r="BR180" s="2">
        <v>0</v>
      </c>
      <c r="BS180" s="2">
        <v>1</v>
      </c>
      <c r="BT180" s="2">
        <v>1</v>
      </c>
      <c r="BU180" s="2">
        <v>1</v>
      </c>
      <c r="BV180" s="2">
        <v>1</v>
      </c>
      <c r="BW180" s="2">
        <v>1</v>
      </c>
      <c r="BX180" s="2">
        <v>1</v>
      </c>
      <c r="BY180" s="2" t="s">
        <v>3</v>
      </c>
      <c r="BZ180" s="2">
        <v>103</v>
      </c>
      <c r="CA180" s="2">
        <v>60</v>
      </c>
      <c r="CB180" s="2" t="s">
        <v>3</v>
      </c>
      <c r="CC180" s="2"/>
      <c r="CD180" s="2"/>
      <c r="CE180" s="2">
        <v>0</v>
      </c>
      <c r="CF180" s="2">
        <v>0</v>
      </c>
      <c r="CG180" s="2">
        <v>0</v>
      </c>
      <c r="CH180" s="2">
        <v>6</v>
      </c>
      <c r="CI180" s="2">
        <v>2</v>
      </c>
      <c r="CJ180" s="2">
        <v>0</v>
      </c>
      <c r="CK180" s="2">
        <v>0</v>
      </c>
      <c r="CL180" s="2">
        <v>0</v>
      </c>
      <c r="CM180" s="2">
        <v>0</v>
      </c>
      <c r="CN180" s="2" t="s">
        <v>3</v>
      </c>
      <c r="CO180" s="2">
        <v>0</v>
      </c>
      <c r="CP180" s="2">
        <f t="shared" si="255"/>
        <v>0</v>
      </c>
      <c r="CQ180" s="2">
        <f t="shared" si="256"/>
        <v>0</v>
      </c>
      <c r="CR180" s="2">
        <f t="shared" si="257"/>
        <v>0</v>
      </c>
      <c r="CS180" s="2">
        <f t="shared" si="258"/>
        <v>0</v>
      </c>
      <c r="CT180" s="2">
        <f t="shared" si="259"/>
        <v>0</v>
      </c>
      <c r="CU180" s="2">
        <f t="shared" si="260"/>
        <v>0</v>
      </c>
      <c r="CV180" s="2">
        <f t="shared" si="260"/>
        <v>0</v>
      </c>
      <c r="CW180" s="2">
        <f t="shared" si="260"/>
        <v>0</v>
      </c>
      <c r="CX180" s="2">
        <f t="shared" si="260"/>
        <v>0</v>
      </c>
      <c r="CY180" s="2">
        <f t="shared" si="261"/>
        <v>0</v>
      </c>
      <c r="CZ180" s="2">
        <f t="shared" si="262"/>
        <v>0</v>
      </c>
      <c r="DA180" s="2"/>
      <c r="DB180" s="2"/>
      <c r="DC180" s="2" t="s">
        <v>3</v>
      </c>
      <c r="DD180" s="2" t="s">
        <v>3</v>
      </c>
      <c r="DE180" s="2" t="s">
        <v>3</v>
      </c>
      <c r="DF180" s="2" t="s">
        <v>3</v>
      </c>
      <c r="DG180" s="2" t="s">
        <v>3</v>
      </c>
      <c r="DH180" s="2" t="s">
        <v>3</v>
      </c>
      <c r="DI180" s="2" t="s">
        <v>3</v>
      </c>
      <c r="DJ180" s="2" t="s">
        <v>3</v>
      </c>
      <c r="DK180" s="2" t="s">
        <v>3</v>
      </c>
      <c r="DL180" s="2" t="s">
        <v>3</v>
      </c>
      <c r="DM180" s="2" t="s">
        <v>3</v>
      </c>
      <c r="DN180" s="2">
        <v>0</v>
      </c>
      <c r="DO180" s="2">
        <v>0</v>
      </c>
      <c r="DP180" s="2">
        <v>1</v>
      </c>
      <c r="DQ180" s="2">
        <v>1</v>
      </c>
      <c r="DR180" s="2"/>
      <c r="DS180" s="2"/>
      <c r="DT180" s="2"/>
      <c r="DU180" s="2">
        <v>1013</v>
      </c>
      <c r="DV180" s="2" t="s">
        <v>43</v>
      </c>
      <c r="DW180" s="2" t="s">
        <v>43</v>
      </c>
      <c r="DX180" s="2">
        <v>1</v>
      </c>
      <c r="DY180" s="2"/>
      <c r="DZ180" s="2" t="s">
        <v>3</v>
      </c>
      <c r="EA180" s="2" t="s">
        <v>3</v>
      </c>
      <c r="EB180" s="2" t="s">
        <v>3</v>
      </c>
      <c r="EC180" s="2" t="s">
        <v>3</v>
      </c>
      <c r="ED180" s="2"/>
      <c r="EE180" s="2">
        <v>83666879</v>
      </c>
      <c r="EF180" s="2">
        <v>2</v>
      </c>
      <c r="EG180" s="2" t="s">
        <v>24</v>
      </c>
      <c r="EH180" s="2">
        <v>27</v>
      </c>
      <c r="EI180" s="2" t="s">
        <v>59</v>
      </c>
      <c r="EJ180" s="2">
        <v>1</v>
      </c>
      <c r="EK180" s="2">
        <v>33001</v>
      </c>
      <c r="EL180" s="2" t="s">
        <v>59</v>
      </c>
      <c r="EM180" s="2" t="s">
        <v>60</v>
      </c>
      <c r="EN180" s="2"/>
      <c r="EO180" s="2" t="s">
        <v>3</v>
      </c>
      <c r="EP180" s="2"/>
      <c r="EQ180" s="2">
        <v>0</v>
      </c>
      <c r="ER180" s="2">
        <v>0</v>
      </c>
      <c r="ES180" s="2">
        <v>0</v>
      </c>
      <c r="ET180" s="2">
        <v>0</v>
      </c>
      <c r="EU180" s="2">
        <v>0</v>
      </c>
      <c r="EV180" s="2">
        <v>0</v>
      </c>
      <c r="EW180" s="2">
        <v>0</v>
      </c>
      <c r="EX180" s="2">
        <v>0</v>
      </c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>
        <v>0</v>
      </c>
      <c r="FR180" s="2">
        <v>0</v>
      </c>
      <c r="FS180" s="2">
        <v>0</v>
      </c>
      <c r="FT180" s="2"/>
      <c r="FU180" s="2"/>
      <c r="FV180" s="2"/>
      <c r="FW180" s="2"/>
      <c r="FX180" s="2">
        <v>103</v>
      </c>
      <c r="FY180" s="2">
        <v>60</v>
      </c>
      <c r="FZ180" s="2"/>
      <c r="GA180" s="2" t="s">
        <v>3</v>
      </c>
      <c r="GB180" s="2"/>
      <c r="GC180" s="2"/>
      <c r="GD180" s="2">
        <v>1</v>
      </c>
      <c r="GE180" s="2"/>
      <c r="GF180" s="2">
        <v>-1890832814</v>
      </c>
      <c r="GG180" s="2">
        <v>2</v>
      </c>
      <c r="GH180" s="2">
        <v>1</v>
      </c>
      <c r="GI180" s="2">
        <v>-2</v>
      </c>
      <c r="GJ180" s="2">
        <v>0</v>
      </c>
      <c r="GK180" s="2">
        <v>0</v>
      </c>
      <c r="GL180" s="2">
        <f t="shared" si="263"/>
        <v>0</v>
      </c>
      <c r="GM180" s="2">
        <f t="shared" si="264"/>
        <v>0</v>
      </c>
      <c r="GN180" s="2">
        <f t="shared" si="265"/>
        <v>0</v>
      </c>
      <c r="GO180" s="2">
        <f t="shared" si="266"/>
        <v>0</v>
      </c>
      <c r="GP180" s="2">
        <f t="shared" si="267"/>
        <v>0</v>
      </c>
      <c r="GQ180" s="2"/>
      <c r="GR180" s="2">
        <v>0</v>
      </c>
      <c r="GS180" s="2">
        <v>3</v>
      </c>
      <c r="GT180" s="2">
        <v>0</v>
      </c>
      <c r="GU180" s="2" t="s">
        <v>3</v>
      </c>
      <c r="GV180" s="2">
        <f t="shared" si="268"/>
        <v>0</v>
      </c>
      <c r="GW180" s="2">
        <v>1</v>
      </c>
      <c r="GX180" s="2">
        <f t="shared" si="269"/>
        <v>0</v>
      </c>
      <c r="GY180" s="2"/>
      <c r="GZ180" s="2"/>
      <c r="HA180" s="2">
        <v>0</v>
      </c>
      <c r="HB180" s="2">
        <v>0</v>
      </c>
      <c r="HC180" s="2">
        <f t="shared" si="270"/>
        <v>0</v>
      </c>
      <c r="HD180" s="2"/>
      <c r="HE180" s="2" t="s">
        <v>3</v>
      </c>
      <c r="HF180" s="2" t="s">
        <v>3</v>
      </c>
      <c r="HG180" s="2"/>
      <c r="HH180" s="2"/>
      <c r="HI180" s="2"/>
      <c r="HJ180" s="2"/>
      <c r="HK180" s="2"/>
      <c r="HL180" s="2"/>
      <c r="HM180" s="2" t="s">
        <v>3</v>
      </c>
      <c r="HN180" s="2" t="s">
        <v>61</v>
      </c>
      <c r="HO180" s="2" t="s">
        <v>62</v>
      </c>
      <c r="HP180" s="2" t="s">
        <v>59</v>
      </c>
      <c r="HQ180" s="2" t="s">
        <v>59</v>
      </c>
      <c r="HR180" s="2"/>
      <c r="HS180" s="2">
        <v>0</v>
      </c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>
        <v>0</v>
      </c>
      <c r="IL180" s="2"/>
      <c r="IM180" s="2"/>
      <c r="IN180" s="2"/>
      <c r="IO180" s="2"/>
      <c r="IP180" s="2"/>
      <c r="IQ180" s="2"/>
      <c r="IR180" s="2"/>
      <c r="IS180" s="2"/>
      <c r="IT180" s="2"/>
      <c r="IU180" s="2"/>
    </row>
    <row r="181" spans="1:255" x14ac:dyDescent="0.2">
      <c r="A181">
        <v>18</v>
      </c>
      <c r="B181">
        <v>1</v>
      </c>
      <c r="C181">
        <v>337</v>
      </c>
      <c r="E181" t="s">
        <v>175</v>
      </c>
      <c r="F181" t="s">
        <v>176</v>
      </c>
      <c r="G181" t="s">
        <v>177</v>
      </c>
      <c r="H181" t="s">
        <v>43</v>
      </c>
      <c r="I181">
        <f>I176*J181</f>
        <v>0</v>
      </c>
      <c r="J181">
        <v>0</v>
      </c>
      <c r="K181">
        <v>0</v>
      </c>
      <c r="L181">
        <v>0</v>
      </c>
      <c r="M181">
        <v>0</v>
      </c>
      <c r="N181">
        <f t="shared" si="237"/>
        <v>0</v>
      </c>
      <c r="O181">
        <f t="shared" si="238"/>
        <v>0</v>
      </c>
      <c r="P181">
        <f t="shared" si="239"/>
        <v>0</v>
      </c>
      <c r="Q181">
        <f t="shared" si="240"/>
        <v>0</v>
      </c>
      <c r="R181">
        <f t="shared" si="241"/>
        <v>0</v>
      </c>
      <c r="S181">
        <f t="shared" si="242"/>
        <v>0</v>
      </c>
      <c r="T181">
        <f t="shared" si="243"/>
        <v>0</v>
      </c>
      <c r="U181">
        <f t="shared" si="244"/>
        <v>0</v>
      </c>
      <c r="V181">
        <f t="shared" si="245"/>
        <v>0</v>
      </c>
      <c r="W181">
        <f t="shared" si="246"/>
        <v>0</v>
      </c>
      <c r="X181">
        <f t="shared" si="247"/>
        <v>0</v>
      </c>
      <c r="Y181">
        <f t="shared" si="247"/>
        <v>0</v>
      </c>
      <c r="AA181">
        <v>85057623</v>
      </c>
      <c r="AB181">
        <f t="shared" si="248"/>
        <v>0</v>
      </c>
      <c r="AC181">
        <f t="shared" si="249"/>
        <v>0</v>
      </c>
      <c r="AD181">
        <f t="shared" si="250"/>
        <v>0</v>
      </c>
      <c r="AE181">
        <f t="shared" si="251"/>
        <v>0</v>
      </c>
      <c r="AF181">
        <f t="shared" si="251"/>
        <v>0</v>
      </c>
      <c r="AG181">
        <f t="shared" si="252"/>
        <v>0</v>
      </c>
      <c r="AH181">
        <f t="shared" si="253"/>
        <v>0</v>
      </c>
      <c r="AI181">
        <f t="shared" si="253"/>
        <v>0</v>
      </c>
      <c r="AJ181">
        <f t="shared" si="254"/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103</v>
      </c>
      <c r="AU181">
        <v>60</v>
      </c>
      <c r="AV181">
        <v>1</v>
      </c>
      <c r="AW181">
        <v>1</v>
      </c>
      <c r="AZ181">
        <v>1</v>
      </c>
      <c r="BA181">
        <v>1</v>
      </c>
      <c r="BB181">
        <v>1</v>
      </c>
      <c r="BC181">
        <v>1</v>
      </c>
      <c r="BD181" t="s">
        <v>3</v>
      </c>
      <c r="BE181" t="s">
        <v>3</v>
      </c>
      <c r="BF181" t="s">
        <v>3</v>
      </c>
      <c r="BG181" t="s">
        <v>3</v>
      </c>
      <c r="BH181">
        <v>3</v>
      </c>
      <c r="BI181">
        <v>1</v>
      </c>
      <c r="BJ181" t="s">
        <v>3</v>
      </c>
      <c r="BM181">
        <v>33001</v>
      </c>
      <c r="BN181">
        <v>0</v>
      </c>
      <c r="BO181" t="s">
        <v>3</v>
      </c>
      <c r="BP181">
        <v>0</v>
      </c>
      <c r="BQ181">
        <v>2</v>
      </c>
      <c r="BR181">
        <v>0</v>
      </c>
      <c r="BS181">
        <v>1</v>
      </c>
      <c r="BT181">
        <v>1</v>
      </c>
      <c r="BU181">
        <v>1</v>
      </c>
      <c r="BV181">
        <v>1</v>
      </c>
      <c r="BW181">
        <v>1</v>
      </c>
      <c r="BX181">
        <v>1</v>
      </c>
      <c r="BY181" t="s">
        <v>3</v>
      </c>
      <c r="BZ181">
        <v>103</v>
      </c>
      <c r="CA181">
        <v>60</v>
      </c>
      <c r="CB181" t="s">
        <v>3</v>
      </c>
      <c r="CE181">
        <v>0</v>
      </c>
      <c r="CF181">
        <v>0</v>
      </c>
      <c r="CG181">
        <v>0</v>
      </c>
      <c r="CH181">
        <v>6</v>
      </c>
      <c r="CI181">
        <v>2</v>
      </c>
      <c r="CJ181">
        <v>0</v>
      </c>
      <c r="CK181">
        <v>0</v>
      </c>
      <c r="CL181">
        <v>0</v>
      </c>
      <c r="CM181">
        <v>0</v>
      </c>
      <c r="CN181" t="s">
        <v>3</v>
      </c>
      <c r="CO181">
        <v>0</v>
      </c>
      <c r="CP181">
        <f t="shared" si="255"/>
        <v>0</v>
      </c>
      <c r="CQ181">
        <f t="shared" si="256"/>
        <v>0</v>
      </c>
      <c r="CR181">
        <f t="shared" si="257"/>
        <v>0</v>
      </c>
      <c r="CS181">
        <f t="shared" si="258"/>
        <v>0</v>
      </c>
      <c r="CT181">
        <f t="shared" si="259"/>
        <v>0</v>
      </c>
      <c r="CU181">
        <f t="shared" si="260"/>
        <v>0</v>
      </c>
      <c r="CV181">
        <f t="shared" si="260"/>
        <v>0</v>
      </c>
      <c r="CW181">
        <f t="shared" si="260"/>
        <v>0</v>
      </c>
      <c r="CX181">
        <f t="shared" si="260"/>
        <v>0</v>
      </c>
      <c r="CY181">
        <f t="shared" si="261"/>
        <v>0</v>
      </c>
      <c r="CZ181">
        <f t="shared" si="262"/>
        <v>0</v>
      </c>
      <c r="DC181" t="s">
        <v>3</v>
      </c>
      <c r="DD181" t="s">
        <v>3</v>
      </c>
      <c r="DE181" t="s">
        <v>3</v>
      </c>
      <c r="DF181" t="s">
        <v>3</v>
      </c>
      <c r="DG181" t="s">
        <v>3</v>
      </c>
      <c r="DH181" t="s">
        <v>3</v>
      </c>
      <c r="DI181" t="s">
        <v>3</v>
      </c>
      <c r="DJ181" t="s">
        <v>3</v>
      </c>
      <c r="DK181" t="s">
        <v>3</v>
      </c>
      <c r="DL181" t="s">
        <v>3</v>
      </c>
      <c r="DM181" t="s">
        <v>3</v>
      </c>
      <c r="DN181">
        <v>0</v>
      </c>
      <c r="DO181">
        <v>0</v>
      </c>
      <c r="DP181">
        <v>1</v>
      </c>
      <c r="DQ181">
        <v>1</v>
      </c>
      <c r="DU181">
        <v>1013</v>
      </c>
      <c r="DV181" t="s">
        <v>43</v>
      </c>
      <c r="DW181" t="s">
        <v>43</v>
      </c>
      <c r="DX181">
        <v>1</v>
      </c>
      <c r="DZ181" t="s">
        <v>3</v>
      </c>
      <c r="EA181" t="s">
        <v>3</v>
      </c>
      <c r="EB181" t="s">
        <v>3</v>
      </c>
      <c r="EC181" t="s">
        <v>3</v>
      </c>
      <c r="EE181">
        <v>83666879</v>
      </c>
      <c r="EF181">
        <v>2</v>
      </c>
      <c r="EG181" t="s">
        <v>24</v>
      </c>
      <c r="EH181">
        <v>27</v>
      </c>
      <c r="EI181" t="s">
        <v>59</v>
      </c>
      <c r="EJ181">
        <v>1</v>
      </c>
      <c r="EK181">
        <v>33001</v>
      </c>
      <c r="EL181" t="s">
        <v>59</v>
      </c>
      <c r="EM181" t="s">
        <v>60</v>
      </c>
      <c r="EO181" t="s">
        <v>3</v>
      </c>
      <c r="EQ181">
        <v>0</v>
      </c>
      <c r="ER181">
        <v>0</v>
      </c>
      <c r="ES181">
        <v>0</v>
      </c>
      <c r="ET181">
        <v>0</v>
      </c>
      <c r="EU181">
        <v>0</v>
      </c>
      <c r="EV181">
        <v>0</v>
      </c>
      <c r="EW181">
        <v>0</v>
      </c>
      <c r="EX181">
        <v>0</v>
      </c>
      <c r="FQ181">
        <v>0</v>
      </c>
      <c r="FR181">
        <v>0</v>
      </c>
      <c r="FS181">
        <v>0</v>
      </c>
      <c r="FX181">
        <v>103</v>
      </c>
      <c r="FY181">
        <v>60</v>
      </c>
      <c r="GA181" t="s">
        <v>3</v>
      </c>
      <c r="GD181">
        <v>1</v>
      </c>
      <c r="GF181">
        <v>-1890832814</v>
      </c>
      <c r="GG181">
        <v>2</v>
      </c>
      <c r="GH181">
        <v>1</v>
      </c>
      <c r="GI181">
        <v>-2</v>
      </c>
      <c r="GJ181">
        <v>0</v>
      </c>
      <c r="GK181">
        <v>0</v>
      </c>
      <c r="GL181">
        <f t="shared" si="263"/>
        <v>0</v>
      </c>
      <c r="GM181">
        <f t="shared" si="264"/>
        <v>0</v>
      </c>
      <c r="GN181">
        <f t="shared" si="265"/>
        <v>0</v>
      </c>
      <c r="GO181">
        <f t="shared" si="266"/>
        <v>0</v>
      </c>
      <c r="GP181">
        <f t="shared" si="267"/>
        <v>0</v>
      </c>
      <c r="GR181">
        <v>0</v>
      </c>
      <c r="GS181">
        <v>3</v>
      </c>
      <c r="GT181">
        <v>0</v>
      </c>
      <c r="GU181" t="s">
        <v>3</v>
      </c>
      <c r="GV181">
        <f t="shared" si="268"/>
        <v>0</v>
      </c>
      <c r="GW181">
        <v>1</v>
      </c>
      <c r="GX181">
        <f t="shared" si="269"/>
        <v>0</v>
      </c>
      <c r="HA181">
        <v>0</v>
      </c>
      <c r="HB181">
        <v>0</v>
      </c>
      <c r="HC181">
        <f t="shared" si="270"/>
        <v>0</v>
      </c>
      <c r="HE181" t="s">
        <v>3</v>
      </c>
      <c r="HF181" t="s">
        <v>3</v>
      </c>
      <c r="HM181" t="s">
        <v>3</v>
      </c>
      <c r="HN181" t="s">
        <v>61</v>
      </c>
      <c r="HO181" t="s">
        <v>62</v>
      </c>
      <c r="HP181" t="s">
        <v>59</v>
      </c>
      <c r="HQ181" t="s">
        <v>59</v>
      </c>
      <c r="HS181">
        <v>0</v>
      </c>
      <c r="IK181">
        <v>0</v>
      </c>
    </row>
    <row r="182" spans="1:255" x14ac:dyDescent="0.2">
      <c r="A182" s="2">
        <v>18</v>
      </c>
      <c r="B182" s="2">
        <v>1</v>
      </c>
      <c r="C182" s="2">
        <v>325</v>
      </c>
      <c r="D182" s="2"/>
      <c r="E182" s="2" t="s">
        <v>178</v>
      </c>
      <c r="F182" s="2" t="s">
        <v>179</v>
      </c>
      <c r="G182" s="2" t="s">
        <v>180</v>
      </c>
      <c r="H182" s="2" t="s">
        <v>168</v>
      </c>
      <c r="I182" s="2">
        <f>I175*J182</f>
        <v>0</v>
      </c>
      <c r="J182" s="2">
        <v>0</v>
      </c>
      <c r="K182" s="2">
        <v>0</v>
      </c>
      <c r="L182" s="2">
        <v>0</v>
      </c>
      <c r="M182" s="2">
        <v>0</v>
      </c>
      <c r="N182" s="2">
        <f t="shared" si="237"/>
        <v>0</v>
      </c>
      <c r="O182" s="2">
        <f t="shared" si="238"/>
        <v>0</v>
      </c>
      <c r="P182" s="2">
        <f t="shared" si="239"/>
        <v>0</v>
      </c>
      <c r="Q182" s="2">
        <f t="shared" si="240"/>
        <v>0</v>
      </c>
      <c r="R182" s="2">
        <f t="shared" si="241"/>
        <v>0</v>
      </c>
      <c r="S182" s="2">
        <f t="shared" si="242"/>
        <v>0</v>
      </c>
      <c r="T182" s="2">
        <f t="shared" si="243"/>
        <v>0</v>
      </c>
      <c r="U182" s="2">
        <f t="shared" si="244"/>
        <v>0</v>
      </c>
      <c r="V182" s="2">
        <f t="shared" si="245"/>
        <v>0</v>
      </c>
      <c r="W182" s="2">
        <f t="shared" si="246"/>
        <v>0</v>
      </c>
      <c r="X182" s="2">
        <f t="shared" si="247"/>
        <v>0</v>
      </c>
      <c r="Y182" s="2">
        <f t="shared" si="247"/>
        <v>0</v>
      </c>
      <c r="Z182" s="2"/>
      <c r="AA182" s="2">
        <v>85057682</v>
      </c>
      <c r="AB182" s="2">
        <f t="shared" si="248"/>
        <v>0</v>
      </c>
      <c r="AC182" s="2">
        <f t="shared" si="249"/>
        <v>0</v>
      </c>
      <c r="AD182" s="2">
        <f t="shared" si="250"/>
        <v>0</v>
      </c>
      <c r="AE182" s="2">
        <f t="shared" si="251"/>
        <v>0</v>
      </c>
      <c r="AF182" s="2">
        <f t="shared" si="251"/>
        <v>0</v>
      </c>
      <c r="AG182" s="2">
        <f t="shared" si="252"/>
        <v>0</v>
      </c>
      <c r="AH182" s="2">
        <f t="shared" si="253"/>
        <v>0</v>
      </c>
      <c r="AI182" s="2">
        <f t="shared" si="253"/>
        <v>0</v>
      </c>
      <c r="AJ182" s="2">
        <f t="shared" si="254"/>
        <v>0</v>
      </c>
      <c r="AK182" s="2">
        <v>0</v>
      </c>
      <c r="AL182" s="2">
        <v>0</v>
      </c>
      <c r="AM182" s="2">
        <v>0</v>
      </c>
      <c r="AN182" s="2">
        <v>0</v>
      </c>
      <c r="AO182" s="2">
        <v>0</v>
      </c>
      <c r="AP182" s="2">
        <v>0</v>
      </c>
      <c r="AQ182" s="2">
        <v>0</v>
      </c>
      <c r="AR182" s="2">
        <v>0</v>
      </c>
      <c r="AS182" s="2">
        <v>0</v>
      </c>
      <c r="AT182" s="2">
        <v>103</v>
      </c>
      <c r="AU182" s="2">
        <v>60</v>
      </c>
      <c r="AV182" s="2">
        <v>1</v>
      </c>
      <c r="AW182" s="2">
        <v>1</v>
      </c>
      <c r="AX182" s="2"/>
      <c r="AY182" s="2"/>
      <c r="AZ182" s="2">
        <v>1</v>
      </c>
      <c r="BA182" s="2">
        <v>1</v>
      </c>
      <c r="BB182" s="2">
        <v>1</v>
      </c>
      <c r="BC182" s="2">
        <v>1</v>
      </c>
      <c r="BD182" s="2" t="s">
        <v>3</v>
      </c>
      <c r="BE182" s="2" t="s">
        <v>3</v>
      </c>
      <c r="BF182" s="2" t="s">
        <v>3</v>
      </c>
      <c r="BG182" s="2" t="s">
        <v>3</v>
      </c>
      <c r="BH182" s="2">
        <v>3</v>
      </c>
      <c r="BI182" s="2">
        <v>1</v>
      </c>
      <c r="BJ182" s="2" t="s">
        <v>3</v>
      </c>
      <c r="BK182" s="2"/>
      <c r="BL182" s="2"/>
      <c r="BM182" s="2">
        <v>33001</v>
      </c>
      <c r="BN182" s="2">
        <v>0</v>
      </c>
      <c r="BO182" s="2" t="s">
        <v>3</v>
      </c>
      <c r="BP182" s="2">
        <v>0</v>
      </c>
      <c r="BQ182" s="2">
        <v>2</v>
      </c>
      <c r="BR182" s="2">
        <v>0</v>
      </c>
      <c r="BS182" s="2">
        <v>1</v>
      </c>
      <c r="BT182" s="2">
        <v>1</v>
      </c>
      <c r="BU182" s="2">
        <v>1</v>
      </c>
      <c r="BV182" s="2">
        <v>1</v>
      </c>
      <c r="BW182" s="2">
        <v>1</v>
      </c>
      <c r="BX182" s="2">
        <v>1</v>
      </c>
      <c r="BY182" s="2" t="s">
        <v>3</v>
      </c>
      <c r="BZ182" s="2">
        <v>103</v>
      </c>
      <c r="CA182" s="2">
        <v>60</v>
      </c>
      <c r="CB182" s="2" t="s">
        <v>3</v>
      </c>
      <c r="CC182" s="2"/>
      <c r="CD182" s="2"/>
      <c r="CE182" s="2">
        <v>0</v>
      </c>
      <c r="CF182" s="2">
        <v>0</v>
      </c>
      <c r="CG182" s="2">
        <v>0</v>
      </c>
      <c r="CH182" s="2">
        <v>6</v>
      </c>
      <c r="CI182" s="2">
        <v>3</v>
      </c>
      <c r="CJ182" s="2">
        <v>0</v>
      </c>
      <c r="CK182" s="2">
        <v>0</v>
      </c>
      <c r="CL182" s="2">
        <v>0</v>
      </c>
      <c r="CM182" s="2">
        <v>0</v>
      </c>
      <c r="CN182" s="2" t="s">
        <v>3</v>
      </c>
      <c r="CO182" s="2">
        <v>0</v>
      </c>
      <c r="CP182" s="2">
        <f t="shared" si="255"/>
        <v>0</v>
      </c>
      <c r="CQ182" s="2">
        <f t="shared" si="256"/>
        <v>0</v>
      </c>
      <c r="CR182" s="2">
        <f t="shared" si="257"/>
        <v>0</v>
      </c>
      <c r="CS182" s="2">
        <f t="shared" si="258"/>
        <v>0</v>
      </c>
      <c r="CT182" s="2">
        <f t="shared" si="259"/>
        <v>0</v>
      </c>
      <c r="CU182" s="2">
        <f t="shared" si="260"/>
        <v>0</v>
      </c>
      <c r="CV182" s="2">
        <f t="shared" si="260"/>
        <v>0</v>
      </c>
      <c r="CW182" s="2">
        <f t="shared" si="260"/>
        <v>0</v>
      </c>
      <c r="CX182" s="2">
        <f t="shared" si="260"/>
        <v>0</v>
      </c>
      <c r="CY182" s="2">
        <f t="shared" si="261"/>
        <v>0</v>
      </c>
      <c r="CZ182" s="2">
        <f t="shared" si="262"/>
        <v>0</v>
      </c>
      <c r="DA182" s="2"/>
      <c r="DB182" s="2"/>
      <c r="DC182" s="2" t="s">
        <v>3</v>
      </c>
      <c r="DD182" s="2" t="s">
        <v>3</v>
      </c>
      <c r="DE182" s="2" t="s">
        <v>3</v>
      </c>
      <c r="DF182" s="2" t="s">
        <v>3</v>
      </c>
      <c r="DG182" s="2" t="s">
        <v>3</v>
      </c>
      <c r="DH182" s="2" t="s">
        <v>3</v>
      </c>
      <c r="DI182" s="2" t="s">
        <v>3</v>
      </c>
      <c r="DJ182" s="2" t="s">
        <v>3</v>
      </c>
      <c r="DK182" s="2" t="s">
        <v>3</v>
      </c>
      <c r="DL182" s="2" t="s">
        <v>3</v>
      </c>
      <c r="DM182" s="2" t="s">
        <v>3</v>
      </c>
      <c r="DN182" s="2">
        <v>0</v>
      </c>
      <c r="DO182" s="2">
        <v>0</v>
      </c>
      <c r="DP182" s="2">
        <v>1</v>
      </c>
      <c r="DQ182" s="2">
        <v>1</v>
      </c>
      <c r="DR182" s="2"/>
      <c r="DS182" s="2"/>
      <c r="DT182" s="2"/>
      <c r="DU182" s="2">
        <v>1013</v>
      </c>
      <c r="DV182" s="2" t="s">
        <v>168</v>
      </c>
      <c r="DW182" s="2" t="s">
        <v>170</v>
      </c>
      <c r="DX182" s="2">
        <v>1</v>
      </c>
      <c r="DY182" s="2"/>
      <c r="DZ182" s="2" t="s">
        <v>3</v>
      </c>
      <c r="EA182" s="2" t="s">
        <v>3</v>
      </c>
      <c r="EB182" s="2" t="s">
        <v>3</v>
      </c>
      <c r="EC182" s="2" t="s">
        <v>3</v>
      </c>
      <c r="ED182" s="2"/>
      <c r="EE182" s="2">
        <v>83666879</v>
      </c>
      <c r="EF182" s="2">
        <v>2</v>
      </c>
      <c r="EG182" s="2" t="s">
        <v>24</v>
      </c>
      <c r="EH182" s="2">
        <v>27</v>
      </c>
      <c r="EI182" s="2" t="s">
        <v>59</v>
      </c>
      <c r="EJ182" s="2">
        <v>1</v>
      </c>
      <c r="EK182" s="2">
        <v>33001</v>
      </c>
      <c r="EL182" s="2" t="s">
        <v>59</v>
      </c>
      <c r="EM182" s="2" t="s">
        <v>60</v>
      </c>
      <c r="EN182" s="2"/>
      <c r="EO182" s="2" t="s">
        <v>3</v>
      </c>
      <c r="EP182" s="2"/>
      <c r="EQ182" s="2">
        <v>0</v>
      </c>
      <c r="ER182" s="2">
        <v>0</v>
      </c>
      <c r="ES182" s="2">
        <v>0</v>
      </c>
      <c r="ET182" s="2">
        <v>0</v>
      </c>
      <c r="EU182" s="2">
        <v>0</v>
      </c>
      <c r="EV182" s="2">
        <v>0</v>
      </c>
      <c r="EW182" s="2">
        <v>0</v>
      </c>
      <c r="EX182" s="2">
        <v>0</v>
      </c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>
        <v>0</v>
      </c>
      <c r="FR182" s="2">
        <v>0</v>
      </c>
      <c r="FS182" s="2">
        <v>0</v>
      </c>
      <c r="FT182" s="2"/>
      <c r="FU182" s="2"/>
      <c r="FV182" s="2"/>
      <c r="FW182" s="2"/>
      <c r="FX182" s="2">
        <v>103</v>
      </c>
      <c r="FY182" s="2">
        <v>60</v>
      </c>
      <c r="FZ182" s="2"/>
      <c r="GA182" s="2" t="s">
        <v>3</v>
      </c>
      <c r="GB182" s="2"/>
      <c r="GC182" s="2"/>
      <c r="GD182" s="2">
        <v>1</v>
      </c>
      <c r="GE182" s="2"/>
      <c r="GF182" s="2">
        <v>164804165</v>
      </c>
      <c r="GG182" s="2">
        <v>2</v>
      </c>
      <c r="GH182" s="2">
        <v>1</v>
      </c>
      <c r="GI182" s="2">
        <v>-2</v>
      </c>
      <c r="GJ182" s="2">
        <v>0</v>
      </c>
      <c r="GK182" s="2">
        <v>0</v>
      </c>
      <c r="GL182" s="2">
        <f t="shared" si="263"/>
        <v>0</v>
      </c>
      <c r="GM182" s="2">
        <f t="shared" si="264"/>
        <v>0</v>
      </c>
      <c r="GN182" s="2">
        <f t="shared" si="265"/>
        <v>0</v>
      </c>
      <c r="GO182" s="2">
        <f t="shared" si="266"/>
        <v>0</v>
      </c>
      <c r="GP182" s="2">
        <f t="shared" si="267"/>
        <v>0</v>
      </c>
      <c r="GQ182" s="2"/>
      <c r="GR182" s="2">
        <v>0</v>
      </c>
      <c r="GS182" s="2">
        <v>3</v>
      </c>
      <c r="GT182" s="2">
        <v>0</v>
      </c>
      <c r="GU182" s="2" t="s">
        <v>3</v>
      </c>
      <c r="GV182" s="2">
        <f t="shared" si="268"/>
        <v>0</v>
      </c>
      <c r="GW182" s="2">
        <v>1</v>
      </c>
      <c r="GX182" s="2">
        <f t="shared" si="269"/>
        <v>0</v>
      </c>
      <c r="GY182" s="2"/>
      <c r="GZ182" s="2"/>
      <c r="HA182" s="2">
        <v>0</v>
      </c>
      <c r="HB182" s="2">
        <v>0</v>
      </c>
      <c r="HC182" s="2">
        <f t="shared" si="270"/>
        <v>0</v>
      </c>
      <c r="HD182" s="2"/>
      <c r="HE182" s="2" t="s">
        <v>3</v>
      </c>
      <c r="HF182" s="2" t="s">
        <v>3</v>
      </c>
      <c r="HG182" s="2"/>
      <c r="HH182" s="2"/>
      <c r="HI182" s="2"/>
      <c r="HJ182" s="2"/>
      <c r="HK182" s="2"/>
      <c r="HL182" s="2"/>
      <c r="HM182" s="2" t="s">
        <v>3</v>
      </c>
      <c r="HN182" s="2" t="s">
        <v>61</v>
      </c>
      <c r="HO182" s="2" t="s">
        <v>62</v>
      </c>
      <c r="HP182" s="2" t="s">
        <v>59</v>
      </c>
      <c r="HQ182" s="2" t="s">
        <v>59</v>
      </c>
      <c r="HR182" s="2"/>
      <c r="HS182" s="2">
        <v>0</v>
      </c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>
        <v>0</v>
      </c>
      <c r="IL182" s="2"/>
      <c r="IM182" s="2"/>
      <c r="IN182" s="2"/>
      <c r="IO182" s="2"/>
      <c r="IP182" s="2"/>
      <c r="IQ182" s="2"/>
      <c r="IR182" s="2"/>
      <c r="IS182" s="2"/>
      <c r="IT182" s="2"/>
      <c r="IU182" s="2"/>
    </row>
    <row r="183" spans="1:255" x14ac:dyDescent="0.2">
      <c r="A183">
        <v>18</v>
      </c>
      <c r="B183">
        <v>1</v>
      </c>
      <c r="C183">
        <v>338</v>
      </c>
      <c r="E183" t="s">
        <v>178</v>
      </c>
      <c r="F183" t="s">
        <v>179</v>
      </c>
      <c r="G183" t="s">
        <v>180</v>
      </c>
      <c r="H183" t="s">
        <v>168</v>
      </c>
      <c r="I183">
        <f>I176*J183</f>
        <v>0</v>
      </c>
      <c r="J183">
        <v>0</v>
      </c>
      <c r="K183">
        <v>0</v>
      </c>
      <c r="L183">
        <v>0</v>
      </c>
      <c r="M183">
        <v>0</v>
      </c>
      <c r="N183">
        <f t="shared" si="237"/>
        <v>0</v>
      </c>
      <c r="O183">
        <f t="shared" si="238"/>
        <v>0</v>
      </c>
      <c r="P183">
        <f t="shared" si="239"/>
        <v>0</v>
      </c>
      <c r="Q183">
        <f t="shared" si="240"/>
        <v>0</v>
      </c>
      <c r="R183">
        <f t="shared" si="241"/>
        <v>0</v>
      </c>
      <c r="S183">
        <f t="shared" si="242"/>
        <v>0</v>
      </c>
      <c r="T183">
        <f t="shared" si="243"/>
        <v>0</v>
      </c>
      <c r="U183">
        <f t="shared" si="244"/>
        <v>0</v>
      </c>
      <c r="V183">
        <f t="shared" si="245"/>
        <v>0</v>
      </c>
      <c r="W183">
        <f t="shared" si="246"/>
        <v>0</v>
      </c>
      <c r="X183">
        <f t="shared" si="247"/>
        <v>0</v>
      </c>
      <c r="Y183">
        <f t="shared" si="247"/>
        <v>0</v>
      </c>
      <c r="AA183">
        <v>85057623</v>
      </c>
      <c r="AB183">
        <f t="shared" si="248"/>
        <v>0</v>
      </c>
      <c r="AC183">
        <f t="shared" si="249"/>
        <v>0</v>
      </c>
      <c r="AD183">
        <f t="shared" si="250"/>
        <v>0</v>
      </c>
      <c r="AE183">
        <f t="shared" si="251"/>
        <v>0</v>
      </c>
      <c r="AF183">
        <f t="shared" si="251"/>
        <v>0</v>
      </c>
      <c r="AG183">
        <f t="shared" si="252"/>
        <v>0</v>
      </c>
      <c r="AH183">
        <f t="shared" si="253"/>
        <v>0</v>
      </c>
      <c r="AI183">
        <f t="shared" si="253"/>
        <v>0</v>
      </c>
      <c r="AJ183">
        <f t="shared" si="254"/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103</v>
      </c>
      <c r="AU183">
        <v>60</v>
      </c>
      <c r="AV183">
        <v>1</v>
      </c>
      <c r="AW183">
        <v>1</v>
      </c>
      <c r="AZ183">
        <v>1</v>
      </c>
      <c r="BA183">
        <v>1</v>
      </c>
      <c r="BB183">
        <v>1</v>
      </c>
      <c r="BC183">
        <v>1</v>
      </c>
      <c r="BD183" t="s">
        <v>3</v>
      </c>
      <c r="BE183" t="s">
        <v>3</v>
      </c>
      <c r="BF183" t="s">
        <v>3</v>
      </c>
      <c r="BG183" t="s">
        <v>3</v>
      </c>
      <c r="BH183">
        <v>3</v>
      </c>
      <c r="BI183">
        <v>1</v>
      </c>
      <c r="BJ183" t="s">
        <v>3</v>
      </c>
      <c r="BM183">
        <v>33001</v>
      </c>
      <c r="BN183">
        <v>0</v>
      </c>
      <c r="BO183" t="s">
        <v>3</v>
      </c>
      <c r="BP183">
        <v>0</v>
      </c>
      <c r="BQ183">
        <v>2</v>
      </c>
      <c r="BR183">
        <v>0</v>
      </c>
      <c r="BS183">
        <v>1</v>
      </c>
      <c r="BT183">
        <v>1</v>
      </c>
      <c r="BU183">
        <v>1</v>
      </c>
      <c r="BV183">
        <v>1</v>
      </c>
      <c r="BW183">
        <v>1</v>
      </c>
      <c r="BX183">
        <v>1</v>
      </c>
      <c r="BY183" t="s">
        <v>3</v>
      </c>
      <c r="BZ183">
        <v>103</v>
      </c>
      <c r="CA183">
        <v>60</v>
      </c>
      <c r="CB183" t="s">
        <v>3</v>
      </c>
      <c r="CE183">
        <v>0</v>
      </c>
      <c r="CF183">
        <v>0</v>
      </c>
      <c r="CG183">
        <v>0</v>
      </c>
      <c r="CH183">
        <v>6</v>
      </c>
      <c r="CI183">
        <v>3</v>
      </c>
      <c r="CJ183">
        <v>0</v>
      </c>
      <c r="CK183">
        <v>0</v>
      </c>
      <c r="CL183">
        <v>0</v>
      </c>
      <c r="CM183">
        <v>0</v>
      </c>
      <c r="CN183" t="s">
        <v>3</v>
      </c>
      <c r="CO183">
        <v>0</v>
      </c>
      <c r="CP183">
        <f t="shared" si="255"/>
        <v>0</v>
      </c>
      <c r="CQ183">
        <f t="shared" si="256"/>
        <v>0</v>
      </c>
      <c r="CR183">
        <f t="shared" si="257"/>
        <v>0</v>
      </c>
      <c r="CS183">
        <f t="shared" si="258"/>
        <v>0</v>
      </c>
      <c r="CT183">
        <f t="shared" si="259"/>
        <v>0</v>
      </c>
      <c r="CU183">
        <f t="shared" si="260"/>
        <v>0</v>
      </c>
      <c r="CV183">
        <f t="shared" si="260"/>
        <v>0</v>
      </c>
      <c r="CW183">
        <f t="shared" si="260"/>
        <v>0</v>
      </c>
      <c r="CX183">
        <f t="shared" si="260"/>
        <v>0</v>
      </c>
      <c r="CY183">
        <f t="shared" si="261"/>
        <v>0</v>
      </c>
      <c r="CZ183">
        <f t="shared" si="262"/>
        <v>0</v>
      </c>
      <c r="DC183" t="s">
        <v>3</v>
      </c>
      <c r="DD183" t="s">
        <v>3</v>
      </c>
      <c r="DE183" t="s">
        <v>3</v>
      </c>
      <c r="DF183" t="s">
        <v>3</v>
      </c>
      <c r="DG183" t="s">
        <v>3</v>
      </c>
      <c r="DH183" t="s">
        <v>3</v>
      </c>
      <c r="DI183" t="s">
        <v>3</v>
      </c>
      <c r="DJ183" t="s">
        <v>3</v>
      </c>
      <c r="DK183" t="s">
        <v>3</v>
      </c>
      <c r="DL183" t="s">
        <v>3</v>
      </c>
      <c r="DM183" t="s">
        <v>3</v>
      </c>
      <c r="DN183">
        <v>0</v>
      </c>
      <c r="DO183">
        <v>0</v>
      </c>
      <c r="DP183">
        <v>1</v>
      </c>
      <c r="DQ183">
        <v>1</v>
      </c>
      <c r="DU183">
        <v>1013</v>
      </c>
      <c r="DV183" t="s">
        <v>168</v>
      </c>
      <c r="DW183" t="s">
        <v>170</v>
      </c>
      <c r="DX183">
        <v>1</v>
      </c>
      <c r="DZ183" t="s">
        <v>3</v>
      </c>
      <c r="EA183" t="s">
        <v>3</v>
      </c>
      <c r="EB183" t="s">
        <v>3</v>
      </c>
      <c r="EC183" t="s">
        <v>3</v>
      </c>
      <c r="EE183">
        <v>83666879</v>
      </c>
      <c r="EF183">
        <v>2</v>
      </c>
      <c r="EG183" t="s">
        <v>24</v>
      </c>
      <c r="EH183">
        <v>27</v>
      </c>
      <c r="EI183" t="s">
        <v>59</v>
      </c>
      <c r="EJ183">
        <v>1</v>
      </c>
      <c r="EK183">
        <v>33001</v>
      </c>
      <c r="EL183" t="s">
        <v>59</v>
      </c>
      <c r="EM183" t="s">
        <v>60</v>
      </c>
      <c r="EO183" t="s">
        <v>3</v>
      </c>
      <c r="EQ183">
        <v>0</v>
      </c>
      <c r="ER183">
        <v>0</v>
      </c>
      <c r="ES183">
        <v>0</v>
      </c>
      <c r="ET183">
        <v>0</v>
      </c>
      <c r="EU183">
        <v>0</v>
      </c>
      <c r="EV183">
        <v>0</v>
      </c>
      <c r="EW183">
        <v>0</v>
      </c>
      <c r="EX183">
        <v>0</v>
      </c>
      <c r="FQ183">
        <v>0</v>
      </c>
      <c r="FR183">
        <v>0</v>
      </c>
      <c r="FS183">
        <v>0</v>
      </c>
      <c r="FX183">
        <v>103</v>
      </c>
      <c r="FY183">
        <v>60</v>
      </c>
      <c r="GA183" t="s">
        <v>3</v>
      </c>
      <c r="GD183">
        <v>1</v>
      </c>
      <c r="GF183">
        <v>164804165</v>
      </c>
      <c r="GG183">
        <v>2</v>
      </c>
      <c r="GH183">
        <v>1</v>
      </c>
      <c r="GI183">
        <v>-2</v>
      </c>
      <c r="GJ183">
        <v>0</v>
      </c>
      <c r="GK183">
        <v>0</v>
      </c>
      <c r="GL183">
        <f t="shared" si="263"/>
        <v>0</v>
      </c>
      <c r="GM183">
        <f t="shared" si="264"/>
        <v>0</v>
      </c>
      <c r="GN183">
        <f t="shared" si="265"/>
        <v>0</v>
      </c>
      <c r="GO183">
        <f t="shared" si="266"/>
        <v>0</v>
      </c>
      <c r="GP183">
        <f t="shared" si="267"/>
        <v>0</v>
      </c>
      <c r="GR183">
        <v>0</v>
      </c>
      <c r="GS183">
        <v>3</v>
      </c>
      <c r="GT183">
        <v>0</v>
      </c>
      <c r="GU183" t="s">
        <v>3</v>
      </c>
      <c r="GV183">
        <f t="shared" si="268"/>
        <v>0</v>
      </c>
      <c r="GW183">
        <v>1</v>
      </c>
      <c r="GX183">
        <f t="shared" si="269"/>
        <v>0</v>
      </c>
      <c r="HA183">
        <v>0</v>
      </c>
      <c r="HB183">
        <v>0</v>
      </c>
      <c r="HC183">
        <f t="shared" si="270"/>
        <v>0</v>
      </c>
      <c r="HE183" t="s">
        <v>3</v>
      </c>
      <c r="HF183" t="s">
        <v>3</v>
      </c>
      <c r="HM183" t="s">
        <v>3</v>
      </c>
      <c r="HN183" t="s">
        <v>61</v>
      </c>
      <c r="HO183" t="s">
        <v>62</v>
      </c>
      <c r="HP183" t="s">
        <v>59</v>
      </c>
      <c r="HQ183" t="s">
        <v>59</v>
      </c>
      <c r="HS183">
        <v>0</v>
      </c>
      <c r="IK183">
        <v>0</v>
      </c>
    </row>
    <row r="184" spans="1:255" x14ac:dyDescent="0.2">
      <c r="A184" s="2">
        <v>17</v>
      </c>
      <c r="B184" s="2">
        <v>1</v>
      </c>
      <c r="C184" s="2">
        <f>ROW(SmtRes!A345)</f>
        <v>345</v>
      </c>
      <c r="D184" s="2">
        <f>ROW(EtalonRes!A345)</f>
        <v>345</v>
      </c>
      <c r="E184" s="2" t="s">
        <v>181</v>
      </c>
      <c r="F184" s="2" t="s">
        <v>182</v>
      </c>
      <c r="G184" s="2" t="s">
        <v>183</v>
      </c>
      <c r="H184" s="2" t="s">
        <v>43</v>
      </c>
      <c r="I184" s="2">
        <v>0</v>
      </c>
      <c r="J184" s="2">
        <v>0</v>
      </c>
      <c r="K184" s="2">
        <v>0</v>
      </c>
      <c r="L184" s="2">
        <v>3</v>
      </c>
      <c r="M184" s="2">
        <v>3</v>
      </c>
      <c r="N184" s="2">
        <f t="shared" si="237"/>
        <v>0</v>
      </c>
      <c r="O184" s="2">
        <f t="shared" si="238"/>
        <v>0</v>
      </c>
      <c r="P184" s="2">
        <f>SUMIF(SmtRes!AQ339:'SmtRes'!AQ345,"=1",SmtRes!DF339:'SmtRes'!DF345)</f>
        <v>0</v>
      </c>
      <c r="Q184" s="2">
        <f>SUMIF(SmtRes!AQ339:'SmtRes'!AQ345,"=1",SmtRes!DG339:'SmtRes'!DG345)</f>
        <v>0</v>
      </c>
      <c r="R184" s="2">
        <f>SUMIF(SmtRes!AQ339:'SmtRes'!AQ345,"=1",SmtRes!DH339:'SmtRes'!DH345)</f>
        <v>0</v>
      </c>
      <c r="S184" s="2">
        <f>SUMIF(SmtRes!AQ339:'SmtRes'!AQ345,"=1",SmtRes!DI339:'SmtRes'!DI345)</f>
        <v>0</v>
      </c>
      <c r="T184" s="2">
        <f t="shared" si="243"/>
        <v>0</v>
      </c>
      <c r="U184" s="2">
        <f>SUMIF(SmtRes!AQ339:'SmtRes'!AQ345,"=1",SmtRes!CV339:'SmtRes'!CV345)</f>
        <v>0</v>
      </c>
      <c r="V184" s="2">
        <f>SUMIF(SmtRes!AQ339:'SmtRes'!AQ345,"=1",SmtRes!CW339:'SmtRes'!CW345)</f>
        <v>0</v>
      </c>
      <c r="W184" s="2">
        <f t="shared" si="246"/>
        <v>0</v>
      </c>
      <c r="X184" s="2">
        <f t="shared" si="247"/>
        <v>0</v>
      </c>
      <c r="Y184" s="2">
        <f t="shared" si="247"/>
        <v>0</v>
      </c>
      <c r="Z184" s="2"/>
      <c r="AA184" s="2">
        <v>85057682</v>
      </c>
      <c r="AB184" s="2">
        <f t="shared" si="248"/>
        <v>1593.72</v>
      </c>
      <c r="AC184" s="2">
        <f>ROUND((0),2)</f>
        <v>0</v>
      </c>
      <c r="AD184" s="2">
        <f>ROUND((((SUM(SmtRes!BR339:'SmtRes'!BR345))-(SUM(SmtRes!BS339:'SmtRes'!BS345)))+AE184),2)</f>
        <v>152.56</v>
      </c>
      <c r="AE184" s="2">
        <f>ROUND((SUM(SmtRes!BS339:'SmtRes'!BS345)),2)</f>
        <v>357.19</v>
      </c>
      <c r="AF184" s="2">
        <f>ROUND((SUM(SmtRes!BT339:'SmtRes'!BT345)),2)</f>
        <v>1441.16</v>
      </c>
      <c r="AG184" s="2">
        <f t="shared" si="252"/>
        <v>0</v>
      </c>
      <c r="AH184" s="2">
        <f>(SUM(SmtRes!BU339:'SmtRes'!BU345))</f>
        <v>1.81</v>
      </c>
      <c r="AI184" s="2">
        <f>(SUM(SmtRes!BV339:'SmtRes'!BV345))</f>
        <v>0.44</v>
      </c>
      <c r="AJ184" s="2">
        <f t="shared" si="254"/>
        <v>0</v>
      </c>
      <c r="AK184" s="2">
        <v>1950.9099000000001</v>
      </c>
      <c r="AL184" s="2">
        <v>0</v>
      </c>
      <c r="AM184" s="2">
        <v>152.56120000000001</v>
      </c>
      <c r="AN184" s="2">
        <v>357.18759999999997</v>
      </c>
      <c r="AO184" s="2">
        <v>1441.1611</v>
      </c>
      <c r="AP184" s="2">
        <v>0</v>
      </c>
      <c r="AQ184" s="2">
        <v>1.81</v>
      </c>
      <c r="AR184" s="2">
        <v>0.44</v>
      </c>
      <c r="AS184" s="2">
        <v>0</v>
      </c>
      <c r="AT184" s="2">
        <v>103</v>
      </c>
      <c r="AU184" s="2">
        <v>60</v>
      </c>
      <c r="AV184" s="2">
        <v>1</v>
      </c>
      <c r="AW184" s="2">
        <v>1</v>
      </c>
      <c r="AX184" s="2"/>
      <c r="AY184" s="2"/>
      <c r="AZ184" s="2">
        <v>1</v>
      </c>
      <c r="BA184" s="2">
        <v>1</v>
      </c>
      <c r="BB184" s="2">
        <v>1</v>
      </c>
      <c r="BC184" s="2">
        <v>1</v>
      </c>
      <c r="BD184" s="2" t="s">
        <v>3</v>
      </c>
      <c r="BE184" s="2" t="s">
        <v>3</v>
      </c>
      <c r="BF184" s="2" t="s">
        <v>3</v>
      </c>
      <c r="BG184" s="2" t="s">
        <v>3</v>
      </c>
      <c r="BH184" s="2">
        <v>0</v>
      </c>
      <c r="BI184" s="2">
        <v>1</v>
      </c>
      <c r="BJ184" s="2" t="s">
        <v>184</v>
      </c>
      <c r="BK184" s="2"/>
      <c r="BL184" s="2"/>
      <c r="BM184" s="2">
        <v>33001</v>
      </c>
      <c r="BN184" s="2">
        <v>0</v>
      </c>
      <c r="BO184" s="2" t="s">
        <v>3</v>
      </c>
      <c r="BP184" s="2">
        <v>0</v>
      </c>
      <c r="BQ184" s="2">
        <v>2</v>
      </c>
      <c r="BR184" s="2">
        <v>0</v>
      </c>
      <c r="BS184" s="2">
        <v>1</v>
      </c>
      <c r="BT184" s="2">
        <v>1</v>
      </c>
      <c r="BU184" s="2">
        <v>1</v>
      </c>
      <c r="BV184" s="2">
        <v>1</v>
      </c>
      <c r="BW184" s="2">
        <v>1</v>
      </c>
      <c r="BX184" s="2">
        <v>1</v>
      </c>
      <c r="BY184" s="2" t="s">
        <v>3</v>
      </c>
      <c r="BZ184" s="2">
        <v>103</v>
      </c>
      <c r="CA184" s="2">
        <v>60</v>
      </c>
      <c r="CB184" s="2" t="s">
        <v>3</v>
      </c>
      <c r="CC184" s="2"/>
      <c r="CD184" s="2"/>
      <c r="CE184" s="2">
        <v>0</v>
      </c>
      <c r="CF184" s="2">
        <v>0</v>
      </c>
      <c r="CG184" s="2">
        <v>0</v>
      </c>
      <c r="CH184" s="2">
        <v>7</v>
      </c>
      <c r="CI184" s="2">
        <v>0</v>
      </c>
      <c r="CJ184" s="2">
        <v>0</v>
      </c>
      <c r="CK184" s="2">
        <v>0</v>
      </c>
      <c r="CL184" s="2">
        <v>0</v>
      </c>
      <c r="CM184" s="2">
        <v>0</v>
      </c>
      <c r="CN184" s="2" t="s">
        <v>3</v>
      </c>
      <c r="CO184" s="2">
        <v>0</v>
      </c>
      <c r="CP184" s="2">
        <f t="shared" si="255"/>
        <v>0</v>
      </c>
      <c r="CQ184" s="2">
        <f>SUMIF(SmtRes!AQ339:'SmtRes'!AQ345,"=1",SmtRes!AA339:'SmtRes'!AA345)</f>
        <v>0</v>
      </c>
      <c r="CR184" s="2">
        <f>SUMIF(SmtRes!AQ339:'SmtRes'!AQ345,"=1",SmtRes!AB339:'SmtRes'!AB345)</f>
        <v>506.23</v>
      </c>
      <c r="CS184" s="2">
        <f>SUMIF(SmtRes!AQ339:'SmtRes'!AQ345,"=1",SmtRes!AC339:'SmtRes'!AC345)</f>
        <v>811.79</v>
      </c>
      <c r="CT184" s="2">
        <f>SUMIF(SmtRes!AQ339:'SmtRes'!AQ345,"=1",SmtRes!AD339:'SmtRes'!AD345)</f>
        <v>2465.6499999999996</v>
      </c>
      <c r="CU184" s="2">
        <f>AG184</f>
        <v>0</v>
      </c>
      <c r="CV184" s="2">
        <f>SUMIF(SmtRes!AQ339:'SmtRes'!AQ345,"=1",SmtRes!BU339:'SmtRes'!BU345)</f>
        <v>1.81</v>
      </c>
      <c r="CW184" s="2">
        <f>SUMIF(SmtRes!AQ339:'SmtRes'!AQ345,"=1",SmtRes!BV339:'SmtRes'!BV345)</f>
        <v>0.44</v>
      </c>
      <c r="CX184" s="2">
        <f>AJ184</f>
        <v>0</v>
      </c>
      <c r="CY184" s="2">
        <f t="shared" si="261"/>
        <v>0</v>
      </c>
      <c r="CZ184" s="2">
        <f t="shared" si="262"/>
        <v>0</v>
      </c>
      <c r="DA184" s="2"/>
      <c r="DB184" s="2"/>
      <c r="DC184" s="2" t="s">
        <v>3</v>
      </c>
      <c r="DD184" s="2" t="s">
        <v>3</v>
      </c>
      <c r="DE184" s="2" t="s">
        <v>3</v>
      </c>
      <c r="DF184" s="2" t="s">
        <v>3</v>
      </c>
      <c r="DG184" s="2" t="s">
        <v>3</v>
      </c>
      <c r="DH184" s="2" t="s">
        <v>3</v>
      </c>
      <c r="DI184" s="2" t="s">
        <v>3</v>
      </c>
      <c r="DJ184" s="2" t="s">
        <v>3</v>
      </c>
      <c r="DK184" s="2" t="s">
        <v>3</v>
      </c>
      <c r="DL184" s="2" t="s">
        <v>3</v>
      </c>
      <c r="DM184" s="2" t="s">
        <v>3</v>
      </c>
      <c r="DN184" s="2">
        <v>0</v>
      </c>
      <c r="DO184" s="2">
        <v>0</v>
      </c>
      <c r="DP184" s="2">
        <v>1</v>
      </c>
      <c r="DQ184" s="2">
        <v>1</v>
      </c>
      <c r="DR184" s="2"/>
      <c r="DS184" s="2"/>
      <c r="DT184" s="2"/>
      <c r="DU184" s="2">
        <v>1013</v>
      </c>
      <c r="DV184" s="2" t="s">
        <v>43</v>
      </c>
      <c r="DW184" s="2" t="s">
        <v>43</v>
      </c>
      <c r="DX184" s="2">
        <v>1</v>
      </c>
      <c r="DY184" s="2"/>
      <c r="DZ184" s="2" t="s">
        <v>3</v>
      </c>
      <c r="EA184" s="2" t="s">
        <v>3</v>
      </c>
      <c r="EB184" s="2" t="s">
        <v>3</v>
      </c>
      <c r="EC184" s="2" t="s">
        <v>3</v>
      </c>
      <c r="ED184" s="2"/>
      <c r="EE184" s="2">
        <v>83666879</v>
      </c>
      <c r="EF184" s="2">
        <v>2</v>
      </c>
      <c r="EG184" s="2" t="s">
        <v>24</v>
      </c>
      <c r="EH184" s="2">
        <v>27</v>
      </c>
      <c r="EI184" s="2" t="s">
        <v>59</v>
      </c>
      <c r="EJ184" s="2">
        <v>1</v>
      </c>
      <c r="EK184" s="2">
        <v>33001</v>
      </c>
      <c r="EL184" s="2" t="s">
        <v>59</v>
      </c>
      <c r="EM184" s="2" t="s">
        <v>60</v>
      </c>
      <c r="EN184" s="2"/>
      <c r="EO184" s="2" t="s">
        <v>3</v>
      </c>
      <c r="EP184" s="2"/>
      <c r="EQ184" s="2">
        <v>131072</v>
      </c>
      <c r="ER184" s="2">
        <v>0</v>
      </c>
      <c r="ES184" s="2">
        <v>0</v>
      </c>
      <c r="ET184" s="2">
        <v>0</v>
      </c>
      <c r="EU184" s="2">
        <v>0</v>
      </c>
      <c r="EV184" s="2">
        <v>0</v>
      </c>
      <c r="EW184" s="2">
        <v>1.81</v>
      </c>
      <c r="EX184" s="2">
        <v>0.44</v>
      </c>
      <c r="EY184" s="2">
        <v>0</v>
      </c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>
        <v>0</v>
      </c>
      <c r="FR184" s="2">
        <v>0</v>
      </c>
      <c r="FS184" s="2">
        <v>0</v>
      </c>
      <c r="FT184" s="2"/>
      <c r="FU184" s="2"/>
      <c r="FV184" s="2"/>
      <c r="FW184" s="2"/>
      <c r="FX184" s="2">
        <v>103</v>
      </c>
      <c r="FY184" s="2">
        <v>60</v>
      </c>
      <c r="FZ184" s="2"/>
      <c r="GA184" s="2" t="s">
        <v>3</v>
      </c>
      <c r="GB184" s="2"/>
      <c r="GC184" s="2"/>
      <c r="GD184" s="2">
        <v>1</v>
      </c>
      <c r="GE184" s="2"/>
      <c r="GF184" s="2">
        <v>-1728862771</v>
      </c>
      <c r="GG184" s="2">
        <v>2</v>
      </c>
      <c r="GH184" s="2">
        <v>1</v>
      </c>
      <c r="GI184" s="2">
        <v>-2</v>
      </c>
      <c r="GJ184" s="2">
        <v>0</v>
      </c>
      <c r="GK184" s="2">
        <v>0</v>
      </c>
      <c r="GL184" s="2">
        <f t="shared" si="263"/>
        <v>0</v>
      </c>
      <c r="GM184" s="2">
        <f t="shared" si="264"/>
        <v>0</v>
      </c>
      <c r="GN184" s="2">
        <f t="shared" si="265"/>
        <v>0</v>
      </c>
      <c r="GO184" s="2">
        <f t="shared" si="266"/>
        <v>0</v>
      </c>
      <c r="GP184" s="2">
        <f t="shared" si="267"/>
        <v>0</v>
      </c>
      <c r="GQ184" s="2"/>
      <c r="GR184" s="2">
        <v>0</v>
      </c>
      <c r="GS184" s="2">
        <v>3</v>
      </c>
      <c r="GT184" s="2">
        <v>0</v>
      </c>
      <c r="GU184" s="2" t="s">
        <v>3</v>
      </c>
      <c r="GV184" s="2">
        <f t="shared" si="268"/>
        <v>0</v>
      </c>
      <c r="GW184" s="2">
        <v>1</v>
      </c>
      <c r="GX184" s="2">
        <f t="shared" si="269"/>
        <v>0</v>
      </c>
      <c r="GY184" s="2"/>
      <c r="GZ184" s="2"/>
      <c r="HA184" s="2">
        <v>0</v>
      </c>
      <c r="HB184" s="2">
        <v>0</v>
      </c>
      <c r="HC184" s="2">
        <f t="shared" si="270"/>
        <v>0</v>
      </c>
      <c r="HD184" s="2"/>
      <c r="HE184" s="2" t="s">
        <v>3</v>
      </c>
      <c r="HF184" s="2" t="s">
        <v>3</v>
      </c>
      <c r="HG184" s="2"/>
      <c r="HH184" s="2"/>
      <c r="HI184" s="2"/>
      <c r="HJ184" s="2"/>
      <c r="HK184" s="2"/>
      <c r="HL184" s="2"/>
      <c r="HM184" s="2" t="s">
        <v>3</v>
      </c>
      <c r="HN184" s="2" t="s">
        <v>61</v>
      </c>
      <c r="HO184" s="2" t="s">
        <v>62</v>
      </c>
      <c r="HP184" s="2" t="s">
        <v>59</v>
      </c>
      <c r="HQ184" s="2" t="s">
        <v>59</v>
      </c>
      <c r="HR184" s="2"/>
      <c r="HS184" s="2">
        <v>0</v>
      </c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>
        <v>0</v>
      </c>
      <c r="IL184" s="2"/>
      <c r="IM184" s="2"/>
      <c r="IN184" s="2"/>
      <c r="IO184" s="2"/>
      <c r="IP184" s="2"/>
      <c r="IQ184" s="2"/>
      <c r="IR184" s="2"/>
      <c r="IS184" s="2"/>
      <c r="IT184" s="2"/>
      <c r="IU184" s="2"/>
    </row>
    <row r="185" spans="1:255" x14ac:dyDescent="0.2">
      <c r="A185">
        <v>17</v>
      </c>
      <c r="B185">
        <v>1</v>
      </c>
      <c r="C185">
        <f>ROW(SmtRes!A352)</f>
        <v>352</v>
      </c>
      <c r="D185">
        <f>ROW(EtalonRes!A352)</f>
        <v>352</v>
      </c>
      <c r="E185" t="s">
        <v>181</v>
      </c>
      <c r="F185" t="s">
        <v>182</v>
      </c>
      <c r="G185" t="s">
        <v>183</v>
      </c>
      <c r="H185" t="s">
        <v>43</v>
      </c>
      <c r="I185">
        <v>0</v>
      </c>
      <c r="J185">
        <v>0</v>
      </c>
      <c r="K185">
        <v>0</v>
      </c>
      <c r="L185">
        <v>3</v>
      </c>
      <c r="M185">
        <v>3</v>
      </c>
      <c r="N185">
        <f t="shared" si="237"/>
        <v>0</v>
      </c>
      <c r="O185">
        <f t="shared" si="238"/>
        <v>0</v>
      </c>
      <c r="P185">
        <f>SUMIF(SmtRes!AQ346:'SmtRes'!AQ352,"=1",SmtRes!DF346:'SmtRes'!DF352)</f>
        <v>0</v>
      </c>
      <c r="Q185">
        <f>SUMIF(SmtRes!AQ346:'SmtRes'!AQ352,"=1",SmtRes!DG346:'SmtRes'!DG352)</f>
        <v>0</v>
      </c>
      <c r="R185">
        <f>SUMIF(SmtRes!AQ346:'SmtRes'!AQ352,"=1",SmtRes!DH346:'SmtRes'!DH352)</f>
        <v>0</v>
      </c>
      <c r="S185">
        <f>SUMIF(SmtRes!AQ346:'SmtRes'!AQ352,"=1",SmtRes!DI346:'SmtRes'!DI352)</f>
        <v>0</v>
      </c>
      <c r="T185">
        <f t="shared" si="243"/>
        <v>0</v>
      </c>
      <c r="U185">
        <f>SUMIF(SmtRes!AQ346:'SmtRes'!AQ352,"=1",SmtRes!CV346:'SmtRes'!CV352)</f>
        <v>0</v>
      </c>
      <c r="V185">
        <f>SUMIF(SmtRes!AQ346:'SmtRes'!AQ352,"=1",SmtRes!CW346:'SmtRes'!CW352)</f>
        <v>0</v>
      </c>
      <c r="W185">
        <f t="shared" si="246"/>
        <v>0</v>
      </c>
      <c r="X185">
        <f t="shared" si="247"/>
        <v>0</v>
      </c>
      <c r="Y185">
        <f t="shared" si="247"/>
        <v>0</v>
      </c>
      <c r="AA185">
        <v>85057623</v>
      </c>
      <c r="AB185">
        <f t="shared" si="248"/>
        <v>1593.72</v>
      </c>
      <c r="AC185">
        <f>ROUND((0),2)</f>
        <v>0</v>
      </c>
      <c r="AD185">
        <f>ROUND((((SUM(SmtRes!BR346:'SmtRes'!BR352))-(SUM(SmtRes!BS346:'SmtRes'!BS352)))+AE185),2)</f>
        <v>152.56</v>
      </c>
      <c r="AE185">
        <f>ROUND((SUM(SmtRes!BS346:'SmtRes'!BS352)),2)</f>
        <v>357.19</v>
      </c>
      <c r="AF185">
        <f>ROUND((SUM(SmtRes!BT346:'SmtRes'!BT352)),2)</f>
        <v>1441.16</v>
      </c>
      <c r="AG185">
        <f t="shared" si="252"/>
        <v>0</v>
      </c>
      <c r="AH185">
        <f>(SUM(SmtRes!BU346:'SmtRes'!BU352))</f>
        <v>1.81</v>
      </c>
      <c r="AI185">
        <f>(SUM(SmtRes!BV346:'SmtRes'!BV352))</f>
        <v>0.44</v>
      </c>
      <c r="AJ185">
        <f t="shared" si="254"/>
        <v>0</v>
      </c>
      <c r="AK185">
        <v>1950.9099000000001</v>
      </c>
      <c r="AL185">
        <v>0</v>
      </c>
      <c r="AM185">
        <v>152.56120000000001</v>
      </c>
      <c r="AN185">
        <v>357.18759999999997</v>
      </c>
      <c r="AO185">
        <v>1441.1611</v>
      </c>
      <c r="AP185">
        <v>0</v>
      </c>
      <c r="AQ185">
        <v>1.81</v>
      </c>
      <c r="AR185">
        <v>0.44</v>
      </c>
      <c r="AS185">
        <v>0</v>
      </c>
      <c r="AT185">
        <v>103</v>
      </c>
      <c r="AU185">
        <v>60</v>
      </c>
      <c r="AV185">
        <v>1</v>
      </c>
      <c r="AW185">
        <v>1</v>
      </c>
      <c r="AZ185">
        <v>1</v>
      </c>
      <c r="BA185">
        <v>1</v>
      </c>
      <c r="BB185">
        <v>1</v>
      </c>
      <c r="BC185">
        <v>1</v>
      </c>
      <c r="BD185" t="s">
        <v>3</v>
      </c>
      <c r="BE185" t="s">
        <v>3</v>
      </c>
      <c r="BF185" t="s">
        <v>3</v>
      </c>
      <c r="BG185" t="s">
        <v>3</v>
      </c>
      <c r="BH185">
        <v>0</v>
      </c>
      <c r="BI185">
        <v>1</v>
      </c>
      <c r="BJ185" t="s">
        <v>184</v>
      </c>
      <c r="BM185">
        <v>33001</v>
      </c>
      <c r="BN185">
        <v>0</v>
      </c>
      <c r="BO185" t="s">
        <v>3</v>
      </c>
      <c r="BP185">
        <v>0</v>
      </c>
      <c r="BQ185">
        <v>2</v>
      </c>
      <c r="BR185">
        <v>0</v>
      </c>
      <c r="BS185">
        <v>1</v>
      </c>
      <c r="BT185">
        <v>1</v>
      </c>
      <c r="BU185">
        <v>1</v>
      </c>
      <c r="BV185">
        <v>1</v>
      </c>
      <c r="BW185">
        <v>1</v>
      </c>
      <c r="BX185">
        <v>1</v>
      </c>
      <c r="BY185" t="s">
        <v>3</v>
      </c>
      <c r="BZ185">
        <v>103</v>
      </c>
      <c r="CA185">
        <v>60</v>
      </c>
      <c r="CB185" t="s">
        <v>3</v>
      </c>
      <c r="CE185">
        <v>0</v>
      </c>
      <c r="CF185">
        <v>0</v>
      </c>
      <c r="CG185">
        <v>0</v>
      </c>
      <c r="CH185">
        <v>7</v>
      </c>
      <c r="CI185">
        <v>0</v>
      </c>
      <c r="CJ185">
        <v>0</v>
      </c>
      <c r="CK185">
        <v>0</v>
      </c>
      <c r="CL185">
        <v>0</v>
      </c>
      <c r="CM185">
        <v>0</v>
      </c>
      <c r="CN185" t="s">
        <v>3</v>
      </c>
      <c r="CO185">
        <v>0</v>
      </c>
      <c r="CP185">
        <f t="shared" si="255"/>
        <v>0</v>
      </c>
      <c r="CQ185">
        <f>SUMIF(SmtRes!AQ346:'SmtRes'!AQ352,"=1",SmtRes!AA346:'SmtRes'!AA352)</f>
        <v>0</v>
      </c>
      <c r="CR185">
        <f>SUMIF(SmtRes!AQ346:'SmtRes'!AQ352,"=1",SmtRes!AB346:'SmtRes'!AB352)</f>
        <v>506.23</v>
      </c>
      <c r="CS185">
        <f>SUMIF(SmtRes!AQ346:'SmtRes'!AQ352,"=1",SmtRes!AC346:'SmtRes'!AC352)</f>
        <v>811.79</v>
      </c>
      <c r="CT185">
        <f>SUMIF(SmtRes!AQ346:'SmtRes'!AQ352,"=1",SmtRes!AD346:'SmtRes'!AD352)</f>
        <v>2465.6499999999996</v>
      </c>
      <c r="CU185">
        <f>AG185</f>
        <v>0</v>
      </c>
      <c r="CV185">
        <f>SUMIF(SmtRes!AQ346:'SmtRes'!AQ352,"=1",SmtRes!BU346:'SmtRes'!BU352)</f>
        <v>1.81</v>
      </c>
      <c r="CW185">
        <f>SUMIF(SmtRes!AQ346:'SmtRes'!AQ352,"=1",SmtRes!BV346:'SmtRes'!BV352)</f>
        <v>0.44</v>
      </c>
      <c r="CX185">
        <f>AJ185</f>
        <v>0</v>
      </c>
      <c r="CY185">
        <f t="shared" si="261"/>
        <v>0</v>
      </c>
      <c r="CZ185">
        <f t="shared" si="262"/>
        <v>0</v>
      </c>
      <c r="DC185" t="s">
        <v>3</v>
      </c>
      <c r="DD185" t="s">
        <v>3</v>
      </c>
      <c r="DE185" t="s">
        <v>3</v>
      </c>
      <c r="DF185" t="s">
        <v>3</v>
      </c>
      <c r="DG185" t="s">
        <v>3</v>
      </c>
      <c r="DH185" t="s">
        <v>3</v>
      </c>
      <c r="DI185" t="s">
        <v>3</v>
      </c>
      <c r="DJ185" t="s">
        <v>3</v>
      </c>
      <c r="DK185" t="s">
        <v>3</v>
      </c>
      <c r="DL185" t="s">
        <v>3</v>
      </c>
      <c r="DM185" t="s">
        <v>3</v>
      </c>
      <c r="DN185">
        <v>0</v>
      </c>
      <c r="DO185">
        <v>0</v>
      </c>
      <c r="DP185">
        <v>1</v>
      </c>
      <c r="DQ185">
        <v>1</v>
      </c>
      <c r="DU185">
        <v>1013</v>
      </c>
      <c r="DV185" t="s">
        <v>43</v>
      </c>
      <c r="DW185" t="s">
        <v>43</v>
      </c>
      <c r="DX185">
        <v>1</v>
      </c>
      <c r="DZ185" t="s">
        <v>3</v>
      </c>
      <c r="EA185" t="s">
        <v>3</v>
      </c>
      <c r="EB185" t="s">
        <v>3</v>
      </c>
      <c r="EC185" t="s">
        <v>3</v>
      </c>
      <c r="EE185">
        <v>83666879</v>
      </c>
      <c r="EF185">
        <v>2</v>
      </c>
      <c r="EG185" t="s">
        <v>24</v>
      </c>
      <c r="EH185">
        <v>27</v>
      </c>
      <c r="EI185" t="s">
        <v>59</v>
      </c>
      <c r="EJ185">
        <v>1</v>
      </c>
      <c r="EK185">
        <v>33001</v>
      </c>
      <c r="EL185" t="s">
        <v>59</v>
      </c>
      <c r="EM185" t="s">
        <v>60</v>
      </c>
      <c r="EO185" t="s">
        <v>3</v>
      </c>
      <c r="EQ185">
        <v>131072</v>
      </c>
      <c r="ER185">
        <v>0</v>
      </c>
      <c r="ES185">
        <v>0</v>
      </c>
      <c r="ET185">
        <v>0</v>
      </c>
      <c r="EU185">
        <v>0</v>
      </c>
      <c r="EV185">
        <v>0</v>
      </c>
      <c r="EW185">
        <v>1.81</v>
      </c>
      <c r="EX185">
        <v>0.44</v>
      </c>
      <c r="EY185">
        <v>0</v>
      </c>
      <c r="FQ185">
        <v>0</v>
      </c>
      <c r="FR185">
        <v>0</v>
      </c>
      <c r="FS185">
        <v>0</v>
      </c>
      <c r="FX185">
        <v>103</v>
      </c>
      <c r="FY185">
        <v>60</v>
      </c>
      <c r="GA185" t="s">
        <v>3</v>
      </c>
      <c r="GD185">
        <v>1</v>
      </c>
      <c r="GF185">
        <v>-1728862771</v>
      </c>
      <c r="GG185">
        <v>2</v>
      </c>
      <c r="GH185">
        <v>1</v>
      </c>
      <c r="GI185">
        <v>-2</v>
      </c>
      <c r="GJ185">
        <v>0</v>
      </c>
      <c r="GK185">
        <v>0</v>
      </c>
      <c r="GL185">
        <f t="shared" si="263"/>
        <v>0</v>
      </c>
      <c r="GM185">
        <f t="shared" si="264"/>
        <v>0</v>
      </c>
      <c r="GN185">
        <f t="shared" si="265"/>
        <v>0</v>
      </c>
      <c r="GO185">
        <f t="shared" si="266"/>
        <v>0</v>
      </c>
      <c r="GP185">
        <f t="shared" si="267"/>
        <v>0</v>
      </c>
      <c r="GR185">
        <v>0</v>
      </c>
      <c r="GS185">
        <v>3</v>
      </c>
      <c r="GT185">
        <v>0</v>
      </c>
      <c r="GU185" t="s">
        <v>3</v>
      </c>
      <c r="GV185">
        <f t="shared" si="268"/>
        <v>0</v>
      </c>
      <c r="GW185">
        <v>1</v>
      </c>
      <c r="GX185">
        <f t="shared" si="269"/>
        <v>0</v>
      </c>
      <c r="HA185">
        <v>0</v>
      </c>
      <c r="HB185">
        <v>0</v>
      </c>
      <c r="HC185">
        <f t="shared" si="270"/>
        <v>0</v>
      </c>
      <c r="HE185" t="s">
        <v>3</v>
      </c>
      <c r="HF185" t="s">
        <v>3</v>
      </c>
      <c r="HM185" t="s">
        <v>3</v>
      </c>
      <c r="HN185" t="s">
        <v>61</v>
      </c>
      <c r="HO185" t="s">
        <v>62</v>
      </c>
      <c r="HP185" t="s">
        <v>59</v>
      </c>
      <c r="HQ185" t="s">
        <v>59</v>
      </c>
      <c r="HS185">
        <v>0</v>
      </c>
      <c r="IK185">
        <v>0</v>
      </c>
    </row>
    <row r="186" spans="1:255" x14ac:dyDescent="0.2">
      <c r="A186" s="2">
        <v>19</v>
      </c>
      <c r="B186" s="2">
        <v>1</v>
      </c>
      <c r="C186" s="2"/>
      <c r="D186" s="2"/>
      <c r="E186" s="2"/>
      <c r="F186" s="2" t="s">
        <v>3</v>
      </c>
      <c r="G186" s="2" t="s">
        <v>185</v>
      </c>
      <c r="H186" s="2" t="s">
        <v>3</v>
      </c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>
        <v>1</v>
      </c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>
        <v>0</v>
      </c>
      <c r="IL186" s="2"/>
      <c r="IM186" s="2"/>
      <c r="IN186" s="2"/>
      <c r="IO186" s="2"/>
      <c r="IP186" s="2"/>
      <c r="IQ186" s="2"/>
      <c r="IR186" s="2"/>
      <c r="IS186" s="2"/>
      <c r="IT186" s="2"/>
      <c r="IU186" s="2"/>
    </row>
    <row r="187" spans="1:255" x14ac:dyDescent="0.2">
      <c r="A187" s="2">
        <v>18</v>
      </c>
      <c r="B187" s="2">
        <v>1</v>
      </c>
      <c r="C187" s="2">
        <v>344</v>
      </c>
      <c r="D187" s="2"/>
      <c r="E187" s="2" t="s">
        <v>186</v>
      </c>
      <c r="F187" s="2" t="s">
        <v>173</v>
      </c>
      <c r="G187" s="2" t="s">
        <v>174</v>
      </c>
      <c r="H187" s="2" t="s">
        <v>43</v>
      </c>
      <c r="I187" s="2">
        <f>I184*J187</f>
        <v>0</v>
      </c>
      <c r="J187" s="2">
        <v>0</v>
      </c>
      <c r="K187" s="2">
        <v>0</v>
      </c>
      <c r="L187" s="2">
        <v>0</v>
      </c>
      <c r="M187" s="2">
        <v>0</v>
      </c>
      <c r="N187" s="2">
        <f t="shared" ref="N187:N192" si="271">ROUND(L187-M187,4)</f>
        <v>0</v>
      </c>
      <c r="O187" s="2">
        <f t="shared" ref="O187:O192" si="272">ROUND(CP187,2)</f>
        <v>0</v>
      </c>
      <c r="P187" s="2">
        <f>ROUND(CQ187*I187,2)</f>
        <v>0</v>
      </c>
      <c r="Q187" s="2">
        <f>ROUND(CR187*I187,2)</f>
        <v>0</v>
      </c>
      <c r="R187" s="2">
        <f>ROUND(CS187*I187,2)</f>
        <v>0</v>
      </c>
      <c r="S187" s="2">
        <f>ROUND(CT187*I187,2)</f>
        <v>0</v>
      </c>
      <c r="T187" s="2">
        <f t="shared" ref="T187:T192" si="273">ROUND(CU187*I187,2)</f>
        <v>0</v>
      </c>
      <c r="U187" s="2">
        <f>ROUND(CV187*I187,7)</f>
        <v>0</v>
      </c>
      <c r="V187" s="2">
        <f>ROUND(CW187*I187,7)</f>
        <v>0</v>
      </c>
      <c r="W187" s="2">
        <f t="shared" ref="W187:W192" si="274">ROUND(CX187*I187,2)</f>
        <v>0</v>
      </c>
      <c r="X187" s="2">
        <f t="shared" ref="X187:Y192" si="275">ROUND(CY187,2)</f>
        <v>0</v>
      </c>
      <c r="Y187" s="2">
        <f t="shared" si="275"/>
        <v>0</v>
      </c>
      <c r="Z187" s="2"/>
      <c r="AA187" s="2">
        <v>85057682</v>
      </c>
      <c r="AB187" s="2">
        <f t="shared" ref="AB187:AB192" si="276">ROUND((AC187+AD187+AF187),2)</f>
        <v>0</v>
      </c>
      <c r="AC187" s="2">
        <f>ROUND((ES187),2)</f>
        <v>0</v>
      </c>
      <c r="AD187" s="2">
        <f>ROUND((((ET187)-(EU187))+AE187),2)</f>
        <v>0</v>
      </c>
      <c r="AE187" s="2">
        <f t="shared" ref="AE187:AF190" si="277">ROUND((EU187),2)</f>
        <v>0</v>
      </c>
      <c r="AF187" s="2">
        <f t="shared" si="277"/>
        <v>0</v>
      </c>
      <c r="AG187" s="2">
        <f t="shared" ref="AG187:AG192" si="278">ROUND((AP187),2)</f>
        <v>0</v>
      </c>
      <c r="AH187" s="2">
        <f t="shared" ref="AH187:AI190" si="279">(EW187)</f>
        <v>0</v>
      </c>
      <c r="AI187" s="2">
        <f t="shared" si="279"/>
        <v>0</v>
      </c>
      <c r="AJ187" s="2">
        <f t="shared" ref="AJ187:AJ192" si="280">(AS187)</f>
        <v>0</v>
      </c>
      <c r="AK187" s="2">
        <v>0</v>
      </c>
      <c r="AL187" s="2">
        <v>0</v>
      </c>
      <c r="AM187" s="2">
        <v>0</v>
      </c>
      <c r="AN187" s="2">
        <v>0</v>
      </c>
      <c r="AO187" s="2">
        <v>0</v>
      </c>
      <c r="AP187" s="2">
        <v>0</v>
      </c>
      <c r="AQ187" s="2">
        <v>0</v>
      </c>
      <c r="AR187" s="2">
        <v>0</v>
      </c>
      <c r="AS187" s="2">
        <v>0</v>
      </c>
      <c r="AT187" s="2">
        <v>103</v>
      </c>
      <c r="AU187" s="2">
        <v>60</v>
      </c>
      <c r="AV187" s="2">
        <v>1</v>
      </c>
      <c r="AW187" s="2">
        <v>1</v>
      </c>
      <c r="AX187" s="2"/>
      <c r="AY187" s="2"/>
      <c r="AZ187" s="2">
        <v>1</v>
      </c>
      <c r="BA187" s="2">
        <v>1</v>
      </c>
      <c r="BB187" s="2">
        <v>1</v>
      </c>
      <c r="BC187" s="2">
        <v>1</v>
      </c>
      <c r="BD187" s="2" t="s">
        <v>3</v>
      </c>
      <c r="BE187" s="2" t="s">
        <v>3</v>
      </c>
      <c r="BF187" s="2" t="s">
        <v>3</v>
      </c>
      <c r="BG187" s="2" t="s">
        <v>3</v>
      </c>
      <c r="BH187" s="2">
        <v>3</v>
      </c>
      <c r="BI187" s="2">
        <v>1</v>
      </c>
      <c r="BJ187" s="2" t="s">
        <v>3</v>
      </c>
      <c r="BK187" s="2"/>
      <c r="BL187" s="2"/>
      <c r="BM187" s="2">
        <v>33001</v>
      </c>
      <c r="BN187" s="2">
        <v>0</v>
      </c>
      <c r="BO187" s="2" t="s">
        <v>3</v>
      </c>
      <c r="BP187" s="2">
        <v>0</v>
      </c>
      <c r="BQ187" s="2">
        <v>2</v>
      </c>
      <c r="BR187" s="2">
        <v>0</v>
      </c>
      <c r="BS187" s="2">
        <v>1</v>
      </c>
      <c r="BT187" s="2">
        <v>1</v>
      </c>
      <c r="BU187" s="2">
        <v>1</v>
      </c>
      <c r="BV187" s="2">
        <v>1</v>
      </c>
      <c r="BW187" s="2">
        <v>1</v>
      </c>
      <c r="BX187" s="2">
        <v>1</v>
      </c>
      <c r="BY187" s="2" t="s">
        <v>3</v>
      </c>
      <c r="BZ187" s="2">
        <v>103</v>
      </c>
      <c r="CA187" s="2">
        <v>60</v>
      </c>
      <c r="CB187" s="2" t="s">
        <v>3</v>
      </c>
      <c r="CC187" s="2"/>
      <c r="CD187" s="2"/>
      <c r="CE187" s="2">
        <v>0</v>
      </c>
      <c r="CF187" s="2">
        <v>0</v>
      </c>
      <c r="CG187" s="2">
        <v>0</v>
      </c>
      <c r="CH187" s="2">
        <v>7</v>
      </c>
      <c r="CI187" s="2">
        <v>1</v>
      </c>
      <c r="CJ187" s="2">
        <v>0</v>
      </c>
      <c r="CK187" s="2">
        <v>0</v>
      </c>
      <c r="CL187" s="2">
        <v>0</v>
      </c>
      <c r="CM187" s="2">
        <v>0</v>
      </c>
      <c r="CN187" s="2" t="s">
        <v>3</v>
      </c>
      <c r="CO187" s="2">
        <v>0</v>
      </c>
      <c r="CP187" s="2">
        <f t="shared" ref="CP187:CP192" si="281">(P187+Q187+S187+R187)</f>
        <v>0</v>
      </c>
      <c r="CQ187" s="2">
        <f>ROUND(AL187*BC187,2)</f>
        <v>0</v>
      </c>
      <c r="CR187" s="2">
        <f>ROUND(AM187*BB187,2)</f>
        <v>0</v>
      </c>
      <c r="CS187" s="2">
        <f>ROUND(AN187*BS187,2)</f>
        <v>0</v>
      </c>
      <c r="CT187" s="2">
        <f>ROUND(AO187*BA187,2)</f>
        <v>0</v>
      </c>
      <c r="CU187" s="2">
        <f t="shared" ref="CU187:CX190" si="282">AG187</f>
        <v>0</v>
      </c>
      <c r="CV187" s="2">
        <f t="shared" si="282"/>
        <v>0</v>
      </c>
      <c r="CW187" s="2">
        <f t="shared" si="282"/>
        <v>0</v>
      </c>
      <c r="CX187" s="2">
        <f t="shared" si="282"/>
        <v>0</v>
      </c>
      <c r="CY187" s="2">
        <f t="shared" ref="CY187:CY192" si="283">(((S187+R187)*AT187)/100)</f>
        <v>0</v>
      </c>
      <c r="CZ187" s="2">
        <f t="shared" ref="CZ187:CZ192" si="284">(((S187+R187)*AU187)/100)</f>
        <v>0</v>
      </c>
      <c r="DA187" s="2"/>
      <c r="DB187" s="2"/>
      <c r="DC187" s="2" t="s">
        <v>3</v>
      </c>
      <c r="DD187" s="2" t="s">
        <v>3</v>
      </c>
      <c r="DE187" s="2" t="s">
        <v>3</v>
      </c>
      <c r="DF187" s="2" t="s">
        <v>3</v>
      </c>
      <c r="DG187" s="2" t="s">
        <v>3</v>
      </c>
      <c r="DH187" s="2" t="s">
        <v>3</v>
      </c>
      <c r="DI187" s="2" t="s">
        <v>3</v>
      </c>
      <c r="DJ187" s="2" t="s">
        <v>3</v>
      </c>
      <c r="DK187" s="2" t="s">
        <v>3</v>
      </c>
      <c r="DL187" s="2" t="s">
        <v>3</v>
      </c>
      <c r="DM187" s="2" t="s">
        <v>3</v>
      </c>
      <c r="DN187" s="2">
        <v>0</v>
      </c>
      <c r="DO187" s="2">
        <v>0</v>
      </c>
      <c r="DP187" s="2">
        <v>1</v>
      </c>
      <c r="DQ187" s="2">
        <v>1</v>
      </c>
      <c r="DR187" s="2"/>
      <c r="DS187" s="2"/>
      <c r="DT187" s="2"/>
      <c r="DU187" s="2">
        <v>1013</v>
      </c>
      <c r="DV187" s="2" t="s">
        <v>43</v>
      </c>
      <c r="DW187" s="2" t="s">
        <v>43</v>
      </c>
      <c r="DX187" s="2">
        <v>1</v>
      </c>
      <c r="DY187" s="2"/>
      <c r="DZ187" s="2" t="s">
        <v>3</v>
      </c>
      <c r="EA187" s="2" t="s">
        <v>3</v>
      </c>
      <c r="EB187" s="2" t="s">
        <v>3</v>
      </c>
      <c r="EC187" s="2" t="s">
        <v>3</v>
      </c>
      <c r="ED187" s="2"/>
      <c r="EE187" s="2">
        <v>83666879</v>
      </c>
      <c r="EF187" s="2">
        <v>2</v>
      </c>
      <c r="EG187" s="2" t="s">
        <v>24</v>
      </c>
      <c r="EH187" s="2">
        <v>27</v>
      </c>
      <c r="EI187" s="2" t="s">
        <v>59</v>
      </c>
      <c r="EJ187" s="2">
        <v>1</v>
      </c>
      <c r="EK187" s="2">
        <v>33001</v>
      </c>
      <c r="EL187" s="2" t="s">
        <v>59</v>
      </c>
      <c r="EM187" s="2" t="s">
        <v>60</v>
      </c>
      <c r="EN187" s="2"/>
      <c r="EO187" s="2" t="s">
        <v>3</v>
      </c>
      <c r="EP187" s="2"/>
      <c r="EQ187" s="2">
        <v>0</v>
      </c>
      <c r="ER187" s="2">
        <v>0</v>
      </c>
      <c r="ES187" s="2">
        <v>0</v>
      </c>
      <c r="ET187" s="2">
        <v>0</v>
      </c>
      <c r="EU187" s="2">
        <v>0</v>
      </c>
      <c r="EV187" s="2">
        <v>0</v>
      </c>
      <c r="EW187" s="2">
        <v>0</v>
      </c>
      <c r="EX187" s="2">
        <v>0</v>
      </c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>
        <v>0</v>
      </c>
      <c r="FR187" s="2">
        <v>0</v>
      </c>
      <c r="FS187" s="2">
        <v>0</v>
      </c>
      <c r="FT187" s="2"/>
      <c r="FU187" s="2"/>
      <c r="FV187" s="2"/>
      <c r="FW187" s="2"/>
      <c r="FX187" s="2">
        <v>103</v>
      </c>
      <c r="FY187" s="2">
        <v>60</v>
      </c>
      <c r="FZ187" s="2"/>
      <c r="GA187" s="2" t="s">
        <v>3</v>
      </c>
      <c r="GB187" s="2"/>
      <c r="GC187" s="2"/>
      <c r="GD187" s="2">
        <v>1</v>
      </c>
      <c r="GE187" s="2"/>
      <c r="GF187" s="2">
        <v>864875641</v>
      </c>
      <c r="GG187" s="2">
        <v>2</v>
      </c>
      <c r="GH187" s="2">
        <v>1</v>
      </c>
      <c r="GI187" s="2">
        <v>-2</v>
      </c>
      <c r="GJ187" s="2">
        <v>0</v>
      </c>
      <c r="GK187" s="2">
        <v>0</v>
      </c>
      <c r="GL187" s="2">
        <f t="shared" ref="GL187:GL192" si="285">ROUND(IF(AND(BH187=3,BI187=3,FS187&lt;&gt;0),P187,0),2)</f>
        <v>0</v>
      </c>
      <c r="GM187" s="2">
        <f t="shared" ref="GM187:GM192" si="286">ROUND(O187+X187+Y187,2)+GX187</f>
        <v>0</v>
      </c>
      <c r="GN187" s="2">
        <f t="shared" ref="GN187:GN192" si="287">IF(OR(BI187=0,BI187=1),GM187-GX187,0)</f>
        <v>0</v>
      </c>
      <c r="GO187" s="2">
        <f t="shared" ref="GO187:GO192" si="288">IF(BI187=2,GM187-GX187,0)</f>
        <v>0</v>
      </c>
      <c r="GP187" s="2">
        <f t="shared" ref="GP187:GP192" si="289">IF(BI187=4,GM187-GX187,0)</f>
        <v>0</v>
      </c>
      <c r="GQ187" s="2"/>
      <c r="GR187" s="2">
        <v>0</v>
      </c>
      <c r="GS187" s="2">
        <v>3</v>
      </c>
      <c r="GT187" s="2">
        <v>0</v>
      </c>
      <c r="GU187" s="2" t="s">
        <v>3</v>
      </c>
      <c r="GV187" s="2">
        <f t="shared" ref="GV187:GV192" si="290">ROUND((GT187),2)</f>
        <v>0</v>
      </c>
      <c r="GW187" s="2">
        <v>1</v>
      </c>
      <c r="GX187" s="2">
        <f t="shared" ref="GX187:GX192" si="291">ROUND(HC187*I187,2)</f>
        <v>0</v>
      </c>
      <c r="GY187" s="2"/>
      <c r="GZ187" s="2"/>
      <c r="HA187" s="2">
        <v>0</v>
      </c>
      <c r="HB187" s="2">
        <v>0</v>
      </c>
      <c r="HC187" s="2">
        <f t="shared" ref="HC187:HC192" si="292">GV187*GW187</f>
        <v>0</v>
      </c>
      <c r="HD187" s="2"/>
      <c r="HE187" s="2" t="s">
        <v>3</v>
      </c>
      <c r="HF187" s="2" t="s">
        <v>3</v>
      </c>
      <c r="HG187" s="2"/>
      <c r="HH187" s="2"/>
      <c r="HI187" s="2"/>
      <c r="HJ187" s="2"/>
      <c r="HK187" s="2"/>
      <c r="HL187" s="2"/>
      <c r="HM187" s="2" t="s">
        <v>3</v>
      </c>
      <c r="HN187" s="2" t="s">
        <v>61</v>
      </c>
      <c r="HO187" s="2" t="s">
        <v>62</v>
      </c>
      <c r="HP187" s="2" t="s">
        <v>59</v>
      </c>
      <c r="HQ187" s="2" t="s">
        <v>59</v>
      </c>
      <c r="HR187" s="2"/>
      <c r="HS187" s="2">
        <v>0</v>
      </c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>
        <v>0</v>
      </c>
      <c r="IL187" s="2"/>
      <c r="IM187" s="2"/>
      <c r="IN187" s="2"/>
      <c r="IO187" s="2"/>
      <c r="IP187" s="2"/>
      <c r="IQ187" s="2"/>
      <c r="IR187" s="2"/>
      <c r="IS187" s="2"/>
      <c r="IT187" s="2"/>
      <c r="IU187" s="2"/>
    </row>
    <row r="188" spans="1:255" x14ac:dyDescent="0.2">
      <c r="A188">
        <v>18</v>
      </c>
      <c r="B188">
        <v>1</v>
      </c>
      <c r="C188">
        <v>351</v>
      </c>
      <c r="E188" t="s">
        <v>186</v>
      </c>
      <c r="F188" t="s">
        <v>173</v>
      </c>
      <c r="G188" t="s">
        <v>174</v>
      </c>
      <c r="H188" t="s">
        <v>43</v>
      </c>
      <c r="I188">
        <f>I185*J188</f>
        <v>0</v>
      </c>
      <c r="J188">
        <v>0</v>
      </c>
      <c r="K188">
        <v>0</v>
      </c>
      <c r="L188">
        <v>0</v>
      </c>
      <c r="M188">
        <v>0</v>
      </c>
      <c r="N188">
        <f t="shared" si="271"/>
        <v>0</v>
      </c>
      <c r="O188">
        <f t="shared" si="272"/>
        <v>0</v>
      </c>
      <c r="P188">
        <f>ROUND(CQ188*I188,2)</f>
        <v>0</v>
      </c>
      <c r="Q188">
        <f>ROUND(CR188*I188,2)</f>
        <v>0</v>
      </c>
      <c r="R188">
        <f>ROUND(CS188*I188,2)</f>
        <v>0</v>
      </c>
      <c r="S188">
        <f>ROUND(CT188*I188,2)</f>
        <v>0</v>
      </c>
      <c r="T188">
        <f t="shared" si="273"/>
        <v>0</v>
      </c>
      <c r="U188">
        <f>ROUND(CV188*I188,7)</f>
        <v>0</v>
      </c>
      <c r="V188">
        <f>ROUND(CW188*I188,7)</f>
        <v>0</v>
      </c>
      <c r="W188">
        <f t="shared" si="274"/>
        <v>0</v>
      </c>
      <c r="X188">
        <f t="shared" si="275"/>
        <v>0</v>
      </c>
      <c r="Y188">
        <f t="shared" si="275"/>
        <v>0</v>
      </c>
      <c r="AA188">
        <v>85057623</v>
      </c>
      <c r="AB188">
        <f t="shared" si="276"/>
        <v>0</v>
      </c>
      <c r="AC188">
        <f>ROUND((ES188),2)</f>
        <v>0</v>
      </c>
      <c r="AD188">
        <f>ROUND((((ET188)-(EU188))+AE188),2)</f>
        <v>0</v>
      </c>
      <c r="AE188">
        <f t="shared" si="277"/>
        <v>0</v>
      </c>
      <c r="AF188">
        <f t="shared" si="277"/>
        <v>0</v>
      </c>
      <c r="AG188">
        <f t="shared" si="278"/>
        <v>0</v>
      </c>
      <c r="AH188">
        <f t="shared" si="279"/>
        <v>0</v>
      </c>
      <c r="AI188">
        <f t="shared" si="279"/>
        <v>0</v>
      </c>
      <c r="AJ188">
        <f t="shared" si="280"/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103</v>
      </c>
      <c r="AU188">
        <v>60</v>
      </c>
      <c r="AV188">
        <v>1</v>
      </c>
      <c r="AW188">
        <v>1</v>
      </c>
      <c r="AZ188">
        <v>1</v>
      </c>
      <c r="BA188">
        <v>1</v>
      </c>
      <c r="BB188">
        <v>1</v>
      </c>
      <c r="BC188">
        <v>1</v>
      </c>
      <c r="BD188" t="s">
        <v>3</v>
      </c>
      <c r="BE188" t="s">
        <v>3</v>
      </c>
      <c r="BF188" t="s">
        <v>3</v>
      </c>
      <c r="BG188" t="s">
        <v>3</v>
      </c>
      <c r="BH188">
        <v>3</v>
      </c>
      <c r="BI188">
        <v>1</v>
      </c>
      <c r="BJ188" t="s">
        <v>3</v>
      </c>
      <c r="BM188">
        <v>33001</v>
      </c>
      <c r="BN188">
        <v>0</v>
      </c>
      <c r="BO188" t="s">
        <v>3</v>
      </c>
      <c r="BP188">
        <v>0</v>
      </c>
      <c r="BQ188">
        <v>2</v>
      </c>
      <c r="BR188">
        <v>0</v>
      </c>
      <c r="BS188">
        <v>1</v>
      </c>
      <c r="BT188">
        <v>1</v>
      </c>
      <c r="BU188">
        <v>1</v>
      </c>
      <c r="BV188">
        <v>1</v>
      </c>
      <c r="BW188">
        <v>1</v>
      </c>
      <c r="BX188">
        <v>1</v>
      </c>
      <c r="BY188" t="s">
        <v>3</v>
      </c>
      <c r="BZ188">
        <v>103</v>
      </c>
      <c r="CA188">
        <v>60</v>
      </c>
      <c r="CB188" t="s">
        <v>3</v>
      </c>
      <c r="CE188">
        <v>0</v>
      </c>
      <c r="CF188">
        <v>0</v>
      </c>
      <c r="CG188">
        <v>0</v>
      </c>
      <c r="CH188">
        <v>7</v>
      </c>
      <c r="CI188">
        <v>1</v>
      </c>
      <c r="CJ188">
        <v>0</v>
      </c>
      <c r="CK188">
        <v>0</v>
      </c>
      <c r="CL188">
        <v>0</v>
      </c>
      <c r="CM188">
        <v>0</v>
      </c>
      <c r="CN188" t="s">
        <v>3</v>
      </c>
      <c r="CO188">
        <v>0</v>
      </c>
      <c r="CP188">
        <f t="shared" si="281"/>
        <v>0</v>
      </c>
      <c r="CQ188">
        <f>ROUND(AL188*BC188,2)</f>
        <v>0</v>
      </c>
      <c r="CR188">
        <f>ROUND(AM188*BB188,2)</f>
        <v>0</v>
      </c>
      <c r="CS188">
        <f>ROUND(AN188*BS188,2)</f>
        <v>0</v>
      </c>
      <c r="CT188">
        <f>ROUND(AO188*BA188,2)</f>
        <v>0</v>
      </c>
      <c r="CU188">
        <f t="shared" si="282"/>
        <v>0</v>
      </c>
      <c r="CV188">
        <f t="shared" si="282"/>
        <v>0</v>
      </c>
      <c r="CW188">
        <f t="shared" si="282"/>
        <v>0</v>
      </c>
      <c r="CX188">
        <f t="shared" si="282"/>
        <v>0</v>
      </c>
      <c r="CY188">
        <f t="shared" si="283"/>
        <v>0</v>
      </c>
      <c r="CZ188">
        <f t="shared" si="284"/>
        <v>0</v>
      </c>
      <c r="DC188" t="s">
        <v>3</v>
      </c>
      <c r="DD188" t="s">
        <v>3</v>
      </c>
      <c r="DE188" t="s">
        <v>3</v>
      </c>
      <c r="DF188" t="s">
        <v>3</v>
      </c>
      <c r="DG188" t="s">
        <v>3</v>
      </c>
      <c r="DH188" t="s">
        <v>3</v>
      </c>
      <c r="DI188" t="s">
        <v>3</v>
      </c>
      <c r="DJ188" t="s">
        <v>3</v>
      </c>
      <c r="DK188" t="s">
        <v>3</v>
      </c>
      <c r="DL188" t="s">
        <v>3</v>
      </c>
      <c r="DM188" t="s">
        <v>3</v>
      </c>
      <c r="DN188">
        <v>0</v>
      </c>
      <c r="DO188">
        <v>0</v>
      </c>
      <c r="DP188">
        <v>1</v>
      </c>
      <c r="DQ188">
        <v>1</v>
      </c>
      <c r="DU188">
        <v>1013</v>
      </c>
      <c r="DV188" t="s">
        <v>43</v>
      </c>
      <c r="DW188" t="s">
        <v>43</v>
      </c>
      <c r="DX188">
        <v>1</v>
      </c>
      <c r="DZ188" t="s">
        <v>3</v>
      </c>
      <c r="EA188" t="s">
        <v>3</v>
      </c>
      <c r="EB188" t="s">
        <v>3</v>
      </c>
      <c r="EC188" t="s">
        <v>3</v>
      </c>
      <c r="EE188">
        <v>83666879</v>
      </c>
      <c r="EF188">
        <v>2</v>
      </c>
      <c r="EG188" t="s">
        <v>24</v>
      </c>
      <c r="EH188">
        <v>27</v>
      </c>
      <c r="EI188" t="s">
        <v>59</v>
      </c>
      <c r="EJ188">
        <v>1</v>
      </c>
      <c r="EK188">
        <v>33001</v>
      </c>
      <c r="EL188" t="s">
        <v>59</v>
      </c>
      <c r="EM188" t="s">
        <v>60</v>
      </c>
      <c r="EO188" t="s">
        <v>3</v>
      </c>
      <c r="EQ188">
        <v>0</v>
      </c>
      <c r="ER188">
        <v>0</v>
      </c>
      <c r="ES188">
        <v>0</v>
      </c>
      <c r="ET188">
        <v>0</v>
      </c>
      <c r="EU188">
        <v>0</v>
      </c>
      <c r="EV188">
        <v>0</v>
      </c>
      <c r="EW188">
        <v>0</v>
      </c>
      <c r="EX188">
        <v>0</v>
      </c>
      <c r="FQ188">
        <v>0</v>
      </c>
      <c r="FR188">
        <v>0</v>
      </c>
      <c r="FS188">
        <v>0</v>
      </c>
      <c r="FX188">
        <v>103</v>
      </c>
      <c r="FY188">
        <v>60</v>
      </c>
      <c r="GA188" t="s">
        <v>3</v>
      </c>
      <c r="GD188">
        <v>1</v>
      </c>
      <c r="GF188">
        <v>864875641</v>
      </c>
      <c r="GG188">
        <v>2</v>
      </c>
      <c r="GH188">
        <v>1</v>
      </c>
      <c r="GI188">
        <v>-2</v>
      </c>
      <c r="GJ188">
        <v>0</v>
      </c>
      <c r="GK188">
        <v>0</v>
      </c>
      <c r="GL188">
        <f t="shared" si="285"/>
        <v>0</v>
      </c>
      <c r="GM188">
        <f t="shared" si="286"/>
        <v>0</v>
      </c>
      <c r="GN188">
        <f t="shared" si="287"/>
        <v>0</v>
      </c>
      <c r="GO188">
        <f t="shared" si="288"/>
        <v>0</v>
      </c>
      <c r="GP188">
        <f t="shared" si="289"/>
        <v>0</v>
      </c>
      <c r="GR188">
        <v>0</v>
      </c>
      <c r="GS188">
        <v>3</v>
      </c>
      <c r="GT188">
        <v>0</v>
      </c>
      <c r="GU188" t="s">
        <v>3</v>
      </c>
      <c r="GV188">
        <f t="shared" si="290"/>
        <v>0</v>
      </c>
      <c r="GW188">
        <v>1</v>
      </c>
      <c r="GX188">
        <f t="shared" si="291"/>
        <v>0</v>
      </c>
      <c r="HA188">
        <v>0</v>
      </c>
      <c r="HB188">
        <v>0</v>
      </c>
      <c r="HC188">
        <f t="shared" si="292"/>
        <v>0</v>
      </c>
      <c r="HE188" t="s">
        <v>3</v>
      </c>
      <c r="HF188" t="s">
        <v>3</v>
      </c>
      <c r="HM188" t="s">
        <v>3</v>
      </c>
      <c r="HN188" t="s">
        <v>61</v>
      </c>
      <c r="HO188" t="s">
        <v>62</v>
      </c>
      <c r="HP188" t="s">
        <v>59</v>
      </c>
      <c r="HQ188" t="s">
        <v>59</v>
      </c>
      <c r="HS188">
        <v>0</v>
      </c>
      <c r="IK188">
        <v>0</v>
      </c>
    </row>
    <row r="189" spans="1:255" x14ac:dyDescent="0.2">
      <c r="A189" s="2">
        <v>18</v>
      </c>
      <c r="B189" s="2">
        <v>1</v>
      </c>
      <c r="C189" s="2">
        <v>345</v>
      </c>
      <c r="D189" s="2"/>
      <c r="E189" s="2" t="s">
        <v>187</v>
      </c>
      <c r="F189" s="2" t="s">
        <v>176</v>
      </c>
      <c r="G189" s="2" t="s">
        <v>177</v>
      </c>
      <c r="H189" s="2" t="s">
        <v>43</v>
      </c>
      <c r="I189" s="2">
        <f>I184*J189</f>
        <v>0</v>
      </c>
      <c r="J189" s="2">
        <v>0</v>
      </c>
      <c r="K189" s="2">
        <v>0</v>
      </c>
      <c r="L189" s="2">
        <v>0</v>
      </c>
      <c r="M189" s="2">
        <v>0</v>
      </c>
      <c r="N189" s="2">
        <f t="shared" si="271"/>
        <v>0</v>
      </c>
      <c r="O189" s="2">
        <f t="shared" si="272"/>
        <v>0</v>
      </c>
      <c r="P189" s="2">
        <f>ROUND(CQ189*I189,2)</f>
        <v>0</v>
      </c>
      <c r="Q189" s="2">
        <f>ROUND(CR189*I189,2)</f>
        <v>0</v>
      </c>
      <c r="R189" s="2">
        <f>ROUND(CS189*I189,2)</f>
        <v>0</v>
      </c>
      <c r="S189" s="2">
        <f>ROUND(CT189*I189,2)</f>
        <v>0</v>
      </c>
      <c r="T189" s="2">
        <f t="shared" si="273"/>
        <v>0</v>
      </c>
      <c r="U189" s="2">
        <f>ROUND(CV189*I189,7)</f>
        <v>0</v>
      </c>
      <c r="V189" s="2">
        <f>ROUND(CW189*I189,7)</f>
        <v>0</v>
      </c>
      <c r="W189" s="2">
        <f t="shared" si="274"/>
        <v>0</v>
      </c>
      <c r="X189" s="2">
        <f t="shared" si="275"/>
        <v>0</v>
      </c>
      <c r="Y189" s="2">
        <f t="shared" si="275"/>
        <v>0</v>
      </c>
      <c r="Z189" s="2"/>
      <c r="AA189" s="2">
        <v>85057682</v>
      </c>
      <c r="AB189" s="2">
        <f t="shared" si="276"/>
        <v>0</v>
      </c>
      <c r="AC189" s="2">
        <f>ROUND((ES189),2)</f>
        <v>0</v>
      </c>
      <c r="AD189" s="2">
        <f>ROUND((((ET189)-(EU189))+AE189),2)</f>
        <v>0</v>
      </c>
      <c r="AE189" s="2">
        <f t="shared" si="277"/>
        <v>0</v>
      </c>
      <c r="AF189" s="2">
        <f t="shared" si="277"/>
        <v>0</v>
      </c>
      <c r="AG189" s="2">
        <f t="shared" si="278"/>
        <v>0</v>
      </c>
      <c r="AH189" s="2">
        <f t="shared" si="279"/>
        <v>0</v>
      </c>
      <c r="AI189" s="2">
        <f t="shared" si="279"/>
        <v>0</v>
      </c>
      <c r="AJ189" s="2">
        <f t="shared" si="280"/>
        <v>0</v>
      </c>
      <c r="AK189" s="2">
        <v>0</v>
      </c>
      <c r="AL189" s="2">
        <v>0</v>
      </c>
      <c r="AM189" s="2">
        <v>0</v>
      </c>
      <c r="AN189" s="2">
        <v>0</v>
      </c>
      <c r="AO189" s="2">
        <v>0</v>
      </c>
      <c r="AP189" s="2">
        <v>0</v>
      </c>
      <c r="AQ189" s="2">
        <v>0</v>
      </c>
      <c r="AR189" s="2">
        <v>0</v>
      </c>
      <c r="AS189" s="2">
        <v>0</v>
      </c>
      <c r="AT189" s="2">
        <v>103</v>
      </c>
      <c r="AU189" s="2">
        <v>60</v>
      </c>
      <c r="AV189" s="2">
        <v>1</v>
      </c>
      <c r="AW189" s="2">
        <v>1</v>
      </c>
      <c r="AX189" s="2"/>
      <c r="AY189" s="2"/>
      <c r="AZ189" s="2">
        <v>1</v>
      </c>
      <c r="BA189" s="2">
        <v>1</v>
      </c>
      <c r="BB189" s="2">
        <v>1</v>
      </c>
      <c r="BC189" s="2">
        <v>1</v>
      </c>
      <c r="BD189" s="2" t="s">
        <v>3</v>
      </c>
      <c r="BE189" s="2" t="s">
        <v>3</v>
      </c>
      <c r="BF189" s="2" t="s">
        <v>3</v>
      </c>
      <c r="BG189" s="2" t="s">
        <v>3</v>
      </c>
      <c r="BH189" s="2">
        <v>3</v>
      </c>
      <c r="BI189" s="2">
        <v>1</v>
      </c>
      <c r="BJ189" s="2" t="s">
        <v>3</v>
      </c>
      <c r="BK189" s="2"/>
      <c r="BL189" s="2"/>
      <c r="BM189" s="2">
        <v>33001</v>
      </c>
      <c r="BN189" s="2">
        <v>0</v>
      </c>
      <c r="BO189" s="2" t="s">
        <v>3</v>
      </c>
      <c r="BP189" s="2">
        <v>0</v>
      </c>
      <c r="BQ189" s="2">
        <v>2</v>
      </c>
      <c r="BR189" s="2">
        <v>0</v>
      </c>
      <c r="BS189" s="2">
        <v>1</v>
      </c>
      <c r="BT189" s="2">
        <v>1</v>
      </c>
      <c r="BU189" s="2">
        <v>1</v>
      </c>
      <c r="BV189" s="2">
        <v>1</v>
      </c>
      <c r="BW189" s="2">
        <v>1</v>
      </c>
      <c r="BX189" s="2">
        <v>1</v>
      </c>
      <c r="BY189" s="2" t="s">
        <v>3</v>
      </c>
      <c r="BZ189" s="2">
        <v>103</v>
      </c>
      <c r="CA189" s="2">
        <v>60</v>
      </c>
      <c r="CB189" s="2" t="s">
        <v>3</v>
      </c>
      <c r="CC189" s="2"/>
      <c r="CD189" s="2"/>
      <c r="CE189" s="2">
        <v>0</v>
      </c>
      <c r="CF189" s="2">
        <v>0</v>
      </c>
      <c r="CG189" s="2">
        <v>0</v>
      </c>
      <c r="CH189" s="2">
        <v>7</v>
      </c>
      <c r="CI189" s="2">
        <v>2</v>
      </c>
      <c r="CJ189" s="2">
        <v>0</v>
      </c>
      <c r="CK189" s="2">
        <v>0</v>
      </c>
      <c r="CL189" s="2">
        <v>0</v>
      </c>
      <c r="CM189" s="2">
        <v>0</v>
      </c>
      <c r="CN189" s="2" t="s">
        <v>3</v>
      </c>
      <c r="CO189" s="2">
        <v>0</v>
      </c>
      <c r="CP189" s="2">
        <f t="shared" si="281"/>
        <v>0</v>
      </c>
      <c r="CQ189" s="2">
        <f>ROUND(AL189*BC189,2)</f>
        <v>0</v>
      </c>
      <c r="CR189" s="2">
        <f>ROUND(AM189*BB189,2)</f>
        <v>0</v>
      </c>
      <c r="CS189" s="2">
        <f>ROUND(AN189*BS189,2)</f>
        <v>0</v>
      </c>
      <c r="CT189" s="2">
        <f>ROUND(AO189*BA189,2)</f>
        <v>0</v>
      </c>
      <c r="CU189" s="2">
        <f t="shared" si="282"/>
        <v>0</v>
      </c>
      <c r="CV189" s="2">
        <f t="shared" si="282"/>
        <v>0</v>
      </c>
      <c r="CW189" s="2">
        <f t="shared" si="282"/>
        <v>0</v>
      </c>
      <c r="CX189" s="2">
        <f t="shared" si="282"/>
        <v>0</v>
      </c>
      <c r="CY189" s="2">
        <f t="shared" si="283"/>
        <v>0</v>
      </c>
      <c r="CZ189" s="2">
        <f t="shared" si="284"/>
        <v>0</v>
      </c>
      <c r="DA189" s="2"/>
      <c r="DB189" s="2"/>
      <c r="DC189" s="2" t="s">
        <v>3</v>
      </c>
      <c r="DD189" s="2" t="s">
        <v>3</v>
      </c>
      <c r="DE189" s="2" t="s">
        <v>3</v>
      </c>
      <c r="DF189" s="2" t="s">
        <v>3</v>
      </c>
      <c r="DG189" s="2" t="s">
        <v>3</v>
      </c>
      <c r="DH189" s="2" t="s">
        <v>3</v>
      </c>
      <c r="DI189" s="2" t="s">
        <v>3</v>
      </c>
      <c r="DJ189" s="2" t="s">
        <v>3</v>
      </c>
      <c r="DK189" s="2" t="s">
        <v>3</v>
      </c>
      <c r="DL189" s="2" t="s">
        <v>3</v>
      </c>
      <c r="DM189" s="2" t="s">
        <v>3</v>
      </c>
      <c r="DN189" s="2">
        <v>0</v>
      </c>
      <c r="DO189" s="2">
        <v>0</v>
      </c>
      <c r="DP189" s="2">
        <v>1</v>
      </c>
      <c r="DQ189" s="2">
        <v>1</v>
      </c>
      <c r="DR189" s="2"/>
      <c r="DS189" s="2"/>
      <c r="DT189" s="2"/>
      <c r="DU189" s="2">
        <v>1013</v>
      </c>
      <c r="DV189" s="2" t="s">
        <v>43</v>
      </c>
      <c r="DW189" s="2" t="s">
        <v>43</v>
      </c>
      <c r="DX189" s="2">
        <v>1</v>
      </c>
      <c r="DY189" s="2"/>
      <c r="DZ189" s="2" t="s">
        <v>3</v>
      </c>
      <c r="EA189" s="2" t="s">
        <v>3</v>
      </c>
      <c r="EB189" s="2" t="s">
        <v>3</v>
      </c>
      <c r="EC189" s="2" t="s">
        <v>3</v>
      </c>
      <c r="ED189" s="2"/>
      <c r="EE189" s="2">
        <v>83666879</v>
      </c>
      <c r="EF189" s="2">
        <v>2</v>
      </c>
      <c r="EG189" s="2" t="s">
        <v>24</v>
      </c>
      <c r="EH189" s="2">
        <v>27</v>
      </c>
      <c r="EI189" s="2" t="s">
        <v>59</v>
      </c>
      <c r="EJ189" s="2">
        <v>1</v>
      </c>
      <c r="EK189" s="2">
        <v>33001</v>
      </c>
      <c r="EL189" s="2" t="s">
        <v>59</v>
      </c>
      <c r="EM189" s="2" t="s">
        <v>60</v>
      </c>
      <c r="EN189" s="2"/>
      <c r="EO189" s="2" t="s">
        <v>3</v>
      </c>
      <c r="EP189" s="2"/>
      <c r="EQ189" s="2">
        <v>0</v>
      </c>
      <c r="ER189" s="2">
        <v>0</v>
      </c>
      <c r="ES189" s="2">
        <v>0</v>
      </c>
      <c r="ET189" s="2">
        <v>0</v>
      </c>
      <c r="EU189" s="2">
        <v>0</v>
      </c>
      <c r="EV189" s="2">
        <v>0</v>
      </c>
      <c r="EW189" s="2">
        <v>0</v>
      </c>
      <c r="EX189" s="2">
        <v>0</v>
      </c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>
        <v>0</v>
      </c>
      <c r="FR189" s="2">
        <v>0</v>
      </c>
      <c r="FS189" s="2">
        <v>0</v>
      </c>
      <c r="FT189" s="2"/>
      <c r="FU189" s="2"/>
      <c r="FV189" s="2"/>
      <c r="FW189" s="2"/>
      <c r="FX189" s="2">
        <v>103</v>
      </c>
      <c r="FY189" s="2">
        <v>60</v>
      </c>
      <c r="FZ189" s="2"/>
      <c r="GA189" s="2" t="s">
        <v>3</v>
      </c>
      <c r="GB189" s="2"/>
      <c r="GC189" s="2"/>
      <c r="GD189" s="2">
        <v>1</v>
      </c>
      <c r="GE189" s="2"/>
      <c r="GF189" s="2">
        <v>-1890832814</v>
      </c>
      <c r="GG189" s="2">
        <v>2</v>
      </c>
      <c r="GH189" s="2">
        <v>1</v>
      </c>
      <c r="GI189" s="2">
        <v>-2</v>
      </c>
      <c r="GJ189" s="2">
        <v>0</v>
      </c>
      <c r="GK189" s="2">
        <v>0</v>
      </c>
      <c r="GL189" s="2">
        <f t="shared" si="285"/>
        <v>0</v>
      </c>
      <c r="GM189" s="2">
        <f t="shared" si="286"/>
        <v>0</v>
      </c>
      <c r="GN189" s="2">
        <f t="shared" si="287"/>
        <v>0</v>
      </c>
      <c r="GO189" s="2">
        <f t="shared" si="288"/>
        <v>0</v>
      </c>
      <c r="GP189" s="2">
        <f t="shared" si="289"/>
        <v>0</v>
      </c>
      <c r="GQ189" s="2"/>
      <c r="GR189" s="2">
        <v>0</v>
      </c>
      <c r="GS189" s="2">
        <v>3</v>
      </c>
      <c r="GT189" s="2">
        <v>0</v>
      </c>
      <c r="GU189" s="2" t="s">
        <v>3</v>
      </c>
      <c r="GV189" s="2">
        <f t="shared" si="290"/>
        <v>0</v>
      </c>
      <c r="GW189" s="2">
        <v>1</v>
      </c>
      <c r="GX189" s="2">
        <f t="shared" si="291"/>
        <v>0</v>
      </c>
      <c r="GY189" s="2"/>
      <c r="GZ189" s="2"/>
      <c r="HA189" s="2">
        <v>0</v>
      </c>
      <c r="HB189" s="2">
        <v>0</v>
      </c>
      <c r="HC189" s="2">
        <f t="shared" si="292"/>
        <v>0</v>
      </c>
      <c r="HD189" s="2"/>
      <c r="HE189" s="2" t="s">
        <v>3</v>
      </c>
      <c r="HF189" s="2" t="s">
        <v>3</v>
      </c>
      <c r="HG189" s="2"/>
      <c r="HH189" s="2"/>
      <c r="HI189" s="2"/>
      <c r="HJ189" s="2"/>
      <c r="HK189" s="2"/>
      <c r="HL189" s="2"/>
      <c r="HM189" s="2" t="s">
        <v>3</v>
      </c>
      <c r="HN189" s="2" t="s">
        <v>61</v>
      </c>
      <c r="HO189" s="2" t="s">
        <v>62</v>
      </c>
      <c r="HP189" s="2" t="s">
        <v>59</v>
      </c>
      <c r="HQ189" s="2" t="s">
        <v>59</v>
      </c>
      <c r="HR189" s="2"/>
      <c r="HS189" s="2">
        <v>0</v>
      </c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>
        <v>0</v>
      </c>
      <c r="IL189" s="2"/>
      <c r="IM189" s="2"/>
      <c r="IN189" s="2"/>
      <c r="IO189" s="2"/>
      <c r="IP189" s="2"/>
      <c r="IQ189" s="2"/>
      <c r="IR189" s="2"/>
      <c r="IS189" s="2"/>
      <c r="IT189" s="2"/>
      <c r="IU189" s="2"/>
    </row>
    <row r="190" spans="1:255" x14ac:dyDescent="0.2">
      <c r="A190">
        <v>18</v>
      </c>
      <c r="B190">
        <v>1</v>
      </c>
      <c r="C190">
        <v>352</v>
      </c>
      <c r="E190" t="s">
        <v>187</v>
      </c>
      <c r="F190" t="s">
        <v>176</v>
      </c>
      <c r="G190" t="s">
        <v>177</v>
      </c>
      <c r="H190" t="s">
        <v>43</v>
      </c>
      <c r="I190">
        <f>I185*J190</f>
        <v>0</v>
      </c>
      <c r="J190">
        <v>0</v>
      </c>
      <c r="K190">
        <v>0</v>
      </c>
      <c r="L190">
        <v>0</v>
      </c>
      <c r="M190">
        <v>0</v>
      </c>
      <c r="N190">
        <f t="shared" si="271"/>
        <v>0</v>
      </c>
      <c r="O190">
        <f t="shared" si="272"/>
        <v>0</v>
      </c>
      <c r="P190">
        <f>ROUND(CQ190*I190,2)</f>
        <v>0</v>
      </c>
      <c r="Q190">
        <f>ROUND(CR190*I190,2)</f>
        <v>0</v>
      </c>
      <c r="R190">
        <f>ROUND(CS190*I190,2)</f>
        <v>0</v>
      </c>
      <c r="S190">
        <f>ROUND(CT190*I190,2)</f>
        <v>0</v>
      </c>
      <c r="T190">
        <f t="shared" si="273"/>
        <v>0</v>
      </c>
      <c r="U190">
        <f>ROUND(CV190*I190,7)</f>
        <v>0</v>
      </c>
      <c r="V190">
        <f>ROUND(CW190*I190,7)</f>
        <v>0</v>
      </c>
      <c r="W190">
        <f t="shared" si="274"/>
        <v>0</v>
      </c>
      <c r="X190">
        <f t="shared" si="275"/>
        <v>0</v>
      </c>
      <c r="Y190">
        <f t="shared" si="275"/>
        <v>0</v>
      </c>
      <c r="AA190">
        <v>85057623</v>
      </c>
      <c r="AB190">
        <f t="shared" si="276"/>
        <v>0</v>
      </c>
      <c r="AC190">
        <f>ROUND((ES190),2)</f>
        <v>0</v>
      </c>
      <c r="AD190">
        <f>ROUND((((ET190)-(EU190))+AE190),2)</f>
        <v>0</v>
      </c>
      <c r="AE190">
        <f t="shared" si="277"/>
        <v>0</v>
      </c>
      <c r="AF190">
        <f t="shared" si="277"/>
        <v>0</v>
      </c>
      <c r="AG190">
        <f t="shared" si="278"/>
        <v>0</v>
      </c>
      <c r="AH190">
        <f t="shared" si="279"/>
        <v>0</v>
      </c>
      <c r="AI190">
        <f t="shared" si="279"/>
        <v>0</v>
      </c>
      <c r="AJ190">
        <f t="shared" si="280"/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103</v>
      </c>
      <c r="AU190">
        <v>60</v>
      </c>
      <c r="AV190">
        <v>1</v>
      </c>
      <c r="AW190">
        <v>1</v>
      </c>
      <c r="AZ190">
        <v>1</v>
      </c>
      <c r="BA190">
        <v>1</v>
      </c>
      <c r="BB190">
        <v>1</v>
      </c>
      <c r="BC190">
        <v>1</v>
      </c>
      <c r="BD190" t="s">
        <v>3</v>
      </c>
      <c r="BE190" t="s">
        <v>3</v>
      </c>
      <c r="BF190" t="s">
        <v>3</v>
      </c>
      <c r="BG190" t="s">
        <v>3</v>
      </c>
      <c r="BH190">
        <v>3</v>
      </c>
      <c r="BI190">
        <v>1</v>
      </c>
      <c r="BJ190" t="s">
        <v>3</v>
      </c>
      <c r="BM190">
        <v>33001</v>
      </c>
      <c r="BN190">
        <v>0</v>
      </c>
      <c r="BO190" t="s">
        <v>3</v>
      </c>
      <c r="BP190">
        <v>0</v>
      </c>
      <c r="BQ190">
        <v>2</v>
      </c>
      <c r="BR190">
        <v>0</v>
      </c>
      <c r="BS190">
        <v>1</v>
      </c>
      <c r="BT190">
        <v>1</v>
      </c>
      <c r="BU190">
        <v>1</v>
      </c>
      <c r="BV190">
        <v>1</v>
      </c>
      <c r="BW190">
        <v>1</v>
      </c>
      <c r="BX190">
        <v>1</v>
      </c>
      <c r="BY190" t="s">
        <v>3</v>
      </c>
      <c r="BZ190">
        <v>103</v>
      </c>
      <c r="CA190">
        <v>60</v>
      </c>
      <c r="CB190" t="s">
        <v>3</v>
      </c>
      <c r="CE190">
        <v>0</v>
      </c>
      <c r="CF190">
        <v>0</v>
      </c>
      <c r="CG190">
        <v>0</v>
      </c>
      <c r="CH190">
        <v>7</v>
      </c>
      <c r="CI190">
        <v>2</v>
      </c>
      <c r="CJ190">
        <v>0</v>
      </c>
      <c r="CK190">
        <v>0</v>
      </c>
      <c r="CL190">
        <v>0</v>
      </c>
      <c r="CM190">
        <v>0</v>
      </c>
      <c r="CN190" t="s">
        <v>3</v>
      </c>
      <c r="CO190">
        <v>0</v>
      </c>
      <c r="CP190">
        <f t="shared" si="281"/>
        <v>0</v>
      </c>
      <c r="CQ190">
        <f>ROUND(AL190*BC190,2)</f>
        <v>0</v>
      </c>
      <c r="CR190">
        <f>ROUND(AM190*BB190,2)</f>
        <v>0</v>
      </c>
      <c r="CS190">
        <f>ROUND(AN190*BS190,2)</f>
        <v>0</v>
      </c>
      <c r="CT190">
        <f>ROUND(AO190*BA190,2)</f>
        <v>0</v>
      </c>
      <c r="CU190">
        <f t="shared" si="282"/>
        <v>0</v>
      </c>
      <c r="CV190">
        <f t="shared" si="282"/>
        <v>0</v>
      </c>
      <c r="CW190">
        <f t="shared" si="282"/>
        <v>0</v>
      </c>
      <c r="CX190">
        <f t="shared" si="282"/>
        <v>0</v>
      </c>
      <c r="CY190">
        <f t="shared" si="283"/>
        <v>0</v>
      </c>
      <c r="CZ190">
        <f t="shared" si="284"/>
        <v>0</v>
      </c>
      <c r="DC190" t="s">
        <v>3</v>
      </c>
      <c r="DD190" t="s">
        <v>3</v>
      </c>
      <c r="DE190" t="s">
        <v>3</v>
      </c>
      <c r="DF190" t="s">
        <v>3</v>
      </c>
      <c r="DG190" t="s">
        <v>3</v>
      </c>
      <c r="DH190" t="s">
        <v>3</v>
      </c>
      <c r="DI190" t="s">
        <v>3</v>
      </c>
      <c r="DJ190" t="s">
        <v>3</v>
      </c>
      <c r="DK190" t="s">
        <v>3</v>
      </c>
      <c r="DL190" t="s">
        <v>3</v>
      </c>
      <c r="DM190" t="s">
        <v>3</v>
      </c>
      <c r="DN190">
        <v>0</v>
      </c>
      <c r="DO190">
        <v>0</v>
      </c>
      <c r="DP190">
        <v>1</v>
      </c>
      <c r="DQ190">
        <v>1</v>
      </c>
      <c r="DU190">
        <v>1013</v>
      </c>
      <c r="DV190" t="s">
        <v>43</v>
      </c>
      <c r="DW190" t="s">
        <v>43</v>
      </c>
      <c r="DX190">
        <v>1</v>
      </c>
      <c r="DZ190" t="s">
        <v>3</v>
      </c>
      <c r="EA190" t="s">
        <v>3</v>
      </c>
      <c r="EB190" t="s">
        <v>3</v>
      </c>
      <c r="EC190" t="s">
        <v>3</v>
      </c>
      <c r="EE190">
        <v>83666879</v>
      </c>
      <c r="EF190">
        <v>2</v>
      </c>
      <c r="EG190" t="s">
        <v>24</v>
      </c>
      <c r="EH190">
        <v>27</v>
      </c>
      <c r="EI190" t="s">
        <v>59</v>
      </c>
      <c r="EJ190">
        <v>1</v>
      </c>
      <c r="EK190">
        <v>33001</v>
      </c>
      <c r="EL190" t="s">
        <v>59</v>
      </c>
      <c r="EM190" t="s">
        <v>60</v>
      </c>
      <c r="EO190" t="s">
        <v>3</v>
      </c>
      <c r="EQ190">
        <v>0</v>
      </c>
      <c r="ER190">
        <v>0</v>
      </c>
      <c r="ES190">
        <v>0</v>
      </c>
      <c r="ET190">
        <v>0</v>
      </c>
      <c r="EU190">
        <v>0</v>
      </c>
      <c r="EV190">
        <v>0</v>
      </c>
      <c r="EW190">
        <v>0</v>
      </c>
      <c r="EX190">
        <v>0</v>
      </c>
      <c r="FQ190">
        <v>0</v>
      </c>
      <c r="FR190">
        <v>0</v>
      </c>
      <c r="FS190">
        <v>0</v>
      </c>
      <c r="FX190">
        <v>103</v>
      </c>
      <c r="FY190">
        <v>60</v>
      </c>
      <c r="GA190" t="s">
        <v>3</v>
      </c>
      <c r="GD190">
        <v>1</v>
      </c>
      <c r="GF190">
        <v>-1890832814</v>
      </c>
      <c r="GG190">
        <v>2</v>
      </c>
      <c r="GH190">
        <v>1</v>
      </c>
      <c r="GI190">
        <v>-2</v>
      </c>
      <c r="GJ190">
        <v>0</v>
      </c>
      <c r="GK190">
        <v>0</v>
      </c>
      <c r="GL190">
        <f t="shared" si="285"/>
        <v>0</v>
      </c>
      <c r="GM190">
        <f t="shared" si="286"/>
        <v>0</v>
      </c>
      <c r="GN190">
        <f t="shared" si="287"/>
        <v>0</v>
      </c>
      <c r="GO190">
        <f t="shared" si="288"/>
        <v>0</v>
      </c>
      <c r="GP190">
        <f t="shared" si="289"/>
        <v>0</v>
      </c>
      <c r="GR190">
        <v>0</v>
      </c>
      <c r="GS190">
        <v>3</v>
      </c>
      <c r="GT190">
        <v>0</v>
      </c>
      <c r="GU190" t="s">
        <v>3</v>
      </c>
      <c r="GV190">
        <f t="shared" si="290"/>
        <v>0</v>
      </c>
      <c r="GW190">
        <v>1</v>
      </c>
      <c r="GX190">
        <f t="shared" si="291"/>
        <v>0</v>
      </c>
      <c r="HA190">
        <v>0</v>
      </c>
      <c r="HB190">
        <v>0</v>
      </c>
      <c r="HC190">
        <f t="shared" si="292"/>
        <v>0</v>
      </c>
      <c r="HE190" t="s">
        <v>3</v>
      </c>
      <c r="HF190" t="s">
        <v>3</v>
      </c>
      <c r="HM190" t="s">
        <v>3</v>
      </c>
      <c r="HN190" t="s">
        <v>61</v>
      </c>
      <c r="HO190" t="s">
        <v>62</v>
      </c>
      <c r="HP190" t="s">
        <v>59</v>
      </c>
      <c r="HQ190" t="s">
        <v>59</v>
      </c>
      <c r="HS190">
        <v>0</v>
      </c>
      <c r="IK190">
        <v>0</v>
      </c>
    </row>
    <row r="191" spans="1:255" x14ac:dyDescent="0.2">
      <c r="A191" s="2">
        <v>17</v>
      </c>
      <c r="B191" s="2">
        <v>1</v>
      </c>
      <c r="C191" s="2">
        <f>ROW(SmtRes!A361)</f>
        <v>361</v>
      </c>
      <c r="D191" s="2">
        <f>ROW(EtalonRes!A361)</f>
        <v>361</v>
      </c>
      <c r="E191" s="2" t="s">
        <v>188</v>
      </c>
      <c r="F191" s="2" t="s">
        <v>189</v>
      </c>
      <c r="G191" s="2" t="s">
        <v>190</v>
      </c>
      <c r="H191" s="2" t="s">
        <v>191</v>
      </c>
      <c r="I191" s="2">
        <v>0</v>
      </c>
      <c r="J191" s="2">
        <v>0</v>
      </c>
      <c r="K191" s="2">
        <v>0</v>
      </c>
      <c r="L191" s="2">
        <v>0.14000000000000001</v>
      </c>
      <c r="M191" s="2">
        <v>0.14000000000000001</v>
      </c>
      <c r="N191" s="2">
        <f t="shared" si="271"/>
        <v>0</v>
      </c>
      <c r="O191" s="2">
        <f t="shared" si="272"/>
        <v>0</v>
      </c>
      <c r="P191" s="2">
        <f>SUMIF(SmtRes!AQ353:'SmtRes'!AQ361,"=1",SmtRes!DF353:'SmtRes'!DF361)</f>
        <v>0</v>
      </c>
      <c r="Q191" s="2">
        <f>SUMIF(SmtRes!AQ353:'SmtRes'!AQ361,"=1",SmtRes!DG353:'SmtRes'!DG361)</f>
        <v>0</v>
      </c>
      <c r="R191" s="2">
        <f>SUMIF(SmtRes!AQ353:'SmtRes'!AQ361,"=1",SmtRes!DH353:'SmtRes'!DH361)</f>
        <v>0</v>
      </c>
      <c r="S191" s="2">
        <f>SUMIF(SmtRes!AQ353:'SmtRes'!AQ361,"=1",SmtRes!DI353:'SmtRes'!DI361)</f>
        <v>0</v>
      </c>
      <c r="T191" s="2">
        <f t="shared" si="273"/>
        <v>0</v>
      </c>
      <c r="U191" s="2">
        <f>SUMIF(SmtRes!AQ353:'SmtRes'!AQ361,"=1",SmtRes!CV353:'SmtRes'!CV361)</f>
        <v>0</v>
      </c>
      <c r="V191" s="2">
        <f>SUMIF(SmtRes!AQ353:'SmtRes'!AQ361,"=1",SmtRes!CW353:'SmtRes'!CW361)</f>
        <v>0</v>
      </c>
      <c r="W191" s="2">
        <f t="shared" si="274"/>
        <v>0</v>
      </c>
      <c r="X191" s="2">
        <f t="shared" si="275"/>
        <v>0</v>
      </c>
      <c r="Y191" s="2">
        <f t="shared" si="275"/>
        <v>0</v>
      </c>
      <c r="Z191" s="2"/>
      <c r="AA191" s="2">
        <v>85057682</v>
      </c>
      <c r="AB191" s="2">
        <f t="shared" si="276"/>
        <v>33672.550000000003</v>
      </c>
      <c r="AC191" s="2">
        <f>ROUND((0),2)</f>
        <v>0</v>
      </c>
      <c r="AD191" s="2">
        <f>ROUND((((SUM(SmtRes!BR353:'SmtRes'!BR361))-(SUM(SmtRes!BS353:'SmtRes'!BS361)))+AE191),2)</f>
        <v>226.8</v>
      </c>
      <c r="AE191" s="2">
        <f>ROUND((SUM(SmtRes!BS353:'SmtRes'!BS361)),2)</f>
        <v>190.23</v>
      </c>
      <c r="AF191" s="2">
        <f>ROUND((SUM(SmtRes!BT353:'SmtRes'!BT361)),2)</f>
        <v>33445.75</v>
      </c>
      <c r="AG191" s="2">
        <f t="shared" si="278"/>
        <v>0</v>
      </c>
      <c r="AH191" s="2">
        <f>(SUM(SmtRes!BU353:'SmtRes'!BU361))</f>
        <v>41.2</v>
      </c>
      <c r="AI191" s="2">
        <f>(SUM(SmtRes!BV353:'SmtRes'!BV361))</f>
        <v>0.2</v>
      </c>
      <c r="AJ191" s="2">
        <f t="shared" si="280"/>
        <v>0</v>
      </c>
      <c r="AK191" s="2">
        <v>33862.771999999997</v>
      </c>
      <c r="AL191" s="2">
        <v>0</v>
      </c>
      <c r="AM191" s="2">
        <v>226.79900000000004</v>
      </c>
      <c r="AN191" s="2">
        <v>190.22500000000002</v>
      </c>
      <c r="AO191" s="2">
        <v>33445.748</v>
      </c>
      <c r="AP191" s="2">
        <v>0</v>
      </c>
      <c r="AQ191" s="2">
        <v>41.2</v>
      </c>
      <c r="AR191" s="2">
        <v>0.2</v>
      </c>
      <c r="AS191" s="2">
        <v>0</v>
      </c>
      <c r="AT191" s="2">
        <v>97</v>
      </c>
      <c r="AU191" s="2">
        <v>51</v>
      </c>
      <c r="AV191" s="2">
        <v>1</v>
      </c>
      <c r="AW191" s="2">
        <v>1</v>
      </c>
      <c r="AX191" s="2"/>
      <c r="AY191" s="2"/>
      <c r="AZ191" s="2">
        <v>1</v>
      </c>
      <c r="BA191" s="2">
        <v>1</v>
      </c>
      <c r="BB191" s="2">
        <v>1</v>
      </c>
      <c r="BC191" s="2">
        <v>1</v>
      </c>
      <c r="BD191" s="2" t="s">
        <v>3</v>
      </c>
      <c r="BE191" s="2" t="s">
        <v>3</v>
      </c>
      <c r="BF191" s="2" t="s">
        <v>3</v>
      </c>
      <c r="BG191" s="2" t="s">
        <v>3</v>
      </c>
      <c r="BH191" s="2">
        <v>0</v>
      </c>
      <c r="BI191" s="2">
        <v>2</v>
      </c>
      <c r="BJ191" s="2" t="s">
        <v>192</v>
      </c>
      <c r="BK191" s="2"/>
      <c r="BL191" s="2"/>
      <c r="BM191" s="2">
        <v>108001</v>
      </c>
      <c r="BN191" s="2">
        <v>0</v>
      </c>
      <c r="BO191" s="2" t="s">
        <v>3</v>
      </c>
      <c r="BP191" s="2">
        <v>0</v>
      </c>
      <c r="BQ191" s="2">
        <v>3</v>
      </c>
      <c r="BR191" s="2">
        <v>0</v>
      </c>
      <c r="BS191" s="2">
        <v>1</v>
      </c>
      <c r="BT191" s="2">
        <v>1</v>
      </c>
      <c r="BU191" s="2">
        <v>1</v>
      </c>
      <c r="BV191" s="2">
        <v>1</v>
      </c>
      <c r="BW191" s="2">
        <v>1</v>
      </c>
      <c r="BX191" s="2">
        <v>1</v>
      </c>
      <c r="BY191" s="2" t="s">
        <v>3</v>
      </c>
      <c r="BZ191" s="2">
        <v>97</v>
      </c>
      <c r="CA191" s="2">
        <v>51</v>
      </c>
      <c r="CB191" s="2" t="s">
        <v>3</v>
      </c>
      <c r="CC191" s="2"/>
      <c r="CD191" s="2"/>
      <c r="CE191" s="2">
        <v>0</v>
      </c>
      <c r="CF191" s="2">
        <v>0</v>
      </c>
      <c r="CG191" s="2">
        <v>0</v>
      </c>
      <c r="CH191" s="2">
        <v>8</v>
      </c>
      <c r="CI191" s="2">
        <v>0</v>
      </c>
      <c r="CJ191" s="2">
        <v>0</v>
      </c>
      <c r="CK191" s="2">
        <v>0</v>
      </c>
      <c r="CL191" s="2">
        <v>0</v>
      </c>
      <c r="CM191" s="2">
        <v>0</v>
      </c>
      <c r="CN191" s="2" t="s">
        <v>3</v>
      </c>
      <c r="CO191" s="2">
        <v>0</v>
      </c>
      <c r="CP191" s="2">
        <f t="shared" si="281"/>
        <v>0</v>
      </c>
      <c r="CQ191" s="2">
        <f>SUMIF(SmtRes!AQ353:'SmtRes'!AQ361,"=1",SmtRes!AA353:'SmtRes'!AA361)</f>
        <v>52144.76</v>
      </c>
      <c r="CR191" s="2">
        <f>SUMIF(SmtRes!AQ353:'SmtRes'!AQ361,"=1",SmtRes!AB353:'SmtRes'!AB361)</f>
        <v>2302.6</v>
      </c>
      <c r="CS191" s="2">
        <f>SUMIF(SmtRes!AQ353:'SmtRes'!AQ361,"=1",SmtRes!AC353:'SmtRes'!AC361)</f>
        <v>1902.25</v>
      </c>
      <c r="CT191" s="2">
        <f>SUMIF(SmtRes!AQ353:'SmtRes'!AQ361,"=1",SmtRes!AD353:'SmtRes'!AD361)</f>
        <v>811.79</v>
      </c>
      <c r="CU191" s="2">
        <f>AG191</f>
        <v>0</v>
      </c>
      <c r="CV191" s="2">
        <f>SUMIF(SmtRes!AQ353:'SmtRes'!AQ361,"=1",SmtRes!BU353:'SmtRes'!BU361)</f>
        <v>41.2</v>
      </c>
      <c r="CW191" s="2">
        <f>SUMIF(SmtRes!AQ353:'SmtRes'!AQ361,"=1",SmtRes!BV353:'SmtRes'!BV361)</f>
        <v>0.2</v>
      </c>
      <c r="CX191" s="2">
        <f>AJ191</f>
        <v>0</v>
      </c>
      <c r="CY191" s="2">
        <f t="shared" si="283"/>
        <v>0</v>
      </c>
      <c r="CZ191" s="2">
        <f t="shared" si="284"/>
        <v>0</v>
      </c>
      <c r="DA191" s="2"/>
      <c r="DB191" s="2"/>
      <c r="DC191" s="2" t="s">
        <v>3</v>
      </c>
      <c r="DD191" s="2" t="s">
        <v>3</v>
      </c>
      <c r="DE191" s="2" t="s">
        <v>3</v>
      </c>
      <c r="DF191" s="2" t="s">
        <v>3</v>
      </c>
      <c r="DG191" s="2" t="s">
        <v>3</v>
      </c>
      <c r="DH191" s="2" t="s">
        <v>3</v>
      </c>
      <c r="DI191" s="2" t="s">
        <v>3</v>
      </c>
      <c r="DJ191" s="2" t="s">
        <v>3</v>
      </c>
      <c r="DK191" s="2" t="s">
        <v>3</v>
      </c>
      <c r="DL191" s="2" t="s">
        <v>3</v>
      </c>
      <c r="DM191" s="2" t="s">
        <v>3</v>
      </c>
      <c r="DN191" s="2">
        <v>0</v>
      </c>
      <c r="DO191" s="2">
        <v>0</v>
      </c>
      <c r="DP191" s="2">
        <v>1</v>
      </c>
      <c r="DQ191" s="2">
        <v>1</v>
      </c>
      <c r="DR191" s="2"/>
      <c r="DS191" s="2"/>
      <c r="DT191" s="2"/>
      <c r="DU191" s="2">
        <v>1013</v>
      </c>
      <c r="DV191" s="2" t="s">
        <v>191</v>
      </c>
      <c r="DW191" s="2" t="s">
        <v>191</v>
      </c>
      <c r="DX191" s="2">
        <v>1</v>
      </c>
      <c r="DY191" s="2"/>
      <c r="DZ191" s="2" t="s">
        <v>3</v>
      </c>
      <c r="EA191" s="2" t="s">
        <v>3</v>
      </c>
      <c r="EB191" s="2" t="s">
        <v>3</v>
      </c>
      <c r="EC191" s="2" t="s">
        <v>3</v>
      </c>
      <c r="ED191" s="2"/>
      <c r="EE191" s="2">
        <v>83666702</v>
      </c>
      <c r="EF191" s="2">
        <v>3</v>
      </c>
      <c r="EG191" s="2" t="s">
        <v>144</v>
      </c>
      <c r="EH191" s="2">
        <v>0</v>
      </c>
      <c r="EI191" s="2" t="s">
        <v>3</v>
      </c>
      <c r="EJ191" s="2">
        <v>2</v>
      </c>
      <c r="EK191" s="2">
        <v>108001</v>
      </c>
      <c r="EL191" s="2" t="s">
        <v>145</v>
      </c>
      <c r="EM191" s="2" t="s">
        <v>146</v>
      </c>
      <c r="EN191" s="2"/>
      <c r="EO191" s="2" t="s">
        <v>3</v>
      </c>
      <c r="EP191" s="2"/>
      <c r="EQ191" s="2">
        <v>131072</v>
      </c>
      <c r="ER191" s="2">
        <v>0</v>
      </c>
      <c r="ES191" s="2">
        <v>0</v>
      </c>
      <c r="ET191" s="2">
        <v>0</v>
      </c>
      <c r="EU191" s="2">
        <v>0</v>
      </c>
      <c r="EV191" s="2">
        <v>0</v>
      </c>
      <c r="EW191" s="2">
        <v>41.2</v>
      </c>
      <c r="EX191" s="2">
        <v>0.2</v>
      </c>
      <c r="EY191" s="2">
        <v>0</v>
      </c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>
        <v>0</v>
      </c>
      <c r="FR191" s="2">
        <v>0</v>
      </c>
      <c r="FS191" s="2">
        <v>0</v>
      </c>
      <c r="FT191" s="2"/>
      <c r="FU191" s="2"/>
      <c r="FV191" s="2"/>
      <c r="FW191" s="2"/>
      <c r="FX191" s="2">
        <v>97</v>
      </c>
      <c r="FY191" s="2">
        <v>51</v>
      </c>
      <c r="FZ191" s="2"/>
      <c r="GA191" s="2" t="s">
        <v>3</v>
      </c>
      <c r="GB191" s="2"/>
      <c r="GC191" s="2"/>
      <c r="GD191" s="2">
        <v>1</v>
      </c>
      <c r="GE191" s="2"/>
      <c r="GF191" s="2">
        <v>1145402398</v>
      </c>
      <c r="GG191" s="2">
        <v>2</v>
      </c>
      <c r="GH191" s="2">
        <v>1</v>
      </c>
      <c r="GI191" s="2">
        <v>-2</v>
      </c>
      <c r="GJ191" s="2">
        <v>0</v>
      </c>
      <c r="GK191" s="2">
        <v>0</v>
      </c>
      <c r="GL191" s="2">
        <f t="shared" si="285"/>
        <v>0</v>
      </c>
      <c r="GM191" s="2">
        <f t="shared" si="286"/>
        <v>0</v>
      </c>
      <c r="GN191" s="2">
        <f t="shared" si="287"/>
        <v>0</v>
      </c>
      <c r="GO191" s="2">
        <f t="shared" si="288"/>
        <v>0</v>
      </c>
      <c r="GP191" s="2">
        <f t="shared" si="289"/>
        <v>0</v>
      </c>
      <c r="GQ191" s="2"/>
      <c r="GR191" s="2">
        <v>0</v>
      </c>
      <c r="GS191" s="2">
        <v>3</v>
      </c>
      <c r="GT191" s="2">
        <v>0</v>
      </c>
      <c r="GU191" s="2" t="s">
        <v>3</v>
      </c>
      <c r="GV191" s="2">
        <f t="shared" si="290"/>
        <v>0</v>
      </c>
      <c r="GW191" s="2">
        <v>1</v>
      </c>
      <c r="GX191" s="2">
        <f t="shared" si="291"/>
        <v>0</v>
      </c>
      <c r="GY191" s="2"/>
      <c r="GZ191" s="2"/>
      <c r="HA191" s="2">
        <v>0</v>
      </c>
      <c r="HB191" s="2">
        <v>0</v>
      </c>
      <c r="HC191" s="2">
        <f t="shared" si="292"/>
        <v>0</v>
      </c>
      <c r="HD191" s="2"/>
      <c r="HE191" s="2" t="s">
        <v>3</v>
      </c>
      <c r="HF191" s="2" t="s">
        <v>3</v>
      </c>
      <c r="HG191" s="2"/>
      <c r="HH191" s="2"/>
      <c r="HI191" s="2"/>
      <c r="HJ191" s="2"/>
      <c r="HK191" s="2"/>
      <c r="HL191" s="2"/>
      <c r="HM191" s="2" t="s">
        <v>3</v>
      </c>
      <c r="HN191" s="2" t="s">
        <v>147</v>
      </c>
      <c r="HO191" s="2" t="s">
        <v>148</v>
      </c>
      <c r="HP191" s="2" t="s">
        <v>145</v>
      </c>
      <c r="HQ191" s="2" t="s">
        <v>145</v>
      </c>
      <c r="HR191" s="2"/>
      <c r="HS191" s="2">
        <v>0</v>
      </c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>
        <v>0</v>
      </c>
      <c r="IL191" s="2"/>
      <c r="IM191" s="2"/>
      <c r="IN191" s="2"/>
      <c r="IO191" s="2"/>
      <c r="IP191" s="2"/>
      <c r="IQ191" s="2"/>
      <c r="IR191" s="2"/>
      <c r="IS191" s="2"/>
      <c r="IT191" s="2"/>
      <c r="IU191" s="2"/>
    </row>
    <row r="192" spans="1:255" x14ac:dyDescent="0.2">
      <c r="A192">
        <v>17</v>
      </c>
      <c r="B192">
        <v>1</v>
      </c>
      <c r="C192">
        <f>ROW(SmtRes!A370)</f>
        <v>370</v>
      </c>
      <c r="D192">
        <f>ROW(EtalonRes!A370)</f>
        <v>370</v>
      </c>
      <c r="E192" t="s">
        <v>188</v>
      </c>
      <c r="F192" t="s">
        <v>189</v>
      </c>
      <c r="G192" t="s">
        <v>190</v>
      </c>
      <c r="H192" t="s">
        <v>191</v>
      </c>
      <c r="I192">
        <v>0</v>
      </c>
      <c r="J192">
        <v>0</v>
      </c>
      <c r="K192">
        <v>0</v>
      </c>
      <c r="L192">
        <v>0.14000000000000001</v>
      </c>
      <c r="M192">
        <v>0.14000000000000001</v>
      </c>
      <c r="N192">
        <f t="shared" si="271"/>
        <v>0</v>
      </c>
      <c r="O192">
        <f t="shared" si="272"/>
        <v>0</v>
      </c>
      <c r="P192">
        <f>SUMIF(SmtRes!AQ362:'SmtRes'!AQ370,"=1",SmtRes!DF362:'SmtRes'!DF370)</f>
        <v>0</v>
      </c>
      <c r="Q192">
        <f>SUMIF(SmtRes!AQ362:'SmtRes'!AQ370,"=1",SmtRes!DG362:'SmtRes'!DG370)</f>
        <v>0</v>
      </c>
      <c r="R192">
        <f>SUMIF(SmtRes!AQ362:'SmtRes'!AQ370,"=1",SmtRes!DH362:'SmtRes'!DH370)</f>
        <v>0</v>
      </c>
      <c r="S192">
        <f>SUMIF(SmtRes!AQ362:'SmtRes'!AQ370,"=1",SmtRes!DI362:'SmtRes'!DI370)</f>
        <v>0</v>
      </c>
      <c r="T192">
        <f t="shared" si="273"/>
        <v>0</v>
      </c>
      <c r="U192">
        <f>SUMIF(SmtRes!AQ362:'SmtRes'!AQ370,"=1",SmtRes!CV362:'SmtRes'!CV370)</f>
        <v>0</v>
      </c>
      <c r="V192">
        <f>SUMIF(SmtRes!AQ362:'SmtRes'!AQ370,"=1",SmtRes!CW362:'SmtRes'!CW370)</f>
        <v>0</v>
      </c>
      <c r="W192">
        <f t="shared" si="274"/>
        <v>0</v>
      </c>
      <c r="X192">
        <f t="shared" si="275"/>
        <v>0</v>
      </c>
      <c r="Y192">
        <f t="shared" si="275"/>
        <v>0</v>
      </c>
      <c r="AA192">
        <v>85057623</v>
      </c>
      <c r="AB192">
        <f t="shared" si="276"/>
        <v>33672.550000000003</v>
      </c>
      <c r="AC192">
        <f>ROUND((0),2)</f>
        <v>0</v>
      </c>
      <c r="AD192">
        <f>ROUND((((SUM(SmtRes!BR362:'SmtRes'!BR370))-(SUM(SmtRes!BS362:'SmtRes'!BS370)))+AE192),2)</f>
        <v>226.8</v>
      </c>
      <c r="AE192">
        <f>ROUND((SUM(SmtRes!BS362:'SmtRes'!BS370)),2)</f>
        <v>190.23</v>
      </c>
      <c r="AF192">
        <f>ROUND((SUM(SmtRes!BT362:'SmtRes'!BT370)),2)</f>
        <v>33445.75</v>
      </c>
      <c r="AG192">
        <f t="shared" si="278"/>
        <v>0</v>
      </c>
      <c r="AH192">
        <f>(SUM(SmtRes!BU362:'SmtRes'!BU370))</f>
        <v>41.2</v>
      </c>
      <c r="AI192">
        <f>(SUM(SmtRes!BV362:'SmtRes'!BV370))</f>
        <v>0.2</v>
      </c>
      <c r="AJ192">
        <f t="shared" si="280"/>
        <v>0</v>
      </c>
      <c r="AK192">
        <v>33862.771999999997</v>
      </c>
      <c r="AL192">
        <v>0</v>
      </c>
      <c r="AM192">
        <v>226.79900000000004</v>
      </c>
      <c r="AN192">
        <v>190.22500000000002</v>
      </c>
      <c r="AO192">
        <v>33445.748</v>
      </c>
      <c r="AP192">
        <v>0</v>
      </c>
      <c r="AQ192">
        <v>41.2</v>
      </c>
      <c r="AR192">
        <v>0.2</v>
      </c>
      <c r="AS192">
        <v>0</v>
      </c>
      <c r="AT192">
        <v>97</v>
      </c>
      <c r="AU192">
        <v>51</v>
      </c>
      <c r="AV192">
        <v>1</v>
      </c>
      <c r="AW192">
        <v>1</v>
      </c>
      <c r="AZ192">
        <v>1</v>
      </c>
      <c r="BA192">
        <v>1</v>
      </c>
      <c r="BB192">
        <v>1</v>
      </c>
      <c r="BC192">
        <v>1</v>
      </c>
      <c r="BD192" t="s">
        <v>3</v>
      </c>
      <c r="BE192" t="s">
        <v>3</v>
      </c>
      <c r="BF192" t="s">
        <v>3</v>
      </c>
      <c r="BG192" t="s">
        <v>3</v>
      </c>
      <c r="BH192">
        <v>0</v>
      </c>
      <c r="BI192">
        <v>2</v>
      </c>
      <c r="BJ192" t="s">
        <v>192</v>
      </c>
      <c r="BM192">
        <v>108001</v>
      </c>
      <c r="BN192">
        <v>0</v>
      </c>
      <c r="BO192" t="s">
        <v>3</v>
      </c>
      <c r="BP192">
        <v>0</v>
      </c>
      <c r="BQ192">
        <v>3</v>
      </c>
      <c r="BR192">
        <v>0</v>
      </c>
      <c r="BS192">
        <v>1</v>
      </c>
      <c r="BT192">
        <v>1</v>
      </c>
      <c r="BU192">
        <v>1</v>
      </c>
      <c r="BV192">
        <v>1</v>
      </c>
      <c r="BW192">
        <v>1</v>
      </c>
      <c r="BX192">
        <v>1</v>
      </c>
      <c r="BY192" t="s">
        <v>3</v>
      </c>
      <c r="BZ192">
        <v>97</v>
      </c>
      <c r="CA192">
        <v>51</v>
      </c>
      <c r="CB192" t="s">
        <v>3</v>
      </c>
      <c r="CE192">
        <v>0</v>
      </c>
      <c r="CF192">
        <v>0</v>
      </c>
      <c r="CG192">
        <v>0</v>
      </c>
      <c r="CH192">
        <v>8</v>
      </c>
      <c r="CI192">
        <v>0</v>
      </c>
      <c r="CJ192">
        <v>0</v>
      </c>
      <c r="CK192">
        <v>0</v>
      </c>
      <c r="CL192">
        <v>0</v>
      </c>
      <c r="CM192">
        <v>0</v>
      </c>
      <c r="CN192" t="s">
        <v>3</v>
      </c>
      <c r="CO192">
        <v>0</v>
      </c>
      <c r="CP192">
        <f t="shared" si="281"/>
        <v>0</v>
      </c>
      <c r="CQ192">
        <f>SUMIF(SmtRes!AQ362:'SmtRes'!AQ370,"=1",SmtRes!AA362:'SmtRes'!AA370)</f>
        <v>52144.76</v>
      </c>
      <c r="CR192">
        <f>SUMIF(SmtRes!AQ362:'SmtRes'!AQ370,"=1",SmtRes!AB362:'SmtRes'!AB370)</f>
        <v>2302.6</v>
      </c>
      <c r="CS192">
        <f>SUMIF(SmtRes!AQ362:'SmtRes'!AQ370,"=1",SmtRes!AC362:'SmtRes'!AC370)</f>
        <v>1902.25</v>
      </c>
      <c r="CT192">
        <f>SUMIF(SmtRes!AQ362:'SmtRes'!AQ370,"=1",SmtRes!AD362:'SmtRes'!AD370)</f>
        <v>811.79</v>
      </c>
      <c r="CU192">
        <f>AG192</f>
        <v>0</v>
      </c>
      <c r="CV192">
        <f>SUMIF(SmtRes!AQ362:'SmtRes'!AQ370,"=1",SmtRes!BU362:'SmtRes'!BU370)</f>
        <v>41.2</v>
      </c>
      <c r="CW192">
        <f>SUMIF(SmtRes!AQ362:'SmtRes'!AQ370,"=1",SmtRes!BV362:'SmtRes'!BV370)</f>
        <v>0.2</v>
      </c>
      <c r="CX192">
        <f>AJ192</f>
        <v>0</v>
      </c>
      <c r="CY192">
        <f t="shared" si="283"/>
        <v>0</v>
      </c>
      <c r="CZ192">
        <f t="shared" si="284"/>
        <v>0</v>
      </c>
      <c r="DC192" t="s">
        <v>3</v>
      </c>
      <c r="DD192" t="s">
        <v>3</v>
      </c>
      <c r="DE192" t="s">
        <v>3</v>
      </c>
      <c r="DF192" t="s">
        <v>3</v>
      </c>
      <c r="DG192" t="s">
        <v>3</v>
      </c>
      <c r="DH192" t="s">
        <v>3</v>
      </c>
      <c r="DI192" t="s">
        <v>3</v>
      </c>
      <c r="DJ192" t="s">
        <v>3</v>
      </c>
      <c r="DK192" t="s">
        <v>3</v>
      </c>
      <c r="DL192" t="s">
        <v>3</v>
      </c>
      <c r="DM192" t="s">
        <v>3</v>
      </c>
      <c r="DN192">
        <v>0</v>
      </c>
      <c r="DO192">
        <v>0</v>
      </c>
      <c r="DP192">
        <v>1</v>
      </c>
      <c r="DQ192">
        <v>1</v>
      </c>
      <c r="DU192">
        <v>1013</v>
      </c>
      <c r="DV192" t="s">
        <v>191</v>
      </c>
      <c r="DW192" t="s">
        <v>191</v>
      </c>
      <c r="DX192">
        <v>1</v>
      </c>
      <c r="DZ192" t="s">
        <v>3</v>
      </c>
      <c r="EA192" t="s">
        <v>3</v>
      </c>
      <c r="EB192" t="s">
        <v>3</v>
      </c>
      <c r="EC192" t="s">
        <v>3</v>
      </c>
      <c r="EE192">
        <v>83666702</v>
      </c>
      <c r="EF192">
        <v>3</v>
      </c>
      <c r="EG192" t="s">
        <v>144</v>
      </c>
      <c r="EH192">
        <v>0</v>
      </c>
      <c r="EI192" t="s">
        <v>3</v>
      </c>
      <c r="EJ192">
        <v>2</v>
      </c>
      <c r="EK192">
        <v>108001</v>
      </c>
      <c r="EL192" t="s">
        <v>145</v>
      </c>
      <c r="EM192" t="s">
        <v>146</v>
      </c>
      <c r="EO192" t="s">
        <v>3</v>
      </c>
      <c r="EQ192">
        <v>131072</v>
      </c>
      <c r="ER192">
        <v>0</v>
      </c>
      <c r="ES192">
        <v>0</v>
      </c>
      <c r="ET192">
        <v>0</v>
      </c>
      <c r="EU192">
        <v>0</v>
      </c>
      <c r="EV192">
        <v>0</v>
      </c>
      <c r="EW192">
        <v>41.2</v>
      </c>
      <c r="EX192">
        <v>0.2</v>
      </c>
      <c r="EY192">
        <v>0</v>
      </c>
      <c r="FQ192">
        <v>0</v>
      </c>
      <c r="FR192">
        <v>0</v>
      </c>
      <c r="FS192">
        <v>0</v>
      </c>
      <c r="FX192">
        <v>97</v>
      </c>
      <c r="FY192">
        <v>51</v>
      </c>
      <c r="GA192" t="s">
        <v>3</v>
      </c>
      <c r="GD192">
        <v>1</v>
      </c>
      <c r="GF192">
        <v>1145402398</v>
      </c>
      <c r="GG192">
        <v>2</v>
      </c>
      <c r="GH192">
        <v>1</v>
      </c>
      <c r="GI192">
        <v>-2</v>
      </c>
      <c r="GJ192">
        <v>0</v>
      </c>
      <c r="GK192">
        <v>0</v>
      </c>
      <c r="GL192">
        <f t="shared" si="285"/>
        <v>0</v>
      </c>
      <c r="GM192">
        <f t="shared" si="286"/>
        <v>0</v>
      </c>
      <c r="GN192">
        <f t="shared" si="287"/>
        <v>0</v>
      </c>
      <c r="GO192">
        <f t="shared" si="288"/>
        <v>0</v>
      </c>
      <c r="GP192">
        <f t="shared" si="289"/>
        <v>0</v>
      </c>
      <c r="GR192">
        <v>0</v>
      </c>
      <c r="GS192">
        <v>3</v>
      </c>
      <c r="GT192">
        <v>0</v>
      </c>
      <c r="GU192" t="s">
        <v>3</v>
      </c>
      <c r="GV192">
        <f t="shared" si="290"/>
        <v>0</v>
      </c>
      <c r="GW192">
        <v>1</v>
      </c>
      <c r="GX192">
        <f t="shared" si="291"/>
        <v>0</v>
      </c>
      <c r="HA192">
        <v>0</v>
      </c>
      <c r="HB192">
        <v>0</v>
      </c>
      <c r="HC192">
        <f t="shared" si="292"/>
        <v>0</v>
      </c>
      <c r="HE192" t="s">
        <v>3</v>
      </c>
      <c r="HF192" t="s">
        <v>3</v>
      </c>
      <c r="HM192" t="s">
        <v>3</v>
      </c>
      <c r="HN192" t="s">
        <v>147</v>
      </c>
      <c r="HO192" t="s">
        <v>148</v>
      </c>
      <c r="HP192" t="s">
        <v>145</v>
      </c>
      <c r="HQ192" t="s">
        <v>145</v>
      </c>
      <c r="HS192">
        <v>0</v>
      </c>
      <c r="IK192">
        <v>0</v>
      </c>
    </row>
    <row r="193" spans="1:255" x14ac:dyDescent="0.2">
      <c r="A193" s="2">
        <v>19</v>
      </c>
      <c r="B193" s="2">
        <v>1</v>
      </c>
      <c r="C193" s="2"/>
      <c r="D193" s="2"/>
      <c r="E193" s="2"/>
      <c r="F193" s="2" t="s">
        <v>3</v>
      </c>
      <c r="G193" s="2" t="s">
        <v>193</v>
      </c>
      <c r="H193" s="2" t="s">
        <v>3</v>
      </c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>
        <v>1</v>
      </c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  <c r="IJ193" s="2"/>
      <c r="IK193" s="2">
        <v>0</v>
      </c>
      <c r="IL193" s="2"/>
      <c r="IM193" s="2"/>
      <c r="IN193" s="2"/>
      <c r="IO193" s="2"/>
      <c r="IP193" s="2"/>
      <c r="IQ193" s="2"/>
      <c r="IR193" s="2"/>
      <c r="IS193" s="2"/>
      <c r="IT193" s="2"/>
      <c r="IU193" s="2"/>
    </row>
    <row r="194" spans="1:255" x14ac:dyDescent="0.2">
      <c r="A194" s="2">
        <v>18</v>
      </c>
      <c r="B194" s="2">
        <v>1</v>
      </c>
      <c r="C194" s="2">
        <v>361</v>
      </c>
      <c r="D194" s="2"/>
      <c r="E194" s="2" t="s">
        <v>194</v>
      </c>
      <c r="F194" s="2" t="s">
        <v>150</v>
      </c>
      <c r="G194" s="2" t="s">
        <v>151</v>
      </c>
      <c r="H194" s="2" t="s">
        <v>152</v>
      </c>
      <c r="I194" s="2">
        <f>J194</f>
        <v>2</v>
      </c>
      <c r="J194" s="2">
        <v>2</v>
      </c>
      <c r="K194" s="2">
        <v>2</v>
      </c>
      <c r="L194" s="2">
        <v>0.28000000000000003</v>
      </c>
      <c r="M194" s="2">
        <v>0.28000000000000003</v>
      </c>
      <c r="N194" s="2">
        <f t="shared" ref="N194:N199" si="293">ROUND(L194-M194,4)</f>
        <v>0</v>
      </c>
      <c r="O194" s="2">
        <f>ROUND(P194,2)</f>
        <v>0</v>
      </c>
      <c r="P194" s="2">
        <f>ROUND(ROUND(ROUND(SUMIF(SmtRes!AQ362:'SmtRes'!AQ370,"=1",SmtRes!CU362:'SmtRes'!CU370),2),2)*I194/100,2)</f>
        <v>0</v>
      </c>
      <c r="Q194" s="2">
        <f>ROUND(CR194*I194,2)</f>
        <v>0</v>
      </c>
      <c r="R194" s="2">
        <f>ROUND(CS194*I194,2)</f>
        <v>0</v>
      </c>
      <c r="S194" s="2">
        <f>ROUND(CT194*I194,2)</f>
        <v>0</v>
      </c>
      <c r="T194" s="2">
        <f t="shared" ref="T194:T199" si="294">ROUND(CU194*I194,2)</f>
        <v>0</v>
      </c>
      <c r="U194" s="2">
        <f>ROUND(CV194*I194,7)</f>
        <v>0</v>
      </c>
      <c r="V194" s="2">
        <f>ROUND(CW194*I194,7)</f>
        <v>0</v>
      </c>
      <c r="W194" s="2">
        <f t="shared" ref="W194:W199" si="295">ROUND(CX194*I194,2)</f>
        <v>0</v>
      </c>
      <c r="X194" s="2">
        <f t="shared" ref="X194:Y199" si="296">ROUND(CY194,2)</f>
        <v>0</v>
      </c>
      <c r="Y194" s="2">
        <f t="shared" si="296"/>
        <v>0</v>
      </c>
      <c r="Z194" s="2"/>
      <c r="AA194" s="2">
        <v>85057682</v>
      </c>
      <c r="AB194" s="2">
        <f t="shared" ref="AB194:AB199" si="297">ROUND((AC194+AD194+AF194),2)</f>
        <v>0</v>
      </c>
      <c r="AC194" s="2">
        <f>ROUND((ES194),2)</f>
        <v>0</v>
      </c>
      <c r="AD194" s="2">
        <f>ROUND((((ET194)-(EU194))+AE194),2)</f>
        <v>0</v>
      </c>
      <c r="AE194" s="2">
        <f t="shared" ref="AE194:AF197" si="298">ROUND((EU194),2)</f>
        <v>0</v>
      </c>
      <c r="AF194" s="2">
        <f t="shared" si="298"/>
        <v>0</v>
      </c>
      <c r="AG194" s="2">
        <f t="shared" ref="AG194:AG199" si="299">ROUND((AP194),2)</f>
        <v>0</v>
      </c>
      <c r="AH194" s="2">
        <f t="shared" ref="AH194:AI197" si="300">(EW194)</f>
        <v>0</v>
      </c>
      <c r="AI194" s="2">
        <f t="shared" si="300"/>
        <v>0</v>
      </c>
      <c r="AJ194" s="2">
        <f t="shared" ref="AJ194:AJ199" si="301">(AS194)</f>
        <v>0</v>
      </c>
      <c r="AK194" s="2">
        <v>0</v>
      </c>
      <c r="AL194" s="2">
        <v>0</v>
      </c>
      <c r="AM194" s="2">
        <v>0</v>
      </c>
      <c r="AN194" s="2">
        <v>0</v>
      </c>
      <c r="AO194" s="2">
        <v>0</v>
      </c>
      <c r="AP194" s="2">
        <v>0</v>
      </c>
      <c r="AQ194" s="2">
        <v>0</v>
      </c>
      <c r="AR194" s="2">
        <v>0</v>
      </c>
      <c r="AS194" s="2">
        <v>0</v>
      </c>
      <c r="AT194" s="2">
        <v>97</v>
      </c>
      <c r="AU194" s="2">
        <v>51</v>
      </c>
      <c r="AV194" s="2">
        <v>1</v>
      </c>
      <c r="AW194" s="2">
        <v>1</v>
      </c>
      <c r="AX194" s="2"/>
      <c r="AY194" s="2"/>
      <c r="AZ194" s="2">
        <v>1</v>
      </c>
      <c r="BA194" s="2">
        <v>1</v>
      </c>
      <c r="BB194" s="2">
        <v>1</v>
      </c>
      <c r="BC194" s="2">
        <v>1</v>
      </c>
      <c r="BD194" s="2" t="s">
        <v>3</v>
      </c>
      <c r="BE194" s="2" t="s">
        <v>3</v>
      </c>
      <c r="BF194" s="2" t="s">
        <v>3</v>
      </c>
      <c r="BG194" s="2" t="s">
        <v>3</v>
      </c>
      <c r="BH194" s="2">
        <v>3</v>
      </c>
      <c r="BI194" s="2">
        <v>2</v>
      </c>
      <c r="BJ194" s="2" t="s">
        <v>3</v>
      </c>
      <c r="BK194" s="2"/>
      <c r="BL194" s="2"/>
      <c r="BM194" s="2">
        <v>108001</v>
      </c>
      <c r="BN194" s="2">
        <v>0</v>
      </c>
      <c r="BO194" s="2" t="s">
        <v>3</v>
      </c>
      <c r="BP194" s="2">
        <v>0</v>
      </c>
      <c r="BQ194" s="2">
        <v>3</v>
      </c>
      <c r="BR194" s="2">
        <v>0</v>
      </c>
      <c r="BS194" s="2">
        <v>1</v>
      </c>
      <c r="BT194" s="2">
        <v>1</v>
      </c>
      <c r="BU194" s="2">
        <v>1</v>
      </c>
      <c r="BV194" s="2">
        <v>1</v>
      </c>
      <c r="BW194" s="2">
        <v>1</v>
      </c>
      <c r="BX194" s="2">
        <v>1</v>
      </c>
      <c r="BY194" s="2" t="s">
        <v>3</v>
      </c>
      <c r="BZ194" s="2">
        <v>97</v>
      </c>
      <c r="CA194" s="2">
        <v>51</v>
      </c>
      <c r="CB194" s="2" t="s">
        <v>3</v>
      </c>
      <c r="CC194" s="2"/>
      <c r="CD194" s="2"/>
      <c r="CE194" s="2">
        <v>0</v>
      </c>
      <c r="CF194" s="2">
        <v>0</v>
      </c>
      <c r="CG194" s="2">
        <v>0</v>
      </c>
      <c r="CH194" s="2">
        <v>8</v>
      </c>
      <c r="CI194" s="2">
        <v>1</v>
      </c>
      <c r="CJ194" s="2">
        <v>0</v>
      </c>
      <c r="CK194" s="2">
        <v>0</v>
      </c>
      <c r="CL194" s="2">
        <v>0</v>
      </c>
      <c r="CM194" s="2">
        <v>0</v>
      </c>
      <c r="CN194" s="2" t="s">
        <v>3</v>
      </c>
      <c r="CO194" s="2">
        <v>0</v>
      </c>
      <c r="CP194" s="2">
        <f>0</f>
        <v>0</v>
      </c>
      <c r="CQ194" s="2">
        <f>0</f>
        <v>0</v>
      </c>
      <c r="CR194" s="2">
        <f>0</f>
        <v>0</v>
      </c>
      <c r="CS194" s="2">
        <f>0</f>
        <v>0</v>
      </c>
      <c r="CT194" s="2">
        <f>0</f>
        <v>0</v>
      </c>
      <c r="CU194" s="2">
        <f>0</f>
        <v>0</v>
      </c>
      <c r="CV194" s="2">
        <f>0</f>
        <v>0</v>
      </c>
      <c r="CW194" s="2">
        <f>0</f>
        <v>0</v>
      </c>
      <c r="CX194" s="2">
        <f>0</f>
        <v>0</v>
      </c>
      <c r="CY194" s="2">
        <f>0</f>
        <v>0</v>
      </c>
      <c r="CZ194" s="2">
        <f>0</f>
        <v>0</v>
      </c>
      <c r="DA194" s="2"/>
      <c r="DB194" s="2"/>
      <c r="DC194" s="2" t="s">
        <v>3</v>
      </c>
      <c r="DD194" s="2" t="s">
        <v>3</v>
      </c>
      <c r="DE194" s="2" t="s">
        <v>3</v>
      </c>
      <c r="DF194" s="2" t="s">
        <v>3</v>
      </c>
      <c r="DG194" s="2" t="s">
        <v>3</v>
      </c>
      <c r="DH194" s="2" t="s">
        <v>3</v>
      </c>
      <c r="DI194" s="2" t="s">
        <v>3</v>
      </c>
      <c r="DJ194" s="2" t="s">
        <v>3</v>
      </c>
      <c r="DK194" s="2" t="s">
        <v>3</v>
      </c>
      <c r="DL194" s="2" t="s">
        <v>3</v>
      </c>
      <c r="DM194" s="2" t="s">
        <v>3</v>
      </c>
      <c r="DN194" s="2">
        <v>0</v>
      </c>
      <c r="DO194" s="2">
        <v>0</v>
      </c>
      <c r="DP194" s="2">
        <v>1</v>
      </c>
      <c r="DQ194" s="2">
        <v>1</v>
      </c>
      <c r="DR194" s="2"/>
      <c r="DS194" s="2"/>
      <c r="DT194" s="2"/>
      <c r="DU194" s="2">
        <v>1013</v>
      </c>
      <c r="DV194" s="2" t="s">
        <v>152</v>
      </c>
      <c r="DW194" s="2" t="s">
        <v>152</v>
      </c>
      <c r="DX194" s="2">
        <v>1</v>
      </c>
      <c r="DY194" s="2"/>
      <c r="DZ194" s="2" t="s">
        <v>3</v>
      </c>
      <c r="EA194" s="2" t="s">
        <v>3</v>
      </c>
      <c r="EB194" s="2" t="s">
        <v>3</v>
      </c>
      <c r="EC194" s="2" t="s">
        <v>3</v>
      </c>
      <c r="ED194" s="2"/>
      <c r="EE194" s="2">
        <v>83666702</v>
      </c>
      <c r="EF194" s="2">
        <v>3</v>
      </c>
      <c r="EG194" s="2" t="s">
        <v>144</v>
      </c>
      <c r="EH194" s="2">
        <v>0</v>
      </c>
      <c r="EI194" s="2" t="s">
        <v>3</v>
      </c>
      <c r="EJ194" s="2">
        <v>2</v>
      </c>
      <c r="EK194" s="2">
        <v>108001</v>
      </c>
      <c r="EL194" s="2" t="s">
        <v>145</v>
      </c>
      <c r="EM194" s="2" t="s">
        <v>146</v>
      </c>
      <c r="EN194" s="2"/>
      <c r="EO194" s="2" t="s">
        <v>3</v>
      </c>
      <c r="EP194" s="2"/>
      <c r="EQ194" s="2">
        <v>0</v>
      </c>
      <c r="ER194" s="2">
        <v>0</v>
      </c>
      <c r="ES194" s="2">
        <v>0</v>
      </c>
      <c r="ET194" s="2">
        <v>0</v>
      </c>
      <c r="EU194" s="2">
        <v>0</v>
      </c>
      <c r="EV194" s="2">
        <v>0</v>
      </c>
      <c r="EW194" s="2">
        <v>0</v>
      </c>
      <c r="EX194" s="2">
        <v>0</v>
      </c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>
        <v>0</v>
      </c>
      <c r="FR194" s="2">
        <v>0</v>
      </c>
      <c r="FS194" s="2">
        <v>0</v>
      </c>
      <c r="FT194" s="2"/>
      <c r="FU194" s="2"/>
      <c r="FV194" s="2"/>
      <c r="FW194" s="2"/>
      <c r="FX194" s="2">
        <v>97</v>
      </c>
      <c r="FY194" s="2">
        <v>51</v>
      </c>
      <c r="FZ194" s="2"/>
      <c r="GA194" s="2" t="s">
        <v>3</v>
      </c>
      <c r="GB194" s="2"/>
      <c r="GC194" s="2"/>
      <c r="GD194" s="2">
        <v>1</v>
      </c>
      <c r="GE194" s="2"/>
      <c r="GF194" s="2">
        <v>274903907</v>
      </c>
      <c r="GG194" s="2">
        <v>2</v>
      </c>
      <c r="GH194" s="2">
        <v>1</v>
      </c>
      <c r="GI194" s="2">
        <v>-2</v>
      </c>
      <c r="GJ194" s="2">
        <v>0</v>
      </c>
      <c r="GK194" s="2">
        <v>0</v>
      </c>
      <c r="GL194" s="2">
        <f t="shared" ref="GL194:GL199" si="302">ROUND(IF(AND(BH194=3,BI194=3,FS194&lt;&gt;0),P194,0),2)</f>
        <v>0</v>
      </c>
      <c r="GM194" s="2">
        <f t="shared" ref="GM194:GM199" si="303">ROUND(O194+X194+Y194,2)+GX194</f>
        <v>0</v>
      </c>
      <c r="GN194" s="2">
        <f t="shared" ref="GN194:GN199" si="304">IF(OR(BI194=0,BI194=1),GM194-GX194,0)</f>
        <v>0</v>
      </c>
      <c r="GO194" s="2">
        <f t="shared" ref="GO194:GO199" si="305">IF(BI194=2,GM194-GX194,0)</f>
        <v>0</v>
      </c>
      <c r="GP194" s="2">
        <f t="shared" ref="GP194:GP199" si="306">IF(BI194=4,GM194-GX194,0)</f>
        <v>0</v>
      </c>
      <c r="GQ194" s="2"/>
      <c r="GR194" s="2">
        <v>0</v>
      </c>
      <c r="GS194" s="2">
        <v>3</v>
      </c>
      <c r="GT194" s="2">
        <v>0</v>
      </c>
      <c r="GU194" s="2" t="s">
        <v>3</v>
      </c>
      <c r="GV194" s="2">
        <f t="shared" ref="GV194:GV199" si="307">ROUND((GT194),2)</f>
        <v>0</v>
      </c>
      <c r="GW194" s="2">
        <v>1</v>
      </c>
      <c r="GX194" s="2">
        <f t="shared" ref="GX194:GX199" si="308">ROUND(HC194*I194,2)</f>
        <v>0</v>
      </c>
      <c r="GY194" s="2"/>
      <c r="GZ194" s="2"/>
      <c r="HA194" s="2">
        <v>0</v>
      </c>
      <c r="HB194" s="2">
        <v>0</v>
      </c>
      <c r="HC194" s="2">
        <f>0</f>
        <v>0</v>
      </c>
      <c r="HD194" s="2"/>
      <c r="HE194" s="2" t="s">
        <v>3</v>
      </c>
      <c r="HF194" s="2" t="s">
        <v>3</v>
      </c>
      <c r="HG194" s="2"/>
      <c r="HH194" s="2"/>
      <c r="HI194" s="2"/>
      <c r="HJ194" s="2"/>
      <c r="HK194" s="2"/>
      <c r="HL194" s="2"/>
      <c r="HM194" s="2" t="s">
        <v>3</v>
      </c>
      <c r="HN194" s="2" t="s">
        <v>147</v>
      </c>
      <c r="HO194" s="2" t="s">
        <v>148</v>
      </c>
      <c r="HP194" s="2" t="s">
        <v>145</v>
      </c>
      <c r="HQ194" s="2" t="s">
        <v>145</v>
      </c>
      <c r="HR194" s="2"/>
      <c r="HS194" s="2">
        <v>0</v>
      </c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>
        <v>0</v>
      </c>
      <c r="IL194" s="2"/>
      <c r="IM194" s="2"/>
      <c r="IN194" s="2"/>
      <c r="IO194" s="2"/>
      <c r="IP194" s="2"/>
      <c r="IQ194" s="2"/>
      <c r="IR194" s="2"/>
      <c r="IS194" s="2"/>
      <c r="IT194" s="2"/>
      <c r="IU194" s="2"/>
    </row>
    <row r="195" spans="1:255" x14ac:dyDescent="0.2">
      <c r="A195">
        <v>18</v>
      </c>
      <c r="B195">
        <v>1</v>
      </c>
      <c r="C195">
        <v>370</v>
      </c>
      <c r="E195" t="s">
        <v>194</v>
      </c>
      <c r="F195" t="s">
        <v>150</v>
      </c>
      <c r="G195" t="s">
        <v>151</v>
      </c>
      <c r="H195" t="s">
        <v>152</v>
      </c>
      <c r="I195">
        <f>J195</f>
        <v>2</v>
      </c>
      <c r="J195">
        <v>2</v>
      </c>
      <c r="K195">
        <v>2</v>
      </c>
      <c r="L195">
        <v>0.28000000000000003</v>
      </c>
      <c r="M195">
        <v>0.28000000000000003</v>
      </c>
      <c r="N195">
        <f t="shared" si="293"/>
        <v>0</v>
      </c>
      <c r="O195">
        <f>ROUND(P195,2)</f>
        <v>0</v>
      </c>
      <c r="P195">
        <f>ROUND(ROUND(ROUND(SUMIF(SmtRes!AQ362:'SmtRes'!AQ370,"=1",SmtRes!CU362:'SmtRes'!CU370),2),2)*I195/100,2)</f>
        <v>0</v>
      </c>
      <c r="Q195">
        <f>ROUND(CR195*I195,2)</f>
        <v>0</v>
      </c>
      <c r="R195">
        <f>ROUND(CS195*I195,2)</f>
        <v>0</v>
      </c>
      <c r="S195">
        <f>ROUND(CT195*I195,2)</f>
        <v>0</v>
      </c>
      <c r="T195">
        <f t="shared" si="294"/>
        <v>0</v>
      </c>
      <c r="U195">
        <f>ROUND(CV195*I195,7)</f>
        <v>0</v>
      </c>
      <c r="V195">
        <f>ROUND(CW195*I195,7)</f>
        <v>0</v>
      </c>
      <c r="W195">
        <f t="shared" si="295"/>
        <v>0</v>
      </c>
      <c r="X195">
        <f t="shared" si="296"/>
        <v>0</v>
      </c>
      <c r="Y195">
        <f t="shared" si="296"/>
        <v>0</v>
      </c>
      <c r="AA195">
        <v>85057623</v>
      </c>
      <c r="AB195">
        <f t="shared" si="297"/>
        <v>0</v>
      </c>
      <c r="AC195">
        <f>ROUND((ES195),2)</f>
        <v>0</v>
      </c>
      <c r="AD195">
        <f>ROUND((((ET195)-(EU195))+AE195),2)</f>
        <v>0</v>
      </c>
      <c r="AE195">
        <f t="shared" si="298"/>
        <v>0</v>
      </c>
      <c r="AF195">
        <f t="shared" si="298"/>
        <v>0</v>
      </c>
      <c r="AG195">
        <f t="shared" si="299"/>
        <v>0</v>
      </c>
      <c r="AH195">
        <f t="shared" si="300"/>
        <v>0</v>
      </c>
      <c r="AI195">
        <f t="shared" si="300"/>
        <v>0</v>
      </c>
      <c r="AJ195">
        <f t="shared" si="301"/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97</v>
      </c>
      <c r="AU195">
        <v>51</v>
      </c>
      <c r="AV195">
        <v>1</v>
      </c>
      <c r="AW195">
        <v>1</v>
      </c>
      <c r="AZ195">
        <v>1</v>
      </c>
      <c r="BA195">
        <v>1</v>
      </c>
      <c r="BB195">
        <v>1</v>
      </c>
      <c r="BC195">
        <v>1</v>
      </c>
      <c r="BD195" t="s">
        <v>3</v>
      </c>
      <c r="BE195" t="s">
        <v>3</v>
      </c>
      <c r="BF195" t="s">
        <v>3</v>
      </c>
      <c r="BG195" t="s">
        <v>3</v>
      </c>
      <c r="BH195">
        <v>3</v>
      </c>
      <c r="BI195">
        <v>2</v>
      </c>
      <c r="BJ195" t="s">
        <v>3</v>
      </c>
      <c r="BM195">
        <v>108001</v>
      </c>
      <c r="BN195">
        <v>0</v>
      </c>
      <c r="BO195" t="s">
        <v>3</v>
      </c>
      <c r="BP195">
        <v>0</v>
      </c>
      <c r="BQ195">
        <v>3</v>
      </c>
      <c r="BR195">
        <v>0</v>
      </c>
      <c r="BS195">
        <v>1</v>
      </c>
      <c r="BT195">
        <v>1</v>
      </c>
      <c r="BU195">
        <v>1</v>
      </c>
      <c r="BV195">
        <v>1</v>
      </c>
      <c r="BW195">
        <v>1</v>
      </c>
      <c r="BX195">
        <v>1</v>
      </c>
      <c r="BY195" t="s">
        <v>3</v>
      </c>
      <c r="BZ195">
        <v>97</v>
      </c>
      <c r="CA195">
        <v>51</v>
      </c>
      <c r="CB195" t="s">
        <v>3</v>
      </c>
      <c r="CE195">
        <v>0</v>
      </c>
      <c r="CF195">
        <v>0</v>
      </c>
      <c r="CG195">
        <v>0</v>
      </c>
      <c r="CH195">
        <v>8</v>
      </c>
      <c r="CI195">
        <v>1</v>
      </c>
      <c r="CJ195">
        <v>0</v>
      </c>
      <c r="CK195">
        <v>0</v>
      </c>
      <c r="CL195">
        <v>0</v>
      </c>
      <c r="CM195">
        <v>0</v>
      </c>
      <c r="CN195" t="s">
        <v>3</v>
      </c>
      <c r="CO195">
        <v>0</v>
      </c>
      <c r="CP195">
        <f>0</f>
        <v>0</v>
      </c>
      <c r="CQ195">
        <f>0</f>
        <v>0</v>
      </c>
      <c r="CR195">
        <f>0</f>
        <v>0</v>
      </c>
      <c r="CS195">
        <f>0</f>
        <v>0</v>
      </c>
      <c r="CT195">
        <f>0</f>
        <v>0</v>
      </c>
      <c r="CU195">
        <f>0</f>
        <v>0</v>
      </c>
      <c r="CV195">
        <f>0</f>
        <v>0</v>
      </c>
      <c r="CW195">
        <f>0</f>
        <v>0</v>
      </c>
      <c r="CX195">
        <f>0</f>
        <v>0</v>
      </c>
      <c r="CY195">
        <f>0</f>
        <v>0</v>
      </c>
      <c r="CZ195">
        <f>0</f>
        <v>0</v>
      </c>
      <c r="DC195" t="s">
        <v>3</v>
      </c>
      <c r="DD195" t="s">
        <v>3</v>
      </c>
      <c r="DE195" t="s">
        <v>3</v>
      </c>
      <c r="DF195" t="s">
        <v>3</v>
      </c>
      <c r="DG195" t="s">
        <v>3</v>
      </c>
      <c r="DH195" t="s">
        <v>3</v>
      </c>
      <c r="DI195" t="s">
        <v>3</v>
      </c>
      <c r="DJ195" t="s">
        <v>3</v>
      </c>
      <c r="DK195" t="s">
        <v>3</v>
      </c>
      <c r="DL195" t="s">
        <v>3</v>
      </c>
      <c r="DM195" t="s">
        <v>3</v>
      </c>
      <c r="DN195">
        <v>0</v>
      </c>
      <c r="DO195">
        <v>0</v>
      </c>
      <c r="DP195">
        <v>1</v>
      </c>
      <c r="DQ195">
        <v>1</v>
      </c>
      <c r="DU195">
        <v>1013</v>
      </c>
      <c r="DV195" t="s">
        <v>152</v>
      </c>
      <c r="DW195" t="s">
        <v>152</v>
      </c>
      <c r="DX195">
        <v>1</v>
      </c>
      <c r="DZ195" t="s">
        <v>3</v>
      </c>
      <c r="EA195" t="s">
        <v>3</v>
      </c>
      <c r="EB195" t="s">
        <v>3</v>
      </c>
      <c r="EC195" t="s">
        <v>3</v>
      </c>
      <c r="EE195">
        <v>83666702</v>
      </c>
      <c r="EF195">
        <v>3</v>
      </c>
      <c r="EG195" t="s">
        <v>144</v>
      </c>
      <c r="EH195">
        <v>0</v>
      </c>
      <c r="EI195" t="s">
        <v>3</v>
      </c>
      <c r="EJ195">
        <v>2</v>
      </c>
      <c r="EK195">
        <v>108001</v>
      </c>
      <c r="EL195" t="s">
        <v>145</v>
      </c>
      <c r="EM195" t="s">
        <v>146</v>
      </c>
      <c r="EO195" t="s">
        <v>3</v>
      </c>
      <c r="EQ195">
        <v>0</v>
      </c>
      <c r="ER195">
        <v>0</v>
      </c>
      <c r="ES195">
        <v>0</v>
      </c>
      <c r="ET195">
        <v>0</v>
      </c>
      <c r="EU195">
        <v>0</v>
      </c>
      <c r="EV195">
        <v>0</v>
      </c>
      <c r="EW195">
        <v>0</v>
      </c>
      <c r="EX195">
        <v>0</v>
      </c>
      <c r="FQ195">
        <v>0</v>
      </c>
      <c r="FR195">
        <v>0</v>
      </c>
      <c r="FS195">
        <v>0</v>
      </c>
      <c r="FX195">
        <v>97</v>
      </c>
      <c r="FY195">
        <v>51</v>
      </c>
      <c r="GA195" t="s">
        <v>3</v>
      </c>
      <c r="GD195">
        <v>1</v>
      </c>
      <c r="GF195">
        <v>274903907</v>
      </c>
      <c r="GG195">
        <v>2</v>
      </c>
      <c r="GH195">
        <v>1</v>
      </c>
      <c r="GI195">
        <v>-2</v>
      </c>
      <c r="GJ195">
        <v>0</v>
      </c>
      <c r="GK195">
        <v>0</v>
      </c>
      <c r="GL195">
        <f t="shared" si="302"/>
        <v>0</v>
      </c>
      <c r="GM195">
        <f t="shared" si="303"/>
        <v>0</v>
      </c>
      <c r="GN195">
        <f t="shared" si="304"/>
        <v>0</v>
      </c>
      <c r="GO195">
        <f t="shared" si="305"/>
        <v>0</v>
      </c>
      <c r="GP195">
        <f t="shared" si="306"/>
        <v>0</v>
      </c>
      <c r="GR195">
        <v>0</v>
      </c>
      <c r="GS195">
        <v>3</v>
      </c>
      <c r="GT195">
        <v>0</v>
      </c>
      <c r="GU195" t="s">
        <v>3</v>
      </c>
      <c r="GV195">
        <f t="shared" si="307"/>
        <v>0</v>
      </c>
      <c r="GW195">
        <v>1</v>
      </c>
      <c r="GX195">
        <f t="shared" si="308"/>
        <v>0</v>
      </c>
      <c r="HA195">
        <v>0</v>
      </c>
      <c r="HB195">
        <v>0</v>
      </c>
      <c r="HC195">
        <f>0</f>
        <v>0</v>
      </c>
      <c r="HE195" t="s">
        <v>3</v>
      </c>
      <c r="HF195" t="s">
        <v>3</v>
      </c>
      <c r="HM195" t="s">
        <v>3</v>
      </c>
      <c r="HN195" t="s">
        <v>147</v>
      </c>
      <c r="HO195" t="s">
        <v>148</v>
      </c>
      <c r="HP195" t="s">
        <v>145</v>
      </c>
      <c r="HQ195" t="s">
        <v>145</v>
      </c>
      <c r="HS195">
        <v>0</v>
      </c>
      <c r="IK195">
        <v>0</v>
      </c>
    </row>
    <row r="196" spans="1:255" x14ac:dyDescent="0.2">
      <c r="A196" s="2">
        <v>18</v>
      </c>
      <c r="B196" s="2">
        <v>1</v>
      </c>
      <c r="C196" s="2">
        <v>360</v>
      </c>
      <c r="D196" s="2"/>
      <c r="E196" s="2" t="s">
        <v>195</v>
      </c>
      <c r="F196" s="2" t="s">
        <v>196</v>
      </c>
      <c r="G196" s="2" t="s">
        <v>197</v>
      </c>
      <c r="H196" s="2" t="s">
        <v>191</v>
      </c>
      <c r="I196" s="2">
        <f>I191*J196</f>
        <v>0</v>
      </c>
      <c r="J196" s="2">
        <v>-1.02</v>
      </c>
      <c r="K196" s="2">
        <v>-1.02</v>
      </c>
      <c r="L196" s="2">
        <v>-0.14280000000000001</v>
      </c>
      <c r="M196" s="2">
        <v>-0.14280000000000001</v>
      </c>
      <c r="N196" s="2">
        <f t="shared" si="293"/>
        <v>0</v>
      </c>
      <c r="O196" s="2">
        <f>ROUND(CP196,2)</f>
        <v>0</v>
      </c>
      <c r="P196" s="2">
        <f>ROUND(CQ196*I196,2)</f>
        <v>0</v>
      </c>
      <c r="Q196" s="2">
        <f>ROUND(CR196*I196,2)</f>
        <v>0</v>
      </c>
      <c r="R196" s="2">
        <f>ROUND(CS196*I196,2)</f>
        <v>0</v>
      </c>
      <c r="S196" s="2">
        <f>ROUND(CT196*I196,2)</f>
        <v>0</v>
      </c>
      <c r="T196" s="2">
        <f t="shared" si="294"/>
        <v>0</v>
      </c>
      <c r="U196" s="2">
        <f>ROUND(CV196*I196,7)</f>
        <v>0</v>
      </c>
      <c r="V196" s="2">
        <f>ROUND(CW196*I196,7)</f>
        <v>0</v>
      </c>
      <c r="W196" s="2">
        <f t="shared" si="295"/>
        <v>0</v>
      </c>
      <c r="X196" s="2">
        <f t="shared" si="296"/>
        <v>0</v>
      </c>
      <c r="Y196" s="2">
        <f t="shared" si="296"/>
        <v>0</v>
      </c>
      <c r="Z196" s="2"/>
      <c r="AA196" s="2">
        <v>85057682</v>
      </c>
      <c r="AB196" s="2">
        <f t="shared" si="297"/>
        <v>896.51</v>
      </c>
      <c r="AC196" s="2">
        <f>ROUND((ES196),2)</f>
        <v>896.51</v>
      </c>
      <c r="AD196" s="2">
        <f>ROUND((((ET196)-(EU196))+AE196),2)</f>
        <v>0</v>
      </c>
      <c r="AE196" s="2">
        <f t="shared" si="298"/>
        <v>0</v>
      </c>
      <c r="AF196" s="2">
        <f t="shared" si="298"/>
        <v>0</v>
      </c>
      <c r="AG196" s="2">
        <f t="shared" si="299"/>
        <v>0</v>
      </c>
      <c r="AH196" s="2">
        <f t="shared" si="300"/>
        <v>0</v>
      </c>
      <c r="AI196" s="2">
        <f t="shared" si="300"/>
        <v>0</v>
      </c>
      <c r="AJ196" s="2">
        <f t="shared" si="301"/>
        <v>0</v>
      </c>
      <c r="AK196" s="2">
        <v>896.51</v>
      </c>
      <c r="AL196" s="2">
        <v>896.51</v>
      </c>
      <c r="AM196" s="2">
        <v>0</v>
      </c>
      <c r="AN196" s="2">
        <v>0</v>
      </c>
      <c r="AO196" s="2">
        <v>0</v>
      </c>
      <c r="AP196" s="2">
        <v>0</v>
      </c>
      <c r="AQ196" s="2">
        <v>0</v>
      </c>
      <c r="AR196" s="2">
        <v>0</v>
      </c>
      <c r="AS196" s="2">
        <v>0</v>
      </c>
      <c r="AT196" s="2">
        <v>97</v>
      </c>
      <c r="AU196" s="2">
        <v>51</v>
      </c>
      <c r="AV196" s="2">
        <v>1</v>
      </c>
      <c r="AW196" s="2">
        <v>1</v>
      </c>
      <c r="AX196" s="2"/>
      <c r="AY196" s="2"/>
      <c r="AZ196" s="2">
        <v>1</v>
      </c>
      <c r="BA196" s="2">
        <v>1</v>
      </c>
      <c r="BB196" s="2">
        <v>1</v>
      </c>
      <c r="BC196" s="2">
        <v>1.1399999999999999</v>
      </c>
      <c r="BD196" s="2" t="s">
        <v>3</v>
      </c>
      <c r="BE196" s="2" t="s">
        <v>3</v>
      </c>
      <c r="BF196" s="2" t="s">
        <v>3</v>
      </c>
      <c r="BG196" s="2" t="s">
        <v>3</v>
      </c>
      <c r="BH196" s="2">
        <v>3</v>
      </c>
      <c r="BI196" s="2">
        <v>2</v>
      </c>
      <c r="BJ196" s="2" t="s">
        <v>198</v>
      </c>
      <c r="BK196" s="2"/>
      <c r="BL196" s="2"/>
      <c r="BM196" s="2">
        <v>108001</v>
      </c>
      <c r="BN196" s="2">
        <v>0</v>
      </c>
      <c r="BO196" s="2" t="s">
        <v>196</v>
      </c>
      <c r="BP196" s="2">
        <v>1</v>
      </c>
      <c r="BQ196" s="2">
        <v>3</v>
      </c>
      <c r="BR196" s="2">
        <v>0</v>
      </c>
      <c r="BS196" s="2">
        <v>1</v>
      </c>
      <c r="BT196" s="2">
        <v>1</v>
      </c>
      <c r="BU196" s="2">
        <v>1</v>
      </c>
      <c r="BV196" s="2">
        <v>1</v>
      </c>
      <c r="BW196" s="2">
        <v>1</v>
      </c>
      <c r="BX196" s="2">
        <v>1</v>
      </c>
      <c r="BY196" s="2" t="s">
        <v>3</v>
      </c>
      <c r="BZ196" s="2">
        <v>97</v>
      </c>
      <c r="CA196" s="2">
        <v>51</v>
      </c>
      <c r="CB196" s="2" t="s">
        <v>3</v>
      </c>
      <c r="CC196" s="2"/>
      <c r="CD196" s="2"/>
      <c r="CE196" s="2">
        <v>0</v>
      </c>
      <c r="CF196" s="2">
        <v>0</v>
      </c>
      <c r="CG196" s="2">
        <v>0</v>
      </c>
      <c r="CH196" s="2">
        <v>8</v>
      </c>
      <c r="CI196" s="2">
        <v>2</v>
      </c>
      <c r="CJ196" s="2">
        <v>0</v>
      </c>
      <c r="CK196" s="2">
        <v>0</v>
      </c>
      <c r="CL196" s="2">
        <v>0</v>
      </c>
      <c r="CM196" s="2">
        <v>0</v>
      </c>
      <c r="CN196" s="2" t="s">
        <v>3</v>
      </c>
      <c r="CO196" s="2">
        <v>0</v>
      </c>
      <c r="CP196" s="2">
        <f>(P196+Q196+S196+R196)</f>
        <v>0</v>
      </c>
      <c r="CQ196" s="2">
        <f>ROUND(AL196*BC196,2)</f>
        <v>1022.02</v>
      </c>
      <c r="CR196" s="2">
        <f>ROUND(AM196*BB196,2)</f>
        <v>0</v>
      </c>
      <c r="CS196" s="2">
        <f>ROUND(AN196*BS196,2)</f>
        <v>0</v>
      </c>
      <c r="CT196" s="2">
        <f>ROUND(AO196*BA196,2)</f>
        <v>0</v>
      </c>
      <c r="CU196" s="2">
        <f t="shared" ref="CU196:CX197" si="309">AG196</f>
        <v>0</v>
      </c>
      <c r="CV196" s="2">
        <f t="shared" si="309"/>
        <v>0</v>
      </c>
      <c r="CW196" s="2">
        <f t="shared" si="309"/>
        <v>0</v>
      </c>
      <c r="CX196" s="2">
        <f t="shared" si="309"/>
        <v>0</v>
      </c>
      <c r="CY196" s="2">
        <f>(((S196+R196)*AT196)/100)</f>
        <v>0</v>
      </c>
      <c r="CZ196" s="2">
        <f>(((S196+R196)*AU196)/100)</f>
        <v>0</v>
      </c>
      <c r="DA196" s="2"/>
      <c r="DB196" s="2"/>
      <c r="DC196" s="2" t="s">
        <v>3</v>
      </c>
      <c r="DD196" s="2" t="s">
        <v>3</v>
      </c>
      <c r="DE196" s="2" t="s">
        <v>3</v>
      </c>
      <c r="DF196" s="2" t="s">
        <v>3</v>
      </c>
      <c r="DG196" s="2" t="s">
        <v>3</v>
      </c>
      <c r="DH196" s="2" t="s">
        <v>3</v>
      </c>
      <c r="DI196" s="2" t="s">
        <v>3</v>
      </c>
      <c r="DJ196" s="2" t="s">
        <v>3</v>
      </c>
      <c r="DK196" s="2" t="s">
        <v>3</v>
      </c>
      <c r="DL196" s="2" t="s">
        <v>3</v>
      </c>
      <c r="DM196" s="2" t="s">
        <v>3</v>
      </c>
      <c r="DN196" s="2">
        <v>0</v>
      </c>
      <c r="DO196" s="2">
        <v>0</v>
      </c>
      <c r="DP196" s="2">
        <v>1</v>
      </c>
      <c r="DQ196" s="2">
        <v>1</v>
      </c>
      <c r="DR196" s="2"/>
      <c r="DS196" s="2"/>
      <c r="DT196" s="2"/>
      <c r="DU196" s="2">
        <v>1013</v>
      </c>
      <c r="DV196" s="2" t="s">
        <v>191</v>
      </c>
      <c r="DW196" s="2" t="s">
        <v>191</v>
      </c>
      <c r="DX196" s="2">
        <v>1</v>
      </c>
      <c r="DY196" s="2"/>
      <c r="DZ196" s="2" t="s">
        <v>3</v>
      </c>
      <c r="EA196" s="2" t="s">
        <v>3</v>
      </c>
      <c r="EB196" s="2" t="s">
        <v>3</v>
      </c>
      <c r="EC196" s="2" t="s">
        <v>3</v>
      </c>
      <c r="ED196" s="2"/>
      <c r="EE196" s="2">
        <v>83666702</v>
      </c>
      <c r="EF196" s="2">
        <v>3</v>
      </c>
      <c r="EG196" s="2" t="s">
        <v>144</v>
      </c>
      <c r="EH196" s="2">
        <v>0</v>
      </c>
      <c r="EI196" s="2" t="s">
        <v>3</v>
      </c>
      <c r="EJ196" s="2">
        <v>2</v>
      </c>
      <c r="EK196" s="2">
        <v>108001</v>
      </c>
      <c r="EL196" s="2" t="s">
        <v>145</v>
      </c>
      <c r="EM196" s="2" t="s">
        <v>146</v>
      </c>
      <c r="EN196" s="2"/>
      <c r="EO196" s="2" t="s">
        <v>3</v>
      </c>
      <c r="EP196" s="2"/>
      <c r="EQ196" s="2">
        <v>0</v>
      </c>
      <c r="ER196" s="2">
        <v>896.51</v>
      </c>
      <c r="ES196" s="2">
        <v>896.51</v>
      </c>
      <c r="ET196" s="2">
        <v>0</v>
      </c>
      <c r="EU196" s="2">
        <v>0</v>
      </c>
      <c r="EV196" s="2">
        <v>0</v>
      </c>
      <c r="EW196" s="2">
        <v>0</v>
      </c>
      <c r="EX196" s="2">
        <v>0</v>
      </c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>
        <v>0</v>
      </c>
      <c r="FR196" s="2">
        <v>0</v>
      </c>
      <c r="FS196" s="2">
        <v>0</v>
      </c>
      <c r="FT196" s="2"/>
      <c r="FU196" s="2"/>
      <c r="FV196" s="2"/>
      <c r="FW196" s="2"/>
      <c r="FX196" s="2">
        <v>97</v>
      </c>
      <c r="FY196" s="2">
        <v>51</v>
      </c>
      <c r="FZ196" s="2"/>
      <c r="GA196" s="2" t="s">
        <v>3</v>
      </c>
      <c r="GB196" s="2"/>
      <c r="GC196" s="2"/>
      <c r="GD196" s="2">
        <v>1</v>
      </c>
      <c r="GE196" s="2"/>
      <c r="GF196" s="2">
        <v>-568563229</v>
      </c>
      <c r="GG196" s="2">
        <v>2</v>
      </c>
      <c r="GH196" s="2">
        <v>1</v>
      </c>
      <c r="GI196" s="2">
        <v>2</v>
      </c>
      <c r="GJ196" s="2">
        <v>0</v>
      </c>
      <c r="GK196" s="2">
        <v>0</v>
      </c>
      <c r="GL196" s="2">
        <f t="shared" si="302"/>
        <v>0</v>
      </c>
      <c r="GM196" s="2">
        <f t="shared" si="303"/>
        <v>0</v>
      </c>
      <c r="GN196" s="2">
        <f t="shared" si="304"/>
        <v>0</v>
      </c>
      <c r="GO196" s="2">
        <f t="shared" si="305"/>
        <v>0</v>
      </c>
      <c r="GP196" s="2">
        <f t="shared" si="306"/>
        <v>0</v>
      </c>
      <c r="GQ196" s="2"/>
      <c r="GR196" s="2">
        <v>0</v>
      </c>
      <c r="GS196" s="2">
        <v>3</v>
      </c>
      <c r="GT196" s="2">
        <v>0</v>
      </c>
      <c r="GU196" s="2" t="s">
        <v>3</v>
      </c>
      <c r="GV196" s="2">
        <f t="shared" si="307"/>
        <v>0</v>
      </c>
      <c r="GW196" s="2">
        <v>1</v>
      </c>
      <c r="GX196" s="2">
        <f t="shared" si="308"/>
        <v>0</v>
      </c>
      <c r="GY196" s="2"/>
      <c r="GZ196" s="2"/>
      <c r="HA196" s="2">
        <v>0</v>
      </c>
      <c r="HB196" s="2">
        <v>0</v>
      </c>
      <c r="HC196" s="2">
        <f>GV196*GW196</f>
        <v>0</v>
      </c>
      <c r="HD196" s="2"/>
      <c r="HE196" s="2" t="s">
        <v>3</v>
      </c>
      <c r="HF196" s="2" t="s">
        <v>3</v>
      </c>
      <c r="HG196" s="2"/>
      <c r="HH196" s="2"/>
      <c r="HI196" s="2"/>
      <c r="HJ196" s="2"/>
      <c r="HK196" s="2"/>
      <c r="HL196" s="2"/>
      <c r="HM196" s="2" t="s">
        <v>3</v>
      </c>
      <c r="HN196" s="2" t="s">
        <v>147</v>
      </c>
      <c r="HO196" s="2" t="s">
        <v>148</v>
      </c>
      <c r="HP196" s="2" t="s">
        <v>145</v>
      </c>
      <c r="HQ196" s="2" t="s">
        <v>145</v>
      </c>
      <c r="HR196" s="2"/>
      <c r="HS196" s="2">
        <v>0</v>
      </c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>
        <v>0</v>
      </c>
      <c r="IL196" s="2"/>
      <c r="IM196" s="2"/>
      <c r="IN196" s="2"/>
      <c r="IO196" s="2"/>
      <c r="IP196" s="2"/>
      <c r="IQ196" s="2"/>
      <c r="IR196" s="2"/>
      <c r="IS196" s="2"/>
      <c r="IT196" s="2"/>
      <c r="IU196" s="2"/>
    </row>
    <row r="197" spans="1:255" x14ac:dyDescent="0.2">
      <c r="A197">
        <v>18</v>
      </c>
      <c r="B197">
        <v>1</v>
      </c>
      <c r="C197">
        <v>369</v>
      </c>
      <c r="E197" t="s">
        <v>195</v>
      </c>
      <c r="F197" t="s">
        <v>196</v>
      </c>
      <c r="G197" t="s">
        <v>197</v>
      </c>
      <c r="H197" t="s">
        <v>191</v>
      </c>
      <c r="I197">
        <f>I192*J197</f>
        <v>0</v>
      </c>
      <c r="J197">
        <v>-1.02</v>
      </c>
      <c r="K197">
        <v>-1.02</v>
      </c>
      <c r="L197">
        <v>-0.14280000000000001</v>
      </c>
      <c r="M197">
        <v>-0.14280000000000001</v>
      </c>
      <c r="N197">
        <f t="shared" si="293"/>
        <v>0</v>
      </c>
      <c r="O197">
        <f>ROUND(CP197,2)</f>
        <v>0</v>
      </c>
      <c r="P197">
        <f>ROUND(CQ197*I197,2)</f>
        <v>0</v>
      </c>
      <c r="Q197">
        <f>ROUND(CR197*I197,2)</f>
        <v>0</v>
      </c>
      <c r="R197">
        <f>ROUND(CS197*I197,2)</f>
        <v>0</v>
      </c>
      <c r="S197">
        <f>ROUND(CT197*I197,2)</f>
        <v>0</v>
      </c>
      <c r="T197">
        <f t="shared" si="294"/>
        <v>0</v>
      </c>
      <c r="U197">
        <f>ROUND(CV197*I197,7)</f>
        <v>0</v>
      </c>
      <c r="V197">
        <f>ROUND(CW197*I197,7)</f>
        <v>0</v>
      </c>
      <c r="W197">
        <f t="shared" si="295"/>
        <v>0</v>
      </c>
      <c r="X197">
        <f t="shared" si="296"/>
        <v>0</v>
      </c>
      <c r="Y197">
        <f t="shared" si="296"/>
        <v>0</v>
      </c>
      <c r="AA197">
        <v>85057623</v>
      </c>
      <c r="AB197">
        <f t="shared" si="297"/>
        <v>896.51</v>
      </c>
      <c r="AC197">
        <f>ROUND((ES197),2)</f>
        <v>896.51</v>
      </c>
      <c r="AD197">
        <f>ROUND((((ET197)-(EU197))+AE197),2)</f>
        <v>0</v>
      </c>
      <c r="AE197">
        <f t="shared" si="298"/>
        <v>0</v>
      </c>
      <c r="AF197">
        <f t="shared" si="298"/>
        <v>0</v>
      </c>
      <c r="AG197">
        <f t="shared" si="299"/>
        <v>0</v>
      </c>
      <c r="AH197">
        <f t="shared" si="300"/>
        <v>0</v>
      </c>
      <c r="AI197">
        <f t="shared" si="300"/>
        <v>0</v>
      </c>
      <c r="AJ197">
        <f t="shared" si="301"/>
        <v>0</v>
      </c>
      <c r="AK197">
        <v>896.51</v>
      </c>
      <c r="AL197">
        <v>896.51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97</v>
      </c>
      <c r="AU197">
        <v>51</v>
      </c>
      <c r="AV197">
        <v>1</v>
      </c>
      <c r="AW197">
        <v>1</v>
      </c>
      <c r="AZ197">
        <v>1</v>
      </c>
      <c r="BA197">
        <v>1</v>
      </c>
      <c r="BB197">
        <v>1</v>
      </c>
      <c r="BC197">
        <v>1.1399999999999999</v>
      </c>
      <c r="BD197" t="s">
        <v>3</v>
      </c>
      <c r="BE197" t="s">
        <v>3</v>
      </c>
      <c r="BF197" t="s">
        <v>3</v>
      </c>
      <c r="BG197" t="s">
        <v>3</v>
      </c>
      <c r="BH197">
        <v>3</v>
      </c>
      <c r="BI197">
        <v>2</v>
      </c>
      <c r="BJ197" t="s">
        <v>198</v>
      </c>
      <c r="BM197">
        <v>108001</v>
      </c>
      <c r="BN197">
        <v>0</v>
      </c>
      <c r="BO197" t="s">
        <v>196</v>
      </c>
      <c r="BP197">
        <v>1</v>
      </c>
      <c r="BQ197">
        <v>3</v>
      </c>
      <c r="BR197">
        <v>0</v>
      </c>
      <c r="BS197">
        <v>1</v>
      </c>
      <c r="BT197">
        <v>1</v>
      </c>
      <c r="BU197">
        <v>1</v>
      </c>
      <c r="BV197">
        <v>1</v>
      </c>
      <c r="BW197">
        <v>1</v>
      </c>
      <c r="BX197">
        <v>1</v>
      </c>
      <c r="BY197" t="s">
        <v>3</v>
      </c>
      <c r="BZ197">
        <v>97</v>
      </c>
      <c r="CA197">
        <v>51</v>
      </c>
      <c r="CB197" t="s">
        <v>3</v>
      </c>
      <c r="CE197">
        <v>0</v>
      </c>
      <c r="CF197">
        <v>0</v>
      </c>
      <c r="CG197">
        <v>0</v>
      </c>
      <c r="CH197">
        <v>8</v>
      </c>
      <c r="CI197">
        <v>2</v>
      </c>
      <c r="CJ197">
        <v>0</v>
      </c>
      <c r="CK197">
        <v>0</v>
      </c>
      <c r="CL197">
        <v>0</v>
      </c>
      <c r="CM197">
        <v>0</v>
      </c>
      <c r="CN197" t="s">
        <v>3</v>
      </c>
      <c r="CO197">
        <v>0</v>
      </c>
      <c r="CP197">
        <f>(P197+Q197+S197+R197)</f>
        <v>0</v>
      </c>
      <c r="CQ197">
        <f>ROUND(AL197*BC197,2)</f>
        <v>1022.02</v>
      </c>
      <c r="CR197">
        <f>ROUND(AM197*BB197,2)</f>
        <v>0</v>
      </c>
      <c r="CS197">
        <f>ROUND(AN197*BS197,2)</f>
        <v>0</v>
      </c>
      <c r="CT197">
        <f>ROUND(AO197*BA197,2)</f>
        <v>0</v>
      </c>
      <c r="CU197">
        <f t="shared" si="309"/>
        <v>0</v>
      </c>
      <c r="CV197">
        <f t="shared" si="309"/>
        <v>0</v>
      </c>
      <c r="CW197">
        <f t="shared" si="309"/>
        <v>0</v>
      </c>
      <c r="CX197">
        <f t="shared" si="309"/>
        <v>0</v>
      </c>
      <c r="CY197">
        <f>(((S197+R197)*AT197)/100)</f>
        <v>0</v>
      </c>
      <c r="CZ197">
        <f>(((S197+R197)*AU197)/100)</f>
        <v>0</v>
      </c>
      <c r="DC197" t="s">
        <v>3</v>
      </c>
      <c r="DD197" t="s">
        <v>3</v>
      </c>
      <c r="DE197" t="s">
        <v>3</v>
      </c>
      <c r="DF197" t="s">
        <v>3</v>
      </c>
      <c r="DG197" t="s">
        <v>3</v>
      </c>
      <c r="DH197" t="s">
        <v>3</v>
      </c>
      <c r="DI197" t="s">
        <v>3</v>
      </c>
      <c r="DJ197" t="s">
        <v>3</v>
      </c>
      <c r="DK197" t="s">
        <v>3</v>
      </c>
      <c r="DL197" t="s">
        <v>3</v>
      </c>
      <c r="DM197" t="s">
        <v>3</v>
      </c>
      <c r="DN197">
        <v>0</v>
      </c>
      <c r="DO197">
        <v>0</v>
      </c>
      <c r="DP197">
        <v>1</v>
      </c>
      <c r="DQ197">
        <v>1</v>
      </c>
      <c r="DU197">
        <v>1013</v>
      </c>
      <c r="DV197" t="s">
        <v>191</v>
      </c>
      <c r="DW197" t="s">
        <v>191</v>
      </c>
      <c r="DX197">
        <v>1</v>
      </c>
      <c r="DZ197" t="s">
        <v>3</v>
      </c>
      <c r="EA197" t="s">
        <v>3</v>
      </c>
      <c r="EB197" t="s">
        <v>3</v>
      </c>
      <c r="EC197" t="s">
        <v>3</v>
      </c>
      <c r="EE197">
        <v>83666702</v>
      </c>
      <c r="EF197">
        <v>3</v>
      </c>
      <c r="EG197" t="s">
        <v>144</v>
      </c>
      <c r="EH197">
        <v>0</v>
      </c>
      <c r="EI197" t="s">
        <v>3</v>
      </c>
      <c r="EJ197">
        <v>2</v>
      </c>
      <c r="EK197">
        <v>108001</v>
      </c>
      <c r="EL197" t="s">
        <v>145</v>
      </c>
      <c r="EM197" t="s">
        <v>146</v>
      </c>
      <c r="EO197" t="s">
        <v>3</v>
      </c>
      <c r="EQ197">
        <v>0</v>
      </c>
      <c r="ER197">
        <v>896.51</v>
      </c>
      <c r="ES197">
        <v>896.51</v>
      </c>
      <c r="ET197">
        <v>0</v>
      </c>
      <c r="EU197">
        <v>0</v>
      </c>
      <c r="EV197">
        <v>0</v>
      </c>
      <c r="EW197">
        <v>0</v>
      </c>
      <c r="EX197">
        <v>0</v>
      </c>
      <c r="FQ197">
        <v>0</v>
      </c>
      <c r="FR197">
        <v>0</v>
      </c>
      <c r="FS197">
        <v>0</v>
      </c>
      <c r="FX197">
        <v>97</v>
      </c>
      <c r="FY197">
        <v>51</v>
      </c>
      <c r="GA197" t="s">
        <v>3</v>
      </c>
      <c r="GD197">
        <v>1</v>
      </c>
      <c r="GF197">
        <v>-568563229</v>
      </c>
      <c r="GG197">
        <v>2</v>
      </c>
      <c r="GH197">
        <v>1</v>
      </c>
      <c r="GI197">
        <v>2</v>
      </c>
      <c r="GJ197">
        <v>0</v>
      </c>
      <c r="GK197">
        <v>0</v>
      </c>
      <c r="GL197">
        <f t="shared" si="302"/>
        <v>0</v>
      </c>
      <c r="GM197">
        <f t="shared" si="303"/>
        <v>0</v>
      </c>
      <c r="GN197">
        <f t="shared" si="304"/>
        <v>0</v>
      </c>
      <c r="GO197">
        <f t="shared" si="305"/>
        <v>0</v>
      </c>
      <c r="GP197">
        <f t="shared" si="306"/>
        <v>0</v>
      </c>
      <c r="GR197">
        <v>0</v>
      </c>
      <c r="GS197">
        <v>3</v>
      </c>
      <c r="GT197">
        <v>0</v>
      </c>
      <c r="GU197" t="s">
        <v>3</v>
      </c>
      <c r="GV197">
        <f t="shared" si="307"/>
        <v>0</v>
      </c>
      <c r="GW197">
        <v>1</v>
      </c>
      <c r="GX197">
        <f t="shared" si="308"/>
        <v>0</v>
      </c>
      <c r="HA197">
        <v>0</v>
      </c>
      <c r="HB197">
        <v>0</v>
      </c>
      <c r="HC197">
        <f>GV197*GW197</f>
        <v>0</v>
      </c>
      <c r="HE197" t="s">
        <v>3</v>
      </c>
      <c r="HF197" t="s">
        <v>3</v>
      </c>
      <c r="HM197" t="s">
        <v>3</v>
      </c>
      <c r="HN197" t="s">
        <v>147</v>
      </c>
      <c r="HO197" t="s">
        <v>148</v>
      </c>
      <c r="HP197" t="s">
        <v>145</v>
      </c>
      <c r="HQ197" t="s">
        <v>145</v>
      </c>
      <c r="HS197">
        <v>0</v>
      </c>
      <c r="IK197">
        <v>0</v>
      </c>
    </row>
    <row r="198" spans="1:255" x14ac:dyDescent="0.2">
      <c r="A198" s="2">
        <v>17</v>
      </c>
      <c r="B198" s="2">
        <v>1</v>
      </c>
      <c r="C198" s="2">
        <f>ROW(SmtRes!A384)</f>
        <v>384</v>
      </c>
      <c r="D198" s="2">
        <f>ROW(EtalonRes!A384)</f>
        <v>384</v>
      </c>
      <c r="E198" s="2" t="s">
        <v>3</v>
      </c>
      <c r="F198" s="2" t="s">
        <v>199</v>
      </c>
      <c r="G198" s="2" t="s">
        <v>200</v>
      </c>
      <c r="H198" s="2" t="s">
        <v>201</v>
      </c>
      <c r="I198" s="2">
        <v>0</v>
      </c>
      <c r="J198" s="2">
        <v>0</v>
      </c>
      <c r="K198" s="2">
        <v>0</v>
      </c>
      <c r="L198" s="2">
        <v>1</v>
      </c>
      <c r="M198" s="2">
        <v>1</v>
      </c>
      <c r="N198" s="2">
        <f t="shared" si="293"/>
        <v>0</v>
      </c>
      <c r="O198" s="2">
        <f>ROUND(CP198,2)</f>
        <v>0</v>
      </c>
      <c r="P198" s="2">
        <f>SUMIF(SmtRes!AQ371:'SmtRes'!AQ384,"=1",SmtRes!DF371:'SmtRes'!DF384)</f>
        <v>0</v>
      </c>
      <c r="Q198" s="2">
        <f>SUMIF(SmtRes!AQ371:'SmtRes'!AQ384,"=1",SmtRes!DG371:'SmtRes'!DG384)</f>
        <v>0</v>
      </c>
      <c r="R198" s="2">
        <f>SUMIF(SmtRes!AQ371:'SmtRes'!AQ384,"=1",SmtRes!DH371:'SmtRes'!DH384)</f>
        <v>0</v>
      </c>
      <c r="S198" s="2">
        <f>SUMIF(SmtRes!AQ371:'SmtRes'!AQ384,"=1",SmtRes!DI371:'SmtRes'!DI384)</f>
        <v>0</v>
      </c>
      <c r="T198" s="2">
        <f t="shared" si="294"/>
        <v>0</v>
      </c>
      <c r="U198" s="2">
        <f>SUMIF(SmtRes!AQ371:'SmtRes'!AQ384,"=1",SmtRes!CV371:'SmtRes'!CV384)</f>
        <v>0</v>
      </c>
      <c r="V198" s="2">
        <f>SUMIF(SmtRes!AQ371:'SmtRes'!AQ384,"=1",SmtRes!CW371:'SmtRes'!CW384)</f>
        <v>0</v>
      </c>
      <c r="W198" s="2">
        <f t="shared" si="295"/>
        <v>0</v>
      </c>
      <c r="X198" s="2">
        <f t="shared" si="296"/>
        <v>0</v>
      </c>
      <c r="Y198" s="2">
        <f t="shared" si="296"/>
        <v>0</v>
      </c>
      <c r="Z198" s="2"/>
      <c r="AA198" s="2">
        <v>-1</v>
      </c>
      <c r="AB198" s="2">
        <f t="shared" si="297"/>
        <v>3285.59</v>
      </c>
      <c r="AC198" s="2">
        <f>ROUND((SUM(SmtRes!BQ371:'SmtRes'!BQ384)),2)</f>
        <v>36.53</v>
      </c>
      <c r="AD198" s="2">
        <f>ROUND((((SUM(SmtRes!BR371:'SmtRes'!BR384))-(SUM(SmtRes!BS371:'SmtRes'!BS384)))+AE198),2)</f>
        <v>435.9</v>
      </c>
      <c r="AE198" s="2">
        <f>ROUND((SUM(SmtRes!BS371:'SmtRes'!BS384)),2)</f>
        <v>868.62</v>
      </c>
      <c r="AF198" s="2">
        <f>ROUND((SUM(SmtRes!BT371:'SmtRes'!BT384)),2)</f>
        <v>2813.16</v>
      </c>
      <c r="AG198" s="2">
        <f t="shared" si="299"/>
        <v>0</v>
      </c>
      <c r="AH198" s="2">
        <f>(SUM(SmtRes!BU371:'SmtRes'!BU384))</f>
        <v>3.76</v>
      </c>
      <c r="AI198" s="2">
        <f>(SUM(SmtRes!BV371:'SmtRes'!BV384))</f>
        <v>1.07</v>
      </c>
      <c r="AJ198" s="2">
        <f t="shared" si="301"/>
        <v>0</v>
      </c>
      <c r="AK198" s="2">
        <v>4154.1937980000002</v>
      </c>
      <c r="AL198" s="2">
        <v>36.527197999999999</v>
      </c>
      <c r="AM198" s="2">
        <v>435.89449999999999</v>
      </c>
      <c r="AN198" s="2">
        <v>868.61529999999993</v>
      </c>
      <c r="AO198" s="2">
        <v>2813.1567999999997</v>
      </c>
      <c r="AP198" s="2">
        <v>0</v>
      </c>
      <c r="AQ198" s="2">
        <v>3.76</v>
      </c>
      <c r="AR198" s="2">
        <v>1.07</v>
      </c>
      <c r="AS198" s="2">
        <v>0</v>
      </c>
      <c r="AT198" s="2">
        <v>103</v>
      </c>
      <c r="AU198" s="2">
        <v>60</v>
      </c>
      <c r="AV198" s="2">
        <v>1</v>
      </c>
      <c r="AW198" s="2">
        <v>1</v>
      </c>
      <c r="AX198" s="2"/>
      <c r="AY198" s="2"/>
      <c r="AZ198" s="2">
        <v>1</v>
      </c>
      <c r="BA198" s="2">
        <v>1</v>
      </c>
      <c r="BB198" s="2">
        <v>1</v>
      </c>
      <c r="BC198" s="2">
        <v>1</v>
      </c>
      <c r="BD198" s="2" t="s">
        <v>3</v>
      </c>
      <c r="BE198" s="2" t="s">
        <v>3</v>
      </c>
      <c r="BF198" s="2" t="s">
        <v>3</v>
      </c>
      <c r="BG198" s="2" t="s">
        <v>3</v>
      </c>
      <c r="BH198" s="2">
        <v>0</v>
      </c>
      <c r="BI198" s="2">
        <v>1</v>
      </c>
      <c r="BJ198" s="2" t="s">
        <v>202</v>
      </c>
      <c r="BK198" s="2"/>
      <c r="BL198" s="2"/>
      <c r="BM198" s="2">
        <v>33001</v>
      </c>
      <c r="BN198" s="2">
        <v>0</v>
      </c>
      <c r="BO198" s="2" t="s">
        <v>3</v>
      </c>
      <c r="BP198" s="2">
        <v>0</v>
      </c>
      <c r="BQ198" s="2">
        <v>2</v>
      </c>
      <c r="BR198" s="2">
        <v>0</v>
      </c>
      <c r="BS198" s="2">
        <v>1</v>
      </c>
      <c r="BT198" s="2">
        <v>1</v>
      </c>
      <c r="BU198" s="2">
        <v>1</v>
      </c>
      <c r="BV198" s="2">
        <v>1</v>
      </c>
      <c r="BW198" s="2">
        <v>1</v>
      </c>
      <c r="BX198" s="2">
        <v>1</v>
      </c>
      <c r="BY198" s="2" t="s">
        <v>3</v>
      </c>
      <c r="BZ198" s="2">
        <v>103</v>
      </c>
      <c r="CA198" s="2">
        <v>60</v>
      </c>
      <c r="CB198" s="2" t="s">
        <v>3</v>
      </c>
      <c r="CC198" s="2"/>
      <c r="CD198" s="2"/>
      <c r="CE198" s="2">
        <v>0</v>
      </c>
      <c r="CF198" s="2">
        <v>0</v>
      </c>
      <c r="CG198" s="2">
        <v>0</v>
      </c>
      <c r="CH198" s="2">
        <v>0</v>
      </c>
      <c r="CI198" s="2">
        <v>0</v>
      </c>
      <c r="CJ198" s="2">
        <v>0</v>
      </c>
      <c r="CK198" s="2">
        <v>0</v>
      </c>
      <c r="CL198" s="2">
        <v>0</v>
      </c>
      <c r="CM198" s="2">
        <v>0</v>
      </c>
      <c r="CN198" s="2" t="s">
        <v>3</v>
      </c>
      <c r="CO198" s="2">
        <v>0</v>
      </c>
      <c r="CP198" s="2">
        <f>(P198+Q198+S198+R198)</f>
        <v>0</v>
      </c>
      <c r="CQ198" s="2">
        <f>SUMIF(SmtRes!AQ371:'SmtRes'!AQ384,"=1",SmtRes!AA371:'SmtRes'!AA384)</f>
        <v>103875.04000000001</v>
      </c>
      <c r="CR198" s="2">
        <f>SUMIF(SmtRes!AQ371:'SmtRes'!AQ384,"=1",SmtRes!AB371:'SmtRes'!AB384)</f>
        <v>1147.93</v>
      </c>
      <c r="CS198" s="2">
        <f>SUMIF(SmtRes!AQ371:'SmtRes'!AQ384,"=1",SmtRes!AC371:'SmtRes'!AC384)</f>
        <v>1623.58</v>
      </c>
      <c r="CT198" s="2">
        <f>SUMIF(SmtRes!AQ371:'SmtRes'!AQ384,"=1",SmtRes!AD371:'SmtRes'!AD384)</f>
        <v>748.18</v>
      </c>
      <c r="CU198" s="2">
        <f>AG198</f>
        <v>0</v>
      </c>
      <c r="CV198" s="2">
        <f>SUMIF(SmtRes!AQ371:'SmtRes'!AQ384,"=1",SmtRes!BU371:'SmtRes'!BU384)</f>
        <v>3.76</v>
      </c>
      <c r="CW198" s="2">
        <f>SUMIF(SmtRes!AQ371:'SmtRes'!AQ384,"=1",SmtRes!BV371:'SmtRes'!BV384)</f>
        <v>1.07</v>
      </c>
      <c r="CX198" s="2">
        <f>AJ198</f>
        <v>0</v>
      </c>
      <c r="CY198" s="2">
        <f>(((S198+R198)*AT198)/100)</f>
        <v>0</v>
      </c>
      <c r="CZ198" s="2">
        <f>(((S198+R198)*AU198)/100)</f>
        <v>0</v>
      </c>
      <c r="DA198" s="2"/>
      <c r="DB198" s="2"/>
      <c r="DC198" s="2" t="s">
        <v>3</v>
      </c>
      <c r="DD198" s="2" t="s">
        <v>3</v>
      </c>
      <c r="DE198" s="2" t="s">
        <v>3</v>
      </c>
      <c r="DF198" s="2" t="s">
        <v>3</v>
      </c>
      <c r="DG198" s="2" t="s">
        <v>3</v>
      </c>
      <c r="DH198" s="2" t="s">
        <v>3</v>
      </c>
      <c r="DI198" s="2" t="s">
        <v>3</v>
      </c>
      <c r="DJ198" s="2" t="s">
        <v>3</v>
      </c>
      <c r="DK198" s="2" t="s">
        <v>3</v>
      </c>
      <c r="DL198" s="2" t="s">
        <v>3</v>
      </c>
      <c r="DM198" s="2" t="s">
        <v>3</v>
      </c>
      <c r="DN198" s="2">
        <v>0</v>
      </c>
      <c r="DO198" s="2">
        <v>0</v>
      </c>
      <c r="DP198" s="2">
        <v>1</v>
      </c>
      <c r="DQ198" s="2">
        <v>1</v>
      </c>
      <c r="DR198" s="2"/>
      <c r="DS198" s="2"/>
      <c r="DT198" s="2"/>
      <c r="DU198" s="2">
        <v>1013</v>
      </c>
      <c r="DV198" s="2" t="s">
        <v>201</v>
      </c>
      <c r="DW198" s="2" t="s">
        <v>201</v>
      </c>
      <c r="DX198" s="2">
        <v>1</v>
      </c>
      <c r="DY198" s="2"/>
      <c r="DZ198" s="2" t="s">
        <v>3</v>
      </c>
      <c r="EA198" s="2" t="s">
        <v>3</v>
      </c>
      <c r="EB198" s="2" t="s">
        <v>3</v>
      </c>
      <c r="EC198" s="2" t="s">
        <v>3</v>
      </c>
      <c r="ED198" s="2"/>
      <c r="EE198" s="2">
        <v>83666879</v>
      </c>
      <c r="EF198" s="2">
        <v>2</v>
      </c>
      <c r="EG198" s="2" t="s">
        <v>24</v>
      </c>
      <c r="EH198" s="2">
        <v>27</v>
      </c>
      <c r="EI198" s="2" t="s">
        <v>59</v>
      </c>
      <c r="EJ198" s="2">
        <v>1</v>
      </c>
      <c r="EK198" s="2">
        <v>33001</v>
      </c>
      <c r="EL198" s="2" t="s">
        <v>59</v>
      </c>
      <c r="EM198" s="2" t="s">
        <v>60</v>
      </c>
      <c r="EN198" s="2"/>
      <c r="EO198" s="2" t="s">
        <v>3</v>
      </c>
      <c r="EP198" s="2"/>
      <c r="EQ198" s="2">
        <v>132096</v>
      </c>
      <c r="ER198" s="2">
        <v>0</v>
      </c>
      <c r="ES198" s="2">
        <v>0</v>
      </c>
      <c r="ET198" s="2">
        <v>0</v>
      </c>
      <c r="EU198" s="2">
        <v>0</v>
      </c>
      <c r="EV198" s="2">
        <v>0</v>
      </c>
      <c r="EW198" s="2">
        <v>3.76</v>
      </c>
      <c r="EX198" s="2">
        <v>1.07</v>
      </c>
      <c r="EY198" s="2">
        <v>0</v>
      </c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>
        <v>0</v>
      </c>
      <c r="FR198" s="2">
        <v>0</v>
      </c>
      <c r="FS198" s="2">
        <v>0</v>
      </c>
      <c r="FT198" s="2"/>
      <c r="FU198" s="2"/>
      <c r="FV198" s="2"/>
      <c r="FW198" s="2"/>
      <c r="FX198" s="2">
        <v>103</v>
      </c>
      <c r="FY198" s="2">
        <v>60</v>
      </c>
      <c r="FZ198" s="2"/>
      <c r="GA198" s="2" t="s">
        <v>3</v>
      </c>
      <c r="GB198" s="2"/>
      <c r="GC198" s="2"/>
      <c r="GD198" s="2">
        <v>1</v>
      </c>
      <c r="GE198" s="2"/>
      <c r="GF198" s="2">
        <v>-935967265</v>
      </c>
      <c r="GG198" s="2">
        <v>2</v>
      </c>
      <c r="GH198" s="2">
        <v>1</v>
      </c>
      <c r="GI198" s="2">
        <v>-2</v>
      </c>
      <c r="GJ198" s="2">
        <v>0</v>
      </c>
      <c r="GK198" s="2">
        <v>0</v>
      </c>
      <c r="GL198" s="2">
        <f t="shared" si="302"/>
        <v>0</v>
      </c>
      <c r="GM198" s="2">
        <f t="shared" si="303"/>
        <v>0</v>
      </c>
      <c r="GN198" s="2">
        <f t="shared" si="304"/>
        <v>0</v>
      </c>
      <c r="GO198" s="2">
        <f t="shared" si="305"/>
        <v>0</v>
      </c>
      <c r="GP198" s="2">
        <f t="shared" si="306"/>
        <v>0</v>
      </c>
      <c r="GQ198" s="2"/>
      <c r="GR198" s="2">
        <v>0</v>
      </c>
      <c r="GS198" s="2">
        <v>0</v>
      </c>
      <c r="GT198" s="2">
        <v>0</v>
      </c>
      <c r="GU198" s="2" t="s">
        <v>3</v>
      </c>
      <c r="GV198" s="2">
        <f t="shared" si="307"/>
        <v>0</v>
      </c>
      <c r="GW198" s="2">
        <v>1</v>
      </c>
      <c r="GX198" s="2">
        <f t="shared" si="308"/>
        <v>0</v>
      </c>
      <c r="GY198" s="2"/>
      <c r="GZ198" s="2"/>
      <c r="HA198" s="2">
        <v>0</v>
      </c>
      <c r="HB198" s="2">
        <v>0</v>
      </c>
      <c r="HC198" s="2">
        <f>GV198*GW198</f>
        <v>0</v>
      </c>
      <c r="HD198" s="2"/>
      <c r="HE198" s="2" t="s">
        <v>3</v>
      </c>
      <c r="HF198" s="2" t="s">
        <v>3</v>
      </c>
      <c r="HG198" s="2"/>
      <c r="HH198" s="2"/>
      <c r="HI198" s="2"/>
      <c r="HJ198" s="2"/>
      <c r="HK198" s="2"/>
      <c r="HL198" s="2"/>
      <c r="HM198" s="2" t="s">
        <v>3</v>
      </c>
      <c r="HN198" s="2" t="s">
        <v>61</v>
      </c>
      <c r="HO198" s="2" t="s">
        <v>62</v>
      </c>
      <c r="HP198" s="2" t="s">
        <v>59</v>
      </c>
      <c r="HQ198" s="2" t="s">
        <v>59</v>
      </c>
      <c r="HR198" s="2"/>
      <c r="HS198" s="2">
        <v>0</v>
      </c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  <c r="IF198" s="2"/>
      <c r="IG198" s="2"/>
      <c r="IH198" s="2"/>
      <c r="II198" s="2"/>
      <c r="IJ198" s="2"/>
      <c r="IK198" s="2">
        <v>0</v>
      </c>
      <c r="IL198" s="2"/>
      <c r="IM198" s="2"/>
      <c r="IN198" s="2"/>
      <c r="IO198" s="2"/>
      <c r="IP198" s="2"/>
      <c r="IQ198" s="2"/>
      <c r="IR198" s="2"/>
      <c r="IS198" s="2"/>
      <c r="IT198" s="2"/>
      <c r="IU198" s="2"/>
    </row>
    <row r="199" spans="1:255" x14ac:dyDescent="0.2">
      <c r="A199">
        <v>17</v>
      </c>
      <c r="B199">
        <v>1</v>
      </c>
      <c r="C199">
        <f>ROW(SmtRes!A398)</f>
        <v>398</v>
      </c>
      <c r="D199">
        <f>ROW(EtalonRes!A398)</f>
        <v>398</v>
      </c>
      <c r="E199" t="s">
        <v>3</v>
      </c>
      <c r="F199" t="s">
        <v>199</v>
      </c>
      <c r="G199" t="s">
        <v>200</v>
      </c>
      <c r="H199" t="s">
        <v>201</v>
      </c>
      <c r="I199">
        <v>0</v>
      </c>
      <c r="J199">
        <v>0</v>
      </c>
      <c r="K199">
        <v>0</v>
      </c>
      <c r="L199">
        <v>1</v>
      </c>
      <c r="M199">
        <v>1</v>
      </c>
      <c r="N199">
        <f t="shared" si="293"/>
        <v>0</v>
      </c>
      <c r="O199">
        <f>ROUND(CP199,2)</f>
        <v>0</v>
      </c>
      <c r="P199">
        <f>SUMIF(SmtRes!AQ385:'SmtRes'!AQ398,"=1",SmtRes!DF385:'SmtRes'!DF398)</f>
        <v>0</v>
      </c>
      <c r="Q199">
        <f>SUMIF(SmtRes!AQ385:'SmtRes'!AQ398,"=1",SmtRes!DG385:'SmtRes'!DG398)</f>
        <v>0</v>
      </c>
      <c r="R199">
        <f>SUMIF(SmtRes!AQ385:'SmtRes'!AQ398,"=1",SmtRes!DH385:'SmtRes'!DH398)</f>
        <v>0</v>
      </c>
      <c r="S199">
        <f>SUMIF(SmtRes!AQ385:'SmtRes'!AQ398,"=1",SmtRes!DI385:'SmtRes'!DI398)</f>
        <v>0</v>
      </c>
      <c r="T199">
        <f t="shared" si="294"/>
        <v>0</v>
      </c>
      <c r="U199">
        <f>SUMIF(SmtRes!AQ385:'SmtRes'!AQ398,"=1",SmtRes!CV385:'SmtRes'!CV398)</f>
        <v>0</v>
      </c>
      <c r="V199">
        <f>SUMIF(SmtRes!AQ385:'SmtRes'!AQ398,"=1",SmtRes!CW385:'SmtRes'!CW398)</f>
        <v>0</v>
      </c>
      <c r="W199">
        <f t="shared" si="295"/>
        <v>0</v>
      </c>
      <c r="X199">
        <f t="shared" si="296"/>
        <v>0</v>
      </c>
      <c r="Y199">
        <f t="shared" si="296"/>
        <v>0</v>
      </c>
      <c r="AA199">
        <v>-1</v>
      </c>
      <c r="AB199">
        <f t="shared" si="297"/>
        <v>3285.59</v>
      </c>
      <c r="AC199">
        <f>ROUND((SUM(SmtRes!BQ385:'SmtRes'!BQ398)),2)</f>
        <v>36.53</v>
      </c>
      <c r="AD199">
        <f>ROUND((((SUM(SmtRes!BR385:'SmtRes'!BR398))-(SUM(SmtRes!BS385:'SmtRes'!BS398)))+AE199),2)</f>
        <v>435.9</v>
      </c>
      <c r="AE199">
        <f>ROUND((SUM(SmtRes!BS385:'SmtRes'!BS398)),2)</f>
        <v>868.62</v>
      </c>
      <c r="AF199">
        <f>ROUND((SUM(SmtRes!BT385:'SmtRes'!BT398)),2)</f>
        <v>2813.16</v>
      </c>
      <c r="AG199">
        <f t="shared" si="299"/>
        <v>0</v>
      </c>
      <c r="AH199">
        <f>(SUM(SmtRes!BU385:'SmtRes'!BU398))</f>
        <v>3.76</v>
      </c>
      <c r="AI199">
        <f>(SUM(SmtRes!BV385:'SmtRes'!BV398))</f>
        <v>1.07</v>
      </c>
      <c r="AJ199">
        <f t="shared" si="301"/>
        <v>0</v>
      </c>
      <c r="AK199">
        <v>4154.1937980000002</v>
      </c>
      <c r="AL199">
        <v>36.527197999999999</v>
      </c>
      <c r="AM199">
        <v>435.89449999999999</v>
      </c>
      <c r="AN199">
        <v>868.61529999999993</v>
      </c>
      <c r="AO199">
        <v>2813.1567999999997</v>
      </c>
      <c r="AP199">
        <v>0</v>
      </c>
      <c r="AQ199">
        <v>3.76</v>
      </c>
      <c r="AR199">
        <v>1.07</v>
      </c>
      <c r="AS199">
        <v>0</v>
      </c>
      <c r="AT199">
        <v>103</v>
      </c>
      <c r="AU199">
        <v>60</v>
      </c>
      <c r="AV199">
        <v>1</v>
      </c>
      <c r="AW199">
        <v>1</v>
      </c>
      <c r="AZ199">
        <v>1</v>
      </c>
      <c r="BA199">
        <v>1</v>
      </c>
      <c r="BB199">
        <v>1</v>
      </c>
      <c r="BC199">
        <v>1</v>
      </c>
      <c r="BD199" t="s">
        <v>3</v>
      </c>
      <c r="BE199" t="s">
        <v>3</v>
      </c>
      <c r="BF199" t="s">
        <v>3</v>
      </c>
      <c r="BG199" t="s">
        <v>3</v>
      </c>
      <c r="BH199">
        <v>0</v>
      </c>
      <c r="BI199">
        <v>1</v>
      </c>
      <c r="BJ199" t="s">
        <v>202</v>
      </c>
      <c r="BM199">
        <v>33001</v>
      </c>
      <c r="BN199">
        <v>0</v>
      </c>
      <c r="BO199" t="s">
        <v>3</v>
      </c>
      <c r="BP199">
        <v>0</v>
      </c>
      <c r="BQ199">
        <v>2</v>
      </c>
      <c r="BR199">
        <v>0</v>
      </c>
      <c r="BS199">
        <v>1</v>
      </c>
      <c r="BT199">
        <v>1</v>
      </c>
      <c r="BU199">
        <v>1</v>
      </c>
      <c r="BV199">
        <v>1</v>
      </c>
      <c r="BW199">
        <v>1</v>
      </c>
      <c r="BX199">
        <v>1</v>
      </c>
      <c r="BY199" t="s">
        <v>3</v>
      </c>
      <c r="BZ199">
        <v>103</v>
      </c>
      <c r="CA199">
        <v>60</v>
      </c>
      <c r="CB199" t="s">
        <v>3</v>
      </c>
      <c r="CE199">
        <v>0</v>
      </c>
      <c r="CF199">
        <v>0</v>
      </c>
      <c r="CG199">
        <v>0</v>
      </c>
      <c r="CH199">
        <v>0</v>
      </c>
      <c r="CI199">
        <v>0</v>
      </c>
      <c r="CJ199">
        <v>0</v>
      </c>
      <c r="CK199">
        <v>0</v>
      </c>
      <c r="CL199">
        <v>0</v>
      </c>
      <c r="CM199">
        <v>0</v>
      </c>
      <c r="CN199" t="s">
        <v>3</v>
      </c>
      <c r="CO199">
        <v>0</v>
      </c>
      <c r="CP199">
        <f>(P199+Q199+S199+R199)</f>
        <v>0</v>
      </c>
      <c r="CQ199">
        <f>SUMIF(SmtRes!AQ385:'SmtRes'!AQ398,"=1",SmtRes!AA385:'SmtRes'!AA398)</f>
        <v>103875.04000000001</v>
      </c>
      <c r="CR199">
        <f>SUMIF(SmtRes!AQ385:'SmtRes'!AQ398,"=1",SmtRes!AB385:'SmtRes'!AB398)</f>
        <v>1147.93</v>
      </c>
      <c r="CS199">
        <f>SUMIF(SmtRes!AQ385:'SmtRes'!AQ398,"=1",SmtRes!AC385:'SmtRes'!AC398)</f>
        <v>1623.58</v>
      </c>
      <c r="CT199">
        <f>SUMIF(SmtRes!AQ385:'SmtRes'!AQ398,"=1",SmtRes!AD385:'SmtRes'!AD398)</f>
        <v>748.18</v>
      </c>
      <c r="CU199">
        <f>AG199</f>
        <v>0</v>
      </c>
      <c r="CV199">
        <f>SUMIF(SmtRes!AQ385:'SmtRes'!AQ398,"=1",SmtRes!BU385:'SmtRes'!BU398)</f>
        <v>3.76</v>
      </c>
      <c r="CW199">
        <f>SUMIF(SmtRes!AQ385:'SmtRes'!AQ398,"=1",SmtRes!BV385:'SmtRes'!BV398)</f>
        <v>1.07</v>
      </c>
      <c r="CX199">
        <f>AJ199</f>
        <v>0</v>
      </c>
      <c r="CY199">
        <f>(((S199+R199)*AT199)/100)</f>
        <v>0</v>
      </c>
      <c r="CZ199">
        <f>(((S199+R199)*AU199)/100)</f>
        <v>0</v>
      </c>
      <c r="DC199" t="s">
        <v>3</v>
      </c>
      <c r="DD199" t="s">
        <v>3</v>
      </c>
      <c r="DE199" t="s">
        <v>3</v>
      </c>
      <c r="DF199" t="s">
        <v>3</v>
      </c>
      <c r="DG199" t="s">
        <v>3</v>
      </c>
      <c r="DH199" t="s">
        <v>3</v>
      </c>
      <c r="DI199" t="s">
        <v>3</v>
      </c>
      <c r="DJ199" t="s">
        <v>3</v>
      </c>
      <c r="DK199" t="s">
        <v>3</v>
      </c>
      <c r="DL199" t="s">
        <v>3</v>
      </c>
      <c r="DM199" t="s">
        <v>3</v>
      </c>
      <c r="DN199">
        <v>0</v>
      </c>
      <c r="DO199">
        <v>0</v>
      </c>
      <c r="DP199">
        <v>1</v>
      </c>
      <c r="DQ199">
        <v>1</v>
      </c>
      <c r="DU199">
        <v>1013</v>
      </c>
      <c r="DV199" t="s">
        <v>201</v>
      </c>
      <c r="DW199" t="s">
        <v>201</v>
      </c>
      <c r="DX199">
        <v>1</v>
      </c>
      <c r="DZ199" t="s">
        <v>3</v>
      </c>
      <c r="EA199" t="s">
        <v>3</v>
      </c>
      <c r="EB199" t="s">
        <v>3</v>
      </c>
      <c r="EC199" t="s">
        <v>3</v>
      </c>
      <c r="EE199">
        <v>83666879</v>
      </c>
      <c r="EF199">
        <v>2</v>
      </c>
      <c r="EG199" t="s">
        <v>24</v>
      </c>
      <c r="EH199">
        <v>27</v>
      </c>
      <c r="EI199" t="s">
        <v>59</v>
      </c>
      <c r="EJ199">
        <v>1</v>
      </c>
      <c r="EK199">
        <v>33001</v>
      </c>
      <c r="EL199" t="s">
        <v>59</v>
      </c>
      <c r="EM199" t="s">
        <v>60</v>
      </c>
      <c r="EO199" t="s">
        <v>3</v>
      </c>
      <c r="EQ199">
        <v>132096</v>
      </c>
      <c r="ER199">
        <v>0</v>
      </c>
      <c r="ES199">
        <v>0</v>
      </c>
      <c r="ET199">
        <v>0</v>
      </c>
      <c r="EU199">
        <v>0</v>
      </c>
      <c r="EV199">
        <v>0</v>
      </c>
      <c r="EW199">
        <v>3.76</v>
      </c>
      <c r="EX199">
        <v>1.07</v>
      </c>
      <c r="EY199">
        <v>0</v>
      </c>
      <c r="FQ199">
        <v>0</v>
      </c>
      <c r="FR199">
        <v>0</v>
      </c>
      <c r="FS199">
        <v>0</v>
      </c>
      <c r="FX199">
        <v>103</v>
      </c>
      <c r="FY199">
        <v>60</v>
      </c>
      <c r="GA199" t="s">
        <v>3</v>
      </c>
      <c r="GD199">
        <v>1</v>
      </c>
      <c r="GF199">
        <v>-935967265</v>
      </c>
      <c r="GG199">
        <v>2</v>
      </c>
      <c r="GH199">
        <v>1</v>
      </c>
      <c r="GI199">
        <v>-2</v>
      </c>
      <c r="GJ199">
        <v>0</v>
      </c>
      <c r="GK199">
        <v>0</v>
      </c>
      <c r="GL199">
        <f t="shared" si="302"/>
        <v>0</v>
      </c>
      <c r="GM199">
        <f t="shared" si="303"/>
        <v>0</v>
      </c>
      <c r="GN199">
        <f t="shared" si="304"/>
        <v>0</v>
      </c>
      <c r="GO199">
        <f t="shared" si="305"/>
        <v>0</v>
      </c>
      <c r="GP199">
        <f t="shared" si="306"/>
        <v>0</v>
      </c>
      <c r="GR199">
        <v>0</v>
      </c>
      <c r="GS199">
        <v>0</v>
      </c>
      <c r="GT199">
        <v>0</v>
      </c>
      <c r="GU199" t="s">
        <v>3</v>
      </c>
      <c r="GV199">
        <f t="shared" si="307"/>
        <v>0</v>
      </c>
      <c r="GW199">
        <v>1</v>
      </c>
      <c r="GX199">
        <f t="shared" si="308"/>
        <v>0</v>
      </c>
      <c r="HA199">
        <v>0</v>
      </c>
      <c r="HB199">
        <v>0</v>
      </c>
      <c r="HC199">
        <f>GV199*GW199</f>
        <v>0</v>
      </c>
      <c r="HE199" t="s">
        <v>3</v>
      </c>
      <c r="HF199" t="s">
        <v>3</v>
      </c>
      <c r="HM199" t="s">
        <v>3</v>
      </c>
      <c r="HN199" t="s">
        <v>61</v>
      </c>
      <c r="HO199" t="s">
        <v>62</v>
      </c>
      <c r="HP199" t="s">
        <v>59</v>
      </c>
      <c r="HQ199" t="s">
        <v>59</v>
      </c>
      <c r="HS199">
        <v>0</v>
      </c>
      <c r="IK199">
        <v>0</v>
      </c>
    </row>
    <row r="200" spans="1:255" x14ac:dyDescent="0.2">
      <c r="A200" s="2">
        <v>19</v>
      </c>
      <c r="B200" s="2">
        <v>1</v>
      </c>
      <c r="C200" s="2"/>
      <c r="D200" s="2"/>
      <c r="E200" s="2"/>
      <c r="F200" s="2" t="s">
        <v>3</v>
      </c>
      <c r="G200" s="2" t="s">
        <v>203</v>
      </c>
      <c r="H200" s="2" t="s">
        <v>3</v>
      </c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>
        <v>1</v>
      </c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  <c r="IF200" s="2"/>
      <c r="IG200" s="2"/>
      <c r="IH200" s="2"/>
      <c r="II200" s="2"/>
      <c r="IJ200" s="2"/>
      <c r="IK200" s="2">
        <v>0</v>
      </c>
      <c r="IL200" s="2"/>
      <c r="IM200" s="2"/>
      <c r="IN200" s="2"/>
      <c r="IO200" s="2"/>
      <c r="IP200" s="2"/>
      <c r="IQ200" s="2"/>
      <c r="IR200" s="2"/>
      <c r="IS200" s="2"/>
      <c r="IT200" s="2"/>
      <c r="IU200" s="2"/>
    </row>
    <row r="201" spans="1:255" x14ac:dyDescent="0.2">
      <c r="A201" s="2">
        <v>18</v>
      </c>
      <c r="B201" s="2">
        <v>1</v>
      </c>
      <c r="C201" s="2">
        <v>377</v>
      </c>
      <c r="D201" s="2"/>
      <c r="E201" s="2" t="s">
        <v>3</v>
      </c>
      <c r="F201" s="2" t="s">
        <v>84</v>
      </c>
      <c r="G201" s="2" t="s">
        <v>85</v>
      </c>
      <c r="H201" s="2" t="s">
        <v>86</v>
      </c>
      <c r="I201" s="2">
        <f>I198*J201</f>
        <v>0</v>
      </c>
      <c r="J201" s="2">
        <v>0</v>
      </c>
      <c r="K201" s="2">
        <v>0</v>
      </c>
      <c r="L201" s="2">
        <v>0</v>
      </c>
      <c r="M201" s="2">
        <v>0</v>
      </c>
      <c r="N201" s="2">
        <f t="shared" ref="N201:N212" si="310">ROUND(L201-M201,4)</f>
        <v>0</v>
      </c>
      <c r="O201" s="2">
        <f t="shared" ref="O201:O212" si="311">ROUND(CP201,2)</f>
        <v>0</v>
      </c>
      <c r="P201" s="2">
        <f t="shared" ref="P201:P210" si="312">ROUND(CQ201*I201,2)</f>
        <v>0</v>
      </c>
      <c r="Q201" s="2">
        <f t="shared" ref="Q201:Q210" si="313">ROUND(CR201*I201,2)</f>
        <v>0</v>
      </c>
      <c r="R201" s="2">
        <f t="shared" ref="R201:R210" si="314">ROUND(CS201*I201,2)</f>
        <v>0</v>
      </c>
      <c r="S201" s="2">
        <f t="shared" ref="S201:S210" si="315">ROUND(CT201*I201,2)</f>
        <v>0</v>
      </c>
      <c r="T201" s="2">
        <f t="shared" ref="T201:T212" si="316">ROUND(CU201*I201,2)</f>
        <v>0</v>
      </c>
      <c r="U201" s="2">
        <f t="shared" ref="U201:U210" si="317">ROUND(CV201*I201,7)</f>
        <v>0</v>
      </c>
      <c r="V201" s="2">
        <f t="shared" ref="V201:V210" si="318">ROUND(CW201*I201,7)</f>
        <v>0</v>
      </c>
      <c r="W201" s="2">
        <f t="shared" ref="W201:W212" si="319">ROUND(CX201*I201,2)</f>
        <v>0</v>
      </c>
      <c r="X201" s="2">
        <f t="shared" ref="X201:X212" si="320">ROUND(CY201,2)</f>
        <v>0</v>
      </c>
      <c r="Y201" s="2">
        <f t="shared" ref="Y201:Y212" si="321">ROUND(CZ201,2)</f>
        <v>0</v>
      </c>
      <c r="Z201" s="2"/>
      <c r="AA201" s="2">
        <v>-1</v>
      </c>
      <c r="AB201" s="2">
        <f t="shared" ref="AB201:AB212" si="322">ROUND((AC201+AD201+AF201),2)</f>
        <v>174.93</v>
      </c>
      <c r="AC201" s="2">
        <f t="shared" ref="AC201:AC210" si="323">ROUND((ES201),2)</f>
        <v>174.93</v>
      </c>
      <c r="AD201" s="2">
        <f t="shared" ref="AD201:AD210" si="324">ROUND((((ET201)-(EU201))+AE201),2)</f>
        <v>0</v>
      </c>
      <c r="AE201" s="2">
        <f t="shared" ref="AE201:AE210" si="325">ROUND((EU201),2)</f>
        <v>0</v>
      </c>
      <c r="AF201" s="2">
        <f t="shared" ref="AF201:AF210" si="326">ROUND((EV201),2)</f>
        <v>0</v>
      </c>
      <c r="AG201" s="2">
        <f t="shared" ref="AG201:AG212" si="327">ROUND((AP201),2)</f>
        <v>0</v>
      </c>
      <c r="AH201" s="2">
        <f t="shared" ref="AH201:AH210" si="328">(EW201)</f>
        <v>0</v>
      </c>
      <c r="AI201" s="2">
        <f t="shared" ref="AI201:AI210" si="329">(EX201)</f>
        <v>0</v>
      </c>
      <c r="AJ201" s="2">
        <f t="shared" ref="AJ201:AJ212" si="330">(AS201)</f>
        <v>0</v>
      </c>
      <c r="AK201" s="2">
        <v>174.93</v>
      </c>
      <c r="AL201" s="2">
        <v>174.93</v>
      </c>
      <c r="AM201" s="2">
        <v>0</v>
      </c>
      <c r="AN201" s="2">
        <v>0</v>
      </c>
      <c r="AO201" s="2">
        <v>0</v>
      </c>
      <c r="AP201" s="2">
        <v>0</v>
      </c>
      <c r="AQ201" s="2">
        <v>0</v>
      </c>
      <c r="AR201" s="2">
        <v>0</v>
      </c>
      <c r="AS201" s="2">
        <v>0</v>
      </c>
      <c r="AT201" s="2">
        <v>103</v>
      </c>
      <c r="AU201" s="2">
        <v>60</v>
      </c>
      <c r="AV201" s="2">
        <v>1</v>
      </c>
      <c r="AW201" s="2">
        <v>1</v>
      </c>
      <c r="AX201" s="2"/>
      <c r="AY201" s="2"/>
      <c r="AZ201" s="2">
        <v>1</v>
      </c>
      <c r="BA201" s="2">
        <v>1</v>
      </c>
      <c r="BB201" s="2">
        <v>1</v>
      </c>
      <c r="BC201" s="2">
        <v>1.08</v>
      </c>
      <c r="BD201" s="2" t="s">
        <v>3</v>
      </c>
      <c r="BE201" s="2" t="s">
        <v>3</v>
      </c>
      <c r="BF201" s="2" t="s">
        <v>3</v>
      </c>
      <c r="BG201" s="2" t="s">
        <v>3</v>
      </c>
      <c r="BH201" s="2">
        <v>3</v>
      </c>
      <c r="BI201" s="2">
        <v>1</v>
      </c>
      <c r="BJ201" s="2" t="s">
        <v>87</v>
      </c>
      <c r="BK201" s="2"/>
      <c r="BL201" s="2"/>
      <c r="BM201" s="2">
        <v>33001</v>
      </c>
      <c r="BN201" s="2">
        <v>0</v>
      </c>
      <c r="BO201" s="2" t="s">
        <v>84</v>
      </c>
      <c r="BP201" s="2">
        <v>1</v>
      </c>
      <c r="BQ201" s="2">
        <v>2</v>
      </c>
      <c r="BR201" s="2">
        <v>0</v>
      </c>
      <c r="BS201" s="2">
        <v>1</v>
      </c>
      <c r="BT201" s="2">
        <v>1</v>
      </c>
      <c r="BU201" s="2">
        <v>1</v>
      </c>
      <c r="BV201" s="2">
        <v>1</v>
      </c>
      <c r="BW201" s="2">
        <v>1</v>
      </c>
      <c r="BX201" s="2">
        <v>1</v>
      </c>
      <c r="BY201" s="2" t="s">
        <v>3</v>
      </c>
      <c r="BZ201" s="2">
        <v>103</v>
      </c>
      <c r="CA201" s="2">
        <v>60</v>
      </c>
      <c r="CB201" s="2" t="s">
        <v>3</v>
      </c>
      <c r="CC201" s="2"/>
      <c r="CD201" s="2"/>
      <c r="CE201" s="2">
        <v>0</v>
      </c>
      <c r="CF201" s="2">
        <v>0</v>
      </c>
      <c r="CG201" s="2">
        <v>0</v>
      </c>
      <c r="CH201" s="2">
        <v>0</v>
      </c>
      <c r="CI201" s="2">
        <v>0</v>
      </c>
      <c r="CJ201" s="2">
        <v>0</v>
      </c>
      <c r="CK201" s="2">
        <v>0</v>
      </c>
      <c r="CL201" s="2">
        <v>0</v>
      </c>
      <c r="CM201" s="2">
        <v>0</v>
      </c>
      <c r="CN201" s="2" t="s">
        <v>3</v>
      </c>
      <c r="CO201" s="2">
        <v>0</v>
      </c>
      <c r="CP201" s="2">
        <f t="shared" ref="CP201:CP212" si="331">(P201+Q201+S201+R201)</f>
        <v>0</v>
      </c>
      <c r="CQ201" s="2">
        <f t="shared" ref="CQ201:CQ210" si="332">ROUND(AL201*BC201,2)</f>
        <v>188.92</v>
      </c>
      <c r="CR201" s="2">
        <f t="shared" ref="CR201:CR210" si="333">ROUND(AM201*BB201,2)</f>
        <v>0</v>
      </c>
      <c r="CS201" s="2">
        <f t="shared" ref="CS201:CS210" si="334">ROUND(AN201*BS201,2)</f>
        <v>0</v>
      </c>
      <c r="CT201" s="2">
        <f t="shared" ref="CT201:CT210" si="335">ROUND(AO201*BA201,2)</f>
        <v>0</v>
      </c>
      <c r="CU201" s="2">
        <f t="shared" ref="CU201:CU210" si="336">AG201</f>
        <v>0</v>
      </c>
      <c r="CV201" s="2">
        <f t="shared" ref="CV201:CV210" si="337">AH201</f>
        <v>0</v>
      </c>
      <c r="CW201" s="2">
        <f t="shared" ref="CW201:CW210" si="338">AI201</f>
        <v>0</v>
      </c>
      <c r="CX201" s="2">
        <f t="shared" ref="CX201:CX210" si="339">AJ201</f>
        <v>0</v>
      </c>
      <c r="CY201" s="2">
        <f t="shared" ref="CY201:CY212" si="340">(((S201+R201)*AT201)/100)</f>
        <v>0</v>
      </c>
      <c r="CZ201" s="2">
        <f t="shared" ref="CZ201:CZ212" si="341">(((S201+R201)*AU201)/100)</f>
        <v>0</v>
      </c>
      <c r="DA201" s="2"/>
      <c r="DB201" s="2"/>
      <c r="DC201" s="2" t="s">
        <v>3</v>
      </c>
      <c r="DD201" s="2" t="s">
        <v>3</v>
      </c>
      <c r="DE201" s="2" t="s">
        <v>3</v>
      </c>
      <c r="DF201" s="2" t="s">
        <v>3</v>
      </c>
      <c r="DG201" s="2" t="s">
        <v>3</v>
      </c>
      <c r="DH201" s="2" t="s">
        <v>3</v>
      </c>
      <c r="DI201" s="2" t="s">
        <v>3</v>
      </c>
      <c r="DJ201" s="2" t="s">
        <v>3</v>
      </c>
      <c r="DK201" s="2" t="s">
        <v>3</v>
      </c>
      <c r="DL201" s="2" t="s">
        <v>3</v>
      </c>
      <c r="DM201" s="2" t="s">
        <v>3</v>
      </c>
      <c r="DN201" s="2">
        <v>0</v>
      </c>
      <c r="DO201" s="2">
        <v>0</v>
      </c>
      <c r="DP201" s="2">
        <v>1</v>
      </c>
      <c r="DQ201" s="2">
        <v>1</v>
      </c>
      <c r="DR201" s="2"/>
      <c r="DS201" s="2"/>
      <c r="DT201" s="2"/>
      <c r="DU201" s="2">
        <v>1009</v>
      </c>
      <c r="DV201" s="2" t="s">
        <v>86</v>
      </c>
      <c r="DW201" s="2" t="s">
        <v>86</v>
      </c>
      <c r="DX201" s="2">
        <v>1</v>
      </c>
      <c r="DY201" s="2"/>
      <c r="DZ201" s="2" t="s">
        <v>3</v>
      </c>
      <c r="EA201" s="2" t="s">
        <v>3</v>
      </c>
      <c r="EB201" s="2" t="s">
        <v>3</v>
      </c>
      <c r="EC201" s="2" t="s">
        <v>3</v>
      </c>
      <c r="ED201" s="2"/>
      <c r="EE201" s="2">
        <v>83666879</v>
      </c>
      <c r="EF201" s="2">
        <v>2</v>
      </c>
      <c r="EG201" s="2" t="s">
        <v>24</v>
      </c>
      <c r="EH201" s="2">
        <v>27</v>
      </c>
      <c r="EI201" s="2" t="s">
        <v>59</v>
      </c>
      <c r="EJ201" s="2">
        <v>1</v>
      </c>
      <c r="EK201" s="2">
        <v>33001</v>
      </c>
      <c r="EL201" s="2" t="s">
        <v>59</v>
      </c>
      <c r="EM201" s="2" t="s">
        <v>60</v>
      </c>
      <c r="EN201" s="2"/>
      <c r="EO201" s="2" t="s">
        <v>3</v>
      </c>
      <c r="EP201" s="2"/>
      <c r="EQ201" s="2">
        <v>1024</v>
      </c>
      <c r="ER201" s="2">
        <v>174.93</v>
      </c>
      <c r="ES201" s="2">
        <v>174.93</v>
      </c>
      <c r="ET201" s="2">
        <v>0</v>
      </c>
      <c r="EU201" s="2">
        <v>0</v>
      </c>
      <c r="EV201" s="2">
        <v>0</v>
      </c>
      <c r="EW201" s="2">
        <v>0</v>
      </c>
      <c r="EX201" s="2">
        <v>0</v>
      </c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>
        <v>0</v>
      </c>
      <c r="FR201" s="2">
        <v>0</v>
      </c>
      <c r="FS201" s="2">
        <v>0</v>
      </c>
      <c r="FT201" s="2"/>
      <c r="FU201" s="2"/>
      <c r="FV201" s="2"/>
      <c r="FW201" s="2"/>
      <c r="FX201" s="2">
        <v>103</v>
      </c>
      <c r="FY201" s="2">
        <v>60</v>
      </c>
      <c r="FZ201" s="2"/>
      <c r="GA201" s="2" t="s">
        <v>3</v>
      </c>
      <c r="GB201" s="2"/>
      <c r="GC201" s="2"/>
      <c r="GD201" s="2">
        <v>1</v>
      </c>
      <c r="GE201" s="2"/>
      <c r="GF201" s="2">
        <v>1181962216</v>
      </c>
      <c r="GG201" s="2">
        <v>2</v>
      </c>
      <c r="GH201" s="2">
        <v>1</v>
      </c>
      <c r="GI201" s="2">
        <v>2</v>
      </c>
      <c r="GJ201" s="2">
        <v>0</v>
      </c>
      <c r="GK201" s="2">
        <v>0</v>
      </c>
      <c r="GL201" s="2">
        <f t="shared" ref="GL201:GL212" si="342">ROUND(IF(AND(BH201=3,BI201=3,FS201&lt;&gt;0),P201,0),2)</f>
        <v>0</v>
      </c>
      <c r="GM201" s="2">
        <f t="shared" ref="GM201:GM212" si="343">ROUND(O201+X201+Y201,2)+GX201</f>
        <v>0</v>
      </c>
      <c r="GN201" s="2">
        <f t="shared" ref="GN201:GN212" si="344">IF(OR(BI201=0,BI201=1),GM201-GX201,0)</f>
        <v>0</v>
      </c>
      <c r="GO201" s="2">
        <f t="shared" ref="GO201:GO212" si="345">IF(BI201=2,GM201-GX201,0)</f>
        <v>0</v>
      </c>
      <c r="GP201" s="2">
        <f t="shared" ref="GP201:GP212" si="346">IF(BI201=4,GM201-GX201,0)</f>
        <v>0</v>
      </c>
      <c r="GQ201" s="2"/>
      <c r="GR201" s="2">
        <v>0</v>
      </c>
      <c r="GS201" s="2">
        <v>0</v>
      </c>
      <c r="GT201" s="2">
        <v>0</v>
      </c>
      <c r="GU201" s="2" t="s">
        <v>3</v>
      </c>
      <c r="GV201" s="2">
        <f t="shared" ref="GV201:GV212" si="347">ROUND((GT201),2)</f>
        <v>0</v>
      </c>
      <c r="GW201" s="2">
        <v>1</v>
      </c>
      <c r="GX201" s="2">
        <f t="shared" ref="GX201:GX212" si="348">ROUND(HC201*I201,2)</f>
        <v>0</v>
      </c>
      <c r="GY201" s="2"/>
      <c r="GZ201" s="2"/>
      <c r="HA201" s="2">
        <v>0</v>
      </c>
      <c r="HB201" s="2">
        <v>0</v>
      </c>
      <c r="HC201" s="2">
        <f t="shared" ref="HC201:HC212" si="349">GV201*GW201</f>
        <v>0</v>
      </c>
      <c r="HD201" s="2"/>
      <c r="HE201" s="2" t="s">
        <v>3</v>
      </c>
      <c r="HF201" s="2" t="s">
        <v>3</v>
      </c>
      <c r="HG201" s="2"/>
      <c r="HH201" s="2"/>
      <c r="HI201" s="2"/>
      <c r="HJ201" s="2"/>
      <c r="HK201" s="2"/>
      <c r="HL201" s="2"/>
      <c r="HM201" s="2" t="s">
        <v>3</v>
      </c>
      <c r="HN201" s="2" t="s">
        <v>61</v>
      </c>
      <c r="HO201" s="2" t="s">
        <v>62</v>
      </c>
      <c r="HP201" s="2" t="s">
        <v>59</v>
      </c>
      <c r="HQ201" s="2" t="s">
        <v>59</v>
      </c>
      <c r="HR201" s="2"/>
      <c r="HS201" s="2">
        <v>0</v>
      </c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>
        <v>0</v>
      </c>
      <c r="IL201" s="2"/>
      <c r="IM201" s="2"/>
      <c r="IN201" s="2"/>
      <c r="IO201" s="2"/>
      <c r="IP201" s="2"/>
      <c r="IQ201" s="2"/>
      <c r="IR201" s="2"/>
      <c r="IS201" s="2"/>
      <c r="IT201" s="2"/>
      <c r="IU201" s="2"/>
    </row>
    <row r="202" spans="1:255" x14ac:dyDescent="0.2">
      <c r="A202">
        <v>18</v>
      </c>
      <c r="B202">
        <v>1</v>
      </c>
      <c r="C202">
        <v>391</v>
      </c>
      <c r="E202" t="s">
        <v>3</v>
      </c>
      <c r="F202" t="s">
        <v>84</v>
      </c>
      <c r="G202" t="s">
        <v>85</v>
      </c>
      <c r="H202" t="s">
        <v>86</v>
      </c>
      <c r="I202">
        <f>I199*J202</f>
        <v>0</v>
      </c>
      <c r="J202">
        <v>0</v>
      </c>
      <c r="K202">
        <v>0</v>
      </c>
      <c r="L202">
        <v>0</v>
      </c>
      <c r="M202">
        <v>0</v>
      </c>
      <c r="N202">
        <f t="shared" si="310"/>
        <v>0</v>
      </c>
      <c r="O202">
        <f t="shared" si="311"/>
        <v>0</v>
      </c>
      <c r="P202">
        <f t="shared" si="312"/>
        <v>0</v>
      </c>
      <c r="Q202">
        <f t="shared" si="313"/>
        <v>0</v>
      </c>
      <c r="R202">
        <f t="shared" si="314"/>
        <v>0</v>
      </c>
      <c r="S202">
        <f t="shared" si="315"/>
        <v>0</v>
      </c>
      <c r="T202">
        <f t="shared" si="316"/>
        <v>0</v>
      </c>
      <c r="U202">
        <f t="shared" si="317"/>
        <v>0</v>
      </c>
      <c r="V202">
        <f t="shared" si="318"/>
        <v>0</v>
      </c>
      <c r="W202">
        <f t="shared" si="319"/>
        <v>0</v>
      </c>
      <c r="X202">
        <f t="shared" si="320"/>
        <v>0</v>
      </c>
      <c r="Y202">
        <f t="shared" si="321"/>
        <v>0</v>
      </c>
      <c r="AA202">
        <v>-1</v>
      </c>
      <c r="AB202">
        <f t="shared" si="322"/>
        <v>174.93</v>
      </c>
      <c r="AC202">
        <f t="shared" si="323"/>
        <v>174.93</v>
      </c>
      <c r="AD202">
        <f t="shared" si="324"/>
        <v>0</v>
      </c>
      <c r="AE202">
        <f t="shared" si="325"/>
        <v>0</v>
      </c>
      <c r="AF202">
        <f t="shared" si="326"/>
        <v>0</v>
      </c>
      <c r="AG202">
        <f t="shared" si="327"/>
        <v>0</v>
      </c>
      <c r="AH202">
        <f t="shared" si="328"/>
        <v>0</v>
      </c>
      <c r="AI202">
        <f t="shared" si="329"/>
        <v>0</v>
      </c>
      <c r="AJ202">
        <f t="shared" si="330"/>
        <v>0</v>
      </c>
      <c r="AK202">
        <v>174.93</v>
      </c>
      <c r="AL202">
        <v>174.93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103</v>
      </c>
      <c r="AU202">
        <v>60</v>
      </c>
      <c r="AV202">
        <v>1</v>
      </c>
      <c r="AW202">
        <v>1</v>
      </c>
      <c r="AZ202">
        <v>1</v>
      </c>
      <c r="BA202">
        <v>1</v>
      </c>
      <c r="BB202">
        <v>1</v>
      </c>
      <c r="BC202">
        <v>1.08</v>
      </c>
      <c r="BD202" t="s">
        <v>3</v>
      </c>
      <c r="BE202" t="s">
        <v>3</v>
      </c>
      <c r="BF202" t="s">
        <v>3</v>
      </c>
      <c r="BG202" t="s">
        <v>3</v>
      </c>
      <c r="BH202">
        <v>3</v>
      </c>
      <c r="BI202">
        <v>1</v>
      </c>
      <c r="BJ202" t="s">
        <v>87</v>
      </c>
      <c r="BM202">
        <v>33001</v>
      </c>
      <c r="BN202">
        <v>0</v>
      </c>
      <c r="BO202" t="s">
        <v>84</v>
      </c>
      <c r="BP202">
        <v>1</v>
      </c>
      <c r="BQ202">
        <v>2</v>
      </c>
      <c r="BR202">
        <v>0</v>
      </c>
      <c r="BS202">
        <v>1</v>
      </c>
      <c r="BT202">
        <v>1</v>
      </c>
      <c r="BU202">
        <v>1</v>
      </c>
      <c r="BV202">
        <v>1</v>
      </c>
      <c r="BW202">
        <v>1</v>
      </c>
      <c r="BX202">
        <v>1</v>
      </c>
      <c r="BY202" t="s">
        <v>3</v>
      </c>
      <c r="BZ202">
        <v>103</v>
      </c>
      <c r="CA202">
        <v>60</v>
      </c>
      <c r="CB202" t="s">
        <v>3</v>
      </c>
      <c r="CE202">
        <v>0</v>
      </c>
      <c r="CF202">
        <v>0</v>
      </c>
      <c r="CG202">
        <v>0</v>
      </c>
      <c r="CH202">
        <v>0</v>
      </c>
      <c r="CI202">
        <v>0</v>
      </c>
      <c r="CJ202">
        <v>0</v>
      </c>
      <c r="CK202">
        <v>0</v>
      </c>
      <c r="CL202">
        <v>0</v>
      </c>
      <c r="CM202">
        <v>0</v>
      </c>
      <c r="CN202" t="s">
        <v>3</v>
      </c>
      <c r="CO202">
        <v>0</v>
      </c>
      <c r="CP202">
        <f t="shared" si="331"/>
        <v>0</v>
      </c>
      <c r="CQ202">
        <f t="shared" si="332"/>
        <v>188.92</v>
      </c>
      <c r="CR202">
        <f t="shared" si="333"/>
        <v>0</v>
      </c>
      <c r="CS202">
        <f t="shared" si="334"/>
        <v>0</v>
      </c>
      <c r="CT202">
        <f t="shared" si="335"/>
        <v>0</v>
      </c>
      <c r="CU202">
        <f t="shared" si="336"/>
        <v>0</v>
      </c>
      <c r="CV202">
        <f t="shared" si="337"/>
        <v>0</v>
      </c>
      <c r="CW202">
        <f t="shared" si="338"/>
        <v>0</v>
      </c>
      <c r="CX202">
        <f t="shared" si="339"/>
        <v>0</v>
      </c>
      <c r="CY202">
        <f t="shared" si="340"/>
        <v>0</v>
      </c>
      <c r="CZ202">
        <f t="shared" si="341"/>
        <v>0</v>
      </c>
      <c r="DC202" t="s">
        <v>3</v>
      </c>
      <c r="DD202" t="s">
        <v>3</v>
      </c>
      <c r="DE202" t="s">
        <v>3</v>
      </c>
      <c r="DF202" t="s">
        <v>3</v>
      </c>
      <c r="DG202" t="s">
        <v>3</v>
      </c>
      <c r="DH202" t="s">
        <v>3</v>
      </c>
      <c r="DI202" t="s">
        <v>3</v>
      </c>
      <c r="DJ202" t="s">
        <v>3</v>
      </c>
      <c r="DK202" t="s">
        <v>3</v>
      </c>
      <c r="DL202" t="s">
        <v>3</v>
      </c>
      <c r="DM202" t="s">
        <v>3</v>
      </c>
      <c r="DN202">
        <v>0</v>
      </c>
      <c r="DO202">
        <v>0</v>
      </c>
      <c r="DP202">
        <v>1</v>
      </c>
      <c r="DQ202">
        <v>1</v>
      </c>
      <c r="DU202">
        <v>1009</v>
      </c>
      <c r="DV202" t="s">
        <v>86</v>
      </c>
      <c r="DW202" t="s">
        <v>86</v>
      </c>
      <c r="DX202">
        <v>1</v>
      </c>
      <c r="DZ202" t="s">
        <v>3</v>
      </c>
      <c r="EA202" t="s">
        <v>3</v>
      </c>
      <c r="EB202" t="s">
        <v>3</v>
      </c>
      <c r="EC202" t="s">
        <v>3</v>
      </c>
      <c r="EE202">
        <v>83666879</v>
      </c>
      <c r="EF202">
        <v>2</v>
      </c>
      <c r="EG202" t="s">
        <v>24</v>
      </c>
      <c r="EH202">
        <v>27</v>
      </c>
      <c r="EI202" t="s">
        <v>59</v>
      </c>
      <c r="EJ202">
        <v>1</v>
      </c>
      <c r="EK202">
        <v>33001</v>
      </c>
      <c r="EL202" t="s">
        <v>59</v>
      </c>
      <c r="EM202" t="s">
        <v>60</v>
      </c>
      <c r="EO202" t="s">
        <v>3</v>
      </c>
      <c r="EQ202">
        <v>1024</v>
      </c>
      <c r="ER202">
        <v>174.93</v>
      </c>
      <c r="ES202">
        <v>174.93</v>
      </c>
      <c r="ET202">
        <v>0</v>
      </c>
      <c r="EU202">
        <v>0</v>
      </c>
      <c r="EV202">
        <v>0</v>
      </c>
      <c r="EW202">
        <v>0</v>
      </c>
      <c r="EX202">
        <v>0</v>
      </c>
      <c r="FQ202">
        <v>0</v>
      </c>
      <c r="FR202">
        <v>0</v>
      </c>
      <c r="FS202">
        <v>0</v>
      </c>
      <c r="FX202">
        <v>103</v>
      </c>
      <c r="FY202">
        <v>60</v>
      </c>
      <c r="GA202" t="s">
        <v>3</v>
      </c>
      <c r="GD202">
        <v>1</v>
      </c>
      <c r="GF202">
        <v>1181962216</v>
      </c>
      <c r="GG202">
        <v>2</v>
      </c>
      <c r="GH202">
        <v>1</v>
      </c>
      <c r="GI202">
        <v>2</v>
      </c>
      <c r="GJ202">
        <v>0</v>
      </c>
      <c r="GK202">
        <v>0</v>
      </c>
      <c r="GL202">
        <f t="shared" si="342"/>
        <v>0</v>
      </c>
      <c r="GM202">
        <f t="shared" si="343"/>
        <v>0</v>
      </c>
      <c r="GN202">
        <f t="shared" si="344"/>
        <v>0</v>
      </c>
      <c r="GO202">
        <f t="shared" si="345"/>
        <v>0</v>
      </c>
      <c r="GP202">
        <f t="shared" si="346"/>
        <v>0</v>
      </c>
      <c r="GR202">
        <v>0</v>
      </c>
      <c r="GS202">
        <v>0</v>
      </c>
      <c r="GT202">
        <v>0</v>
      </c>
      <c r="GU202" t="s">
        <v>3</v>
      </c>
      <c r="GV202">
        <f t="shared" si="347"/>
        <v>0</v>
      </c>
      <c r="GW202">
        <v>1</v>
      </c>
      <c r="GX202">
        <f t="shared" si="348"/>
        <v>0</v>
      </c>
      <c r="HA202">
        <v>0</v>
      </c>
      <c r="HB202">
        <v>0</v>
      </c>
      <c r="HC202">
        <f t="shared" si="349"/>
        <v>0</v>
      </c>
      <c r="HE202" t="s">
        <v>3</v>
      </c>
      <c r="HF202" t="s">
        <v>3</v>
      </c>
      <c r="HM202" t="s">
        <v>3</v>
      </c>
      <c r="HN202" t="s">
        <v>61</v>
      </c>
      <c r="HO202" t="s">
        <v>62</v>
      </c>
      <c r="HP202" t="s">
        <v>59</v>
      </c>
      <c r="HQ202" t="s">
        <v>59</v>
      </c>
      <c r="HS202">
        <v>0</v>
      </c>
      <c r="IK202">
        <v>0</v>
      </c>
    </row>
    <row r="203" spans="1:255" x14ac:dyDescent="0.2">
      <c r="A203" s="2">
        <v>18</v>
      </c>
      <c r="B203" s="2">
        <v>1</v>
      </c>
      <c r="C203" s="2">
        <v>379</v>
      </c>
      <c r="D203" s="2"/>
      <c r="E203" s="2" t="s">
        <v>3</v>
      </c>
      <c r="F203" s="2" t="s">
        <v>96</v>
      </c>
      <c r="G203" s="2" t="s">
        <v>97</v>
      </c>
      <c r="H203" s="2" t="s">
        <v>86</v>
      </c>
      <c r="I203" s="2">
        <f>I198*J203</f>
        <v>0</v>
      </c>
      <c r="J203" s="2">
        <v>0</v>
      </c>
      <c r="K203" s="2">
        <v>0</v>
      </c>
      <c r="L203" s="2">
        <v>0</v>
      </c>
      <c r="M203" s="2">
        <v>0</v>
      </c>
      <c r="N203" s="2">
        <f t="shared" si="310"/>
        <v>0</v>
      </c>
      <c r="O203" s="2">
        <f t="shared" si="311"/>
        <v>0</v>
      </c>
      <c r="P203" s="2">
        <f t="shared" si="312"/>
        <v>0</v>
      </c>
      <c r="Q203" s="2">
        <f t="shared" si="313"/>
        <v>0</v>
      </c>
      <c r="R203" s="2">
        <f t="shared" si="314"/>
        <v>0</v>
      </c>
      <c r="S203" s="2">
        <f t="shared" si="315"/>
        <v>0</v>
      </c>
      <c r="T203" s="2">
        <f t="shared" si="316"/>
        <v>0</v>
      </c>
      <c r="U203" s="2">
        <f t="shared" si="317"/>
        <v>0</v>
      </c>
      <c r="V203" s="2">
        <f t="shared" si="318"/>
        <v>0</v>
      </c>
      <c r="W203" s="2">
        <f t="shared" si="319"/>
        <v>0</v>
      </c>
      <c r="X203" s="2">
        <f t="shared" si="320"/>
        <v>0</v>
      </c>
      <c r="Y203" s="2">
        <f t="shared" si="321"/>
        <v>0</v>
      </c>
      <c r="Z203" s="2"/>
      <c r="AA203" s="2">
        <v>-1</v>
      </c>
      <c r="AB203" s="2">
        <f t="shared" si="322"/>
        <v>0</v>
      </c>
      <c r="AC203" s="2">
        <f t="shared" si="323"/>
        <v>0</v>
      </c>
      <c r="AD203" s="2">
        <f t="shared" si="324"/>
        <v>0</v>
      </c>
      <c r="AE203" s="2">
        <f t="shared" si="325"/>
        <v>0</v>
      </c>
      <c r="AF203" s="2">
        <f t="shared" si="326"/>
        <v>0</v>
      </c>
      <c r="AG203" s="2">
        <f t="shared" si="327"/>
        <v>0</v>
      </c>
      <c r="AH203" s="2">
        <f t="shared" si="328"/>
        <v>0</v>
      </c>
      <c r="AI203" s="2">
        <f t="shared" si="329"/>
        <v>0</v>
      </c>
      <c r="AJ203" s="2">
        <f t="shared" si="330"/>
        <v>0</v>
      </c>
      <c r="AK203" s="2">
        <v>0</v>
      </c>
      <c r="AL203" s="2">
        <v>0</v>
      </c>
      <c r="AM203" s="2">
        <v>0</v>
      </c>
      <c r="AN203" s="2">
        <v>0</v>
      </c>
      <c r="AO203" s="2">
        <v>0</v>
      </c>
      <c r="AP203" s="2">
        <v>0</v>
      </c>
      <c r="AQ203" s="2">
        <v>0</v>
      </c>
      <c r="AR203" s="2">
        <v>0</v>
      </c>
      <c r="AS203" s="2">
        <v>0</v>
      </c>
      <c r="AT203" s="2">
        <v>103</v>
      </c>
      <c r="AU203" s="2">
        <v>60</v>
      </c>
      <c r="AV203" s="2">
        <v>1</v>
      </c>
      <c r="AW203" s="2">
        <v>1</v>
      </c>
      <c r="AX203" s="2"/>
      <c r="AY203" s="2"/>
      <c r="AZ203" s="2">
        <v>1</v>
      </c>
      <c r="BA203" s="2">
        <v>1</v>
      </c>
      <c r="BB203" s="2">
        <v>1</v>
      </c>
      <c r="BC203" s="2">
        <v>1</v>
      </c>
      <c r="BD203" s="2" t="s">
        <v>3</v>
      </c>
      <c r="BE203" s="2" t="s">
        <v>3</v>
      </c>
      <c r="BF203" s="2" t="s">
        <v>3</v>
      </c>
      <c r="BG203" s="2" t="s">
        <v>3</v>
      </c>
      <c r="BH203" s="2">
        <v>3</v>
      </c>
      <c r="BI203" s="2">
        <v>1</v>
      </c>
      <c r="BJ203" s="2" t="s">
        <v>3</v>
      </c>
      <c r="BK203" s="2"/>
      <c r="BL203" s="2"/>
      <c r="BM203" s="2">
        <v>33001</v>
      </c>
      <c r="BN203" s="2">
        <v>0</v>
      </c>
      <c r="BO203" s="2" t="s">
        <v>3</v>
      </c>
      <c r="BP203" s="2">
        <v>0</v>
      </c>
      <c r="BQ203" s="2">
        <v>2</v>
      </c>
      <c r="BR203" s="2">
        <v>0</v>
      </c>
      <c r="BS203" s="2">
        <v>1</v>
      </c>
      <c r="BT203" s="2">
        <v>1</v>
      </c>
      <c r="BU203" s="2">
        <v>1</v>
      </c>
      <c r="BV203" s="2">
        <v>1</v>
      </c>
      <c r="BW203" s="2">
        <v>1</v>
      </c>
      <c r="BX203" s="2">
        <v>1</v>
      </c>
      <c r="BY203" s="2" t="s">
        <v>3</v>
      </c>
      <c r="BZ203" s="2">
        <v>103</v>
      </c>
      <c r="CA203" s="2">
        <v>60</v>
      </c>
      <c r="CB203" s="2" t="s">
        <v>3</v>
      </c>
      <c r="CC203" s="2"/>
      <c r="CD203" s="2"/>
      <c r="CE203" s="2">
        <v>0</v>
      </c>
      <c r="CF203" s="2">
        <v>0</v>
      </c>
      <c r="CG203" s="2">
        <v>0</v>
      </c>
      <c r="CH203" s="2">
        <v>0</v>
      </c>
      <c r="CI203" s="2">
        <v>0</v>
      </c>
      <c r="CJ203" s="2">
        <v>0</v>
      </c>
      <c r="CK203" s="2">
        <v>0</v>
      </c>
      <c r="CL203" s="2">
        <v>0</v>
      </c>
      <c r="CM203" s="2">
        <v>0</v>
      </c>
      <c r="CN203" s="2" t="s">
        <v>3</v>
      </c>
      <c r="CO203" s="2">
        <v>0</v>
      </c>
      <c r="CP203" s="2">
        <f t="shared" si="331"/>
        <v>0</v>
      </c>
      <c r="CQ203" s="2">
        <f t="shared" si="332"/>
        <v>0</v>
      </c>
      <c r="CR203" s="2">
        <f t="shared" si="333"/>
        <v>0</v>
      </c>
      <c r="CS203" s="2">
        <f t="shared" si="334"/>
        <v>0</v>
      </c>
      <c r="CT203" s="2">
        <f t="shared" si="335"/>
        <v>0</v>
      </c>
      <c r="CU203" s="2">
        <f t="shared" si="336"/>
        <v>0</v>
      </c>
      <c r="CV203" s="2">
        <f t="shared" si="337"/>
        <v>0</v>
      </c>
      <c r="CW203" s="2">
        <f t="shared" si="338"/>
        <v>0</v>
      </c>
      <c r="CX203" s="2">
        <f t="shared" si="339"/>
        <v>0</v>
      </c>
      <c r="CY203" s="2">
        <f t="shared" si="340"/>
        <v>0</v>
      </c>
      <c r="CZ203" s="2">
        <f t="shared" si="341"/>
        <v>0</v>
      </c>
      <c r="DA203" s="2"/>
      <c r="DB203" s="2"/>
      <c r="DC203" s="2" t="s">
        <v>3</v>
      </c>
      <c r="DD203" s="2" t="s">
        <v>3</v>
      </c>
      <c r="DE203" s="2" t="s">
        <v>3</v>
      </c>
      <c r="DF203" s="2" t="s">
        <v>3</v>
      </c>
      <c r="DG203" s="2" t="s">
        <v>3</v>
      </c>
      <c r="DH203" s="2" t="s">
        <v>3</v>
      </c>
      <c r="DI203" s="2" t="s">
        <v>3</v>
      </c>
      <c r="DJ203" s="2" t="s">
        <v>3</v>
      </c>
      <c r="DK203" s="2" t="s">
        <v>3</v>
      </c>
      <c r="DL203" s="2" t="s">
        <v>3</v>
      </c>
      <c r="DM203" s="2" t="s">
        <v>3</v>
      </c>
      <c r="DN203" s="2">
        <v>0</v>
      </c>
      <c r="DO203" s="2">
        <v>0</v>
      </c>
      <c r="DP203" s="2">
        <v>1</v>
      </c>
      <c r="DQ203" s="2">
        <v>1</v>
      </c>
      <c r="DR203" s="2"/>
      <c r="DS203" s="2"/>
      <c r="DT203" s="2"/>
      <c r="DU203" s="2">
        <v>1009</v>
      </c>
      <c r="DV203" s="2" t="s">
        <v>86</v>
      </c>
      <c r="DW203" s="2" t="s">
        <v>86</v>
      </c>
      <c r="DX203" s="2">
        <v>1</v>
      </c>
      <c r="DY203" s="2"/>
      <c r="DZ203" s="2" t="s">
        <v>3</v>
      </c>
      <c r="EA203" s="2" t="s">
        <v>3</v>
      </c>
      <c r="EB203" s="2" t="s">
        <v>3</v>
      </c>
      <c r="EC203" s="2" t="s">
        <v>3</v>
      </c>
      <c r="ED203" s="2"/>
      <c r="EE203" s="2">
        <v>83666879</v>
      </c>
      <c r="EF203" s="2">
        <v>2</v>
      </c>
      <c r="EG203" s="2" t="s">
        <v>24</v>
      </c>
      <c r="EH203" s="2">
        <v>27</v>
      </c>
      <c r="EI203" s="2" t="s">
        <v>59</v>
      </c>
      <c r="EJ203" s="2">
        <v>1</v>
      </c>
      <c r="EK203" s="2">
        <v>33001</v>
      </c>
      <c r="EL203" s="2" t="s">
        <v>59</v>
      </c>
      <c r="EM203" s="2" t="s">
        <v>60</v>
      </c>
      <c r="EN203" s="2"/>
      <c r="EO203" s="2" t="s">
        <v>3</v>
      </c>
      <c r="EP203" s="2"/>
      <c r="EQ203" s="2">
        <v>1024</v>
      </c>
      <c r="ER203" s="2">
        <v>0</v>
      </c>
      <c r="ES203" s="2">
        <v>0</v>
      </c>
      <c r="ET203" s="2">
        <v>0</v>
      </c>
      <c r="EU203" s="2">
        <v>0</v>
      </c>
      <c r="EV203" s="2">
        <v>0</v>
      </c>
      <c r="EW203" s="2">
        <v>0</v>
      </c>
      <c r="EX203" s="2">
        <v>0</v>
      </c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>
        <v>0</v>
      </c>
      <c r="FR203" s="2">
        <v>0</v>
      </c>
      <c r="FS203" s="2">
        <v>0</v>
      </c>
      <c r="FT203" s="2"/>
      <c r="FU203" s="2"/>
      <c r="FV203" s="2"/>
      <c r="FW203" s="2"/>
      <c r="FX203" s="2">
        <v>103</v>
      </c>
      <c r="FY203" s="2">
        <v>60</v>
      </c>
      <c r="FZ203" s="2"/>
      <c r="GA203" s="2" t="s">
        <v>3</v>
      </c>
      <c r="GB203" s="2"/>
      <c r="GC203" s="2"/>
      <c r="GD203" s="2">
        <v>1</v>
      </c>
      <c r="GE203" s="2"/>
      <c r="GF203" s="2">
        <v>-1111733769</v>
      </c>
      <c r="GG203" s="2">
        <v>2</v>
      </c>
      <c r="GH203" s="2">
        <v>1</v>
      </c>
      <c r="GI203" s="2">
        <v>-2</v>
      </c>
      <c r="GJ203" s="2">
        <v>0</v>
      </c>
      <c r="GK203" s="2">
        <v>0</v>
      </c>
      <c r="GL203" s="2">
        <f t="shared" si="342"/>
        <v>0</v>
      </c>
      <c r="GM203" s="2">
        <f t="shared" si="343"/>
        <v>0</v>
      </c>
      <c r="GN203" s="2">
        <f t="shared" si="344"/>
        <v>0</v>
      </c>
      <c r="GO203" s="2">
        <f t="shared" si="345"/>
        <v>0</v>
      </c>
      <c r="GP203" s="2">
        <f t="shared" si="346"/>
        <v>0</v>
      </c>
      <c r="GQ203" s="2"/>
      <c r="GR203" s="2">
        <v>0</v>
      </c>
      <c r="GS203" s="2">
        <v>0</v>
      </c>
      <c r="GT203" s="2">
        <v>0</v>
      </c>
      <c r="GU203" s="2" t="s">
        <v>3</v>
      </c>
      <c r="GV203" s="2">
        <f t="shared" si="347"/>
        <v>0</v>
      </c>
      <c r="GW203" s="2">
        <v>1</v>
      </c>
      <c r="GX203" s="2">
        <f t="shared" si="348"/>
        <v>0</v>
      </c>
      <c r="GY203" s="2"/>
      <c r="GZ203" s="2"/>
      <c r="HA203" s="2">
        <v>0</v>
      </c>
      <c r="HB203" s="2">
        <v>0</v>
      </c>
      <c r="HC203" s="2">
        <f t="shared" si="349"/>
        <v>0</v>
      </c>
      <c r="HD203" s="2"/>
      <c r="HE203" s="2" t="s">
        <v>3</v>
      </c>
      <c r="HF203" s="2" t="s">
        <v>3</v>
      </c>
      <c r="HG203" s="2"/>
      <c r="HH203" s="2"/>
      <c r="HI203" s="2"/>
      <c r="HJ203" s="2"/>
      <c r="HK203" s="2"/>
      <c r="HL203" s="2"/>
      <c r="HM203" s="2" t="s">
        <v>3</v>
      </c>
      <c r="HN203" s="2" t="s">
        <v>61</v>
      </c>
      <c r="HO203" s="2" t="s">
        <v>62</v>
      </c>
      <c r="HP203" s="2" t="s">
        <v>59</v>
      </c>
      <c r="HQ203" s="2" t="s">
        <v>59</v>
      </c>
      <c r="HR203" s="2"/>
      <c r="HS203" s="2">
        <v>0</v>
      </c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>
        <v>0</v>
      </c>
      <c r="IL203" s="2"/>
      <c r="IM203" s="2"/>
      <c r="IN203" s="2"/>
      <c r="IO203" s="2"/>
      <c r="IP203" s="2"/>
      <c r="IQ203" s="2"/>
      <c r="IR203" s="2"/>
      <c r="IS203" s="2"/>
      <c r="IT203" s="2"/>
      <c r="IU203" s="2"/>
    </row>
    <row r="204" spans="1:255" x14ac:dyDescent="0.2">
      <c r="A204">
        <v>18</v>
      </c>
      <c r="B204">
        <v>1</v>
      </c>
      <c r="C204">
        <v>393</v>
      </c>
      <c r="E204" t="s">
        <v>3</v>
      </c>
      <c r="F204" t="s">
        <v>96</v>
      </c>
      <c r="G204" t="s">
        <v>97</v>
      </c>
      <c r="H204" t="s">
        <v>86</v>
      </c>
      <c r="I204">
        <f>I199*J204</f>
        <v>0</v>
      </c>
      <c r="J204">
        <v>0</v>
      </c>
      <c r="K204">
        <v>0</v>
      </c>
      <c r="L204">
        <v>0</v>
      </c>
      <c r="M204">
        <v>0</v>
      </c>
      <c r="N204">
        <f t="shared" si="310"/>
        <v>0</v>
      </c>
      <c r="O204">
        <f t="shared" si="311"/>
        <v>0</v>
      </c>
      <c r="P204">
        <f t="shared" si="312"/>
        <v>0</v>
      </c>
      <c r="Q204">
        <f t="shared" si="313"/>
        <v>0</v>
      </c>
      <c r="R204">
        <f t="shared" si="314"/>
        <v>0</v>
      </c>
      <c r="S204">
        <f t="shared" si="315"/>
        <v>0</v>
      </c>
      <c r="T204">
        <f t="shared" si="316"/>
        <v>0</v>
      </c>
      <c r="U204">
        <f t="shared" si="317"/>
        <v>0</v>
      </c>
      <c r="V204">
        <f t="shared" si="318"/>
        <v>0</v>
      </c>
      <c r="W204">
        <f t="shared" si="319"/>
        <v>0</v>
      </c>
      <c r="X204">
        <f t="shared" si="320"/>
        <v>0</v>
      </c>
      <c r="Y204">
        <f t="shared" si="321"/>
        <v>0</v>
      </c>
      <c r="AA204">
        <v>-1</v>
      </c>
      <c r="AB204">
        <f t="shared" si="322"/>
        <v>0</v>
      </c>
      <c r="AC204">
        <f t="shared" si="323"/>
        <v>0</v>
      </c>
      <c r="AD204">
        <f t="shared" si="324"/>
        <v>0</v>
      </c>
      <c r="AE204">
        <f t="shared" si="325"/>
        <v>0</v>
      </c>
      <c r="AF204">
        <f t="shared" si="326"/>
        <v>0</v>
      </c>
      <c r="AG204">
        <f t="shared" si="327"/>
        <v>0</v>
      </c>
      <c r="AH204">
        <f t="shared" si="328"/>
        <v>0</v>
      </c>
      <c r="AI204">
        <f t="shared" si="329"/>
        <v>0</v>
      </c>
      <c r="AJ204">
        <f t="shared" si="330"/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103</v>
      </c>
      <c r="AU204">
        <v>60</v>
      </c>
      <c r="AV204">
        <v>1</v>
      </c>
      <c r="AW204">
        <v>1</v>
      </c>
      <c r="AZ204">
        <v>1</v>
      </c>
      <c r="BA204">
        <v>1</v>
      </c>
      <c r="BB204">
        <v>1</v>
      </c>
      <c r="BC204">
        <v>1</v>
      </c>
      <c r="BD204" t="s">
        <v>3</v>
      </c>
      <c r="BE204" t="s">
        <v>3</v>
      </c>
      <c r="BF204" t="s">
        <v>3</v>
      </c>
      <c r="BG204" t="s">
        <v>3</v>
      </c>
      <c r="BH204">
        <v>3</v>
      </c>
      <c r="BI204">
        <v>1</v>
      </c>
      <c r="BJ204" t="s">
        <v>3</v>
      </c>
      <c r="BM204">
        <v>33001</v>
      </c>
      <c r="BN204">
        <v>0</v>
      </c>
      <c r="BO204" t="s">
        <v>3</v>
      </c>
      <c r="BP204">
        <v>0</v>
      </c>
      <c r="BQ204">
        <v>2</v>
      </c>
      <c r="BR204">
        <v>0</v>
      </c>
      <c r="BS204">
        <v>1</v>
      </c>
      <c r="BT204">
        <v>1</v>
      </c>
      <c r="BU204">
        <v>1</v>
      </c>
      <c r="BV204">
        <v>1</v>
      </c>
      <c r="BW204">
        <v>1</v>
      </c>
      <c r="BX204">
        <v>1</v>
      </c>
      <c r="BY204" t="s">
        <v>3</v>
      </c>
      <c r="BZ204">
        <v>103</v>
      </c>
      <c r="CA204">
        <v>60</v>
      </c>
      <c r="CB204" t="s">
        <v>3</v>
      </c>
      <c r="CE204">
        <v>0</v>
      </c>
      <c r="CF204">
        <v>0</v>
      </c>
      <c r="CG204">
        <v>0</v>
      </c>
      <c r="CH204">
        <v>0</v>
      </c>
      <c r="CI204">
        <v>0</v>
      </c>
      <c r="CJ204">
        <v>0</v>
      </c>
      <c r="CK204">
        <v>0</v>
      </c>
      <c r="CL204">
        <v>0</v>
      </c>
      <c r="CM204">
        <v>0</v>
      </c>
      <c r="CN204" t="s">
        <v>3</v>
      </c>
      <c r="CO204">
        <v>0</v>
      </c>
      <c r="CP204">
        <f t="shared" si="331"/>
        <v>0</v>
      </c>
      <c r="CQ204">
        <f t="shared" si="332"/>
        <v>0</v>
      </c>
      <c r="CR204">
        <f t="shared" si="333"/>
        <v>0</v>
      </c>
      <c r="CS204">
        <f t="shared" si="334"/>
        <v>0</v>
      </c>
      <c r="CT204">
        <f t="shared" si="335"/>
        <v>0</v>
      </c>
      <c r="CU204">
        <f t="shared" si="336"/>
        <v>0</v>
      </c>
      <c r="CV204">
        <f t="shared" si="337"/>
        <v>0</v>
      </c>
      <c r="CW204">
        <f t="shared" si="338"/>
        <v>0</v>
      </c>
      <c r="CX204">
        <f t="shared" si="339"/>
        <v>0</v>
      </c>
      <c r="CY204">
        <f t="shared" si="340"/>
        <v>0</v>
      </c>
      <c r="CZ204">
        <f t="shared" si="341"/>
        <v>0</v>
      </c>
      <c r="DC204" t="s">
        <v>3</v>
      </c>
      <c r="DD204" t="s">
        <v>3</v>
      </c>
      <c r="DE204" t="s">
        <v>3</v>
      </c>
      <c r="DF204" t="s">
        <v>3</v>
      </c>
      <c r="DG204" t="s">
        <v>3</v>
      </c>
      <c r="DH204" t="s">
        <v>3</v>
      </c>
      <c r="DI204" t="s">
        <v>3</v>
      </c>
      <c r="DJ204" t="s">
        <v>3</v>
      </c>
      <c r="DK204" t="s">
        <v>3</v>
      </c>
      <c r="DL204" t="s">
        <v>3</v>
      </c>
      <c r="DM204" t="s">
        <v>3</v>
      </c>
      <c r="DN204">
        <v>0</v>
      </c>
      <c r="DO204">
        <v>0</v>
      </c>
      <c r="DP204">
        <v>1</v>
      </c>
      <c r="DQ204">
        <v>1</v>
      </c>
      <c r="DU204">
        <v>1009</v>
      </c>
      <c r="DV204" t="s">
        <v>86</v>
      </c>
      <c r="DW204" t="s">
        <v>86</v>
      </c>
      <c r="DX204">
        <v>1</v>
      </c>
      <c r="DZ204" t="s">
        <v>3</v>
      </c>
      <c r="EA204" t="s">
        <v>3</v>
      </c>
      <c r="EB204" t="s">
        <v>3</v>
      </c>
      <c r="EC204" t="s">
        <v>3</v>
      </c>
      <c r="EE204">
        <v>83666879</v>
      </c>
      <c r="EF204">
        <v>2</v>
      </c>
      <c r="EG204" t="s">
        <v>24</v>
      </c>
      <c r="EH204">
        <v>27</v>
      </c>
      <c r="EI204" t="s">
        <v>59</v>
      </c>
      <c r="EJ204">
        <v>1</v>
      </c>
      <c r="EK204">
        <v>33001</v>
      </c>
      <c r="EL204" t="s">
        <v>59</v>
      </c>
      <c r="EM204" t="s">
        <v>60</v>
      </c>
      <c r="EO204" t="s">
        <v>3</v>
      </c>
      <c r="EQ204">
        <v>1024</v>
      </c>
      <c r="ER204">
        <v>0</v>
      </c>
      <c r="ES204">
        <v>0</v>
      </c>
      <c r="ET204">
        <v>0</v>
      </c>
      <c r="EU204">
        <v>0</v>
      </c>
      <c r="EV204">
        <v>0</v>
      </c>
      <c r="EW204">
        <v>0</v>
      </c>
      <c r="EX204">
        <v>0</v>
      </c>
      <c r="FQ204">
        <v>0</v>
      </c>
      <c r="FR204">
        <v>0</v>
      </c>
      <c r="FS204">
        <v>0</v>
      </c>
      <c r="FX204">
        <v>103</v>
      </c>
      <c r="FY204">
        <v>60</v>
      </c>
      <c r="GA204" t="s">
        <v>3</v>
      </c>
      <c r="GD204">
        <v>1</v>
      </c>
      <c r="GF204">
        <v>-1111733769</v>
      </c>
      <c r="GG204">
        <v>2</v>
      </c>
      <c r="GH204">
        <v>1</v>
      </c>
      <c r="GI204">
        <v>-2</v>
      </c>
      <c r="GJ204">
        <v>0</v>
      </c>
      <c r="GK204">
        <v>0</v>
      </c>
      <c r="GL204">
        <f t="shared" si="342"/>
        <v>0</v>
      </c>
      <c r="GM204">
        <f t="shared" si="343"/>
        <v>0</v>
      </c>
      <c r="GN204">
        <f t="shared" si="344"/>
        <v>0</v>
      </c>
      <c r="GO204">
        <f t="shared" si="345"/>
        <v>0</v>
      </c>
      <c r="GP204">
        <f t="shared" si="346"/>
        <v>0</v>
      </c>
      <c r="GR204">
        <v>0</v>
      </c>
      <c r="GS204">
        <v>0</v>
      </c>
      <c r="GT204">
        <v>0</v>
      </c>
      <c r="GU204" t="s">
        <v>3</v>
      </c>
      <c r="GV204">
        <f t="shared" si="347"/>
        <v>0</v>
      </c>
      <c r="GW204">
        <v>1</v>
      </c>
      <c r="GX204">
        <f t="shared" si="348"/>
        <v>0</v>
      </c>
      <c r="HA204">
        <v>0</v>
      </c>
      <c r="HB204">
        <v>0</v>
      </c>
      <c r="HC204">
        <f t="shared" si="349"/>
        <v>0</v>
      </c>
      <c r="HE204" t="s">
        <v>3</v>
      </c>
      <c r="HF204" t="s">
        <v>3</v>
      </c>
      <c r="HM204" t="s">
        <v>3</v>
      </c>
      <c r="HN204" t="s">
        <v>61</v>
      </c>
      <c r="HO204" t="s">
        <v>62</v>
      </c>
      <c r="HP204" t="s">
        <v>59</v>
      </c>
      <c r="HQ204" t="s">
        <v>59</v>
      </c>
      <c r="HS204">
        <v>0</v>
      </c>
      <c r="IK204">
        <v>0</v>
      </c>
    </row>
    <row r="205" spans="1:255" x14ac:dyDescent="0.2">
      <c r="A205" s="2">
        <v>18</v>
      </c>
      <c r="B205" s="2">
        <v>1</v>
      </c>
      <c r="C205" s="2">
        <v>380</v>
      </c>
      <c r="D205" s="2"/>
      <c r="E205" s="2" t="s">
        <v>3</v>
      </c>
      <c r="F205" s="2" t="s">
        <v>99</v>
      </c>
      <c r="G205" s="2" t="s">
        <v>100</v>
      </c>
      <c r="H205" s="2" t="s">
        <v>94</v>
      </c>
      <c r="I205" s="2">
        <f>I198*J205</f>
        <v>0</v>
      </c>
      <c r="J205" s="2">
        <v>0</v>
      </c>
      <c r="K205" s="2">
        <v>0</v>
      </c>
      <c r="L205" s="2">
        <v>0</v>
      </c>
      <c r="M205" s="2">
        <v>0</v>
      </c>
      <c r="N205" s="2">
        <f t="shared" si="310"/>
        <v>0</v>
      </c>
      <c r="O205" s="2">
        <f t="shared" si="311"/>
        <v>0</v>
      </c>
      <c r="P205" s="2">
        <f t="shared" si="312"/>
        <v>0</v>
      </c>
      <c r="Q205" s="2">
        <f t="shared" si="313"/>
        <v>0</v>
      </c>
      <c r="R205" s="2">
        <f t="shared" si="314"/>
        <v>0</v>
      </c>
      <c r="S205" s="2">
        <f t="shared" si="315"/>
        <v>0</v>
      </c>
      <c r="T205" s="2">
        <f t="shared" si="316"/>
        <v>0</v>
      </c>
      <c r="U205" s="2">
        <f t="shared" si="317"/>
        <v>0</v>
      </c>
      <c r="V205" s="2">
        <f t="shared" si="318"/>
        <v>0</v>
      </c>
      <c r="W205" s="2">
        <f t="shared" si="319"/>
        <v>0</v>
      </c>
      <c r="X205" s="2">
        <f t="shared" si="320"/>
        <v>0</v>
      </c>
      <c r="Y205" s="2">
        <f t="shared" si="321"/>
        <v>0</v>
      </c>
      <c r="Z205" s="2"/>
      <c r="AA205" s="2">
        <v>-1</v>
      </c>
      <c r="AB205" s="2">
        <f t="shared" si="322"/>
        <v>0</v>
      </c>
      <c r="AC205" s="2">
        <f t="shared" si="323"/>
        <v>0</v>
      </c>
      <c r="AD205" s="2">
        <f t="shared" si="324"/>
        <v>0</v>
      </c>
      <c r="AE205" s="2">
        <f t="shared" si="325"/>
        <v>0</v>
      </c>
      <c r="AF205" s="2">
        <f t="shared" si="326"/>
        <v>0</v>
      </c>
      <c r="AG205" s="2">
        <f t="shared" si="327"/>
        <v>0</v>
      </c>
      <c r="AH205" s="2">
        <f t="shared" si="328"/>
        <v>0</v>
      </c>
      <c r="AI205" s="2">
        <f t="shared" si="329"/>
        <v>0</v>
      </c>
      <c r="AJ205" s="2">
        <f t="shared" si="330"/>
        <v>0</v>
      </c>
      <c r="AK205" s="2">
        <v>0</v>
      </c>
      <c r="AL205" s="2">
        <v>0</v>
      </c>
      <c r="AM205" s="2">
        <v>0</v>
      </c>
      <c r="AN205" s="2">
        <v>0</v>
      </c>
      <c r="AO205" s="2">
        <v>0</v>
      </c>
      <c r="AP205" s="2">
        <v>0</v>
      </c>
      <c r="AQ205" s="2">
        <v>0</v>
      </c>
      <c r="AR205" s="2">
        <v>0</v>
      </c>
      <c r="AS205" s="2">
        <v>0</v>
      </c>
      <c r="AT205" s="2">
        <v>103</v>
      </c>
      <c r="AU205" s="2">
        <v>60</v>
      </c>
      <c r="AV205" s="2">
        <v>1</v>
      </c>
      <c r="AW205" s="2">
        <v>1</v>
      </c>
      <c r="AX205" s="2"/>
      <c r="AY205" s="2"/>
      <c r="AZ205" s="2">
        <v>1</v>
      </c>
      <c r="BA205" s="2">
        <v>1</v>
      </c>
      <c r="BB205" s="2">
        <v>1</v>
      </c>
      <c r="BC205" s="2">
        <v>1</v>
      </c>
      <c r="BD205" s="2" t="s">
        <v>3</v>
      </c>
      <c r="BE205" s="2" t="s">
        <v>3</v>
      </c>
      <c r="BF205" s="2" t="s">
        <v>3</v>
      </c>
      <c r="BG205" s="2" t="s">
        <v>3</v>
      </c>
      <c r="BH205" s="2">
        <v>3</v>
      </c>
      <c r="BI205" s="2">
        <v>1</v>
      </c>
      <c r="BJ205" s="2" t="s">
        <v>3</v>
      </c>
      <c r="BK205" s="2"/>
      <c r="BL205" s="2"/>
      <c r="BM205" s="2">
        <v>33001</v>
      </c>
      <c r="BN205" s="2">
        <v>0</v>
      </c>
      <c r="BO205" s="2" t="s">
        <v>3</v>
      </c>
      <c r="BP205" s="2">
        <v>0</v>
      </c>
      <c r="BQ205" s="2">
        <v>2</v>
      </c>
      <c r="BR205" s="2">
        <v>0</v>
      </c>
      <c r="BS205" s="2">
        <v>1</v>
      </c>
      <c r="BT205" s="2">
        <v>1</v>
      </c>
      <c r="BU205" s="2">
        <v>1</v>
      </c>
      <c r="BV205" s="2">
        <v>1</v>
      </c>
      <c r="BW205" s="2">
        <v>1</v>
      </c>
      <c r="BX205" s="2">
        <v>1</v>
      </c>
      <c r="BY205" s="2" t="s">
        <v>3</v>
      </c>
      <c r="BZ205" s="2">
        <v>103</v>
      </c>
      <c r="CA205" s="2">
        <v>60</v>
      </c>
      <c r="CB205" s="2" t="s">
        <v>3</v>
      </c>
      <c r="CC205" s="2"/>
      <c r="CD205" s="2"/>
      <c r="CE205" s="2">
        <v>0</v>
      </c>
      <c r="CF205" s="2">
        <v>0</v>
      </c>
      <c r="CG205" s="2">
        <v>0</v>
      </c>
      <c r="CH205" s="2">
        <v>0</v>
      </c>
      <c r="CI205" s="2">
        <v>0</v>
      </c>
      <c r="CJ205" s="2">
        <v>0</v>
      </c>
      <c r="CK205" s="2">
        <v>0</v>
      </c>
      <c r="CL205" s="2">
        <v>0</v>
      </c>
      <c r="CM205" s="2">
        <v>0</v>
      </c>
      <c r="CN205" s="2" t="s">
        <v>3</v>
      </c>
      <c r="CO205" s="2">
        <v>0</v>
      </c>
      <c r="CP205" s="2">
        <f t="shared" si="331"/>
        <v>0</v>
      </c>
      <c r="CQ205" s="2">
        <f t="shared" si="332"/>
        <v>0</v>
      </c>
      <c r="CR205" s="2">
        <f t="shared" si="333"/>
        <v>0</v>
      </c>
      <c r="CS205" s="2">
        <f t="shared" si="334"/>
        <v>0</v>
      </c>
      <c r="CT205" s="2">
        <f t="shared" si="335"/>
        <v>0</v>
      </c>
      <c r="CU205" s="2">
        <f t="shared" si="336"/>
        <v>0</v>
      </c>
      <c r="CV205" s="2">
        <f t="shared" si="337"/>
        <v>0</v>
      </c>
      <c r="CW205" s="2">
        <f t="shared" si="338"/>
        <v>0</v>
      </c>
      <c r="CX205" s="2">
        <f t="shared" si="339"/>
        <v>0</v>
      </c>
      <c r="CY205" s="2">
        <f t="shared" si="340"/>
        <v>0</v>
      </c>
      <c r="CZ205" s="2">
        <f t="shared" si="341"/>
        <v>0</v>
      </c>
      <c r="DA205" s="2"/>
      <c r="DB205" s="2"/>
      <c r="DC205" s="2" t="s">
        <v>3</v>
      </c>
      <c r="DD205" s="2" t="s">
        <v>3</v>
      </c>
      <c r="DE205" s="2" t="s">
        <v>3</v>
      </c>
      <c r="DF205" s="2" t="s">
        <v>3</v>
      </c>
      <c r="DG205" s="2" t="s">
        <v>3</v>
      </c>
      <c r="DH205" s="2" t="s">
        <v>3</v>
      </c>
      <c r="DI205" s="2" t="s">
        <v>3</v>
      </c>
      <c r="DJ205" s="2" t="s">
        <v>3</v>
      </c>
      <c r="DK205" s="2" t="s">
        <v>3</v>
      </c>
      <c r="DL205" s="2" t="s">
        <v>3</v>
      </c>
      <c r="DM205" s="2" t="s">
        <v>3</v>
      </c>
      <c r="DN205" s="2">
        <v>0</v>
      </c>
      <c r="DO205" s="2">
        <v>0</v>
      </c>
      <c r="DP205" s="2">
        <v>1</v>
      </c>
      <c r="DQ205" s="2">
        <v>1</v>
      </c>
      <c r="DR205" s="2"/>
      <c r="DS205" s="2"/>
      <c r="DT205" s="2"/>
      <c r="DU205" s="2">
        <v>1009</v>
      </c>
      <c r="DV205" s="2" t="s">
        <v>94</v>
      </c>
      <c r="DW205" s="2" t="s">
        <v>94</v>
      </c>
      <c r="DX205" s="2">
        <v>1000</v>
      </c>
      <c r="DY205" s="2"/>
      <c r="DZ205" s="2" t="s">
        <v>3</v>
      </c>
      <c r="EA205" s="2" t="s">
        <v>3</v>
      </c>
      <c r="EB205" s="2" t="s">
        <v>3</v>
      </c>
      <c r="EC205" s="2" t="s">
        <v>3</v>
      </c>
      <c r="ED205" s="2"/>
      <c r="EE205" s="2">
        <v>83666879</v>
      </c>
      <c r="EF205" s="2">
        <v>2</v>
      </c>
      <c r="EG205" s="2" t="s">
        <v>24</v>
      </c>
      <c r="EH205" s="2">
        <v>27</v>
      </c>
      <c r="EI205" s="2" t="s">
        <v>59</v>
      </c>
      <c r="EJ205" s="2">
        <v>1</v>
      </c>
      <c r="EK205" s="2">
        <v>33001</v>
      </c>
      <c r="EL205" s="2" t="s">
        <v>59</v>
      </c>
      <c r="EM205" s="2" t="s">
        <v>60</v>
      </c>
      <c r="EN205" s="2"/>
      <c r="EO205" s="2" t="s">
        <v>3</v>
      </c>
      <c r="EP205" s="2"/>
      <c r="EQ205" s="2">
        <v>1024</v>
      </c>
      <c r="ER205" s="2">
        <v>0</v>
      </c>
      <c r="ES205" s="2">
        <v>0</v>
      </c>
      <c r="ET205" s="2">
        <v>0</v>
      </c>
      <c r="EU205" s="2">
        <v>0</v>
      </c>
      <c r="EV205" s="2">
        <v>0</v>
      </c>
      <c r="EW205" s="2">
        <v>0</v>
      </c>
      <c r="EX205" s="2">
        <v>0</v>
      </c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>
        <v>0</v>
      </c>
      <c r="FR205" s="2">
        <v>0</v>
      </c>
      <c r="FS205" s="2">
        <v>0</v>
      </c>
      <c r="FT205" s="2"/>
      <c r="FU205" s="2"/>
      <c r="FV205" s="2"/>
      <c r="FW205" s="2"/>
      <c r="FX205" s="2">
        <v>103</v>
      </c>
      <c r="FY205" s="2">
        <v>60</v>
      </c>
      <c r="FZ205" s="2"/>
      <c r="GA205" s="2" t="s">
        <v>3</v>
      </c>
      <c r="GB205" s="2"/>
      <c r="GC205" s="2"/>
      <c r="GD205" s="2">
        <v>1</v>
      </c>
      <c r="GE205" s="2"/>
      <c r="GF205" s="2">
        <v>1613753229</v>
      </c>
      <c r="GG205" s="2">
        <v>2</v>
      </c>
      <c r="GH205" s="2">
        <v>1</v>
      </c>
      <c r="GI205" s="2">
        <v>-2</v>
      </c>
      <c r="GJ205" s="2">
        <v>0</v>
      </c>
      <c r="GK205" s="2">
        <v>0</v>
      </c>
      <c r="GL205" s="2">
        <f t="shared" si="342"/>
        <v>0</v>
      </c>
      <c r="GM205" s="2">
        <f t="shared" si="343"/>
        <v>0</v>
      </c>
      <c r="GN205" s="2">
        <f t="shared" si="344"/>
        <v>0</v>
      </c>
      <c r="GO205" s="2">
        <f t="shared" si="345"/>
        <v>0</v>
      </c>
      <c r="GP205" s="2">
        <f t="shared" si="346"/>
        <v>0</v>
      </c>
      <c r="GQ205" s="2"/>
      <c r="GR205" s="2">
        <v>0</v>
      </c>
      <c r="GS205" s="2">
        <v>0</v>
      </c>
      <c r="GT205" s="2">
        <v>0</v>
      </c>
      <c r="GU205" s="2" t="s">
        <v>3</v>
      </c>
      <c r="GV205" s="2">
        <f t="shared" si="347"/>
        <v>0</v>
      </c>
      <c r="GW205" s="2">
        <v>1</v>
      </c>
      <c r="GX205" s="2">
        <f t="shared" si="348"/>
        <v>0</v>
      </c>
      <c r="GY205" s="2"/>
      <c r="GZ205" s="2"/>
      <c r="HA205" s="2">
        <v>0</v>
      </c>
      <c r="HB205" s="2">
        <v>0</v>
      </c>
      <c r="HC205" s="2">
        <f t="shared" si="349"/>
        <v>0</v>
      </c>
      <c r="HD205" s="2"/>
      <c r="HE205" s="2" t="s">
        <v>3</v>
      </c>
      <c r="HF205" s="2" t="s">
        <v>3</v>
      </c>
      <c r="HG205" s="2"/>
      <c r="HH205" s="2"/>
      <c r="HI205" s="2"/>
      <c r="HJ205" s="2"/>
      <c r="HK205" s="2"/>
      <c r="HL205" s="2"/>
      <c r="HM205" s="2" t="s">
        <v>3</v>
      </c>
      <c r="HN205" s="2" t="s">
        <v>61</v>
      </c>
      <c r="HO205" s="2" t="s">
        <v>62</v>
      </c>
      <c r="HP205" s="2" t="s">
        <v>59</v>
      </c>
      <c r="HQ205" s="2" t="s">
        <v>59</v>
      </c>
      <c r="HR205" s="2"/>
      <c r="HS205" s="2">
        <v>0</v>
      </c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>
        <v>0</v>
      </c>
      <c r="IL205" s="2"/>
      <c r="IM205" s="2"/>
      <c r="IN205" s="2"/>
      <c r="IO205" s="2"/>
      <c r="IP205" s="2"/>
      <c r="IQ205" s="2"/>
      <c r="IR205" s="2"/>
      <c r="IS205" s="2"/>
      <c r="IT205" s="2"/>
      <c r="IU205" s="2"/>
    </row>
    <row r="206" spans="1:255" x14ac:dyDescent="0.2">
      <c r="A206">
        <v>18</v>
      </c>
      <c r="B206">
        <v>1</v>
      </c>
      <c r="C206">
        <v>394</v>
      </c>
      <c r="E206" t="s">
        <v>3</v>
      </c>
      <c r="F206" t="s">
        <v>99</v>
      </c>
      <c r="G206" t="s">
        <v>100</v>
      </c>
      <c r="H206" t="s">
        <v>94</v>
      </c>
      <c r="I206">
        <f>I199*J206</f>
        <v>0</v>
      </c>
      <c r="J206">
        <v>0</v>
      </c>
      <c r="K206">
        <v>0</v>
      </c>
      <c r="L206">
        <v>0</v>
      </c>
      <c r="M206">
        <v>0</v>
      </c>
      <c r="N206">
        <f t="shared" si="310"/>
        <v>0</v>
      </c>
      <c r="O206">
        <f t="shared" si="311"/>
        <v>0</v>
      </c>
      <c r="P206">
        <f t="shared" si="312"/>
        <v>0</v>
      </c>
      <c r="Q206">
        <f t="shared" si="313"/>
        <v>0</v>
      </c>
      <c r="R206">
        <f t="shared" si="314"/>
        <v>0</v>
      </c>
      <c r="S206">
        <f t="shared" si="315"/>
        <v>0</v>
      </c>
      <c r="T206">
        <f t="shared" si="316"/>
        <v>0</v>
      </c>
      <c r="U206">
        <f t="shared" si="317"/>
        <v>0</v>
      </c>
      <c r="V206">
        <f t="shared" si="318"/>
        <v>0</v>
      </c>
      <c r="W206">
        <f t="shared" si="319"/>
        <v>0</v>
      </c>
      <c r="X206">
        <f t="shared" si="320"/>
        <v>0</v>
      </c>
      <c r="Y206">
        <f t="shared" si="321"/>
        <v>0</v>
      </c>
      <c r="AA206">
        <v>-1</v>
      </c>
      <c r="AB206">
        <f t="shared" si="322"/>
        <v>0</v>
      </c>
      <c r="AC206">
        <f t="shared" si="323"/>
        <v>0</v>
      </c>
      <c r="AD206">
        <f t="shared" si="324"/>
        <v>0</v>
      </c>
      <c r="AE206">
        <f t="shared" si="325"/>
        <v>0</v>
      </c>
      <c r="AF206">
        <f t="shared" si="326"/>
        <v>0</v>
      </c>
      <c r="AG206">
        <f t="shared" si="327"/>
        <v>0</v>
      </c>
      <c r="AH206">
        <f t="shared" si="328"/>
        <v>0</v>
      </c>
      <c r="AI206">
        <f t="shared" si="329"/>
        <v>0</v>
      </c>
      <c r="AJ206">
        <f t="shared" si="330"/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103</v>
      </c>
      <c r="AU206">
        <v>60</v>
      </c>
      <c r="AV206">
        <v>1</v>
      </c>
      <c r="AW206">
        <v>1</v>
      </c>
      <c r="AZ206">
        <v>1</v>
      </c>
      <c r="BA206">
        <v>1</v>
      </c>
      <c r="BB206">
        <v>1</v>
      </c>
      <c r="BC206">
        <v>1</v>
      </c>
      <c r="BD206" t="s">
        <v>3</v>
      </c>
      <c r="BE206" t="s">
        <v>3</v>
      </c>
      <c r="BF206" t="s">
        <v>3</v>
      </c>
      <c r="BG206" t="s">
        <v>3</v>
      </c>
      <c r="BH206">
        <v>3</v>
      </c>
      <c r="BI206">
        <v>1</v>
      </c>
      <c r="BJ206" t="s">
        <v>3</v>
      </c>
      <c r="BM206">
        <v>33001</v>
      </c>
      <c r="BN206">
        <v>0</v>
      </c>
      <c r="BO206" t="s">
        <v>3</v>
      </c>
      <c r="BP206">
        <v>0</v>
      </c>
      <c r="BQ206">
        <v>2</v>
      </c>
      <c r="BR206">
        <v>0</v>
      </c>
      <c r="BS206">
        <v>1</v>
      </c>
      <c r="BT206">
        <v>1</v>
      </c>
      <c r="BU206">
        <v>1</v>
      </c>
      <c r="BV206">
        <v>1</v>
      </c>
      <c r="BW206">
        <v>1</v>
      </c>
      <c r="BX206">
        <v>1</v>
      </c>
      <c r="BY206" t="s">
        <v>3</v>
      </c>
      <c r="BZ206">
        <v>103</v>
      </c>
      <c r="CA206">
        <v>60</v>
      </c>
      <c r="CB206" t="s">
        <v>3</v>
      </c>
      <c r="CE206">
        <v>0</v>
      </c>
      <c r="CF206">
        <v>0</v>
      </c>
      <c r="CG206">
        <v>0</v>
      </c>
      <c r="CH206">
        <v>0</v>
      </c>
      <c r="CI206">
        <v>0</v>
      </c>
      <c r="CJ206">
        <v>0</v>
      </c>
      <c r="CK206">
        <v>0</v>
      </c>
      <c r="CL206">
        <v>0</v>
      </c>
      <c r="CM206">
        <v>0</v>
      </c>
      <c r="CN206" t="s">
        <v>3</v>
      </c>
      <c r="CO206">
        <v>0</v>
      </c>
      <c r="CP206">
        <f t="shared" si="331"/>
        <v>0</v>
      </c>
      <c r="CQ206">
        <f t="shared" si="332"/>
        <v>0</v>
      </c>
      <c r="CR206">
        <f t="shared" si="333"/>
        <v>0</v>
      </c>
      <c r="CS206">
        <f t="shared" si="334"/>
        <v>0</v>
      </c>
      <c r="CT206">
        <f t="shared" si="335"/>
        <v>0</v>
      </c>
      <c r="CU206">
        <f t="shared" si="336"/>
        <v>0</v>
      </c>
      <c r="CV206">
        <f t="shared" si="337"/>
        <v>0</v>
      </c>
      <c r="CW206">
        <f t="shared" si="338"/>
        <v>0</v>
      </c>
      <c r="CX206">
        <f t="shared" si="339"/>
        <v>0</v>
      </c>
      <c r="CY206">
        <f t="shared" si="340"/>
        <v>0</v>
      </c>
      <c r="CZ206">
        <f t="shared" si="341"/>
        <v>0</v>
      </c>
      <c r="DC206" t="s">
        <v>3</v>
      </c>
      <c r="DD206" t="s">
        <v>3</v>
      </c>
      <c r="DE206" t="s">
        <v>3</v>
      </c>
      <c r="DF206" t="s">
        <v>3</v>
      </c>
      <c r="DG206" t="s">
        <v>3</v>
      </c>
      <c r="DH206" t="s">
        <v>3</v>
      </c>
      <c r="DI206" t="s">
        <v>3</v>
      </c>
      <c r="DJ206" t="s">
        <v>3</v>
      </c>
      <c r="DK206" t="s">
        <v>3</v>
      </c>
      <c r="DL206" t="s">
        <v>3</v>
      </c>
      <c r="DM206" t="s">
        <v>3</v>
      </c>
      <c r="DN206">
        <v>0</v>
      </c>
      <c r="DO206">
        <v>0</v>
      </c>
      <c r="DP206">
        <v>1</v>
      </c>
      <c r="DQ206">
        <v>1</v>
      </c>
      <c r="DU206">
        <v>1009</v>
      </c>
      <c r="DV206" t="s">
        <v>94</v>
      </c>
      <c r="DW206" t="s">
        <v>94</v>
      </c>
      <c r="DX206">
        <v>1000</v>
      </c>
      <c r="DZ206" t="s">
        <v>3</v>
      </c>
      <c r="EA206" t="s">
        <v>3</v>
      </c>
      <c r="EB206" t="s">
        <v>3</v>
      </c>
      <c r="EC206" t="s">
        <v>3</v>
      </c>
      <c r="EE206">
        <v>83666879</v>
      </c>
      <c r="EF206">
        <v>2</v>
      </c>
      <c r="EG206" t="s">
        <v>24</v>
      </c>
      <c r="EH206">
        <v>27</v>
      </c>
      <c r="EI206" t="s">
        <v>59</v>
      </c>
      <c r="EJ206">
        <v>1</v>
      </c>
      <c r="EK206">
        <v>33001</v>
      </c>
      <c r="EL206" t="s">
        <v>59</v>
      </c>
      <c r="EM206" t="s">
        <v>60</v>
      </c>
      <c r="EO206" t="s">
        <v>3</v>
      </c>
      <c r="EQ206">
        <v>1024</v>
      </c>
      <c r="ER206">
        <v>0</v>
      </c>
      <c r="ES206">
        <v>0</v>
      </c>
      <c r="ET206">
        <v>0</v>
      </c>
      <c r="EU206">
        <v>0</v>
      </c>
      <c r="EV206">
        <v>0</v>
      </c>
      <c r="EW206">
        <v>0</v>
      </c>
      <c r="EX206">
        <v>0</v>
      </c>
      <c r="FQ206">
        <v>0</v>
      </c>
      <c r="FR206">
        <v>0</v>
      </c>
      <c r="FS206">
        <v>0</v>
      </c>
      <c r="FX206">
        <v>103</v>
      </c>
      <c r="FY206">
        <v>60</v>
      </c>
      <c r="GA206" t="s">
        <v>3</v>
      </c>
      <c r="GD206">
        <v>1</v>
      </c>
      <c r="GF206">
        <v>1613753229</v>
      </c>
      <c r="GG206">
        <v>2</v>
      </c>
      <c r="GH206">
        <v>1</v>
      </c>
      <c r="GI206">
        <v>-2</v>
      </c>
      <c r="GJ206">
        <v>0</v>
      </c>
      <c r="GK206">
        <v>0</v>
      </c>
      <c r="GL206">
        <f t="shared" si="342"/>
        <v>0</v>
      </c>
      <c r="GM206">
        <f t="shared" si="343"/>
        <v>0</v>
      </c>
      <c r="GN206">
        <f t="shared" si="344"/>
        <v>0</v>
      </c>
      <c r="GO206">
        <f t="shared" si="345"/>
        <v>0</v>
      </c>
      <c r="GP206">
        <f t="shared" si="346"/>
        <v>0</v>
      </c>
      <c r="GR206">
        <v>0</v>
      </c>
      <c r="GS206">
        <v>0</v>
      </c>
      <c r="GT206">
        <v>0</v>
      </c>
      <c r="GU206" t="s">
        <v>3</v>
      </c>
      <c r="GV206">
        <f t="shared" si="347"/>
        <v>0</v>
      </c>
      <c r="GW206">
        <v>1</v>
      </c>
      <c r="GX206">
        <f t="shared" si="348"/>
        <v>0</v>
      </c>
      <c r="HA206">
        <v>0</v>
      </c>
      <c r="HB206">
        <v>0</v>
      </c>
      <c r="HC206">
        <f t="shared" si="349"/>
        <v>0</v>
      </c>
      <c r="HE206" t="s">
        <v>3</v>
      </c>
      <c r="HF206" t="s">
        <v>3</v>
      </c>
      <c r="HM206" t="s">
        <v>3</v>
      </c>
      <c r="HN206" t="s">
        <v>61</v>
      </c>
      <c r="HO206" t="s">
        <v>62</v>
      </c>
      <c r="HP206" t="s">
        <v>59</v>
      </c>
      <c r="HQ206" t="s">
        <v>59</v>
      </c>
      <c r="HS206">
        <v>0</v>
      </c>
      <c r="IK206">
        <v>0</v>
      </c>
    </row>
    <row r="207" spans="1:255" x14ac:dyDescent="0.2">
      <c r="A207" s="2">
        <v>18</v>
      </c>
      <c r="B207" s="2">
        <v>1</v>
      </c>
      <c r="C207" s="2">
        <v>383</v>
      </c>
      <c r="D207" s="2"/>
      <c r="E207" s="2" t="s">
        <v>3</v>
      </c>
      <c r="F207" s="2" t="s">
        <v>102</v>
      </c>
      <c r="G207" s="2" t="s">
        <v>204</v>
      </c>
      <c r="H207" s="2" t="s">
        <v>43</v>
      </c>
      <c r="I207" s="2">
        <f>I198*J207</f>
        <v>0</v>
      </c>
      <c r="J207" s="2">
        <v>0</v>
      </c>
      <c r="K207" s="2">
        <v>0</v>
      </c>
      <c r="L207" s="2">
        <v>0</v>
      </c>
      <c r="M207" s="2">
        <v>0</v>
      </c>
      <c r="N207" s="2">
        <f t="shared" si="310"/>
        <v>0</v>
      </c>
      <c r="O207" s="2">
        <f t="shared" si="311"/>
        <v>0</v>
      </c>
      <c r="P207" s="2">
        <f t="shared" si="312"/>
        <v>0</v>
      </c>
      <c r="Q207" s="2">
        <f t="shared" si="313"/>
        <v>0</v>
      </c>
      <c r="R207" s="2">
        <f t="shared" si="314"/>
        <v>0</v>
      </c>
      <c r="S207" s="2">
        <f t="shared" si="315"/>
        <v>0</v>
      </c>
      <c r="T207" s="2">
        <f t="shared" si="316"/>
        <v>0</v>
      </c>
      <c r="U207" s="2">
        <f t="shared" si="317"/>
        <v>0</v>
      </c>
      <c r="V207" s="2">
        <f t="shared" si="318"/>
        <v>0</v>
      </c>
      <c r="W207" s="2">
        <f t="shared" si="319"/>
        <v>0</v>
      </c>
      <c r="X207" s="2">
        <f t="shared" si="320"/>
        <v>0</v>
      </c>
      <c r="Y207" s="2">
        <f t="shared" si="321"/>
        <v>0</v>
      </c>
      <c r="Z207" s="2"/>
      <c r="AA207" s="2">
        <v>-1</v>
      </c>
      <c r="AB207" s="2">
        <f t="shared" si="322"/>
        <v>0</v>
      </c>
      <c r="AC207" s="2">
        <f t="shared" si="323"/>
        <v>0</v>
      </c>
      <c r="AD207" s="2">
        <f t="shared" si="324"/>
        <v>0</v>
      </c>
      <c r="AE207" s="2">
        <f t="shared" si="325"/>
        <v>0</v>
      </c>
      <c r="AF207" s="2">
        <f t="shared" si="326"/>
        <v>0</v>
      </c>
      <c r="AG207" s="2">
        <f t="shared" si="327"/>
        <v>0</v>
      </c>
      <c r="AH207" s="2">
        <f t="shared" si="328"/>
        <v>0</v>
      </c>
      <c r="AI207" s="2">
        <f t="shared" si="329"/>
        <v>0</v>
      </c>
      <c r="AJ207" s="2">
        <f t="shared" si="330"/>
        <v>0</v>
      </c>
      <c r="AK207" s="2">
        <v>0</v>
      </c>
      <c r="AL207" s="2">
        <v>0</v>
      </c>
      <c r="AM207" s="2">
        <v>0</v>
      </c>
      <c r="AN207" s="2">
        <v>0</v>
      </c>
      <c r="AO207" s="2">
        <v>0</v>
      </c>
      <c r="AP207" s="2">
        <v>0</v>
      </c>
      <c r="AQ207" s="2">
        <v>0</v>
      </c>
      <c r="AR207" s="2">
        <v>0</v>
      </c>
      <c r="AS207" s="2">
        <v>0</v>
      </c>
      <c r="AT207" s="2">
        <v>103</v>
      </c>
      <c r="AU207" s="2">
        <v>60</v>
      </c>
      <c r="AV207" s="2">
        <v>1</v>
      </c>
      <c r="AW207" s="2">
        <v>1</v>
      </c>
      <c r="AX207" s="2"/>
      <c r="AY207" s="2"/>
      <c r="AZ207" s="2">
        <v>1</v>
      </c>
      <c r="BA207" s="2">
        <v>1</v>
      </c>
      <c r="BB207" s="2">
        <v>1</v>
      </c>
      <c r="BC207" s="2">
        <v>1</v>
      </c>
      <c r="BD207" s="2" t="s">
        <v>3</v>
      </c>
      <c r="BE207" s="2" t="s">
        <v>3</v>
      </c>
      <c r="BF207" s="2" t="s">
        <v>3</v>
      </c>
      <c r="BG207" s="2" t="s">
        <v>3</v>
      </c>
      <c r="BH207" s="2">
        <v>3</v>
      </c>
      <c r="BI207" s="2">
        <v>1</v>
      </c>
      <c r="BJ207" s="2" t="s">
        <v>3</v>
      </c>
      <c r="BK207" s="2"/>
      <c r="BL207" s="2"/>
      <c r="BM207" s="2">
        <v>33001</v>
      </c>
      <c r="BN207" s="2">
        <v>0</v>
      </c>
      <c r="BO207" s="2" t="s">
        <v>3</v>
      </c>
      <c r="BP207" s="2">
        <v>0</v>
      </c>
      <c r="BQ207" s="2">
        <v>2</v>
      </c>
      <c r="BR207" s="2">
        <v>0</v>
      </c>
      <c r="BS207" s="2">
        <v>1</v>
      </c>
      <c r="BT207" s="2">
        <v>1</v>
      </c>
      <c r="BU207" s="2">
        <v>1</v>
      </c>
      <c r="BV207" s="2">
        <v>1</v>
      </c>
      <c r="BW207" s="2">
        <v>1</v>
      </c>
      <c r="BX207" s="2">
        <v>1</v>
      </c>
      <c r="BY207" s="2" t="s">
        <v>3</v>
      </c>
      <c r="BZ207" s="2">
        <v>103</v>
      </c>
      <c r="CA207" s="2">
        <v>60</v>
      </c>
      <c r="CB207" s="2" t="s">
        <v>3</v>
      </c>
      <c r="CC207" s="2"/>
      <c r="CD207" s="2"/>
      <c r="CE207" s="2">
        <v>0</v>
      </c>
      <c r="CF207" s="2">
        <v>0</v>
      </c>
      <c r="CG207" s="2">
        <v>0</v>
      </c>
      <c r="CH207" s="2">
        <v>0</v>
      </c>
      <c r="CI207" s="2">
        <v>0</v>
      </c>
      <c r="CJ207" s="2">
        <v>0</v>
      </c>
      <c r="CK207" s="2">
        <v>0</v>
      </c>
      <c r="CL207" s="2">
        <v>0</v>
      </c>
      <c r="CM207" s="2">
        <v>0</v>
      </c>
      <c r="CN207" s="2" t="s">
        <v>3</v>
      </c>
      <c r="CO207" s="2">
        <v>0</v>
      </c>
      <c r="CP207" s="2">
        <f t="shared" si="331"/>
        <v>0</v>
      </c>
      <c r="CQ207" s="2">
        <f t="shared" si="332"/>
        <v>0</v>
      </c>
      <c r="CR207" s="2">
        <f t="shared" si="333"/>
        <v>0</v>
      </c>
      <c r="CS207" s="2">
        <f t="shared" si="334"/>
        <v>0</v>
      </c>
      <c r="CT207" s="2">
        <f t="shared" si="335"/>
        <v>0</v>
      </c>
      <c r="CU207" s="2">
        <f t="shared" si="336"/>
        <v>0</v>
      </c>
      <c r="CV207" s="2">
        <f t="shared" si="337"/>
        <v>0</v>
      </c>
      <c r="CW207" s="2">
        <f t="shared" si="338"/>
        <v>0</v>
      </c>
      <c r="CX207" s="2">
        <f t="shared" si="339"/>
        <v>0</v>
      </c>
      <c r="CY207" s="2">
        <f t="shared" si="340"/>
        <v>0</v>
      </c>
      <c r="CZ207" s="2">
        <f t="shared" si="341"/>
        <v>0</v>
      </c>
      <c r="DA207" s="2"/>
      <c r="DB207" s="2"/>
      <c r="DC207" s="2" t="s">
        <v>3</v>
      </c>
      <c r="DD207" s="2" t="s">
        <v>3</v>
      </c>
      <c r="DE207" s="2" t="s">
        <v>3</v>
      </c>
      <c r="DF207" s="2" t="s">
        <v>3</v>
      </c>
      <c r="DG207" s="2" t="s">
        <v>3</v>
      </c>
      <c r="DH207" s="2" t="s">
        <v>3</v>
      </c>
      <c r="DI207" s="2" t="s">
        <v>3</v>
      </c>
      <c r="DJ207" s="2" t="s">
        <v>3</v>
      </c>
      <c r="DK207" s="2" t="s">
        <v>3</v>
      </c>
      <c r="DL207" s="2" t="s">
        <v>3</v>
      </c>
      <c r="DM207" s="2" t="s">
        <v>3</v>
      </c>
      <c r="DN207" s="2">
        <v>0</v>
      </c>
      <c r="DO207" s="2">
        <v>0</v>
      </c>
      <c r="DP207" s="2">
        <v>1</v>
      </c>
      <c r="DQ207" s="2">
        <v>1</v>
      </c>
      <c r="DR207" s="2"/>
      <c r="DS207" s="2"/>
      <c r="DT207" s="2"/>
      <c r="DU207" s="2">
        <v>1013</v>
      </c>
      <c r="DV207" s="2" t="s">
        <v>43</v>
      </c>
      <c r="DW207" s="2" t="s">
        <v>43</v>
      </c>
      <c r="DX207" s="2">
        <v>1</v>
      </c>
      <c r="DY207" s="2"/>
      <c r="DZ207" s="2" t="s">
        <v>3</v>
      </c>
      <c r="EA207" s="2" t="s">
        <v>3</v>
      </c>
      <c r="EB207" s="2" t="s">
        <v>3</v>
      </c>
      <c r="EC207" s="2" t="s">
        <v>3</v>
      </c>
      <c r="ED207" s="2"/>
      <c r="EE207" s="2">
        <v>83666879</v>
      </c>
      <c r="EF207" s="2">
        <v>2</v>
      </c>
      <c r="EG207" s="2" t="s">
        <v>24</v>
      </c>
      <c r="EH207" s="2">
        <v>27</v>
      </c>
      <c r="EI207" s="2" t="s">
        <v>59</v>
      </c>
      <c r="EJ207" s="2">
        <v>1</v>
      </c>
      <c r="EK207" s="2">
        <v>33001</v>
      </c>
      <c r="EL207" s="2" t="s">
        <v>59</v>
      </c>
      <c r="EM207" s="2" t="s">
        <v>60</v>
      </c>
      <c r="EN207" s="2"/>
      <c r="EO207" s="2" t="s">
        <v>3</v>
      </c>
      <c r="EP207" s="2"/>
      <c r="EQ207" s="2">
        <v>1024</v>
      </c>
      <c r="ER207" s="2">
        <v>0</v>
      </c>
      <c r="ES207" s="2">
        <v>0</v>
      </c>
      <c r="ET207" s="2">
        <v>0</v>
      </c>
      <c r="EU207" s="2">
        <v>0</v>
      </c>
      <c r="EV207" s="2">
        <v>0</v>
      </c>
      <c r="EW207" s="2">
        <v>0</v>
      </c>
      <c r="EX207" s="2">
        <v>0</v>
      </c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>
        <v>0</v>
      </c>
      <c r="FR207" s="2">
        <v>0</v>
      </c>
      <c r="FS207" s="2">
        <v>0</v>
      </c>
      <c r="FT207" s="2"/>
      <c r="FU207" s="2"/>
      <c r="FV207" s="2"/>
      <c r="FW207" s="2"/>
      <c r="FX207" s="2">
        <v>103</v>
      </c>
      <c r="FY207" s="2">
        <v>60</v>
      </c>
      <c r="FZ207" s="2"/>
      <c r="GA207" s="2" t="s">
        <v>3</v>
      </c>
      <c r="GB207" s="2"/>
      <c r="GC207" s="2"/>
      <c r="GD207" s="2">
        <v>1</v>
      </c>
      <c r="GE207" s="2"/>
      <c r="GF207" s="2">
        <v>1740798612</v>
      </c>
      <c r="GG207" s="2">
        <v>2</v>
      </c>
      <c r="GH207" s="2">
        <v>1</v>
      </c>
      <c r="GI207" s="2">
        <v>-2</v>
      </c>
      <c r="GJ207" s="2">
        <v>0</v>
      </c>
      <c r="GK207" s="2">
        <v>0</v>
      </c>
      <c r="GL207" s="2">
        <f t="shared" si="342"/>
        <v>0</v>
      </c>
      <c r="GM207" s="2">
        <f t="shared" si="343"/>
        <v>0</v>
      </c>
      <c r="GN207" s="2">
        <f t="shared" si="344"/>
        <v>0</v>
      </c>
      <c r="GO207" s="2">
        <f t="shared" si="345"/>
        <v>0</v>
      </c>
      <c r="GP207" s="2">
        <f t="shared" si="346"/>
        <v>0</v>
      </c>
      <c r="GQ207" s="2"/>
      <c r="GR207" s="2">
        <v>0</v>
      </c>
      <c r="GS207" s="2">
        <v>0</v>
      </c>
      <c r="GT207" s="2">
        <v>0</v>
      </c>
      <c r="GU207" s="2" t="s">
        <v>3</v>
      </c>
      <c r="GV207" s="2">
        <f t="shared" si="347"/>
        <v>0</v>
      </c>
      <c r="GW207" s="2">
        <v>1</v>
      </c>
      <c r="GX207" s="2">
        <f t="shared" si="348"/>
        <v>0</v>
      </c>
      <c r="GY207" s="2"/>
      <c r="GZ207" s="2"/>
      <c r="HA207" s="2">
        <v>0</v>
      </c>
      <c r="HB207" s="2">
        <v>0</v>
      </c>
      <c r="HC207" s="2">
        <f t="shared" si="349"/>
        <v>0</v>
      </c>
      <c r="HD207" s="2"/>
      <c r="HE207" s="2" t="s">
        <v>3</v>
      </c>
      <c r="HF207" s="2" t="s">
        <v>3</v>
      </c>
      <c r="HG207" s="2"/>
      <c r="HH207" s="2"/>
      <c r="HI207" s="2"/>
      <c r="HJ207" s="2"/>
      <c r="HK207" s="2"/>
      <c r="HL207" s="2"/>
      <c r="HM207" s="2" t="s">
        <v>3</v>
      </c>
      <c r="HN207" s="2" t="s">
        <v>61</v>
      </c>
      <c r="HO207" s="2" t="s">
        <v>62</v>
      </c>
      <c r="HP207" s="2" t="s">
        <v>59</v>
      </c>
      <c r="HQ207" s="2" t="s">
        <v>59</v>
      </c>
      <c r="HR207" s="2"/>
      <c r="HS207" s="2">
        <v>0</v>
      </c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>
        <v>0</v>
      </c>
      <c r="IL207" s="2"/>
      <c r="IM207" s="2"/>
      <c r="IN207" s="2"/>
      <c r="IO207" s="2"/>
      <c r="IP207" s="2"/>
      <c r="IQ207" s="2"/>
      <c r="IR207" s="2"/>
      <c r="IS207" s="2"/>
      <c r="IT207" s="2"/>
      <c r="IU207" s="2"/>
    </row>
    <row r="208" spans="1:255" x14ac:dyDescent="0.2">
      <c r="A208">
        <v>18</v>
      </c>
      <c r="B208">
        <v>1</v>
      </c>
      <c r="C208">
        <v>397</v>
      </c>
      <c r="E208" t="s">
        <v>3</v>
      </c>
      <c r="F208" t="s">
        <v>102</v>
      </c>
      <c r="G208" t="s">
        <v>204</v>
      </c>
      <c r="H208" t="s">
        <v>43</v>
      </c>
      <c r="I208">
        <f>I199*J208</f>
        <v>0</v>
      </c>
      <c r="J208">
        <v>0</v>
      </c>
      <c r="K208">
        <v>0</v>
      </c>
      <c r="L208">
        <v>0</v>
      </c>
      <c r="M208">
        <v>0</v>
      </c>
      <c r="N208">
        <f t="shared" si="310"/>
        <v>0</v>
      </c>
      <c r="O208">
        <f t="shared" si="311"/>
        <v>0</v>
      </c>
      <c r="P208">
        <f t="shared" si="312"/>
        <v>0</v>
      </c>
      <c r="Q208">
        <f t="shared" si="313"/>
        <v>0</v>
      </c>
      <c r="R208">
        <f t="shared" si="314"/>
        <v>0</v>
      </c>
      <c r="S208">
        <f t="shared" si="315"/>
        <v>0</v>
      </c>
      <c r="T208">
        <f t="shared" si="316"/>
        <v>0</v>
      </c>
      <c r="U208">
        <f t="shared" si="317"/>
        <v>0</v>
      </c>
      <c r="V208">
        <f t="shared" si="318"/>
        <v>0</v>
      </c>
      <c r="W208">
        <f t="shared" si="319"/>
        <v>0</v>
      </c>
      <c r="X208">
        <f t="shared" si="320"/>
        <v>0</v>
      </c>
      <c r="Y208">
        <f t="shared" si="321"/>
        <v>0</v>
      </c>
      <c r="AA208">
        <v>-1</v>
      </c>
      <c r="AB208">
        <f t="shared" si="322"/>
        <v>0</v>
      </c>
      <c r="AC208">
        <f t="shared" si="323"/>
        <v>0</v>
      </c>
      <c r="AD208">
        <f t="shared" si="324"/>
        <v>0</v>
      </c>
      <c r="AE208">
        <f t="shared" si="325"/>
        <v>0</v>
      </c>
      <c r="AF208">
        <f t="shared" si="326"/>
        <v>0</v>
      </c>
      <c r="AG208">
        <f t="shared" si="327"/>
        <v>0</v>
      </c>
      <c r="AH208">
        <f t="shared" si="328"/>
        <v>0</v>
      </c>
      <c r="AI208">
        <f t="shared" si="329"/>
        <v>0</v>
      </c>
      <c r="AJ208">
        <f t="shared" si="330"/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0</v>
      </c>
      <c r="AT208">
        <v>103</v>
      </c>
      <c r="AU208">
        <v>60</v>
      </c>
      <c r="AV208">
        <v>1</v>
      </c>
      <c r="AW208">
        <v>1</v>
      </c>
      <c r="AZ208">
        <v>1</v>
      </c>
      <c r="BA208">
        <v>1</v>
      </c>
      <c r="BB208">
        <v>1</v>
      </c>
      <c r="BC208">
        <v>1</v>
      </c>
      <c r="BD208" t="s">
        <v>3</v>
      </c>
      <c r="BE208" t="s">
        <v>3</v>
      </c>
      <c r="BF208" t="s">
        <v>3</v>
      </c>
      <c r="BG208" t="s">
        <v>3</v>
      </c>
      <c r="BH208">
        <v>3</v>
      </c>
      <c r="BI208">
        <v>1</v>
      </c>
      <c r="BJ208" t="s">
        <v>3</v>
      </c>
      <c r="BM208">
        <v>33001</v>
      </c>
      <c r="BN208">
        <v>0</v>
      </c>
      <c r="BO208" t="s">
        <v>3</v>
      </c>
      <c r="BP208">
        <v>0</v>
      </c>
      <c r="BQ208">
        <v>2</v>
      </c>
      <c r="BR208">
        <v>0</v>
      </c>
      <c r="BS208">
        <v>1</v>
      </c>
      <c r="BT208">
        <v>1</v>
      </c>
      <c r="BU208">
        <v>1</v>
      </c>
      <c r="BV208">
        <v>1</v>
      </c>
      <c r="BW208">
        <v>1</v>
      </c>
      <c r="BX208">
        <v>1</v>
      </c>
      <c r="BY208" t="s">
        <v>3</v>
      </c>
      <c r="BZ208">
        <v>103</v>
      </c>
      <c r="CA208">
        <v>60</v>
      </c>
      <c r="CB208" t="s">
        <v>3</v>
      </c>
      <c r="CE208">
        <v>0</v>
      </c>
      <c r="CF208">
        <v>0</v>
      </c>
      <c r="CG208">
        <v>0</v>
      </c>
      <c r="CH208">
        <v>0</v>
      </c>
      <c r="CI208">
        <v>0</v>
      </c>
      <c r="CJ208">
        <v>0</v>
      </c>
      <c r="CK208">
        <v>0</v>
      </c>
      <c r="CL208">
        <v>0</v>
      </c>
      <c r="CM208">
        <v>0</v>
      </c>
      <c r="CN208" t="s">
        <v>3</v>
      </c>
      <c r="CO208">
        <v>0</v>
      </c>
      <c r="CP208">
        <f t="shared" si="331"/>
        <v>0</v>
      </c>
      <c r="CQ208">
        <f t="shared" si="332"/>
        <v>0</v>
      </c>
      <c r="CR208">
        <f t="shared" si="333"/>
        <v>0</v>
      </c>
      <c r="CS208">
        <f t="shared" si="334"/>
        <v>0</v>
      </c>
      <c r="CT208">
        <f t="shared" si="335"/>
        <v>0</v>
      </c>
      <c r="CU208">
        <f t="shared" si="336"/>
        <v>0</v>
      </c>
      <c r="CV208">
        <f t="shared" si="337"/>
        <v>0</v>
      </c>
      <c r="CW208">
        <f t="shared" si="338"/>
        <v>0</v>
      </c>
      <c r="CX208">
        <f t="shared" si="339"/>
        <v>0</v>
      </c>
      <c r="CY208">
        <f t="shared" si="340"/>
        <v>0</v>
      </c>
      <c r="CZ208">
        <f t="shared" si="341"/>
        <v>0</v>
      </c>
      <c r="DC208" t="s">
        <v>3</v>
      </c>
      <c r="DD208" t="s">
        <v>3</v>
      </c>
      <c r="DE208" t="s">
        <v>3</v>
      </c>
      <c r="DF208" t="s">
        <v>3</v>
      </c>
      <c r="DG208" t="s">
        <v>3</v>
      </c>
      <c r="DH208" t="s">
        <v>3</v>
      </c>
      <c r="DI208" t="s">
        <v>3</v>
      </c>
      <c r="DJ208" t="s">
        <v>3</v>
      </c>
      <c r="DK208" t="s">
        <v>3</v>
      </c>
      <c r="DL208" t="s">
        <v>3</v>
      </c>
      <c r="DM208" t="s">
        <v>3</v>
      </c>
      <c r="DN208">
        <v>0</v>
      </c>
      <c r="DO208">
        <v>0</v>
      </c>
      <c r="DP208">
        <v>1</v>
      </c>
      <c r="DQ208">
        <v>1</v>
      </c>
      <c r="DU208">
        <v>1013</v>
      </c>
      <c r="DV208" t="s">
        <v>43</v>
      </c>
      <c r="DW208" t="s">
        <v>43</v>
      </c>
      <c r="DX208">
        <v>1</v>
      </c>
      <c r="DZ208" t="s">
        <v>3</v>
      </c>
      <c r="EA208" t="s">
        <v>3</v>
      </c>
      <c r="EB208" t="s">
        <v>3</v>
      </c>
      <c r="EC208" t="s">
        <v>3</v>
      </c>
      <c r="EE208">
        <v>83666879</v>
      </c>
      <c r="EF208">
        <v>2</v>
      </c>
      <c r="EG208" t="s">
        <v>24</v>
      </c>
      <c r="EH208">
        <v>27</v>
      </c>
      <c r="EI208" t="s">
        <v>59</v>
      </c>
      <c r="EJ208">
        <v>1</v>
      </c>
      <c r="EK208">
        <v>33001</v>
      </c>
      <c r="EL208" t="s">
        <v>59</v>
      </c>
      <c r="EM208" t="s">
        <v>60</v>
      </c>
      <c r="EO208" t="s">
        <v>3</v>
      </c>
      <c r="EQ208">
        <v>1024</v>
      </c>
      <c r="ER208">
        <v>0</v>
      </c>
      <c r="ES208">
        <v>0</v>
      </c>
      <c r="ET208">
        <v>0</v>
      </c>
      <c r="EU208">
        <v>0</v>
      </c>
      <c r="EV208">
        <v>0</v>
      </c>
      <c r="EW208">
        <v>0</v>
      </c>
      <c r="EX208">
        <v>0</v>
      </c>
      <c r="FQ208">
        <v>0</v>
      </c>
      <c r="FR208">
        <v>0</v>
      </c>
      <c r="FS208">
        <v>0</v>
      </c>
      <c r="FX208">
        <v>103</v>
      </c>
      <c r="FY208">
        <v>60</v>
      </c>
      <c r="GA208" t="s">
        <v>3</v>
      </c>
      <c r="GD208">
        <v>1</v>
      </c>
      <c r="GF208">
        <v>1740798612</v>
      </c>
      <c r="GG208">
        <v>2</v>
      </c>
      <c r="GH208">
        <v>1</v>
      </c>
      <c r="GI208">
        <v>-2</v>
      </c>
      <c r="GJ208">
        <v>0</v>
      </c>
      <c r="GK208">
        <v>0</v>
      </c>
      <c r="GL208">
        <f t="shared" si="342"/>
        <v>0</v>
      </c>
      <c r="GM208">
        <f t="shared" si="343"/>
        <v>0</v>
      </c>
      <c r="GN208">
        <f t="shared" si="344"/>
        <v>0</v>
      </c>
      <c r="GO208">
        <f t="shared" si="345"/>
        <v>0</v>
      </c>
      <c r="GP208">
        <f t="shared" si="346"/>
        <v>0</v>
      </c>
      <c r="GR208">
        <v>0</v>
      </c>
      <c r="GS208">
        <v>0</v>
      </c>
      <c r="GT208">
        <v>0</v>
      </c>
      <c r="GU208" t="s">
        <v>3</v>
      </c>
      <c r="GV208">
        <f t="shared" si="347"/>
        <v>0</v>
      </c>
      <c r="GW208">
        <v>1</v>
      </c>
      <c r="GX208">
        <f t="shared" si="348"/>
        <v>0</v>
      </c>
      <c r="HA208">
        <v>0</v>
      </c>
      <c r="HB208">
        <v>0</v>
      </c>
      <c r="HC208">
        <f t="shared" si="349"/>
        <v>0</v>
      </c>
      <c r="HE208" t="s">
        <v>3</v>
      </c>
      <c r="HF208" t="s">
        <v>3</v>
      </c>
      <c r="HM208" t="s">
        <v>3</v>
      </c>
      <c r="HN208" t="s">
        <v>61</v>
      </c>
      <c r="HO208" t="s">
        <v>62</v>
      </c>
      <c r="HP208" t="s">
        <v>59</v>
      </c>
      <c r="HQ208" t="s">
        <v>59</v>
      </c>
      <c r="HS208">
        <v>0</v>
      </c>
      <c r="IK208">
        <v>0</v>
      </c>
    </row>
    <row r="209" spans="1:255" x14ac:dyDescent="0.2">
      <c r="A209" s="2">
        <v>18</v>
      </c>
      <c r="B209" s="2">
        <v>1</v>
      </c>
      <c r="C209" s="2">
        <v>384</v>
      </c>
      <c r="D209" s="2"/>
      <c r="E209" s="2" t="s">
        <v>3</v>
      </c>
      <c r="F209" s="2" t="s">
        <v>205</v>
      </c>
      <c r="G209" s="2" t="s">
        <v>121</v>
      </c>
      <c r="H209" s="2" t="s">
        <v>86</v>
      </c>
      <c r="I209" s="2">
        <f>I198*J209</f>
        <v>0</v>
      </c>
      <c r="J209" s="2">
        <v>0</v>
      </c>
      <c r="K209" s="2">
        <v>0</v>
      </c>
      <c r="L209" s="2">
        <v>0</v>
      </c>
      <c r="M209" s="2">
        <v>0</v>
      </c>
      <c r="N209" s="2">
        <f t="shared" si="310"/>
        <v>0</v>
      </c>
      <c r="O209" s="2">
        <f t="shared" si="311"/>
        <v>0</v>
      </c>
      <c r="P209" s="2">
        <f t="shared" si="312"/>
        <v>0</v>
      </c>
      <c r="Q209" s="2">
        <f t="shared" si="313"/>
        <v>0</v>
      </c>
      <c r="R209" s="2">
        <f t="shared" si="314"/>
        <v>0</v>
      </c>
      <c r="S209" s="2">
        <f t="shared" si="315"/>
        <v>0</v>
      </c>
      <c r="T209" s="2">
        <f t="shared" si="316"/>
        <v>0</v>
      </c>
      <c r="U209" s="2">
        <f t="shared" si="317"/>
        <v>0</v>
      </c>
      <c r="V209" s="2">
        <f t="shared" si="318"/>
        <v>0</v>
      </c>
      <c r="W209" s="2">
        <f t="shared" si="319"/>
        <v>0</v>
      </c>
      <c r="X209" s="2">
        <f t="shared" si="320"/>
        <v>0</v>
      </c>
      <c r="Y209" s="2">
        <f t="shared" si="321"/>
        <v>0</v>
      </c>
      <c r="Z209" s="2"/>
      <c r="AA209" s="2">
        <v>-1</v>
      </c>
      <c r="AB209" s="2">
        <f t="shared" si="322"/>
        <v>0</v>
      </c>
      <c r="AC209" s="2">
        <f t="shared" si="323"/>
        <v>0</v>
      </c>
      <c r="AD209" s="2">
        <f t="shared" si="324"/>
        <v>0</v>
      </c>
      <c r="AE209" s="2">
        <f t="shared" si="325"/>
        <v>0</v>
      </c>
      <c r="AF209" s="2">
        <f t="shared" si="326"/>
        <v>0</v>
      </c>
      <c r="AG209" s="2">
        <f t="shared" si="327"/>
        <v>0</v>
      </c>
      <c r="AH209" s="2">
        <f t="shared" si="328"/>
        <v>0</v>
      </c>
      <c r="AI209" s="2">
        <f t="shared" si="329"/>
        <v>0</v>
      </c>
      <c r="AJ209" s="2">
        <f t="shared" si="330"/>
        <v>0</v>
      </c>
      <c r="AK209" s="2">
        <v>0</v>
      </c>
      <c r="AL209" s="2">
        <v>0</v>
      </c>
      <c r="AM209" s="2">
        <v>0</v>
      </c>
      <c r="AN209" s="2">
        <v>0</v>
      </c>
      <c r="AO209" s="2">
        <v>0</v>
      </c>
      <c r="AP209" s="2">
        <v>0</v>
      </c>
      <c r="AQ209" s="2">
        <v>0</v>
      </c>
      <c r="AR209" s="2">
        <v>0</v>
      </c>
      <c r="AS209" s="2">
        <v>0</v>
      </c>
      <c r="AT209" s="2">
        <v>103</v>
      </c>
      <c r="AU209" s="2">
        <v>60</v>
      </c>
      <c r="AV209" s="2">
        <v>1</v>
      </c>
      <c r="AW209" s="2">
        <v>1</v>
      </c>
      <c r="AX209" s="2"/>
      <c r="AY209" s="2"/>
      <c r="AZ209" s="2">
        <v>1</v>
      </c>
      <c r="BA209" s="2">
        <v>1</v>
      </c>
      <c r="BB209" s="2">
        <v>1</v>
      </c>
      <c r="BC209" s="2">
        <v>1</v>
      </c>
      <c r="BD209" s="2" t="s">
        <v>3</v>
      </c>
      <c r="BE209" s="2" t="s">
        <v>3</v>
      </c>
      <c r="BF209" s="2" t="s">
        <v>3</v>
      </c>
      <c r="BG209" s="2" t="s">
        <v>3</v>
      </c>
      <c r="BH209" s="2">
        <v>3</v>
      </c>
      <c r="BI209" s="2">
        <v>1</v>
      </c>
      <c r="BJ209" s="2" t="s">
        <v>3</v>
      </c>
      <c r="BK209" s="2"/>
      <c r="BL209" s="2"/>
      <c r="BM209" s="2">
        <v>33001</v>
      </c>
      <c r="BN209" s="2">
        <v>0</v>
      </c>
      <c r="BO209" s="2" t="s">
        <v>3</v>
      </c>
      <c r="BP209" s="2">
        <v>0</v>
      </c>
      <c r="BQ209" s="2">
        <v>2</v>
      </c>
      <c r="BR209" s="2">
        <v>0</v>
      </c>
      <c r="BS209" s="2">
        <v>1</v>
      </c>
      <c r="BT209" s="2">
        <v>1</v>
      </c>
      <c r="BU209" s="2">
        <v>1</v>
      </c>
      <c r="BV209" s="2">
        <v>1</v>
      </c>
      <c r="BW209" s="2">
        <v>1</v>
      </c>
      <c r="BX209" s="2">
        <v>1</v>
      </c>
      <c r="BY209" s="2" t="s">
        <v>3</v>
      </c>
      <c r="BZ209" s="2">
        <v>103</v>
      </c>
      <c r="CA209" s="2">
        <v>60</v>
      </c>
      <c r="CB209" s="2" t="s">
        <v>3</v>
      </c>
      <c r="CC209" s="2"/>
      <c r="CD209" s="2"/>
      <c r="CE209" s="2">
        <v>0</v>
      </c>
      <c r="CF209" s="2">
        <v>0</v>
      </c>
      <c r="CG209" s="2">
        <v>0</v>
      </c>
      <c r="CH209" s="2">
        <v>0</v>
      </c>
      <c r="CI209" s="2">
        <v>0</v>
      </c>
      <c r="CJ209" s="2">
        <v>0</v>
      </c>
      <c r="CK209" s="2">
        <v>0</v>
      </c>
      <c r="CL209" s="2">
        <v>0</v>
      </c>
      <c r="CM209" s="2">
        <v>0</v>
      </c>
      <c r="CN209" s="2" t="s">
        <v>3</v>
      </c>
      <c r="CO209" s="2">
        <v>0</v>
      </c>
      <c r="CP209" s="2">
        <f t="shared" si="331"/>
        <v>0</v>
      </c>
      <c r="CQ209" s="2">
        <f t="shared" si="332"/>
        <v>0</v>
      </c>
      <c r="CR209" s="2">
        <f t="shared" si="333"/>
        <v>0</v>
      </c>
      <c r="CS209" s="2">
        <f t="shared" si="334"/>
        <v>0</v>
      </c>
      <c r="CT209" s="2">
        <f t="shared" si="335"/>
        <v>0</v>
      </c>
      <c r="CU209" s="2">
        <f t="shared" si="336"/>
        <v>0</v>
      </c>
      <c r="CV209" s="2">
        <f t="shared" si="337"/>
        <v>0</v>
      </c>
      <c r="CW209" s="2">
        <f t="shared" si="338"/>
        <v>0</v>
      </c>
      <c r="CX209" s="2">
        <f t="shared" si="339"/>
        <v>0</v>
      </c>
      <c r="CY209" s="2">
        <f t="shared" si="340"/>
        <v>0</v>
      </c>
      <c r="CZ209" s="2">
        <f t="shared" si="341"/>
        <v>0</v>
      </c>
      <c r="DA209" s="2"/>
      <c r="DB209" s="2"/>
      <c r="DC209" s="2" t="s">
        <v>3</v>
      </c>
      <c r="DD209" s="2" t="s">
        <v>3</v>
      </c>
      <c r="DE209" s="2" t="s">
        <v>3</v>
      </c>
      <c r="DF209" s="2" t="s">
        <v>3</v>
      </c>
      <c r="DG209" s="2" t="s">
        <v>3</v>
      </c>
      <c r="DH209" s="2" t="s">
        <v>3</v>
      </c>
      <c r="DI209" s="2" t="s">
        <v>3</v>
      </c>
      <c r="DJ209" s="2" t="s">
        <v>3</v>
      </c>
      <c r="DK209" s="2" t="s">
        <v>3</v>
      </c>
      <c r="DL209" s="2" t="s">
        <v>3</v>
      </c>
      <c r="DM209" s="2" t="s">
        <v>3</v>
      </c>
      <c r="DN209" s="2">
        <v>0</v>
      </c>
      <c r="DO209" s="2">
        <v>0</v>
      </c>
      <c r="DP209" s="2">
        <v>1</v>
      </c>
      <c r="DQ209" s="2">
        <v>1</v>
      </c>
      <c r="DR209" s="2"/>
      <c r="DS209" s="2"/>
      <c r="DT209" s="2"/>
      <c r="DU209" s="2">
        <v>1009</v>
      </c>
      <c r="DV209" s="2" t="s">
        <v>86</v>
      </c>
      <c r="DW209" s="2" t="s">
        <v>86</v>
      </c>
      <c r="DX209" s="2">
        <v>1</v>
      </c>
      <c r="DY209" s="2"/>
      <c r="DZ209" s="2" t="s">
        <v>3</v>
      </c>
      <c r="EA209" s="2" t="s">
        <v>3</v>
      </c>
      <c r="EB209" s="2" t="s">
        <v>3</v>
      </c>
      <c r="EC209" s="2" t="s">
        <v>3</v>
      </c>
      <c r="ED209" s="2"/>
      <c r="EE209" s="2">
        <v>83666879</v>
      </c>
      <c r="EF209" s="2">
        <v>2</v>
      </c>
      <c r="EG209" s="2" t="s">
        <v>24</v>
      </c>
      <c r="EH209" s="2">
        <v>27</v>
      </c>
      <c r="EI209" s="2" t="s">
        <v>59</v>
      </c>
      <c r="EJ209" s="2">
        <v>1</v>
      </c>
      <c r="EK209" s="2">
        <v>33001</v>
      </c>
      <c r="EL209" s="2" t="s">
        <v>59</v>
      </c>
      <c r="EM209" s="2" t="s">
        <v>60</v>
      </c>
      <c r="EN209" s="2"/>
      <c r="EO209" s="2" t="s">
        <v>3</v>
      </c>
      <c r="EP209" s="2"/>
      <c r="EQ209" s="2">
        <v>1024</v>
      </c>
      <c r="ER209" s="2">
        <v>0</v>
      </c>
      <c r="ES209" s="2">
        <v>0</v>
      </c>
      <c r="ET209" s="2">
        <v>0</v>
      </c>
      <c r="EU209" s="2">
        <v>0</v>
      </c>
      <c r="EV209" s="2">
        <v>0</v>
      </c>
      <c r="EW209" s="2">
        <v>0</v>
      </c>
      <c r="EX209" s="2">
        <v>0</v>
      </c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>
        <v>0</v>
      </c>
      <c r="FR209" s="2">
        <v>0</v>
      </c>
      <c r="FS209" s="2">
        <v>0</v>
      </c>
      <c r="FT209" s="2"/>
      <c r="FU209" s="2"/>
      <c r="FV209" s="2"/>
      <c r="FW209" s="2"/>
      <c r="FX209" s="2">
        <v>103</v>
      </c>
      <c r="FY209" s="2">
        <v>60</v>
      </c>
      <c r="FZ209" s="2"/>
      <c r="GA209" s="2" t="s">
        <v>3</v>
      </c>
      <c r="GB209" s="2"/>
      <c r="GC209" s="2"/>
      <c r="GD209" s="2">
        <v>1</v>
      </c>
      <c r="GE209" s="2"/>
      <c r="GF209" s="2">
        <v>1533393836</v>
      </c>
      <c r="GG209" s="2">
        <v>2</v>
      </c>
      <c r="GH209" s="2">
        <v>1</v>
      </c>
      <c r="GI209" s="2">
        <v>-2</v>
      </c>
      <c r="GJ209" s="2">
        <v>0</v>
      </c>
      <c r="GK209" s="2">
        <v>0</v>
      </c>
      <c r="GL209" s="2">
        <f t="shared" si="342"/>
        <v>0</v>
      </c>
      <c r="GM209" s="2">
        <f t="shared" si="343"/>
        <v>0</v>
      </c>
      <c r="GN209" s="2">
        <f t="shared" si="344"/>
        <v>0</v>
      </c>
      <c r="GO209" s="2">
        <f t="shared" si="345"/>
        <v>0</v>
      </c>
      <c r="GP209" s="2">
        <f t="shared" si="346"/>
        <v>0</v>
      </c>
      <c r="GQ209" s="2"/>
      <c r="GR209" s="2">
        <v>0</v>
      </c>
      <c r="GS209" s="2">
        <v>0</v>
      </c>
      <c r="GT209" s="2">
        <v>0</v>
      </c>
      <c r="GU209" s="2" t="s">
        <v>3</v>
      </c>
      <c r="GV209" s="2">
        <f t="shared" si="347"/>
        <v>0</v>
      </c>
      <c r="GW209" s="2">
        <v>1</v>
      </c>
      <c r="GX209" s="2">
        <f t="shared" si="348"/>
        <v>0</v>
      </c>
      <c r="GY209" s="2"/>
      <c r="GZ209" s="2"/>
      <c r="HA209" s="2">
        <v>0</v>
      </c>
      <c r="HB209" s="2">
        <v>0</v>
      </c>
      <c r="HC209" s="2">
        <f t="shared" si="349"/>
        <v>0</v>
      </c>
      <c r="HD209" s="2"/>
      <c r="HE209" s="2" t="s">
        <v>3</v>
      </c>
      <c r="HF209" s="2" t="s">
        <v>3</v>
      </c>
      <c r="HG209" s="2"/>
      <c r="HH209" s="2"/>
      <c r="HI209" s="2"/>
      <c r="HJ209" s="2"/>
      <c r="HK209" s="2"/>
      <c r="HL209" s="2"/>
      <c r="HM209" s="2" t="s">
        <v>3</v>
      </c>
      <c r="HN209" s="2" t="s">
        <v>61</v>
      </c>
      <c r="HO209" s="2" t="s">
        <v>62</v>
      </c>
      <c r="HP209" s="2" t="s">
        <v>59</v>
      </c>
      <c r="HQ209" s="2" t="s">
        <v>59</v>
      </c>
      <c r="HR209" s="2"/>
      <c r="HS209" s="2">
        <v>0</v>
      </c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>
        <v>0</v>
      </c>
      <c r="IL209" s="2"/>
      <c r="IM209" s="2"/>
      <c r="IN209" s="2"/>
      <c r="IO209" s="2"/>
      <c r="IP209" s="2"/>
      <c r="IQ209" s="2"/>
      <c r="IR209" s="2"/>
      <c r="IS209" s="2"/>
      <c r="IT209" s="2"/>
      <c r="IU209" s="2"/>
    </row>
    <row r="210" spans="1:255" x14ac:dyDescent="0.2">
      <c r="A210">
        <v>18</v>
      </c>
      <c r="B210">
        <v>1</v>
      </c>
      <c r="C210">
        <v>398</v>
      </c>
      <c r="E210" t="s">
        <v>3</v>
      </c>
      <c r="F210" t="s">
        <v>205</v>
      </c>
      <c r="G210" t="s">
        <v>121</v>
      </c>
      <c r="H210" t="s">
        <v>86</v>
      </c>
      <c r="I210">
        <f>I199*J210</f>
        <v>0</v>
      </c>
      <c r="J210">
        <v>0</v>
      </c>
      <c r="K210">
        <v>0</v>
      </c>
      <c r="L210">
        <v>0</v>
      </c>
      <c r="M210">
        <v>0</v>
      </c>
      <c r="N210">
        <f t="shared" si="310"/>
        <v>0</v>
      </c>
      <c r="O210">
        <f t="shared" si="311"/>
        <v>0</v>
      </c>
      <c r="P210">
        <f t="shared" si="312"/>
        <v>0</v>
      </c>
      <c r="Q210">
        <f t="shared" si="313"/>
        <v>0</v>
      </c>
      <c r="R210">
        <f t="shared" si="314"/>
        <v>0</v>
      </c>
      <c r="S210">
        <f t="shared" si="315"/>
        <v>0</v>
      </c>
      <c r="T210">
        <f t="shared" si="316"/>
        <v>0</v>
      </c>
      <c r="U210">
        <f t="shared" si="317"/>
        <v>0</v>
      </c>
      <c r="V210">
        <f t="shared" si="318"/>
        <v>0</v>
      </c>
      <c r="W210">
        <f t="shared" si="319"/>
        <v>0</v>
      </c>
      <c r="X210">
        <f t="shared" si="320"/>
        <v>0</v>
      </c>
      <c r="Y210">
        <f t="shared" si="321"/>
        <v>0</v>
      </c>
      <c r="AA210">
        <v>-1</v>
      </c>
      <c r="AB210">
        <f t="shared" si="322"/>
        <v>0</v>
      </c>
      <c r="AC210">
        <f t="shared" si="323"/>
        <v>0</v>
      </c>
      <c r="AD210">
        <f t="shared" si="324"/>
        <v>0</v>
      </c>
      <c r="AE210">
        <f t="shared" si="325"/>
        <v>0</v>
      </c>
      <c r="AF210">
        <f t="shared" si="326"/>
        <v>0</v>
      </c>
      <c r="AG210">
        <f t="shared" si="327"/>
        <v>0</v>
      </c>
      <c r="AH210">
        <f t="shared" si="328"/>
        <v>0</v>
      </c>
      <c r="AI210">
        <f t="shared" si="329"/>
        <v>0</v>
      </c>
      <c r="AJ210">
        <f t="shared" si="330"/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103</v>
      </c>
      <c r="AU210">
        <v>60</v>
      </c>
      <c r="AV210">
        <v>1</v>
      </c>
      <c r="AW210">
        <v>1</v>
      </c>
      <c r="AZ210">
        <v>1</v>
      </c>
      <c r="BA210">
        <v>1</v>
      </c>
      <c r="BB210">
        <v>1</v>
      </c>
      <c r="BC210">
        <v>1</v>
      </c>
      <c r="BD210" t="s">
        <v>3</v>
      </c>
      <c r="BE210" t="s">
        <v>3</v>
      </c>
      <c r="BF210" t="s">
        <v>3</v>
      </c>
      <c r="BG210" t="s">
        <v>3</v>
      </c>
      <c r="BH210">
        <v>3</v>
      </c>
      <c r="BI210">
        <v>1</v>
      </c>
      <c r="BJ210" t="s">
        <v>3</v>
      </c>
      <c r="BM210">
        <v>33001</v>
      </c>
      <c r="BN210">
        <v>0</v>
      </c>
      <c r="BO210" t="s">
        <v>3</v>
      </c>
      <c r="BP210">
        <v>0</v>
      </c>
      <c r="BQ210">
        <v>2</v>
      </c>
      <c r="BR210">
        <v>0</v>
      </c>
      <c r="BS210">
        <v>1</v>
      </c>
      <c r="BT210">
        <v>1</v>
      </c>
      <c r="BU210">
        <v>1</v>
      </c>
      <c r="BV210">
        <v>1</v>
      </c>
      <c r="BW210">
        <v>1</v>
      </c>
      <c r="BX210">
        <v>1</v>
      </c>
      <c r="BY210" t="s">
        <v>3</v>
      </c>
      <c r="BZ210">
        <v>103</v>
      </c>
      <c r="CA210">
        <v>60</v>
      </c>
      <c r="CB210" t="s">
        <v>3</v>
      </c>
      <c r="CE210">
        <v>0</v>
      </c>
      <c r="CF210">
        <v>0</v>
      </c>
      <c r="CG210">
        <v>0</v>
      </c>
      <c r="CH210">
        <v>0</v>
      </c>
      <c r="CI210">
        <v>0</v>
      </c>
      <c r="CJ210">
        <v>0</v>
      </c>
      <c r="CK210">
        <v>0</v>
      </c>
      <c r="CL210">
        <v>0</v>
      </c>
      <c r="CM210">
        <v>0</v>
      </c>
      <c r="CN210" t="s">
        <v>3</v>
      </c>
      <c r="CO210">
        <v>0</v>
      </c>
      <c r="CP210">
        <f t="shared" si="331"/>
        <v>0</v>
      </c>
      <c r="CQ210">
        <f t="shared" si="332"/>
        <v>0</v>
      </c>
      <c r="CR210">
        <f t="shared" si="333"/>
        <v>0</v>
      </c>
      <c r="CS210">
        <f t="shared" si="334"/>
        <v>0</v>
      </c>
      <c r="CT210">
        <f t="shared" si="335"/>
        <v>0</v>
      </c>
      <c r="CU210">
        <f t="shared" si="336"/>
        <v>0</v>
      </c>
      <c r="CV210">
        <f t="shared" si="337"/>
        <v>0</v>
      </c>
      <c r="CW210">
        <f t="shared" si="338"/>
        <v>0</v>
      </c>
      <c r="CX210">
        <f t="shared" si="339"/>
        <v>0</v>
      </c>
      <c r="CY210">
        <f t="shared" si="340"/>
        <v>0</v>
      </c>
      <c r="CZ210">
        <f t="shared" si="341"/>
        <v>0</v>
      </c>
      <c r="DC210" t="s">
        <v>3</v>
      </c>
      <c r="DD210" t="s">
        <v>3</v>
      </c>
      <c r="DE210" t="s">
        <v>3</v>
      </c>
      <c r="DF210" t="s">
        <v>3</v>
      </c>
      <c r="DG210" t="s">
        <v>3</v>
      </c>
      <c r="DH210" t="s">
        <v>3</v>
      </c>
      <c r="DI210" t="s">
        <v>3</v>
      </c>
      <c r="DJ210" t="s">
        <v>3</v>
      </c>
      <c r="DK210" t="s">
        <v>3</v>
      </c>
      <c r="DL210" t="s">
        <v>3</v>
      </c>
      <c r="DM210" t="s">
        <v>3</v>
      </c>
      <c r="DN210">
        <v>0</v>
      </c>
      <c r="DO210">
        <v>0</v>
      </c>
      <c r="DP210">
        <v>1</v>
      </c>
      <c r="DQ210">
        <v>1</v>
      </c>
      <c r="DU210">
        <v>1009</v>
      </c>
      <c r="DV210" t="s">
        <v>86</v>
      </c>
      <c r="DW210" t="s">
        <v>86</v>
      </c>
      <c r="DX210">
        <v>1</v>
      </c>
      <c r="DZ210" t="s">
        <v>3</v>
      </c>
      <c r="EA210" t="s">
        <v>3</v>
      </c>
      <c r="EB210" t="s">
        <v>3</v>
      </c>
      <c r="EC210" t="s">
        <v>3</v>
      </c>
      <c r="EE210">
        <v>83666879</v>
      </c>
      <c r="EF210">
        <v>2</v>
      </c>
      <c r="EG210" t="s">
        <v>24</v>
      </c>
      <c r="EH210">
        <v>27</v>
      </c>
      <c r="EI210" t="s">
        <v>59</v>
      </c>
      <c r="EJ210">
        <v>1</v>
      </c>
      <c r="EK210">
        <v>33001</v>
      </c>
      <c r="EL210" t="s">
        <v>59</v>
      </c>
      <c r="EM210" t="s">
        <v>60</v>
      </c>
      <c r="EO210" t="s">
        <v>3</v>
      </c>
      <c r="EQ210">
        <v>1024</v>
      </c>
      <c r="ER210">
        <v>0</v>
      </c>
      <c r="ES210">
        <v>0</v>
      </c>
      <c r="ET210">
        <v>0</v>
      </c>
      <c r="EU210">
        <v>0</v>
      </c>
      <c r="EV210">
        <v>0</v>
      </c>
      <c r="EW210">
        <v>0</v>
      </c>
      <c r="EX210">
        <v>0</v>
      </c>
      <c r="FQ210">
        <v>0</v>
      </c>
      <c r="FR210">
        <v>0</v>
      </c>
      <c r="FS210">
        <v>0</v>
      </c>
      <c r="FX210">
        <v>103</v>
      </c>
      <c r="FY210">
        <v>60</v>
      </c>
      <c r="GA210" t="s">
        <v>3</v>
      </c>
      <c r="GD210">
        <v>1</v>
      </c>
      <c r="GF210">
        <v>1533393836</v>
      </c>
      <c r="GG210">
        <v>2</v>
      </c>
      <c r="GH210">
        <v>1</v>
      </c>
      <c r="GI210">
        <v>-2</v>
      </c>
      <c r="GJ210">
        <v>0</v>
      </c>
      <c r="GK210">
        <v>0</v>
      </c>
      <c r="GL210">
        <f t="shared" si="342"/>
        <v>0</v>
      </c>
      <c r="GM210">
        <f t="shared" si="343"/>
        <v>0</v>
      </c>
      <c r="GN210">
        <f t="shared" si="344"/>
        <v>0</v>
      </c>
      <c r="GO210">
        <f t="shared" si="345"/>
        <v>0</v>
      </c>
      <c r="GP210">
        <f t="shared" si="346"/>
        <v>0</v>
      </c>
      <c r="GR210">
        <v>0</v>
      </c>
      <c r="GS210">
        <v>0</v>
      </c>
      <c r="GT210">
        <v>0</v>
      </c>
      <c r="GU210" t="s">
        <v>3</v>
      </c>
      <c r="GV210">
        <f t="shared" si="347"/>
        <v>0</v>
      </c>
      <c r="GW210">
        <v>1</v>
      </c>
      <c r="GX210">
        <f t="shared" si="348"/>
        <v>0</v>
      </c>
      <c r="HA210">
        <v>0</v>
      </c>
      <c r="HB210">
        <v>0</v>
      </c>
      <c r="HC210">
        <f t="shared" si="349"/>
        <v>0</v>
      </c>
      <c r="HE210" t="s">
        <v>3</v>
      </c>
      <c r="HF210" t="s">
        <v>3</v>
      </c>
      <c r="HM210" t="s">
        <v>3</v>
      </c>
      <c r="HN210" t="s">
        <v>61</v>
      </c>
      <c r="HO210" t="s">
        <v>62</v>
      </c>
      <c r="HP210" t="s">
        <v>59</v>
      </c>
      <c r="HQ210" t="s">
        <v>59</v>
      </c>
      <c r="HS210">
        <v>0</v>
      </c>
      <c r="IK210">
        <v>0</v>
      </c>
    </row>
    <row r="211" spans="1:255" x14ac:dyDescent="0.2">
      <c r="A211" s="2">
        <v>17</v>
      </c>
      <c r="B211" s="2">
        <v>1</v>
      </c>
      <c r="C211" s="2">
        <f>ROW(SmtRes!A412)</f>
        <v>412</v>
      </c>
      <c r="D211" s="2">
        <f>ROW(EtalonRes!A412)</f>
        <v>412</v>
      </c>
      <c r="E211" s="2" t="s">
        <v>3</v>
      </c>
      <c r="F211" s="2" t="s">
        <v>206</v>
      </c>
      <c r="G211" s="2" t="s">
        <v>207</v>
      </c>
      <c r="H211" s="2" t="s">
        <v>191</v>
      </c>
      <c r="I211" s="2">
        <v>0</v>
      </c>
      <c r="J211" s="2">
        <v>0</v>
      </c>
      <c r="K211" s="2">
        <v>0</v>
      </c>
      <c r="L211" s="2">
        <v>0.04</v>
      </c>
      <c r="M211" s="2">
        <v>0.04</v>
      </c>
      <c r="N211" s="2">
        <f t="shared" si="310"/>
        <v>0</v>
      </c>
      <c r="O211" s="2">
        <f t="shared" si="311"/>
        <v>0</v>
      </c>
      <c r="P211" s="2">
        <f>SUMIF(SmtRes!AQ399:'SmtRes'!AQ412,"=1",SmtRes!DF399:'SmtRes'!DF412)</f>
        <v>0</v>
      </c>
      <c r="Q211" s="2">
        <f>SUMIF(SmtRes!AQ399:'SmtRes'!AQ412,"=1",SmtRes!DG399:'SmtRes'!DG412)</f>
        <v>0</v>
      </c>
      <c r="R211" s="2">
        <f>SUMIF(SmtRes!AQ399:'SmtRes'!AQ412,"=1",SmtRes!DH399:'SmtRes'!DH412)</f>
        <v>0</v>
      </c>
      <c r="S211" s="2">
        <f>SUMIF(SmtRes!AQ399:'SmtRes'!AQ412,"=1",SmtRes!DI399:'SmtRes'!DI412)</f>
        <v>0</v>
      </c>
      <c r="T211" s="2">
        <f t="shared" si="316"/>
        <v>0</v>
      </c>
      <c r="U211" s="2">
        <f>SUMIF(SmtRes!AQ399:'SmtRes'!AQ412,"=1",SmtRes!CV399:'SmtRes'!CV412)</f>
        <v>0</v>
      </c>
      <c r="V211" s="2">
        <f>SUMIF(SmtRes!AQ399:'SmtRes'!AQ412,"=1",SmtRes!CW399:'SmtRes'!CW412)</f>
        <v>0</v>
      </c>
      <c r="W211" s="2">
        <f t="shared" si="319"/>
        <v>0</v>
      </c>
      <c r="X211" s="2">
        <f t="shared" si="320"/>
        <v>0</v>
      </c>
      <c r="Y211" s="2">
        <f t="shared" si="321"/>
        <v>0</v>
      </c>
      <c r="Z211" s="2"/>
      <c r="AA211" s="2">
        <v>-1</v>
      </c>
      <c r="AB211" s="2">
        <f t="shared" si="322"/>
        <v>47076.07</v>
      </c>
      <c r="AC211" s="2">
        <f>ROUND((SUM(SmtRes!BQ399:'SmtRes'!BQ412)),2)</f>
        <v>2814.7</v>
      </c>
      <c r="AD211" s="2">
        <f>ROUND((((SUM(SmtRes!BR399:'SmtRes'!BR412))-(SUM(SmtRes!BS399:'SmtRes'!BS412)))+AE211),2)</f>
        <v>345.24</v>
      </c>
      <c r="AE211" s="2">
        <f>ROUND((SUM(SmtRes!BS399:'SmtRes'!BS412)),2)</f>
        <v>57.07</v>
      </c>
      <c r="AF211" s="2">
        <f>ROUND((SUM(SmtRes!BT399:'SmtRes'!BT412)),2)</f>
        <v>43916.13</v>
      </c>
      <c r="AG211" s="2">
        <f t="shared" si="327"/>
        <v>0</v>
      </c>
      <c r="AH211" s="2">
        <f>(SUM(SmtRes!BU399:'SmtRes'!BU412))</f>
        <v>52.53</v>
      </c>
      <c r="AI211" s="2">
        <f>(SUM(SmtRes!BV399:'SmtRes'!BV412))</f>
        <v>0.06</v>
      </c>
      <c r="AJ211" s="2">
        <f t="shared" si="330"/>
        <v>0</v>
      </c>
      <c r="AK211" s="2">
        <v>47133.140979999996</v>
      </c>
      <c r="AL211" s="2">
        <v>2814.70318</v>
      </c>
      <c r="AM211" s="2">
        <v>345.23969999999997</v>
      </c>
      <c r="AN211" s="2">
        <v>57.067499999999995</v>
      </c>
      <c r="AO211" s="2">
        <v>43916.130599999997</v>
      </c>
      <c r="AP211" s="2">
        <v>0</v>
      </c>
      <c r="AQ211" s="2">
        <v>52.53</v>
      </c>
      <c r="AR211" s="2">
        <v>0.06</v>
      </c>
      <c r="AS211" s="2">
        <v>0</v>
      </c>
      <c r="AT211" s="2">
        <v>97</v>
      </c>
      <c r="AU211" s="2">
        <v>51</v>
      </c>
      <c r="AV211" s="2">
        <v>1</v>
      </c>
      <c r="AW211" s="2">
        <v>1</v>
      </c>
      <c r="AX211" s="2"/>
      <c r="AY211" s="2"/>
      <c r="AZ211" s="2">
        <v>1</v>
      </c>
      <c r="BA211" s="2">
        <v>1</v>
      </c>
      <c r="BB211" s="2">
        <v>1</v>
      </c>
      <c r="BC211" s="2">
        <v>1</v>
      </c>
      <c r="BD211" s="2" t="s">
        <v>3</v>
      </c>
      <c r="BE211" s="2" t="s">
        <v>3</v>
      </c>
      <c r="BF211" s="2" t="s">
        <v>3</v>
      </c>
      <c r="BG211" s="2" t="s">
        <v>3</v>
      </c>
      <c r="BH211" s="2">
        <v>0</v>
      </c>
      <c r="BI211" s="2">
        <v>2</v>
      </c>
      <c r="BJ211" s="2" t="s">
        <v>208</v>
      </c>
      <c r="BK211" s="2"/>
      <c r="BL211" s="2"/>
      <c r="BM211" s="2">
        <v>108001</v>
      </c>
      <c r="BN211" s="2">
        <v>0</v>
      </c>
      <c r="BO211" s="2" t="s">
        <v>3</v>
      </c>
      <c r="BP211" s="2">
        <v>0</v>
      </c>
      <c r="BQ211" s="2">
        <v>3</v>
      </c>
      <c r="BR211" s="2">
        <v>0</v>
      </c>
      <c r="BS211" s="2">
        <v>1</v>
      </c>
      <c r="BT211" s="2">
        <v>1</v>
      </c>
      <c r="BU211" s="2">
        <v>1</v>
      </c>
      <c r="BV211" s="2">
        <v>1</v>
      </c>
      <c r="BW211" s="2">
        <v>1</v>
      </c>
      <c r="BX211" s="2">
        <v>1</v>
      </c>
      <c r="BY211" s="2" t="s">
        <v>3</v>
      </c>
      <c r="BZ211" s="2">
        <v>97</v>
      </c>
      <c r="CA211" s="2">
        <v>51</v>
      </c>
      <c r="CB211" s="2" t="s">
        <v>3</v>
      </c>
      <c r="CC211" s="2"/>
      <c r="CD211" s="2"/>
      <c r="CE211" s="2">
        <v>0</v>
      </c>
      <c r="CF211" s="2">
        <v>0</v>
      </c>
      <c r="CG211" s="2">
        <v>0</v>
      </c>
      <c r="CH211" s="2">
        <v>0</v>
      </c>
      <c r="CI211" s="2">
        <v>0</v>
      </c>
      <c r="CJ211" s="2">
        <v>0</v>
      </c>
      <c r="CK211" s="2">
        <v>0</v>
      </c>
      <c r="CL211" s="2">
        <v>0</v>
      </c>
      <c r="CM211" s="2">
        <v>0</v>
      </c>
      <c r="CN211" s="2" t="s">
        <v>3</v>
      </c>
      <c r="CO211" s="2">
        <v>0</v>
      </c>
      <c r="CP211" s="2">
        <f t="shared" si="331"/>
        <v>0</v>
      </c>
      <c r="CQ211" s="2">
        <f>SUMIF(SmtRes!AQ399:'SmtRes'!AQ412,"=1",SmtRes!AA399:'SmtRes'!AA412)</f>
        <v>372508.79</v>
      </c>
      <c r="CR211" s="2">
        <f>SUMIF(SmtRes!AQ399:'SmtRes'!AQ412,"=1",SmtRes!AB399:'SmtRes'!AB412)</f>
        <v>2283.83</v>
      </c>
      <c r="CS211" s="2">
        <f>SUMIF(SmtRes!AQ399:'SmtRes'!AQ412,"=1",SmtRes!AC399:'SmtRes'!AC412)</f>
        <v>1902.25</v>
      </c>
      <c r="CT211" s="2">
        <f>SUMIF(SmtRes!AQ399:'SmtRes'!AQ412,"=1",SmtRes!AD399:'SmtRes'!AD412)</f>
        <v>836.02</v>
      </c>
      <c r="CU211" s="2">
        <f>AG211</f>
        <v>0</v>
      </c>
      <c r="CV211" s="2">
        <f>SUMIF(SmtRes!AQ399:'SmtRes'!AQ412,"=1",SmtRes!BU399:'SmtRes'!BU412)</f>
        <v>52.53</v>
      </c>
      <c r="CW211" s="2">
        <f>SUMIF(SmtRes!AQ399:'SmtRes'!AQ412,"=1",SmtRes!BV399:'SmtRes'!BV412)</f>
        <v>0.06</v>
      </c>
      <c r="CX211" s="2">
        <f>AJ211</f>
        <v>0</v>
      </c>
      <c r="CY211" s="2">
        <f t="shared" si="340"/>
        <v>0</v>
      </c>
      <c r="CZ211" s="2">
        <f t="shared" si="341"/>
        <v>0</v>
      </c>
      <c r="DA211" s="2"/>
      <c r="DB211" s="2"/>
      <c r="DC211" s="2" t="s">
        <v>3</v>
      </c>
      <c r="DD211" s="2" t="s">
        <v>3</v>
      </c>
      <c r="DE211" s="2" t="s">
        <v>3</v>
      </c>
      <c r="DF211" s="2" t="s">
        <v>3</v>
      </c>
      <c r="DG211" s="2" t="s">
        <v>3</v>
      </c>
      <c r="DH211" s="2" t="s">
        <v>3</v>
      </c>
      <c r="DI211" s="2" t="s">
        <v>3</v>
      </c>
      <c r="DJ211" s="2" t="s">
        <v>3</v>
      </c>
      <c r="DK211" s="2" t="s">
        <v>3</v>
      </c>
      <c r="DL211" s="2" t="s">
        <v>3</v>
      </c>
      <c r="DM211" s="2" t="s">
        <v>3</v>
      </c>
      <c r="DN211" s="2">
        <v>0</v>
      </c>
      <c r="DO211" s="2">
        <v>0</v>
      </c>
      <c r="DP211" s="2">
        <v>1</v>
      </c>
      <c r="DQ211" s="2">
        <v>1</v>
      </c>
      <c r="DR211" s="2"/>
      <c r="DS211" s="2"/>
      <c r="DT211" s="2"/>
      <c r="DU211" s="2">
        <v>1013</v>
      </c>
      <c r="DV211" s="2" t="s">
        <v>191</v>
      </c>
      <c r="DW211" s="2" t="s">
        <v>191</v>
      </c>
      <c r="DX211" s="2">
        <v>1</v>
      </c>
      <c r="DY211" s="2"/>
      <c r="DZ211" s="2" t="s">
        <v>3</v>
      </c>
      <c r="EA211" s="2" t="s">
        <v>3</v>
      </c>
      <c r="EB211" s="2" t="s">
        <v>3</v>
      </c>
      <c r="EC211" s="2" t="s">
        <v>3</v>
      </c>
      <c r="ED211" s="2"/>
      <c r="EE211" s="2">
        <v>83666702</v>
      </c>
      <c r="EF211" s="2">
        <v>3</v>
      </c>
      <c r="EG211" s="2" t="s">
        <v>144</v>
      </c>
      <c r="EH211" s="2">
        <v>0</v>
      </c>
      <c r="EI211" s="2" t="s">
        <v>3</v>
      </c>
      <c r="EJ211" s="2">
        <v>2</v>
      </c>
      <c r="EK211" s="2">
        <v>108001</v>
      </c>
      <c r="EL211" s="2" t="s">
        <v>145</v>
      </c>
      <c r="EM211" s="2" t="s">
        <v>146</v>
      </c>
      <c r="EN211" s="2"/>
      <c r="EO211" s="2" t="s">
        <v>3</v>
      </c>
      <c r="EP211" s="2"/>
      <c r="EQ211" s="2">
        <v>132096</v>
      </c>
      <c r="ER211" s="2">
        <v>0</v>
      </c>
      <c r="ES211" s="2">
        <v>0</v>
      </c>
      <c r="ET211" s="2">
        <v>0</v>
      </c>
      <c r="EU211" s="2">
        <v>0</v>
      </c>
      <c r="EV211" s="2">
        <v>0</v>
      </c>
      <c r="EW211" s="2">
        <v>52.53</v>
      </c>
      <c r="EX211" s="2">
        <v>0.06</v>
      </c>
      <c r="EY211" s="2">
        <v>0</v>
      </c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>
        <v>0</v>
      </c>
      <c r="FR211" s="2">
        <v>0</v>
      </c>
      <c r="FS211" s="2">
        <v>0</v>
      </c>
      <c r="FT211" s="2"/>
      <c r="FU211" s="2"/>
      <c r="FV211" s="2"/>
      <c r="FW211" s="2"/>
      <c r="FX211" s="2">
        <v>97</v>
      </c>
      <c r="FY211" s="2">
        <v>51</v>
      </c>
      <c r="FZ211" s="2"/>
      <c r="GA211" s="2" t="s">
        <v>3</v>
      </c>
      <c r="GB211" s="2"/>
      <c r="GC211" s="2"/>
      <c r="GD211" s="2">
        <v>1</v>
      </c>
      <c r="GE211" s="2"/>
      <c r="GF211" s="2">
        <v>1371534252</v>
      </c>
      <c r="GG211" s="2">
        <v>2</v>
      </c>
      <c r="GH211" s="2">
        <v>1</v>
      </c>
      <c r="GI211" s="2">
        <v>-2</v>
      </c>
      <c r="GJ211" s="2">
        <v>0</v>
      </c>
      <c r="GK211" s="2">
        <v>0</v>
      </c>
      <c r="GL211" s="2">
        <f t="shared" si="342"/>
        <v>0</v>
      </c>
      <c r="GM211" s="2">
        <f t="shared" si="343"/>
        <v>0</v>
      </c>
      <c r="GN211" s="2">
        <f t="shared" si="344"/>
        <v>0</v>
      </c>
      <c r="GO211" s="2">
        <f t="shared" si="345"/>
        <v>0</v>
      </c>
      <c r="GP211" s="2">
        <f t="shared" si="346"/>
        <v>0</v>
      </c>
      <c r="GQ211" s="2"/>
      <c r="GR211" s="2">
        <v>0</v>
      </c>
      <c r="GS211" s="2">
        <v>0</v>
      </c>
      <c r="GT211" s="2">
        <v>0</v>
      </c>
      <c r="GU211" s="2" t="s">
        <v>3</v>
      </c>
      <c r="GV211" s="2">
        <f t="shared" si="347"/>
        <v>0</v>
      </c>
      <c r="GW211" s="2">
        <v>1</v>
      </c>
      <c r="GX211" s="2">
        <f t="shared" si="348"/>
        <v>0</v>
      </c>
      <c r="GY211" s="2"/>
      <c r="GZ211" s="2"/>
      <c r="HA211" s="2">
        <v>0</v>
      </c>
      <c r="HB211" s="2">
        <v>0</v>
      </c>
      <c r="HC211" s="2">
        <f t="shared" si="349"/>
        <v>0</v>
      </c>
      <c r="HD211" s="2"/>
      <c r="HE211" s="2" t="s">
        <v>3</v>
      </c>
      <c r="HF211" s="2" t="s">
        <v>3</v>
      </c>
      <c r="HG211" s="2"/>
      <c r="HH211" s="2"/>
      <c r="HI211" s="2"/>
      <c r="HJ211" s="2"/>
      <c r="HK211" s="2"/>
      <c r="HL211" s="2"/>
      <c r="HM211" s="2" t="s">
        <v>3</v>
      </c>
      <c r="HN211" s="2" t="s">
        <v>147</v>
      </c>
      <c r="HO211" s="2" t="s">
        <v>148</v>
      </c>
      <c r="HP211" s="2" t="s">
        <v>145</v>
      </c>
      <c r="HQ211" s="2" t="s">
        <v>145</v>
      </c>
      <c r="HR211" s="2"/>
      <c r="HS211" s="2">
        <v>0</v>
      </c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  <c r="IJ211" s="2"/>
      <c r="IK211" s="2">
        <v>0</v>
      </c>
      <c r="IL211" s="2"/>
      <c r="IM211" s="2"/>
      <c r="IN211" s="2"/>
      <c r="IO211" s="2"/>
      <c r="IP211" s="2"/>
      <c r="IQ211" s="2"/>
      <c r="IR211" s="2"/>
      <c r="IS211" s="2"/>
      <c r="IT211" s="2"/>
      <c r="IU211" s="2"/>
    </row>
    <row r="212" spans="1:255" x14ac:dyDescent="0.2">
      <c r="A212">
        <v>17</v>
      </c>
      <c r="B212">
        <v>1</v>
      </c>
      <c r="C212">
        <f>ROW(SmtRes!A426)</f>
        <v>426</v>
      </c>
      <c r="D212">
        <f>ROW(EtalonRes!A426)</f>
        <v>426</v>
      </c>
      <c r="E212" t="s">
        <v>3</v>
      </c>
      <c r="F212" t="s">
        <v>206</v>
      </c>
      <c r="G212" t="s">
        <v>207</v>
      </c>
      <c r="H212" t="s">
        <v>191</v>
      </c>
      <c r="I212">
        <v>0</v>
      </c>
      <c r="J212">
        <v>0</v>
      </c>
      <c r="K212">
        <v>0</v>
      </c>
      <c r="L212">
        <v>0.04</v>
      </c>
      <c r="M212">
        <v>0.04</v>
      </c>
      <c r="N212">
        <f t="shared" si="310"/>
        <v>0</v>
      </c>
      <c r="O212">
        <f t="shared" si="311"/>
        <v>0</v>
      </c>
      <c r="P212">
        <f>SUMIF(SmtRes!AQ413:'SmtRes'!AQ426,"=1",SmtRes!DF413:'SmtRes'!DF426)</f>
        <v>0</v>
      </c>
      <c r="Q212">
        <f>SUMIF(SmtRes!AQ413:'SmtRes'!AQ426,"=1",SmtRes!DG413:'SmtRes'!DG426)</f>
        <v>0</v>
      </c>
      <c r="R212">
        <f>SUMIF(SmtRes!AQ413:'SmtRes'!AQ426,"=1",SmtRes!DH413:'SmtRes'!DH426)</f>
        <v>0</v>
      </c>
      <c r="S212">
        <f>SUMIF(SmtRes!AQ413:'SmtRes'!AQ426,"=1",SmtRes!DI413:'SmtRes'!DI426)</f>
        <v>0</v>
      </c>
      <c r="T212">
        <f t="shared" si="316"/>
        <v>0</v>
      </c>
      <c r="U212">
        <f>SUMIF(SmtRes!AQ413:'SmtRes'!AQ426,"=1",SmtRes!CV413:'SmtRes'!CV426)</f>
        <v>0</v>
      </c>
      <c r="V212">
        <f>SUMIF(SmtRes!AQ413:'SmtRes'!AQ426,"=1",SmtRes!CW413:'SmtRes'!CW426)</f>
        <v>0</v>
      </c>
      <c r="W212">
        <f t="shared" si="319"/>
        <v>0</v>
      </c>
      <c r="X212">
        <f t="shared" si="320"/>
        <v>0</v>
      </c>
      <c r="Y212">
        <f t="shared" si="321"/>
        <v>0</v>
      </c>
      <c r="AA212">
        <v>-1</v>
      </c>
      <c r="AB212">
        <f t="shared" si="322"/>
        <v>47076.07</v>
      </c>
      <c r="AC212">
        <f>ROUND((SUM(SmtRes!BQ413:'SmtRes'!BQ426)),2)</f>
        <v>2814.7</v>
      </c>
      <c r="AD212">
        <f>ROUND((((SUM(SmtRes!BR413:'SmtRes'!BR426))-(SUM(SmtRes!BS413:'SmtRes'!BS426)))+AE212),2)</f>
        <v>345.24</v>
      </c>
      <c r="AE212">
        <f>ROUND((SUM(SmtRes!BS413:'SmtRes'!BS426)),2)</f>
        <v>57.07</v>
      </c>
      <c r="AF212">
        <f>ROUND((SUM(SmtRes!BT413:'SmtRes'!BT426)),2)</f>
        <v>43916.13</v>
      </c>
      <c r="AG212">
        <f t="shared" si="327"/>
        <v>0</v>
      </c>
      <c r="AH212">
        <f>(SUM(SmtRes!BU413:'SmtRes'!BU426))</f>
        <v>52.53</v>
      </c>
      <c r="AI212">
        <f>(SUM(SmtRes!BV413:'SmtRes'!BV426))</f>
        <v>0.06</v>
      </c>
      <c r="AJ212">
        <f t="shared" si="330"/>
        <v>0</v>
      </c>
      <c r="AK212">
        <v>47133.140979999996</v>
      </c>
      <c r="AL212">
        <v>2814.70318</v>
      </c>
      <c r="AM212">
        <v>345.23969999999997</v>
      </c>
      <c r="AN212">
        <v>57.067499999999995</v>
      </c>
      <c r="AO212">
        <v>43916.130599999997</v>
      </c>
      <c r="AP212">
        <v>0</v>
      </c>
      <c r="AQ212">
        <v>52.53</v>
      </c>
      <c r="AR212">
        <v>0.06</v>
      </c>
      <c r="AS212">
        <v>0</v>
      </c>
      <c r="AT212">
        <v>97</v>
      </c>
      <c r="AU212">
        <v>51</v>
      </c>
      <c r="AV212">
        <v>1</v>
      </c>
      <c r="AW212">
        <v>1</v>
      </c>
      <c r="AZ212">
        <v>1</v>
      </c>
      <c r="BA212">
        <v>1</v>
      </c>
      <c r="BB212">
        <v>1</v>
      </c>
      <c r="BC212">
        <v>1</v>
      </c>
      <c r="BD212" t="s">
        <v>3</v>
      </c>
      <c r="BE212" t="s">
        <v>3</v>
      </c>
      <c r="BF212" t="s">
        <v>3</v>
      </c>
      <c r="BG212" t="s">
        <v>3</v>
      </c>
      <c r="BH212">
        <v>0</v>
      </c>
      <c r="BI212">
        <v>2</v>
      </c>
      <c r="BJ212" t="s">
        <v>208</v>
      </c>
      <c r="BM212">
        <v>108001</v>
      </c>
      <c r="BN212">
        <v>0</v>
      </c>
      <c r="BO212" t="s">
        <v>3</v>
      </c>
      <c r="BP212">
        <v>0</v>
      </c>
      <c r="BQ212">
        <v>3</v>
      </c>
      <c r="BR212">
        <v>0</v>
      </c>
      <c r="BS212">
        <v>1</v>
      </c>
      <c r="BT212">
        <v>1</v>
      </c>
      <c r="BU212">
        <v>1</v>
      </c>
      <c r="BV212">
        <v>1</v>
      </c>
      <c r="BW212">
        <v>1</v>
      </c>
      <c r="BX212">
        <v>1</v>
      </c>
      <c r="BY212" t="s">
        <v>3</v>
      </c>
      <c r="BZ212">
        <v>97</v>
      </c>
      <c r="CA212">
        <v>51</v>
      </c>
      <c r="CB212" t="s">
        <v>3</v>
      </c>
      <c r="CE212">
        <v>0</v>
      </c>
      <c r="CF212">
        <v>0</v>
      </c>
      <c r="CG212">
        <v>0</v>
      </c>
      <c r="CH212">
        <v>0</v>
      </c>
      <c r="CI212">
        <v>0</v>
      </c>
      <c r="CJ212">
        <v>0</v>
      </c>
      <c r="CK212">
        <v>0</v>
      </c>
      <c r="CL212">
        <v>0</v>
      </c>
      <c r="CM212">
        <v>0</v>
      </c>
      <c r="CN212" t="s">
        <v>3</v>
      </c>
      <c r="CO212">
        <v>0</v>
      </c>
      <c r="CP212">
        <f t="shared" si="331"/>
        <v>0</v>
      </c>
      <c r="CQ212">
        <f>SUMIF(SmtRes!AQ413:'SmtRes'!AQ426,"=1",SmtRes!AA413:'SmtRes'!AA426)</f>
        <v>372508.79</v>
      </c>
      <c r="CR212">
        <f>SUMIF(SmtRes!AQ413:'SmtRes'!AQ426,"=1",SmtRes!AB413:'SmtRes'!AB426)</f>
        <v>2283.83</v>
      </c>
      <c r="CS212">
        <f>SUMIF(SmtRes!AQ413:'SmtRes'!AQ426,"=1",SmtRes!AC413:'SmtRes'!AC426)</f>
        <v>1902.25</v>
      </c>
      <c r="CT212">
        <f>SUMIF(SmtRes!AQ413:'SmtRes'!AQ426,"=1",SmtRes!AD413:'SmtRes'!AD426)</f>
        <v>836.02</v>
      </c>
      <c r="CU212">
        <f>AG212</f>
        <v>0</v>
      </c>
      <c r="CV212">
        <f>SUMIF(SmtRes!AQ413:'SmtRes'!AQ426,"=1",SmtRes!BU413:'SmtRes'!BU426)</f>
        <v>52.53</v>
      </c>
      <c r="CW212">
        <f>SUMIF(SmtRes!AQ413:'SmtRes'!AQ426,"=1",SmtRes!BV413:'SmtRes'!BV426)</f>
        <v>0.06</v>
      </c>
      <c r="CX212">
        <f>AJ212</f>
        <v>0</v>
      </c>
      <c r="CY212">
        <f t="shared" si="340"/>
        <v>0</v>
      </c>
      <c r="CZ212">
        <f t="shared" si="341"/>
        <v>0</v>
      </c>
      <c r="DC212" t="s">
        <v>3</v>
      </c>
      <c r="DD212" t="s">
        <v>3</v>
      </c>
      <c r="DE212" t="s">
        <v>3</v>
      </c>
      <c r="DF212" t="s">
        <v>3</v>
      </c>
      <c r="DG212" t="s">
        <v>3</v>
      </c>
      <c r="DH212" t="s">
        <v>3</v>
      </c>
      <c r="DI212" t="s">
        <v>3</v>
      </c>
      <c r="DJ212" t="s">
        <v>3</v>
      </c>
      <c r="DK212" t="s">
        <v>3</v>
      </c>
      <c r="DL212" t="s">
        <v>3</v>
      </c>
      <c r="DM212" t="s">
        <v>3</v>
      </c>
      <c r="DN212">
        <v>0</v>
      </c>
      <c r="DO212">
        <v>0</v>
      </c>
      <c r="DP212">
        <v>1</v>
      </c>
      <c r="DQ212">
        <v>1</v>
      </c>
      <c r="DU212">
        <v>1013</v>
      </c>
      <c r="DV212" t="s">
        <v>191</v>
      </c>
      <c r="DW212" t="s">
        <v>191</v>
      </c>
      <c r="DX212">
        <v>1</v>
      </c>
      <c r="DZ212" t="s">
        <v>3</v>
      </c>
      <c r="EA212" t="s">
        <v>3</v>
      </c>
      <c r="EB212" t="s">
        <v>3</v>
      </c>
      <c r="EC212" t="s">
        <v>3</v>
      </c>
      <c r="EE212">
        <v>83666702</v>
      </c>
      <c r="EF212">
        <v>3</v>
      </c>
      <c r="EG212" t="s">
        <v>144</v>
      </c>
      <c r="EH212">
        <v>0</v>
      </c>
      <c r="EI212" t="s">
        <v>3</v>
      </c>
      <c r="EJ212">
        <v>2</v>
      </c>
      <c r="EK212">
        <v>108001</v>
      </c>
      <c r="EL212" t="s">
        <v>145</v>
      </c>
      <c r="EM212" t="s">
        <v>146</v>
      </c>
      <c r="EO212" t="s">
        <v>3</v>
      </c>
      <c r="EQ212">
        <v>132096</v>
      </c>
      <c r="ER212">
        <v>0</v>
      </c>
      <c r="ES212">
        <v>0</v>
      </c>
      <c r="ET212">
        <v>0</v>
      </c>
      <c r="EU212">
        <v>0</v>
      </c>
      <c r="EV212">
        <v>0</v>
      </c>
      <c r="EW212">
        <v>52.53</v>
      </c>
      <c r="EX212">
        <v>0.06</v>
      </c>
      <c r="EY212">
        <v>0</v>
      </c>
      <c r="FQ212">
        <v>0</v>
      </c>
      <c r="FR212">
        <v>0</v>
      </c>
      <c r="FS212">
        <v>0</v>
      </c>
      <c r="FX212">
        <v>97</v>
      </c>
      <c r="FY212">
        <v>51</v>
      </c>
      <c r="GA212" t="s">
        <v>3</v>
      </c>
      <c r="GD212">
        <v>1</v>
      </c>
      <c r="GF212">
        <v>1371534252</v>
      </c>
      <c r="GG212">
        <v>2</v>
      </c>
      <c r="GH212">
        <v>1</v>
      </c>
      <c r="GI212">
        <v>-2</v>
      </c>
      <c r="GJ212">
        <v>0</v>
      </c>
      <c r="GK212">
        <v>0</v>
      </c>
      <c r="GL212">
        <f t="shared" si="342"/>
        <v>0</v>
      </c>
      <c r="GM212">
        <f t="shared" si="343"/>
        <v>0</v>
      </c>
      <c r="GN212">
        <f t="shared" si="344"/>
        <v>0</v>
      </c>
      <c r="GO212">
        <f t="shared" si="345"/>
        <v>0</v>
      </c>
      <c r="GP212">
        <f t="shared" si="346"/>
        <v>0</v>
      </c>
      <c r="GR212">
        <v>0</v>
      </c>
      <c r="GS212">
        <v>0</v>
      </c>
      <c r="GT212">
        <v>0</v>
      </c>
      <c r="GU212" t="s">
        <v>3</v>
      </c>
      <c r="GV212">
        <f t="shared" si="347"/>
        <v>0</v>
      </c>
      <c r="GW212">
        <v>1</v>
      </c>
      <c r="GX212">
        <f t="shared" si="348"/>
        <v>0</v>
      </c>
      <c r="HA212">
        <v>0</v>
      </c>
      <c r="HB212">
        <v>0</v>
      </c>
      <c r="HC212">
        <f t="shared" si="349"/>
        <v>0</v>
      </c>
      <c r="HE212" t="s">
        <v>3</v>
      </c>
      <c r="HF212" t="s">
        <v>3</v>
      </c>
      <c r="HM212" t="s">
        <v>3</v>
      </c>
      <c r="HN212" t="s">
        <v>147</v>
      </c>
      <c r="HO212" t="s">
        <v>148</v>
      </c>
      <c r="HP212" t="s">
        <v>145</v>
      </c>
      <c r="HQ212" t="s">
        <v>145</v>
      </c>
      <c r="HS212">
        <v>0</v>
      </c>
      <c r="IK212">
        <v>0</v>
      </c>
    </row>
    <row r="213" spans="1:255" x14ac:dyDescent="0.2">
      <c r="A213" s="2">
        <v>19</v>
      </c>
      <c r="B213" s="2">
        <v>1</v>
      </c>
      <c r="C213" s="2"/>
      <c r="D213" s="2"/>
      <c r="E213" s="2"/>
      <c r="F213" s="2" t="s">
        <v>3</v>
      </c>
      <c r="G213" s="2" t="s">
        <v>209</v>
      </c>
      <c r="H213" s="2" t="s">
        <v>3</v>
      </c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>
        <v>1</v>
      </c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  <c r="IJ213" s="2"/>
      <c r="IK213" s="2">
        <v>0</v>
      </c>
      <c r="IL213" s="2"/>
      <c r="IM213" s="2"/>
      <c r="IN213" s="2"/>
      <c r="IO213" s="2"/>
      <c r="IP213" s="2"/>
      <c r="IQ213" s="2"/>
      <c r="IR213" s="2"/>
      <c r="IS213" s="2"/>
      <c r="IT213" s="2"/>
      <c r="IU213" s="2"/>
    </row>
    <row r="214" spans="1:255" x14ac:dyDescent="0.2">
      <c r="A214" s="2">
        <v>18</v>
      </c>
      <c r="B214" s="2">
        <v>1</v>
      </c>
      <c r="C214" s="2">
        <v>412</v>
      </c>
      <c r="D214" s="2"/>
      <c r="E214" s="2" t="s">
        <v>3</v>
      </c>
      <c r="F214" s="2" t="s">
        <v>150</v>
      </c>
      <c r="G214" s="2" t="s">
        <v>151</v>
      </c>
      <c r="H214" s="2" t="s">
        <v>152</v>
      </c>
      <c r="I214" s="2">
        <f>J214</f>
        <v>2</v>
      </c>
      <c r="J214" s="2">
        <v>2</v>
      </c>
      <c r="K214" s="2">
        <v>2</v>
      </c>
      <c r="L214" s="2">
        <v>0.08</v>
      </c>
      <c r="M214" s="2">
        <v>0.08</v>
      </c>
      <c r="N214" s="2">
        <f>ROUND(L214-M214,4)</f>
        <v>0</v>
      </c>
      <c r="O214" s="2">
        <f>ROUND(P214,2)</f>
        <v>0</v>
      </c>
      <c r="P214" s="2">
        <f>ROUND(ROUND(ROUND(SUMIF(SmtRes!AQ413:'SmtRes'!AQ426,"=1",SmtRes!CU413:'SmtRes'!CU426),2),2)*I214/100,2)</f>
        <v>0</v>
      </c>
      <c r="Q214" s="2">
        <f>ROUND(CR214*I214,2)</f>
        <v>0</v>
      </c>
      <c r="R214" s="2">
        <f>ROUND(CS214*I214,2)</f>
        <v>0</v>
      </c>
      <c r="S214" s="2">
        <f>ROUND(CT214*I214,2)</f>
        <v>0</v>
      </c>
      <c r="T214" s="2">
        <f>ROUND(CU214*I214,2)</f>
        <v>0</v>
      </c>
      <c r="U214" s="2">
        <f>ROUND(CV214*I214,7)</f>
        <v>0</v>
      </c>
      <c r="V214" s="2">
        <f>ROUND(CW214*I214,7)</f>
        <v>0</v>
      </c>
      <c r="W214" s="2">
        <f>ROUND(CX214*I214,2)</f>
        <v>0</v>
      </c>
      <c r="X214" s="2">
        <f t="shared" ref="X214:Y217" si="350">ROUND(CY214,2)</f>
        <v>0</v>
      </c>
      <c r="Y214" s="2">
        <f t="shared" si="350"/>
        <v>0</v>
      </c>
      <c r="Z214" s="2"/>
      <c r="AA214" s="2">
        <v>-1</v>
      </c>
      <c r="AB214" s="2">
        <f>ROUND((AC214+AD214+AF214),2)</f>
        <v>0</v>
      </c>
      <c r="AC214" s="2">
        <f>ROUND((ES214),2)</f>
        <v>0</v>
      </c>
      <c r="AD214" s="2">
        <f>ROUND((((ET214)-(EU214))+AE214),2)</f>
        <v>0</v>
      </c>
      <c r="AE214" s="2">
        <f>ROUND((EU214),2)</f>
        <v>0</v>
      </c>
      <c r="AF214" s="2">
        <f>ROUND((EV214),2)</f>
        <v>0</v>
      </c>
      <c r="AG214" s="2">
        <f>ROUND((AP214),2)</f>
        <v>0</v>
      </c>
      <c r="AH214" s="2">
        <f>(EW214)</f>
        <v>0</v>
      </c>
      <c r="AI214" s="2">
        <f>(EX214)</f>
        <v>0</v>
      </c>
      <c r="AJ214" s="2">
        <f>(AS214)</f>
        <v>0</v>
      </c>
      <c r="AK214" s="2">
        <v>0</v>
      </c>
      <c r="AL214" s="2">
        <v>0</v>
      </c>
      <c r="AM214" s="2">
        <v>0</v>
      </c>
      <c r="AN214" s="2">
        <v>0</v>
      </c>
      <c r="AO214" s="2">
        <v>0</v>
      </c>
      <c r="AP214" s="2">
        <v>0</v>
      </c>
      <c r="AQ214" s="2">
        <v>0</v>
      </c>
      <c r="AR214" s="2">
        <v>0</v>
      </c>
      <c r="AS214" s="2">
        <v>0</v>
      </c>
      <c r="AT214" s="2">
        <v>97</v>
      </c>
      <c r="AU214" s="2">
        <v>51</v>
      </c>
      <c r="AV214" s="2">
        <v>1</v>
      </c>
      <c r="AW214" s="2">
        <v>1</v>
      </c>
      <c r="AX214" s="2"/>
      <c r="AY214" s="2"/>
      <c r="AZ214" s="2">
        <v>1</v>
      </c>
      <c r="BA214" s="2">
        <v>1</v>
      </c>
      <c r="BB214" s="2">
        <v>1</v>
      </c>
      <c r="BC214" s="2">
        <v>1</v>
      </c>
      <c r="BD214" s="2" t="s">
        <v>3</v>
      </c>
      <c r="BE214" s="2" t="s">
        <v>3</v>
      </c>
      <c r="BF214" s="2" t="s">
        <v>3</v>
      </c>
      <c r="BG214" s="2" t="s">
        <v>3</v>
      </c>
      <c r="BH214" s="2">
        <v>3</v>
      </c>
      <c r="BI214" s="2">
        <v>2</v>
      </c>
      <c r="BJ214" s="2" t="s">
        <v>3</v>
      </c>
      <c r="BK214" s="2"/>
      <c r="BL214" s="2"/>
      <c r="BM214" s="2">
        <v>108001</v>
      </c>
      <c r="BN214" s="2">
        <v>0</v>
      </c>
      <c r="BO214" s="2" t="s">
        <v>3</v>
      </c>
      <c r="BP214" s="2">
        <v>0</v>
      </c>
      <c r="BQ214" s="2">
        <v>3</v>
      </c>
      <c r="BR214" s="2">
        <v>0</v>
      </c>
      <c r="BS214" s="2">
        <v>1</v>
      </c>
      <c r="BT214" s="2">
        <v>1</v>
      </c>
      <c r="BU214" s="2">
        <v>1</v>
      </c>
      <c r="BV214" s="2">
        <v>1</v>
      </c>
      <c r="BW214" s="2">
        <v>1</v>
      </c>
      <c r="BX214" s="2">
        <v>1</v>
      </c>
      <c r="BY214" s="2" t="s">
        <v>3</v>
      </c>
      <c r="BZ214" s="2">
        <v>97</v>
      </c>
      <c r="CA214" s="2">
        <v>51</v>
      </c>
      <c r="CB214" s="2" t="s">
        <v>3</v>
      </c>
      <c r="CC214" s="2"/>
      <c r="CD214" s="2"/>
      <c r="CE214" s="2">
        <v>0</v>
      </c>
      <c r="CF214" s="2">
        <v>0</v>
      </c>
      <c r="CG214" s="2">
        <v>0</v>
      </c>
      <c r="CH214" s="2">
        <v>0</v>
      </c>
      <c r="CI214" s="2">
        <v>0</v>
      </c>
      <c r="CJ214" s="2">
        <v>0</v>
      </c>
      <c r="CK214" s="2">
        <v>0</v>
      </c>
      <c r="CL214" s="2">
        <v>0</v>
      </c>
      <c r="CM214" s="2">
        <v>0</v>
      </c>
      <c r="CN214" s="2" t="s">
        <v>3</v>
      </c>
      <c r="CO214" s="2">
        <v>0</v>
      </c>
      <c r="CP214" s="2">
        <f>0</f>
        <v>0</v>
      </c>
      <c r="CQ214" s="2">
        <f>0</f>
        <v>0</v>
      </c>
      <c r="CR214" s="2">
        <f>0</f>
        <v>0</v>
      </c>
      <c r="CS214" s="2">
        <f>0</f>
        <v>0</v>
      </c>
      <c r="CT214" s="2">
        <f>0</f>
        <v>0</v>
      </c>
      <c r="CU214" s="2">
        <f>0</f>
        <v>0</v>
      </c>
      <c r="CV214" s="2">
        <f>0</f>
        <v>0</v>
      </c>
      <c r="CW214" s="2">
        <f>0</f>
        <v>0</v>
      </c>
      <c r="CX214" s="2">
        <f>0</f>
        <v>0</v>
      </c>
      <c r="CY214" s="2">
        <f>0</f>
        <v>0</v>
      </c>
      <c r="CZ214" s="2">
        <f>0</f>
        <v>0</v>
      </c>
      <c r="DA214" s="2"/>
      <c r="DB214" s="2"/>
      <c r="DC214" s="2" t="s">
        <v>3</v>
      </c>
      <c r="DD214" s="2" t="s">
        <v>3</v>
      </c>
      <c r="DE214" s="2" t="s">
        <v>3</v>
      </c>
      <c r="DF214" s="2" t="s">
        <v>3</v>
      </c>
      <c r="DG214" s="2" t="s">
        <v>3</v>
      </c>
      <c r="DH214" s="2" t="s">
        <v>3</v>
      </c>
      <c r="DI214" s="2" t="s">
        <v>3</v>
      </c>
      <c r="DJ214" s="2" t="s">
        <v>3</v>
      </c>
      <c r="DK214" s="2" t="s">
        <v>3</v>
      </c>
      <c r="DL214" s="2" t="s">
        <v>3</v>
      </c>
      <c r="DM214" s="2" t="s">
        <v>3</v>
      </c>
      <c r="DN214" s="2">
        <v>0</v>
      </c>
      <c r="DO214" s="2">
        <v>0</v>
      </c>
      <c r="DP214" s="2">
        <v>1</v>
      </c>
      <c r="DQ214" s="2">
        <v>1</v>
      </c>
      <c r="DR214" s="2"/>
      <c r="DS214" s="2"/>
      <c r="DT214" s="2"/>
      <c r="DU214" s="2">
        <v>1013</v>
      </c>
      <c r="DV214" s="2" t="s">
        <v>152</v>
      </c>
      <c r="DW214" s="2" t="s">
        <v>152</v>
      </c>
      <c r="DX214" s="2">
        <v>1</v>
      </c>
      <c r="DY214" s="2"/>
      <c r="DZ214" s="2" t="s">
        <v>3</v>
      </c>
      <c r="EA214" s="2" t="s">
        <v>3</v>
      </c>
      <c r="EB214" s="2" t="s">
        <v>3</v>
      </c>
      <c r="EC214" s="2" t="s">
        <v>3</v>
      </c>
      <c r="ED214" s="2"/>
      <c r="EE214" s="2">
        <v>83666702</v>
      </c>
      <c r="EF214" s="2">
        <v>3</v>
      </c>
      <c r="EG214" s="2" t="s">
        <v>144</v>
      </c>
      <c r="EH214" s="2">
        <v>0</v>
      </c>
      <c r="EI214" s="2" t="s">
        <v>3</v>
      </c>
      <c r="EJ214" s="2">
        <v>2</v>
      </c>
      <c r="EK214" s="2">
        <v>108001</v>
      </c>
      <c r="EL214" s="2" t="s">
        <v>145</v>
      </c>
      <c r="EM214" s="2" t="s">
        <v>146</v>
      </c>
      <c r="EN214" s="2"/>
      <c r="EO214" s="2" t="s">
        <v>3</v>
      </c>
      <c r="EP214" s="2"/>
      <c r="EQ214" s="2">
        <v>1024</v>
      </c>
      <c r="ER214" s="2">
        <v>0</v>
      </c>
      <c r="ES214" s="2">
        <v>0</v>
      </c>
      <c r="ET214" s="2">
        <v>0</v>
      </c>
      <c r="EU214" s="2">
        <v>0</v>
      </c>
      <c r="EV214" s="2">
        <v>0</v>
      </c>
      <c r="EW214" s="2">
        <v>0</v>
      </c>
      <c r="EX214" s="2">
        <v>0</v>
      </c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>
        <v>0</v>
      </c>
      <c r="FR214" s="2">
        <v>0</v>
      </c>
      <c r="FS214" s="2">
        <v>0</v>
      </c>
      <c r="FT214" s="2"/>
      <c r="FU214" s="2"/>
      <c r="FV214" s="2"/>
      <c r="FW214" s="2"/>
      <c r="FX214" s="2">
        <v>97</v>
      </c>
      <c r="FY214" s="2">
        <v>51</v>
      </c>
      <c r="FZ214" s="2"/>
      <c r="GA214" s="2" t="s">
        <v>3</v>
      </c>
      <c r="GB214" s="2"/>
      <c r="GC214" s="2"/>
      <c r="GD214" s="2">
        <v>1</v>
      </c>
      <c r="GE214" s="2"/>
      <c r="GF214" s="2">
        <v>274903907</v>
      </c>
      <c r="GG214" s="2">
        <v>2</v>
      </c>
      <c r="GH214" s="2">
        <v>1</v>
      </c>
      <c r="GI214" s="2">
        <v>-2</v>
      </c>
      <c r="GJ214" s="2">
        <v>0</v>
      </c>
      <c r="GK214" s="2">
        <v>0</v>
      </c>
      <c r="GL214" s="2">
        <f>ROUND(IF(AND(BH214=3,BI214=3,FS214&lt;&gt;0),P214,0),2)</f>
        <v>0</v>
      </c>
      <c r="GM214" s="2">
        <f>ROUND(O214+X214+Y214,2)+GX214</f>
        <v>0</v>
      </c>
      <c r="GN214" s="2">
        <f>IF(OR(BI214=0,BI214=1),GM214-GX214,0)</f>
        <v>0</v>
      </c>
      <c r="GO214" s="2">
        <f>IF(BI214=2,GM214-GX214,0)</f>
        <v>0</v>
      </c>
      <c r="GP214" s="2">
        <f>IF(BI214=4,GM214-GX214,0)</f>
        <v>0</v>
      </c>
      <c r="GQ214" s="2"/>
      <c r="GR214" s="2">
        <v>0</v>
      </c>
      <c r="GS214" s="2">
        <v>0</v>
      </c>
      <c r="GT214" s="2">
        <v>0</v>
      </c>
      <c r="GU214" s="2" t="s">
        <v>3</v>
      </c>
      <c r="GV214" s="2">
        <f>ROUND((GT214),2)</f>
        <v>0</v>
      </c>
      <c r="GW214" s="2">
        <v>1</v>
      </c>
      <c r="GX214" s="2">
        <f>ROUND(HC214*I214,2)</f>
        <v>0</v>
      </c>
      <c r="GY214" s="2"/>
      <c r="GZ214" s="2"/>
      <c r="HA214" s="2">
        <v>0</v>
      </c>
      <c r="HB214" s="2">
        <v>0</v>
      </c>
      <c r="HC214" s="2">
        <f>0</f>
        <v>0</v>
      </c>
      <c r="HD214" s="2"/>
      <c r="HE214" s="2" t="s">
        <v>3</v>
      </c>
      <c r="HF214" s="2" t="s">
        <v>3</v>
      </c>
      <c r="HG214" s="2"/>
      <c r="HH214" s="2"/>
      <c r="HI214" s="2"/>
      <c r="HJ214" s="2"/>
      <c r="HK214" s="2"/>
      <c r="HL214" s="2"/>
      <c r="HM214" s="2" t="s">
        <v>3</v>
      </c>
      <c r="HN214" s="2" t="s">
        <v>147</v>
      </c>
      <c r="HO214" s="2" t="s">
        <v>148</v>
      </c>
      <c r="HP214" s="2" t="s">
        <v>145</v>
      </c>
      <c r="HQ214" s="2" t="s">
        <v>145</v>
      </c>
      <c r="HR214" s="2"/>
      <c r="HS214" s="2">
        <v>0</v>
      </c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>
        <v>0</v>
      </c>
      <c r="IL214" s="2"/>
      <c r="IM214" s="2"/>
      <c r="IN214" s="2"/>
      <c r="IO214" s="2"/>
      <c r="IP214" s="2"/>
      <c r="IQ214" s="2"/>
      <c r="IR214" s="2"/>
      <c r="IS214" s="2"/>
      <c r="IT214" s="2"/>
      <c r="IU214" s="2"/>
    </row>
    <row r="215" spans="1:255" x14ac:dyDescent="0.2">
      <c r="A215">
        <v>18</v>
      </c>
      <c r="B215">
        <v>1</v>
      </c>
      <c r="C215">
        <v>426</v>
      </c>
      <c r="E215" t="s">
        <v>3</v>
      </c>
      <c r="F215" t="s">
        <v>150</v>
      </c>
      <c r="G215" t="s">
        <v>151</v>
      </c>
      <c r="H215" t="s">
        <v>152</v>
      </c>
      <c r="I215">
        <f>J215</f>
        <v>2</v>
      </c>
      <c r="J215">
        <v>2</v>
      </c>
      <c r="K215">
        <v>2</v>
      </c>
      <c r="L215">
        <v>0.08</v>
      </c>
      <c r="M215">
        <v>0.08</v>
      </c>
      <c r="N215">
        <f>ROUND(L215-M215,4)</f>
        <v>0</v>
      </c>
      <c r="O215">
        <f>ROUND(P215,2)</f>
        <v>0</v>
      </c>
      <c r="P215">
        <f>ROUND(ROUND(ROUND(SUMIF(SmtRes!AQ413:'SmtRes'!AQ426,"=1",SmtRes!CU413:'SmtRes'!CU426),2),2)*I215/100,2)</f>
        <v>0</v>
      </c>
      <c r="Q215">
        <f>ROUND(CR215*I215,2)</f>
        <v>0</v>
      </c>
      <c r="R215">
        <f>ROUND(CS215*I215,2)</f>
        <v>0</v>
      </c>
      <c r="S215">
        <f>ROUND(CT215*I215,2)</f>
        <v>0</v>
      </c>
      <c r="T215">
        <f>ROUND(CU215*I215,2)</f>
        <v>0</v>
      </c>
      <c r="U215">
        <f>ROUND(CV215*I215,7)</f>
        <v>0</v>
      </c>
      <c r="V215">
        <f>ROUND(CW215*I215,7)</f>
        <v>0</v>
      </c>
      <c r="W215">
        <f>ROUND(CX215*I215,2)</f>
        <v>0</v>
      </c>
      <c r="X215">
        <f t="shared" si="350"/>
        <v>0</v>
      </c>
      <c r="Y215">
        <f t="shared" si="350"/>
        <v>0</v>
      </c>
      <c r="AA215">
        <v>-1</v>
      </c>
      <c r="AB215">
        <f>ROUND((AC215+AD215+AF215),2)</f>
        <v>0</v>
      </c>
      <c r="AC215">
        <f>ROUND((ES215),2)</f>
        <v>0</v>
      </c>
      <c r="AD215">
        <f>ROUND((((ET215)-(EU215))+AE215),2)</f>
        <v>0</v>
      </c>
      <c r="AE215">
        <f>ROUND((EU215),2)</f>
        <v>0</v>
      </c>
      <c r="AF215">
        <f>ROUND((EV215),2)</f>
        <v>0</v>
      </c>
      <c r="AG215">
        <f>ROUND((AP215),2)</f>
        <v>0</v>
      </c>
      <c r="AH215">
        <f>(EW215)</f>
        <v>0</v>
      </c>
      <c r="AI215">
        <f>(EX215)</f>
        <v>0</v>
      </c>
      <c r="AJ215">
        <f>(AS215)</f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97</v>
      </c>
      <c r="AU215">
        <v>51</v>
      </c>
      <c r="AV215">
        <v>1</v>
      </c>
      <c r="AW215">
        <v>1</v>
      </c>
      <c r="AZ215">
        <v>1</v>
      </c>
      <c r="BA215">
        <v>1</v>
      </c>
      <c r="BB215">
        <v>1</v>
      </c>
      <c r="BC215">
        <v>1</v>
      </c>
      <c r="BD215" t="s">
        <v>3</v>
      </c>
      <c r="BE215" t="s">
        <v>3</v>
      </c>
      <c r="BF215" t="s">
        <v>3</v>
      </c>
      <c r="BG215" t="s">
        <v>3</v>
      </c>
      <c r="BH215">
        <v>3</v>
      </c>
      <c r="BI215">
        <v>2</v>
      </c>
      <c r="BJ215" t="s">
        <v>3</v>
      </c>
      <c r="BM215">
        <v>108001</v>
      </c>
      <c r="BN215">
        <v>0</v>
      </c>
      <c r="BO215" t="s">
        <v>3</v>
      </c>
      <c r="BP215">
        <v>0</v>
      </c>
      <c r="BQ215">
        <v>3</v>
      </c>
      <c r="BR215">
        <v>0</v>
      </c>
      <c r="BS215">
        <v>1</v>
      </c>
      <c r="BT215">
        <v>1</v>
      </c>
      <c r="BU215">
        <v>1</v>
      </c>
      <c r="BV215">
        <v>1</v>
      </c>
      <c r="BW215">
        <v>1</v>
      </c>
      <c r="BX215">
        <v>1</v>
      </c>
      <c r="BY215" t="s">
        <v>3</v>
      </c>
      <c r="BZ215">
        <v>97</v>
      </c>
      <c r="CA215">
        <v>51</v>
      </c>
      <c r="CB215" t="s">
        <v>3</v>
      </c>
      <c r="CE215">
        <v>0</v>
      </c>
      <c r="CF215">
        <v>0</v>
      </c>
      <c r="CG215">
        <v>0</v>
      </c>
      <c r="CH215">
        <v>0</v>
      </c>
      <c r="CI215">
        <v>0</v>
      </c>
      <c r="CJ215">
        <v>0</v>
      </c>
      <c r="CK215">
        <v>0</v>
      </c>
      <c r="CL215">
        <v>0</v>
      </c>
      <c r="CM215">
        <v>0</v>
      </c>
      <c r="CN215" t="s">
        <v>3</v>
      </c>
      <c r="CO215">
        <v>0</v>
      </c>
      <c r="CP215">
        <f>0</f>
        <v>0</v>
      </c>
      <c r="CQ215">
        <f>0</f>
        <v>0</v>
      </c>
      <c r="CR215">
        <f>0</f>
        <v>0</v>
      </c>
      <c r="CS215">
        <f>0</f>
        <v>0</v>
      </c>
      <c r="CT215">
        <f>0</f>
        <v>0</v>
      </c>
      <c r="CU215">
        <f>0</f>
        <v>0</v>
      </c>
      <c r="CV215">
        <f>0</f>
        <v>0</v>
      </c>
      <c r="CW215">
        <f>0</f>
        <v>0</v>
      </c>
      <c r="CX215">
        <f>0</f>
        <v>0</v>
      </c>
      <c r="CY215">
        <f>0</f>
        <v>0</v>
      </c>
      <c r="CZ215">
        <f>0</f>
        <v>0</v>
      </c>
      <c r="DC215" t="s">
        <v>3</v>
      </c>
      <c r="DD215" t="s">
        <v>3</v>
      </c>
      <c r="DE215" t="s">
        <v>3</v>
      </c>
      <c r="DF215" t="s">
        <v>3</v>
      </c>
      <c r="DG215" t="s">
        <v>3</v>
      </c>
      <c r="DH215" t="s">
        <v>3</v>
      </c>
      <c r="DI215" t="s">
        <v>3</v>
      </c>
      <c r="DJ215" t="s">
        <v>3</v>
      </c>
      <c r="DK215" t="s">
        <v>3</v>
      </c>
      <c r="DL215" t="s">
        <v>3</v>
      </c>
      <c r="DM215" t="s">
        <v>3</v>
      </c>
      <c r="DN215">
        <v>0</v>
      </c>
      <c r="DO215">
        <v>0</v>
      </c>
      <c r="DP215">
        <v>1</v>
      </c>
      <c r="DQ215">
        <v>1</v>
      </c>
      <c r="DU215">
        <v>1013</v>
      </c>
      <c r="DV215" t="s">
        <v>152</v>
      </c>
      <c r="DW215" t="s">
        <v>152</v>
      </c>
      <c r="DX215">
        <v>1</v>
      </c>
      <c r="DZ215" t="s">
        <v>3</v>
      </c>
      <c r="EA215" t="s">
        <v>3</v>
      </c>
      <c r="EB215" t="s">
        <v>3</v>
      </c>
      <c r="EC215" t="s">
        <v>3</v>
      </c>
      <c r="EE215">
        <v>83666702</v>
      </c>
      <c r="EF215">
        <v>3</v>
      </c>
      <c r="EG215" t="s">
        <v>144</v>
      </c>
      <c r="EH215">
        <v>0</v>
      </c>
      <c r="EI215" t="s">
        <v>3</v>
      </c>
      <c r="EJ215">
        <v>2</v>
      </c>
      <c r="EK215">
        <v>108001</v>
      </c>
      <c r="EL215" t="s">
        <v>145</v>
      </c>
      <c r="EM215" t="s">
        <v>146</v>
      </c>
      <c r="EO215" t="s">
        <v>3</v>
      </c>
      <c r="EQ215">
        <v>1024</v>
      </c>
      <c r="ER215">
        <v>0</v>
      </c>
      <c r="ES215">
        <v>0</v>
      </c>
      <c r="ET215">
        <v>0</v>
      </c>
      <c r="EU215">
        <v>0</v>
      </c>
      <c r="EV215">
        <v>0</v>
      </c>
      <c r="EW215">
        <v>0</v>
      </c>
      <c r="EX215">
        <v>0</v>
      </c>
      <c r="FQ215">
        <v>0</v>
      </c>
      <c r="FR215">
        <v>0</v>
      </c>
      <c r="FS215">
        <v>0</v>
      </c>
      <c r="FX215">
        <v>97</v>
      </c>
      <c r="FY215">
        <v>51</v>
      </c>
      <c r="GA215" t="s">
        <v>3</v>
      </c>
      <c r="GD215">
        <v>1</v>
      </c>
      <c r="GF215">
        <v>274903907</v>
      </c>
      <c r="GG215">
        <v>2</v>
      </c>
      <c r="GH215">
        <v>1</v>
      </c>
      <c r="GI215">
        <v>-2</v>
      </c>
      <c r="GJ215">
        <v>0</v>
      </c>
      <c r="GK215">
        <v>0</v>
      </c>
      <c r="GL215">
        <f>ROUND(IF(AND(BH215=3,BI215=3,FS215&lt;&gt;0),P215,0),2)</f>
        <v>0</v>
      </c>
      <c r="GM215">
        <f>ROUND(O215+X215+Y215,2)+GX215</f>
        <v>0</v>
      </c>
      <c r="GN215">
        <f>IF(OR(BI215=0,BI215=1),GM215-GX215,0)</f>
        <v>0</v>
      </c>
      <c r="GO215">
        <f>IF(BI215=2,GM215-GX215,0)</f>
        <v>0</v>
      </c>
      <c r="GP215">
        <f>IF(BI215=4,GM215-GX215,0)</f>
        <v>0</v>
      </c>
      <c r="GR215">
        <v>0</v>
      </c>
      <c r="GS215">
        <v>0</v>
      </c>
      <c r="GT215">
        <v>0</v>
      </c>
      <c r="GU215" t="s">
        <v>3</v>
      </c>
      <c r="GV215">
        <f>ROUND((GT215),2)</f>
        <v>0</v>
      </c>
      <c r="GW215">
        <v>1</v>
      </c>
      <c r="GX215">
        <f>ROUND(HC215*I215,2)</f>
        <v>0</v>
      </c>
      <c r="HA215">
        <v>0</v>
      </c>
      <c r="HB215">
        <v>0</v>
      </c>
      <c r="HC215">
        <f>0</f>
        <v>0</v>
      </c>
      <c r="HE215" t="s">
        <v>3</v>
      </c>
      <c r="HF215" t="s">
        <v>3</v>
      </c>
      <c r="HM215" t="s">
        <v>3</v>
      </c>
      <c r="HN215" t="s">
        <v>147</v>
      </c>
      <c r="HO215" t="s">
        <v>148</v>
      </c>
      <c r="HP215" t="s">
        <v>145</v>
      </c>
      <c r="HQ215" t="s">
        <v>145</v>
      </c>
      <c r="HS215">
        <v>0</v>
      </c>
      <c r="IK215">
        <v>0</v>
      </c>
    </row>
    <row r="216" spans="1:255" x14ac:dyDescent="0.2">
      <c r="A216" s="2">
        <v>17</v>
      </c>
      <c r="B216" s="2">
        <v>1</v>
      </c>
      <c r="C216" s="2">
        <f>ROW(SmtRes!A445)</f>
        <v>445</v>
      </c>
      <c r="D216" s="2">
        <f>ROW(EtalonRes!A445)</f>
        <v>445</v>
      </c>
      <c r="E216" s="2" t="s">
        <v>3</v>
      </c>
      <c r="F216" s="2" t="s">
        <v>210</v>
      </c>
      <c r="G216" s="2" t="s">
        <v>211</v>
      </c>
      <c r="H216" s="2" t="s">
        <v>43</v>
      </c>
      <c r="I216" s="2">
        <v>0</v>
      </c>
      <c r="J216" s="2">
        <v>0</v>
      </c>
      <c r="K216" s="2">
        <v>0</v>
      </c>
      <c r="L216" s="2">
        <v>1</v>
      </c>
      <c r="M216" s="2">
        <v>1</v>
      </c>
      <c r="N216" s="2">
        <f>ROUND(L216-M216,4)</f>
        <v>0</v>
      </c>
      <c r="O216" s="2">
        <f>ROUND(CP216,2)</f>
        <v>0</v>
      </c>
      <c r="P216" s="2">
        <f>SUMIF(SmtRes!AQ427:'SmtRes'!AQ445,"=1",SmtRes!DF427:'SmtRes'!DF445)</f>
        <v>0</v>
      </c>
      <c r="Q216" s="2">
        <f>SUMIF(SmtRes!AQ427:'SmtRes'!AQ445,"=1",SmtRes!DG427:'SmtRes'!DG445)</f>
        <v>0</v>
      </c>
      <c r="R216" s="2">
        <f>SUMIF(SmtRes!AQ427:'SmtRes'!AQ445,"=1",SmtRes!DH427:'SmtRes'!DH445)</f>
        <v>0</v>
      </c>
      <c r="S216" s="2">
        <f>SUMIF(SmtRes!AQ427:'SmtRes'!AQ445,"=1",SmtRes!DI427:'SmtRes'!DI445)</f>
        <v>0</v>
      </c>
      <c r="T216" s="2">
        <f>ROUND(CU216*I216,2)</f>
        <v>0</v>
      </c>
      <c r="U216" s="2">
        <f>SUMIF(SmtRes!AQ427:'SmtRes'!AQ445,"=1",SmtRes!CV427:'SmtRes'!CV445)</f>
        <v>0</v>
      </c>
      <c r="V216" s="2">
        <f>SUMIF(SmtRes!AQ427:'SmtRes'!AQ445,"=1",SmtRes!CW427:'SmtRes'!CW445)</f>
        <v>0</v>
      </c>
      <c r="W216" s="2">
        <f>ROUND(CX216*I216,2)</f>
        <v>0</v>
      </c>
      <c r="X216" s="2">
        <f t="shared" si="350"/>
        <v>0</v>
      </c>
      <c r="Y216" s="2">
        <f t="shared" si="350"/>
        <v>0</v>
      </c>
      <c r="Z216" s="2"/>
      <c r="AA216" s="2">
        <v>-1</v>
      </c>
      <c r="AB216" s="2">
        <f>ROUND((AC216+AD216+AF216),2)</f>
        <v>2232.4299999999998</v>
      </c>
      <c r="AC216" s="2">
        <f>ROUND((SUM(SmtRes!BQ427:'SmtRes'!BQ445)),2)</f>
        <v>126.64</v>
      </c>
      <c r="AD216" s="2">
        <f>ROUND((((SUM(SmtRes!BR427:'SmtRes'!BR445))-(SUM(SmtRes!BS427:'SmtRes'!BS445)))+AE216),2)</f>
        <v>29.55</v>
      </c>
      <c r="AE216" s="2">
        <f>ROUND((SUM(SmtRes!BS427:'SmtRes'!BS445)),2)</f>
        <v>19.02</v>
      </c>
      <c r="AF216" s="2">
        <f>ROUND((SUM(SmtRes!BT427:'SmtRes'!BT445)),2)</f>
        <v>2076.2399999999998</v>
      </c>
      <c r="AG216" s="2">
        <f>ROUND((AP216),2)</f>
        <v>0</v>
      </c>
      <c r="AH216" s="2">
        <f>(SUM(SmtRes!BU427:'SmtRes'!BU445))</f>
        <v>2.38</v>
      </c>
      <c r="AI216" s="2">
        <f>(SUM(SmtRes!BV427:'SmtRes'!BV445))</f>
        <v>0.02</v>
      </c>
      <c r="AJ216" s="2">
        <f>(AS216)</f>
        <v>0</v>
      </c>
      <c r="AK216" s="2">
        <v>2251.4614959999999</v>
      </c>
      <c r="AL216" s="2">
        <v>126.64429600000001</v>
      </c>
      <c r="AM216" s="2">
        <v>29.554100000000002</v>
      </c>
      <c r="AN216" s="2">
        <v>19.022500000000001</v>
      </c>
      <c r="AO216" s="2">
        <v>2076.2406000000001</v>
      </c>
      <c r="AP216" s="2">
        <v>0</v>
      </c>
      <c r="AQ216" s="2">
        <v>2.38</v>
      </c>
      <c r="AR216" s="2">
        <v>0.02</v>
      </c>
      <c r="AS216" s="2">
        <v>0</v>
      </c>
      <c r="AT216" s="2">
        <v>97</v>
      </c>
      <c r="AU216" s="2">
        <v>51</v>
      </c>
      <c r="AV216" s="2">
        <v>1</v>
      </c>
      <c r="AW216" s="2">
        <v>1</v>
      </c>
      <c r="AX216" s="2"/>
      <c r="AY216" s="2"/>
      <c r="AZ216" s="2">
        <v>1</v>
      </c>
      <c r="BA216" s="2">
        <v>1</v>
      </c>
      <c r="BB216" s="2">
        <v>1</v>
      </c>
      <c r="BC216" s="2">
        <v>1</v>
      </c>
      <c r="BD216" s="2" t="s">
        <v>3</v>
      </c>
      <c r="BE216" s="2" t="s">
        <v>3</v>
      </c>
      <c r="BF216" s="2" t="s">
        <v>3</v>
      </c>
      <c r="BG216" s="2" t="s">
        <v>3</v>
      </c>
      <c r="BH216" s="2">
        <v>0</v>
      </c>
      <c r="BI216" s="2">
        <v>2</v>
      </c>
      <c r="BJ216" s="2" t="s">
        <v>212</v>
      </c>
      <c r="BK216" s="2"/>
      <c r="BL216" s="2"/>
      <c r="BM216" s="2">
        <v>108001</v>
      </c>
      <c r="BN216" s="2">
        <v>0</v>
      </c>
      <c r="BO216" s="2" t="s">
        <v>3</v>
      </c>
      <c r="BP216" s="2">
        <v>0</v>
      </c>
      <c r="BQ216" s="2">
        <v>3</v>
      </c>
      <c r="BR216" s="2">
        <v>0</v>
      </c>
      <c r="BS216" s="2">
        <v>1</v>
      </c>
      <c r="BT216" s="2">
        <v>1</v>
      </c>
      <c r="BU216" s="2">
        <v>1</v>
      </c>
      <c r="BV216" s="2">
        <v>1</v>
      </c>
      <c r="BW216" s="2">
        <v>1</v>
      </c>
      <c r="BX216" s="2">
        <v>1</v>
      </c>
      <c r="BY216" s="2" t="s">
        <v>3</v>
      </c>
      <c r="BZ216" s="2">
        <v>97</v>
      </c>
      <c r="CA216" s="2">
        <v>51</v>
      </c>
      <c r="CB216" s="2" t="s">
        <v>3</v>
      </c>
      <c r="CC216" s="2"/>
      <c r="CD216" s="2"/>
      <c r="CE216" s="2">
        <v>0</v>
      </c>
      <c r="CF216" s="2">
        <v>0</v>
      </c>
      <c r="CG216" s="2">
        <v>0</v>
      </c>
      <c r="CH216" s="2">
        <v>0</v>
      </c>
      <c r="CI216" s="2">
        <v>0</v>
      </c>
      <c r="CJ216" s="2">
        <v>0</v>
      </c>
      <c r="CK216" s="2">
        <v>0</v>
      </c>
      <c r="CL216" s="2">
        <v>0</v>
      </c>
      <c r="CM216" s="2">
        <v>0</v>
      </c>
      <c r="CN216" s="2" t="s">
        <v>3</v>
      </c>
      <c r="CO216" s="2">
        <v>0</v>
      </c>
      <c r="CP216" s="2">
        <f>(P216+Q216+S216+R216)</f>
        <v>0</v>
      </c>
      <c r="CQ216" s="2">
        <f>SUMIF(SmtRes!AQ427:'SmtRes'!AQ445,"=1",SmtRes!AA427:'SmtRes'!AA445)</f>
        <v>138808.15</v>
      </c>
      <c r="CR216" s="2">
        <f>SUMIF(SmtRes!AQ427:'SmtRes'!AQ445,"=1",SmtRes!AB427:'SmtRes'!AB445)</f>
        <v>2318.44</v>
      </c>
      <c r="CS216" s="2">
        <f>SUMIF(SmtRes!AQ427:'SmtRes'!AQ445,"=1",SmtRes!AC427:'SmtRes'!AC445)</f>
        <v>1902.25</v>
      </c>
      <c r="CT216" s="2">
        <f>SUMIF(SmtRes!AQ427:'SmtRes'!AQ445,"=1",SmtRes!AD427:'SmtRes'!AD445)</f>
        <v>872.37</v>
      </c>
      <c r="CU216" s="2">
        <f>AG216</f>
        <v>0</v>
      </c>
      <c r="CV216" s="2">
        <f>SUMIF(SmtRes!AQ427:'SmtRes'!AQ445,"=1",SmtRes!BU427:'SmtRes'!BU445)</f>
        <v>2.38</v>
      </c>
      <c r="CW216" s="2">
        <f>SUMIF(SmtRes!AQ427:'SmtRes'!AQ445,"=1",SmtRes!BV427:'SmtRes'!BV445)</f>
        <v>0.02</v>
      </c>
      <c r="CX216" s="2">
        <f>AJ216</f>
        <v>0</v>
      </c>
      <c r="CY216" s="2">
        <f>(((S216+R216)*AT216)/100)</f>
        <v>0</v>
      </c>
      <c r="CZ216" s="2">
        <f>(((S216+R216)*AU216)/100)</f>
        <v>0</v>
      </c>
      <c r="DA216" s="2"/>
      <c r="DB216" s="2"/>
      <c r="DC216" s="2" t="s">
        <v>3</v>
      </c>
      <c r="DD216" s="2" t="s">
        <v>3</v>
      </c>
      <c r="DE216" s="2" t="s">
        <v>3</v>
      </c>
      <c r="DF216" s="2" t="s">
        <v>3</v>
      </c>
      <c r="DG216" s="2" t="s">
        <v>3</v>
      </c>
      <c r="DH216" s="2" t="s">
        <v>3</v>
      </c>
      <c r="DI216" s="2" t="s">
        <v>3</v>
      </c>
      <c r="DJ216" s="2" t="s">
        <v>3</v>
      </c>
      <c r="DK216" s="2" t="s">
        <v>3</v>
      </c>
      <c r="DL216" s="2" t="s">
        <v>3</v>
      </c>
      <c r="DM216" s="2" t="s">
        <v>3</v>
      </c>
      <c r="DN216" s="2">
        <v>0</v>
      </c>
      <c r="DO216" s="2">
        <v>0</v>
      </c>
      <c r="DP216" s="2">
        <v>1</v>
      </c>
      <c r="DQ216" s="2">
        <v>1</v>
      </c>
      <c r="DR216" s="2"/>
      <c r="DS216" s="2"/>
      <c r="DT216" s="2"/>
      <c r="DU216" s="2">
        <v>1013</v>
      </c>
      <c r="DV216" s="2" t="s">
        <v>43</v>
      </c>
      <c r="DW216" s="2" t="s">
        <v>43</v>
      </c>
      <c r="DX216" s="2">
        <v>1</v>
      </c>
      <c r="DY216" s="2"/>
      <c r="DZ216" s="2" t="s">
        <v>3</v>
      </c>
      <c r="EA216" s="2" t="s">
        <v>3</v>
      </c>
      <c r="EB216" s="2" t="s">
        <v>3</v>
      </c>
      <c r="EC216" s="2" t="s">
        <v>3</v>
      </c>
      <c r="ED216" s="2"/>
      <c r="EE216" s="2">
        <v>83666702</v>
      </c>
      <c r="EF216" s="2">
        <v>3</v>
      </c>
      <c r="EG216" s="2" t="s">
        <v>144</v>
      </c>
      <c r="EH216" s="2">
        <v>0</v>
      </c>
      <c r="EI216" s="2" t="s">
        <v>3</v>
      </c>
      <c r="EJ216" s="2">
        <v>2</v>
      </c>
      <c r="EK216" s="2">
        <v>108001</v>
      </c>
      <c r="EL216" s="2" t="s">
        <v>145</v>
      </c>
      <c r="EM216" s="2" t="s">
        <v>146</v>
      </c>
      <c r="EN216" s="2"/>
      <c r="EO216" s="2" t="s">
        <v>3</v>
      </c>
      <c r="EP216" s="2"/>
      <c r="EQ216" s="2">
        <v>132096</v>
      </c>
      <c r="ER216" s="2">
        <v>0</v>
      </c>
      <c r="ES216" s="2">
        <v>0</v>
      </c>
      <c r="ET216" s="2">
        <v>0</v>
      </c>
      <c r="EU216" s="2">
        <v>0</v>
      </c>
      <c r="EV216" s="2">
        <v>0</v>
      </c>
      <c r="EW216" s="2">
        <v>2.38</v>
      </c>
      <c r="EX216" s="2">
        <v>0.02</v>
      </c>
      <c r="EY216" s="2">
        <v>0</v>
      </c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>
        <v>0</v>
      </c>
      <c r="FR216" s="2">
        <v>0</v>
      </c>
      <c r="FS216" s="2">
        <v>0</v>
      </c>
      <c r="FT216" s="2"/>
      <c r="FU216" s="2"/>
      <c r="FV216" s="2"/>
      <c r="FW216" s="2"/>
      <c r="FX216" s="2">
        <v>97</v>
      </c>
      <c r="FY216" s="2">
        <v>51</v>
      </c>
      <c r="FZ216" s="2"/>
      <c r="GA216" s="2" t="s">
        <v>3</v>
      </c>
      <c r="GB216" s="2"/>
      <c r="GC216" s="2"/>
      <c r="GD216" s="2">
        <v>1</v>
      </c>
      <c r="GE216" s="2"/>
      <c r="GF216" s="2">
        <v>-1224506015</v>
      </c>
      <c r="GG216" s="2">
        <v>2</v>
      </c>
      <c r="GH216" s="2">
        <v>1</v>
      </c>
      <c r="GI216" s="2">
        <v>-2</v>
      </c>
      <c r="GJ216" s="2">
        <v>0</v>
      </c>
      <c r="GK216" s="2">
        <v>0</v>
      </c>
      <c r="GL216" s="2">
        <f>ROUND(IF(AND(BH216=3,BI216=3,FS216&lt;&gt;0),P216,0),2)</f>
        <v>0</v>
      </c>
      <c r="GM216" s="2">
        <f>ROUND(O216+X216+Y216,2)+GX216</f>
        <v>0</v>
      </c>
      <c r="GN216" s="2">
        <f>IF(OR(BI216=0,BI216=1),GM216-GX216,0)</f>
        <v>0</v>
      </c>
      <c r="GO216" s="2">
        <f>IF(BI216=2,GM216-GX216,0)</f>
        <v>0</v>
      </c>
      <c r="GP216" s="2">
        <f>IF(BI216=4,GM216-GX216,0)</f>
        <v>0</v>
      </c>
      <c r="GQ216" s="2"/>
      <c r="GR216" s="2">
        <v>0</v>
      </c>
      <c r="GS216" s="2">
        <v>0</v>
      </c>
      <c r="GT216" s="2">
        <v>0</v>
      </c>
      <c r="GU216" s="2" t="s">
        <v>3</v>
      </c>
      <c r="GV216" s="2">
        <f>ROUND((GT216),2)</f>
        <v>0</v>
      </c>
      <c r="GW216" s="2">
        <v>1</v>
      </c>
      <c r="GX216" s="2">
        <f>ROUND(HC216*I216,2)</f>
        <v>0</v>
      </c>
      <c r="GY216" s="2"/>
      <c r="GZ216" s="2"/>
      <c r="HA216" s="2">
        <v>0</v>
      </c>
      <c r="HB216" s="2">
        <v>0</v>
      </c>
      <c r="HC216" s="2">
        <f>GV216*GW216</f>
        <v>0</v>
      </c>
      <c r="HD216" s="2"/>
      <c r="HE216" s="2" t="s">
        <v>3</v>
      </c>
      <c r="HF216" s="2" t="s">
        <v>3</v>
      </c>
      <c r="HG216" s="2"/>
      <c r="HH216" s="2"/>
      <c r="HI216" s="2"/>
      <c r="HJ216" s="2"/>
      <c r="HK216" s="2"/>
      <c r="HL216" s="2"/>
      <c r="HM216" s="2" t="s">
        <v>3</v>
      </c>
      <c r="HN216" s="2" t="s">
        <v>147</v>
      </c>
      <c r="HO216" s="2" t="s">
        <v>148</v>
      </c>
      <c r="HP216" s="2" t="s">
        <v>145</v>
      </c>
      <c r="HQ216" s="2" t="s">
        <v>145</v>
      </c>
      <c r="HR216" s="2"/>
      <c r="HS216" s="2">
        <v>0</v>
      </c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>
        <v>0</v>
      </c>
      <c r="IL216" s="2"/>
      <c r="IM216" s="2"/>
      <c r="IN216" s="2"/>
      <c r="IO216" s="2"/>
      <c r="IP216" s="2"/>
      <c r="IQ216" s="2"/>
      <c r="IR216" s="2"/>
      <c r="IS216" s="2"/>
      <c r="IT216" s="2"/>
      <c r="IU216" s="2"/>
    </row>
    <row r="217" spans="1:255" x14ac:dyDescent="0.2">
      <c r="A217">
        <v>17</v>
      </c>
      <c r="B217">
        <v>1</v>
      </c>
      <c r="C217">
        <f>ROW(SmtRes!A464)</f>
        <v>464</v>
      </c>
      <c r="D217">
        <f>ROW(EtalonRes!A464)</f>
        <v>464</v>
      </c>
      <c r="E217" t="s">
        <v>3</v>
      </c>
      <c r="F217" t="s">
        <v>210</v>
      </c>
      <c r="G217" t="s">
        <v>211</v>
      </c>
      <c r="H217" t="s">
        <v>43</v>
      </c>
      <c r="I217">
        <v>0</v>
      </c>
      <c r="J217">
        <v>0</v>
      </c>
      <c r="K217">
        <v>0</v>
      </c>
      <c r="L217">
        <v>1</v>
      </c>
      <c r="M217">
        <v>1</v>
      </c>
      <c r="N217">
        <f>ROUND(L217-M217,4)</f>
        <v>0</v>
      </c>
      <c r="O217">
        <f>ROUND(CP217,2)</f>
        <v>0</v>
      </c>
      <c r="P217">
        <f>SUMIF(SmtRes!AQ446:'SmtRes'!AQ464,"=1",SmtRes!DF446:'SmtRes'!DF464)</f>
        <v>0</v>
      </c>
      <c r="Q217">
        <f>SUMIF(SmtRes!AQ446:'SmtRes'!AQ464,"=1",SmtRes!DG446:'SmtRes'!DG464)</f>
        <v>0</v>
      </c>
      <c r="R217">
        <f>SUMIF(SmtRes!AQ446:'SmtRes'!AQ464,"=1",SmtRes!DH446:'SmtRes'!DH464)</f>
        <v>0</v>
      </c>
      <c r="S217">
        <f>SUMIF(SmtRes!AQ446:'SmtRes'!AQ464,"=1",SmtRes!DI446:'SmtRes'!DI464)</f>
        <v>0</v>
      </c>
      <c r="T217">
        <f>ROUND(CU217*I217,2)</f>
        <v>0</v>
      </c>
      <c r="U217">
        <f>SUMIF(SmtRes!AQ446:'SmtRes'!AQ464,"=1",SmtRes!CV446:'SmtRes'!CV464)</f>
        <v>0</v>
      </c>
      <c r="V217">
        <f>SUMIF(SmtRes!AQ446:'SmtRes'!AQ464,"=1",SmtRes!CW446:'SmtRes'!CW464)</f>
        <v>0</v>
      </c>
      <c r="W217">
        <f>ROUND(CX217*I217,2)</f>
        <v>0</v>
      </c>
      <c r="X217">
        <f t="shared" si="350"/>
        <v>0</v>
      </c>
      <c r="Y217">
        <f t="shared" si="350"/>
        <v>0</v>
      </c>
      <c r="AA217">
        <v>-1</v>
      </c>
      <c r="AB217">
        <f>ROUND((AC217+AD217+AF217),2)</f>
        <v>2232.4299999999998</v>
      </c>
      <c r="AC217">
        <f>ROUND((SUM(SmtRes!BQ446:'SmtRes'!BQ464)),2)</f>
        <v>126.64</v>
      </c>
      <c r="AD217">
        <f>ROUND((((SUM(SmtRes!BR446:'SmtRes'!BR464))-(SUM(SmtRes!BS446:'SmtRes'!BS464)))+AE217),2)</f>
        <v>29.55</v>
      </c>
      <c r="AE217">
        <f>ROUND((SUM(SmtRes!BS446:'SmtRes'!BS464)),2)</f>
        <v>19.02</v>
      </c>
      <c r="AF217">
        <f>ROUND((SUM(SmtRes!BT446:'SmtRes'!BT464)),2)</f>
        <v>2076.2399999999998</v>
      </c>
      <c r="AG217">
        <f>ROUND((AP217),2)</f>
        <v>0</v>
      </c>
      <c r="AH217">
        <f>(SUM(SmtRes!BU446:'SmtRes'!BU464))</f>
        <v>2.38</v>
      </c>
      <c r="AI217">
        <f>(SUM(SmtRes!BV446:'SmtRes'!BV464))</f>
        <v>0.02</v>
      </c>
      <c r="AJ217">
        <f>(AS217)</f>
        <v>0</v>
      </c>
      <c r="AK217">
        <v>2251.4614959999999</v>
      </c>
      <c r="AL217">
        <v>126.64429600000001</v>
      </c>
      <c r="AM217">
        <v>29.554100000000002</v>
      </c>
      <c r="AN217">
        <v>19.022500000000001</v>
      </c>
      <c r="AO217">
        <v>2076.2406000000001</v>
      </c>
      <c r="AP217">
        <v>0</v>
      </c>
      <c r="AQ217">
        <v>2.38</v>
      </c>
      <c r="AR217">
        <v>0.02</v>
      </c>
      <c r="AS217">
        <v>0</v>
      </c>
      <c r="AT217">
        <v>97</v>
      </c>
      <c r="AU217">
        <v>51</v>
      </c>
      <c r="AV217">
        <v>1</v>
      </c>
      <c r="AW217">
        <v>1</v>
      </c>
      <c r="AZ217">
        <v>1</v>
      </c>
      <c r="BA217">
        <v>1</v>
      </c>
      <c r="BB217">
        <v>1</v>
      </c>
      <c r="BC217">
        <v>1</v>
      </c>
      <c r="BD217" t="s">
        <v>3</v>
      </c>
      <c r="BE217" t="s">
        <v>3</v>
      </c>
      <c r="BF217" t="s">
        <v>3</v>
      </c>
      <c r="BG217" t="s">
        <v>3</v>
      </c>
      <c r="BH217">
        <v>0</v>
      </c>
      <c r="BI217">
        <v>2</v>
      </c>
      <c r="BJ217" t="s">
        <v>212</v>
      </c>
      <c r="BM217">
        <v>108001</v>
      </c>
      <c r="BN217">
        <v>0</v>
      </c>
      <c r="BO217" t="s">
        <v>3</v>
      </c>
      <c r="BP217">
        <v>0</v>
      </c>
      <c r="BQ217">
        <v>3</v>
      </c>
      <c r="BR217">
        <v>0</v>
      </c>
      <c r="BS217">
        <v>1</v>
      </c>
      <c r="BT217">
        <v>1</v>
      </c>
      <c r="BU217">
        <v>1</v>
      </c>
      <c r="BV217">
        <v>1</v>
      </c>
      <c r="BW217">
        <v>1</v>
      </c>
      <c r="BX217">
        <v>1</v>
      </c>
      <c r="BY217" t="s">
        <v>3</v>
      </c>
      <c r="BZ217">
        <v>97</v>
      </c>
      <c r="CA217">
        <v>51</v>
      </c>
      <c r="CB217" t="s">
        <v>3</v>
      </c>
      <c r="CE217">
        <v>0</v>
      </c>
      <c r="CF217">
        <v>0</v>
      </c>
      <c r="CG217">
        <v>0</v>
      </c>
      <c r="CH217">
        <v>0</v>
      </c>
      <c r="CI217">
        <v>0</v>
      </c>
      <c r="CJ217">
        <v>0</v>
      </c>
      <c r="CK217">
        <v>0</v>
      </c>
      <c r="CL217">
        <v>0</v>
      </c>
      <c r="CM217">
        <v>0</v>
      </c>
      <c r="CN217" t="s">
        <v>3</v>
      </c>
      <c r="CO217">
        <v>0</v>
      </c>
      <c r="CP217">
        <f>(P217+Q217+S217+R217)</f>
        <v>0</v>
      </c>
      <c r="CQ217">
        <f>SUMIF(SmtRes!AQ446:'SmtRes'!AQ464,"=1",SmtRes!AA446:'SmtRes'!AA464)</f>
        <v>138808.15</v>
      </c>
      <c r="CR217">
        <f>SUMIF(SmtRes!AQ446:'SmtRes'!AQ464,"=1",SmtRes!AB446:'SmtRes'!AB464)</f>
        <v>2318.44</v>
      </c>
      <c r="CS217">
        <f>SUMIF(SmtRes!AQ446:'SmtRes'!AQ464,"=1",SmtRes!AC446:'SmtRes'!AC464)</f>
        <v>1902.25</v>
      </c>
      <c r="CT217">
        <f>SUMIF(SmtRes!AQ446:'SmtRes'!AQ464,"=1",SmtRes!AD446:'SmtRes'!AD464)</f>
        <v>872.37</v>
      </c>
      <c r="CU217">
        <f>AG217</f>
        <v>0</v>
      </c>
      <c r="CV217">
        <f>SUMIF(SmtRes!AQ446:'SmtRes'!AQ464,"=1",SmtRes!BU446:'SmtRes'!BU464)</f>
        <v>2.38</v>
      </c>
      <c r="CW217">
        <f>SUMIF(SmtRes!AQ446:'SmtRes'!AQ464,"=1",SmtRes!BV446:'SmtRes'!BV464)</f>
        <v>0.02</v>
      </c>
      <c r="CX217">
        <f>AJ217</f>
        <v>0</v>
      </c>
      <c r="CY217">
        <f>(((S217+R217)*AT217)/100)</f>
        <v>0</v>
      </c>
      <c r="CZ217">
        <f>(((S217+R217)*AU217)/100)</f>
        <v>0</v>
      </c>
      <c r="DC217" t="s">
        <v>3</v>
      </c>
      <c r="DD217" t="s">
        <v>3</v>
      </c>
      <c r="DE217" t="s">
        <v>3</v>
      </c>
      <c r="DF217" t="s">
        <v>3</v>
      </c>
      <c r="DG217" t="s">
        <v>3</v>
      </c>
      <c r="DH217" t="s">
        <v>3</v>
      </c>
      <c r="DI217" t="s">
        <v>3</v>
      </c>
      <c r="DJ217" t="s">
        <v>3</v>
      </c>
      <c r="DK217" t="s">
        <v>3</v>
      </c>
      <c r="DL217" t="s">
        <v>3</v>
      </c>
      <c r="DM217" t="s">
        <v>3</v>
      </c>
      <c r="DN217">
        <v>0</v>
      </c>
      <c r="DO217">
        <v>0</v>
      </c>
      <c r="DP217">
        <v>1</v>
      </c>
      <c r="DQ217">
        <v>1</v>
      </c>
      <c r="DU217">
        <v>1013</v>
      </c>
      <c r="DV217" t="s">
        <v>43</v>
      </c>
      <c r="DW217" t="s">
        <v>43</v>
      </c>
      <c r="DX217">
        <v>1</v>
      </c>
      <c r="DZ217" t="s">
        <v>3</v>
      </c>
      <c r="EA217" t="s">
        <v>3</v>
      </c>
      <c r="EB217" t="s">
        <v>3</v>
      </c>
      <c r="EC217" t="s">
        <v>3</v>
      </c>
      <c r="EE217">
        <v>83666702</v>
      </c>
      <c r="EF217">
        <v>3</v>
      </c>
      <c r="EG217" t="s">
        <v>144</v>
      </c>
      <c r="EH217">
        <v>0</v>
      </c>
      <c r="EI217" t="s">
        <v>3</v>
      </c>
      <c r="EJ217">
        <v>2</v>
      </c>
      <c r="EK217">
        <v>108001</v>
      </c>
      <c r="EL217" t="s">
        <v>145</v>
      </c>
      <c r="EM217" t="s">
        <v>146</v>
      </c>
      <c r="EO217" t="s">
        <v>3</v>
      </c>
      <c r="EQ217">
        <v>132096</v>
      </c>
      <c r="ER217">
        <v>0</v>
      </c>
      <c r="ES217">
        <v>0</v>
      </c>
      <c r="ET217">
        <v>0</v>
      </c>
      <c r="EU217">
        <v>0</v>
      </c>
      <c r="EV217">
        <v>0</v>
      </c>
      <c r="EW217">
        <v>2.38</v>
      </c>
      <c r="EX217">
        <v>0.02</v>
      </c>
      <c r="EY217">
        <v>0</v>
      </c>
      <c r="FQ217">
        <v>0</v>
      </c>
      <c r="FR217">
        <v>0</v>
      </c>
      <c r="FS217">
        <v>0</v>
      </c>
      <c r="FX217">
        <v>97</v>
      </c>
      <c r="FY217">
        <v>51</v>
      </c>
      <c r="GA217" t="s">
        <v>3</v>
      </c>
      <c r="GD217">
        <v>1</v>
      </c>
      <c r="GF217">
        <v>-1224506015</v>
      </c>
      <c r="GG217">
        <v>2</v>
      </c>
      <c r="GH217">
        <v>1</v>
      </c>
      <c r="GI217">
        <v>-2</v>
      </c>
      <c r="GJ217">
        <v>0</v>
      </c>
      <c r="GK217">
        <v>0</v>
      </c>
      <c r="GL217">
        <f>ROUND(IF(AND(BH217=3,BI217=3,FS217&lt;&gt;0),P217,0),2)</f>
        <v>0</v>
      </c>
      <c r="GM217">
        <f>ROUND(O217+X217+Y217,2)+GX217</f>
        <v>0</v>
      </c>
      <c r="GN217">
        <f>IF(OR(BI217=0,BI217=1),GM217-GX217,0)</f>
        <v>0</v>
      </c>
      <c r="GO217">
        <f>IF(BI217=2,GM217-GX217,0)</f>
        <v>0</v>
      </c>
      <c r="GP217">
        <f>IF(BI217=4,GM217-GX217,0)</f>
        <v>0</v>
      </c>
      <c r="GR217">
        <v>0</v>
      </c>
      <c r="GS217">
        <v>0</v>
      </c>
      <c r="GT217">
        <v>0</v>
      </c>
      <c r="GU217" t="s">
        <v>3</v>
      </c>
      <c r="GV217">
        <f>ROUND((GT217),2)</f>
        <v>0</v>
      </c>
      <c r="GW217">
        <v>1</v>
      </c>
      <c r="GX217">
        <f>ROUND(HC217*I217,2)</f>
        <v>0</v>
      </c>
      <c r="HA217">
        <v>0</v>
      </c>
      <c r="HB217">
        <v>0</v>
      </c>
      <c r="HC217">
        <f>GV217*GW217</f>
        <v>0</v>
      </c>
      <c r="HE217" t="s">
        <v>3</v>
      </c>
      <c r="HF217" t="s">
        <v>3</v>
      </c>
      <c r="HM217" t="s">
        <v>3</v>
      </c>
      <c r="HN217" t="s">
        <v>147</v>
      </c>
      <c r="HO217" t="s">
        <v>148</v>
      </c>
      <c r="HP217" t="s">
        <v>145</v>
      </c>
      <c r="HQ217" t="s">
        <v>145</v>
      </c>
      <c r="HS217">
        <v>0</v>
      </c>
      <c r="IK217">
        <v>0</v>
      </c>
    </row>
    <row r="218" spans="1:255" x14ac:dyDescent="0.2">
      <c r="A218" s="2">
        <v>19</v>
      </c>
      <c r="B218" s="2">
        <v>1</v>
      </c>
      <c r="C218" s="2"/>
      <c r="D218" s="2"/>
      <c r="E218" s="2"/>
      <c r="F218" s="2" t="s">
        <v>3</v>
      </c>
      <c r="G218" s="2" t="s">
        <v>213</v>
      </c>
      <c r="H218" s="2" t="s">
        <v>3</v>
      </c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>
        <v>1</v>
      </c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>
        <v>0</v>
      </c>
      <c r="IL218" s="2"/>
      <c r="IM218" s="2"/>
      <c r="IN218" s="2"/>
      <c r="IO218" s="2"/>
      <c r="IP218" s="2"/>
      <c r="IQ218" s="2"/>
      <c r="IR218" s="2"/>
      <c r="IS218" s="2"/>
      <c r="IT218" s="2"/>
      <c r="IU218" s="2"/>
    </row>
    <row r="219" spans="1:255" x14ac:dyDescent="0.2">
      <c r="A219" s="2">
        <v>18</v>
      </c>
      <c r="B219" s="2">
        <v>1</v>
      </c>
      <c r="C219" s="2">
        <v>445</v>
      </c>
      <c r="D219" s="2"/>
      <c r="E219" s="2" t="s">
        <v>3</v>
      </c>
      <c r="F219" s="2" t="s">
        <v>150</v>
      </c>
      <c r="G219" s="2" t="s">
        <v>151</v>
      </c>
      <c r="H219" s="2" t="s">
        <v>152</v>
      </c>
      <c r="I219" s="2">
        <f>J219</f>
        <v>2</v>
      </c>
      <c r="J219" s="2">
        <v>2</v>
      </c>
      <c r="K219" s="2">
        <v>2</v>
      </c>
      <c r="L219" s="2">
        <v>2</v>
      </c>
      <c r="M219" s="2">
        <v>2</v>
      </c>
      <c r="N219" s="2">
        <f t="shared" ref="N219:N224" si="351">ROUND(L219-M219,4)</f>
        <v>0</v>
      </c>
      <c r="O219" s="2">
        <f>ROUND(P219,2)</f>
        <v>0</v>
      </c>
      <c r="P219" s="2">
        <f>ROUND(ROUND(ROUND(SUMIF(SmtRes!AQ446:'SmtRes'!AQ464,"=1",SmtRes!CU446:'SmtRes'!CU464),2),2)*I219/100,2)</f>
        <v>0</v>
      </c>
      <c r="Q219" s="2">
        <f>ROUND(CR219*I219,2)</f>
        <v>0</v>
      </c>
      <c r="R219" s="2">
        <f>ROUND(CS219*I219,2)</f>
        <v>0</v>
      </c>
      <c r="S219" s="2">
        <f>ROUND(CT219*I219,2)</f>
        <v>0</v>
      </c>
      <c r="T219" s="2">
        <f t="shared" ref="T219:T224" si="352">ROUND(CU219*I219,2)</f>
        <v>0</v>
      </c>
      <c r="U219" s="2">
        <f>ROUND(CV219*I219,7)</f>
        <v>0</v>
      </c>
      <c r="V219" s="2">
        <f>ROUND(CW219*I219,7)</f>
        <v>0</v>
      </c>
      <c r="W219" s="2">
        <f t="shared" ref="W219:W224" si="353">ROUND(CX219*I219,2)</f>
        <v>0</v>
      </c>
      <c r="X219" s="2">
        <f t="shared" ref="X219:Y224" si="354">ROUND(CY219,2)</f>
        <v>0</v>
      </c>
      <c r="Y219" s="2">
        <f t="shared" si="354"/>
        <v>0</v>
      </c>
      <c r="Z219" s="2"/>
      <c r="AA219" s="2">
        <v>-1</v>
      </c>
      <c r="AB219" s="2">
        <f t="shared" ref="AB219:AB224" si="355">ROUND((AC219+AD219+AF219),2)</f>
        <v>0</v>
      </c>
      <c r="AC219" s="2">
        <f>ROUND((ES219),2)</f>
        <v>0</v>
      </c>
      <c r="AD219" s="2">
        <f>ROUND((((ET219)-(EU219))+AE219),2)</f>
        <v>0</v>
      </c>
      <c r="AE219" s="2">
        <f>ROUND((EU219),2)</f>
        <v>0</v>
      </c>
      <c r="AF219" s="2">
        <f>ROUND((EV219),2)</f>
        <v>0</v>
      </c>
      <c r="AG219" s="2">
        <f t="shared" ref="AG219:AG224" si="356">ROUND((AP219),2)</f>
        <v>0</v>
      </c>
      <c r="AH219" s="2">
        <f>(EW219)</f>
        <v>0</v>
      </c>
      <c r="AI219" s="2">
        <f>(EX219)</f>
        <v>0</v>
      </c>
      <c r="AJ219" s="2">
        <f t="shared" ref="AJ219:AJ224" si="357">(AS219)</f>
        <v>0</v>
      </c>
      <c r="AK219" s="2">
        <v>0</v>
      </c>
      <c r="AL219" s="2">
        <v>0</v>
      </c>
      <c r="AM219" s="2">
        <v>0</v>
      </c>
      <c r="AN219" s="2">
        <v>0</v>
      </c>
      <c r="AO219" s="2">
        <v>0</v>
      </c>
      <c r="AP219" s="2">
        <v>0</v>
      </c>
      <c r="AQ219" s="2">
        <v>0</v>
      </c>
      <c r="AR219" s="2">
        <v>0</v>
      </c>
      <c r="AS219" s="2">
        <v>0</v>
      </c>
      <c r="AT219" s="2">
        <v>97</v>
      </c>
      <c r="AU219" s="2">
        <v>51</v>
      </c>
      <c r="AV219" s="2">
        <v>1</v>
      </c>
      <c r="AW219" s="2">
        <v>1</v>
      </c>
      <c r="AX219" s="2"/>
      <c r="AY219" s="2"/>
      <c r="AZ219" s="2">
        <v>1</v>
      </c>
      <c r="BA219" s="2">
        <v>1</v>
      </c>
      <c r="BB219" s="2">
        <v>1</v>
      </c>
      <c r="BC219" s="2">
        <v>1</v>
      </c>
      <c r="BD219" s="2" t="s">
        <v>3</v>
      </c>
      <c r="BE219" s="2" t="s">
        <v>3</v>
      </c>
      <c r="BF219" s="2" t="s">
        <v>3</v>
      </c>
      <c r="BG219" s="2" t="s">
        <v>3</v>
      </c>
      <c r="BH219" s="2">
        <v>3</v>
      </c>
      <c r="BI219" s="2">
        <v>2</v>
      </c>
      <c r="BJ219" s="2" t="s">
        <v>3</v>
      </c>
      <c r="BK219" s="2"/>
      <c r="BL219" s="2"/>
      <c r="BM219" s="2">
        <v>108001</v>
      </c>
      <c r="BN219" s="2">
        <v>0</v>
      </c>
      <c r="BO219" s="2" t="s">
        <v>3</v>
      </c>
      <c r="BP219" s="2">
        <v>0</v>
      </c>
      <c r="BQ219" s="2">
        <v>3</v>
      </c>
      <c r="BR219" s="2">
        <v>0</v>
      </c>
      <c r="BS219" s="2">
        <v>1</v>
      </c>
      <c r="BT219" s="2">
        <v>1</v>
      </c>
      <c r="BU219" s="2">
        <v>1</v>
      </c>
      <c r="BV219" s="2">
        <v>1</v>
      </c>
      <c r="BW219" s="2">
        <v>1</v>
      </c>
      <c r="BX219" s="2">
        <v>1</v>
      </c>
      <c r="BY219" s="2" t="s">
        <v>3</v>
      </c>
      <c r="BZ219" s="2">
        <v>97</v>
      </c>
      <c r="CA219" s="2">
        <v>51</v>
      </c>
      <c r="CB219" s="2" t="s">
        <v>3</v>
      </c>
      <c r="CC219" s="2"/>
      <c r="CD219" s="2"/>
      <c r="CE219" s="2">
        <v>0</v>
      </c>
      <c r="CF219" s="2">
        <v>0</v>
      </c>
      <c r="CG219" s="2">
        <v>0</v>
      </c>
      <c r="CH219" s="2">
        <v>0</v>
      </c>
      <c r="CI219" s="2">
        <v>0</v>
      </c>
      <c r="CJ219" s="2">
        <v>0</v>
      </c>
      <c r="CK219" s="2">
        <v>0</v>
      </c>
      <c r="CL219" s="2">
        <v>0</v>
      </c>
      <c r="CM219" s="2">
        <v>0</v>
      </c>
      <c r="CN219" s="2" t="s">
        <v>3</v>
      </c>
      <c r="CO219" s="2">
        <v>0</v>
      </c>
      <c r="CP219" s="2">
        <f>0</f>
        <v>0</v>
      </c>
      <c r="CQ219" s="2">
        <f>0</f>
        <v>0</v>
      </c>
      <c r="CR219" s="2">
        <f>0</f>
        <v>0</v>
      </c>
      <c r="CS219" s="2">
        <f>0</f>
        <v>0</v>
      </c>
      <c r="CT219" s="2">
        <f>0</f>
        <v>0</v>
      </c>
      <c r="CU219" s="2">
        <f>0</f>
        <v>0</v>
      </c>
      <c r="CV219" s="2">
        <f>0</f>
        <v>0</v>
      </c>
      <c r="CW219" s="2">
        <f>0</f>
        <v>0</v>
      </c>
      <c r="CX219" s="2">
        <f>0</f>
        <v>0</v>
      </c>
      <c r="CY219" s="2">
        <f>0</f>
        <v>0</v>
      </c>
      <c r="CZ219" s="2">
        <f>0</f>
        <v>0</v>
      </c>
      <c r="DA219" s="2"/>
      <c r="DB219" s="2"/>
      <c r="DC219" s="2" t="s">
        <v>3</v>
      </c>
      <c r="DD219" s="2" t="s">
        <v>3</v>
      </c>
      <c r="DE219" s="2" t="s">
        <v>3</v>
      </c>
      <c r="DF219" s="2" t="s">
        <v>3</v>
      </c>
      <c r="DG219" s="2" t="s">
        <v>3</v>
      </c>
      <c r="DH219" s="2" t="s">
        <v>3</v>
      </c>
      <c r="DI219" s="2" t="s">
        <v>3</v>
      </c>
      <c r="DJ219" s="2" t="s">
        <v>3</v>
      </c>
      <c r="DK219" s="2" t="s">
        <v>3</v>
      </c>
      <c r="DL219" s="2" t="s">
        <v>3</v>
      </c>
      <c r="DM219" s="2" t="s">
        <v>3</v>
      </c>
      <c r="DN219" s="2">
        <v>0</v>
      </c>
      <c r="DO219" s="2">
        <v>0</v>
      </c>
      <c r="DP219" s="2">
        <v>1</v>
      </c>
      <c r="DQ219" s="2">
        <v>1</v>
      </c>
      <c r="DR219" s="2"/>
      <c r="DS219" s="2"/>
      <c r="DT219" s="2"/>
      <c r="DU219" s="2">
        <v>1013</v>
      </c>
      <c r="DV219" s="2" t="s">
        <v>152</v>
      </c>
      <c r="DW219" s="2" t="s">
        <v>152</v>
      </c>
      <c r="DX219" s="2">
        <v>1</v>
      </c>
      <c r="DY219" s="2"/>
      <c r="DZ219" s="2" t="s">
        <v>3</v>
      </c>
      <c r="EA219" s="2" t="s">
        <v>3</v>
      </c>
      <c r="EB219" s="2" t="s">
        <v>3</v>
      </c>
      <c r="EC219" s="2" t="s">
        <v>3</v>
      </c>
      <c r="ED219" s="2"/>
      <c r="EE219" s="2">
        <v>83666702</v>
      </c>
      <c r="EF219" s="2">
        <v>3</v>
      </c>
      <c r="EG219" s="2" t="s">
        <v>144</v>
      </c>
      <c r="EH219" s="2">
        <v>0</v>
      </c>
      <c r="EI219" s="2" t="s">
        <v>3</v>
      </c>
      <c r="EJ219" s="2">
        <v>2</v>
      </c>
      <c r="EK219" s="2">
        <v>108001</v>
      </c>
      <c r="EL219" s="2" t="s">
        <v>145</v>
      </c>
      <c r="EM219" s="2" t="s">
        <v>146</v>
      </c>
      <c r="EN219" s="2"/>
      <c r="EO219" s="2" t="s">
        <v>3</v>
      </c>
      <c r="EP219" s="2"/>
      <c r="EQ219" s="2">
        <v>1024</v>
      </c>
      <c r="ER219" s="2">
        <v>0</v>
      </c>
      <c r="ES219" s="2">
        <v>0</v>
      </c>
      <c r="ET219" s="2">
        <v>0</v>
      </c>
      <c r="EU219" s="2">
        <v>0</v>
      </c>
      <c r="EV219" s="2">
        <v>0</v>
      </c>
      <c r="EW219" s="2">
        <v>0</v>
      </c>
      <c r="EX219" s="2">
        <v>0</v>
      </c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>
        <v>0</v>
      </c>
      <c r="FR219" s="2">
        <v>0</v>
      </c>
      <c r="FS219" s="2">
        <v>0</v>
      </c>
      <c r="FT219" s="2"/>
      <c r="FU219" s="2"/>
      <c r="FV219" s="2"/>
      <c r="FW219" s="2"/>
      <c r="FX219" s="2">
        <v>97</v>
      </c>
      <c r="FY219" s="2">
        <v>51</v>
      </c>
      <c r="FZ219" s="2"/>
      <c r="GA219" s="2" t="s">
        <v>3</v>
      </c>
      <c r="GB219" s="2"/>
      <c r="GC219" s="2"/>
      <c r="GD219" s="2">
        <v>1</v>
      </c>
      <c r="GE219" s="2"/>
      <c r="GF219" s="2">
        <v>274903907</v>
      </c>
      <c r="GG219" s="2">
        <v>2</v>
      </c>
      <c r="GH219" s="2">
        <v>1</v>
      </c>
      <c r="GI219" s="2">
        <v>-2</v>
      </c>
      <c r="GJ219" s="2">
        <v>0</v>
      </c>
      <c r="GK219" s="2">
        <v>0</v>
      </c>
      <c r="GL219" s="2">
        <f t="shared" ref="GL219:GL224" si="358">ROUND(IF(AND(BH219=3,BI219=3,FS219&lt;&gt;0),P219,0),2)</f>
        <v>0</v>
      </c>
      <c r="GM219" s="2">
        <f t="shared" ref="GM219:GM224" si="359">ROUND(O219+X219+Y219,2)+GX219</f>
        <v>0</v>
      </c>
      <c r="GN219" s="2">
        <f t="shared" ref="GN219:GN224" si="360">IF(OR(BI219=0,BI219=1),GM219-GX219,0)</f>
        <v>0</v>
      </c>
      <c r="GO219" s="2">
        <f t="shared" ref="GO219:GO224" si="361">IF(BI219=2,GM219-GX219,0)</f>
        <v>0</v>
      </c>
      <c r="GP219" s="2">
        <f t="shared" ref="GP219:GP224" si="362">IF(BI219=4,GM219-GX219,0)</f>
        <v>0</v>
      </c>
      <c r="GQ219" s="2"/>
      <c r="GR219" s="2">
        <v>0</v>
      </c>
      <c r="GS219" s="2">
        <v>0</v>
      </c>
      <c r="GT219" s="2">
        <v>0</v>
      </c>
      <c r="GU219" s="2" t="s">
        <v>3</v>
      </c>
      <c r="GV219" s="2">
        <f t="shared" ref="GV219:GV224" si="363">ROUND((GT219),2)</f>
        <v>0</v>
      </c>
      <c r="GW219" s="2">
        <v>1</v>
      </c>
      <c r="GX219" s="2">
        <f t="shared" ref="GX219:GX224" si="364">ROUND(HC219*I219,2)</f>
        <v>0</v>
      </c>
      <c r="GY219" s="2"/>
      <c r="GZ219" s="2"/>
      <c r="HA219" s="2">
        <v>0</v>
      </c>
      <c r="HB219" s="2">
        <v>0</v>
      </c>
      <c r="HC219" s="2">
        <f>0</f>
        <v>0</v>
      </c>
      <c r="HD219" s="2"/>
      <c r="HE219" s="2" t="s">
        <v>3</v>
      </c>
      <c r="HF219" s="2" t="s">
        <v>3</v>
      </c>
      <c r="HG219" s="2"/>
      <c r="HH219" s="2"/>
      <c r="HI219" s="2"/>
      <c r="HJ219" s="2"/>
      <c r="HK219" s="2"/>
      <c r="HL219" s="2"/>
      <c r="HM219" s="2" t="s">
        <v>3</v>
      </c>
      <c r="HN219" s="2" t="s">
        <v>147</v>
      </c>
      <c r="HO219" s="2" t="s">
        <v>148</v>
      </c>
      <c r="HP219" s="2" t="s">
        <v>145</v>
      </c>
      <c r="HQ219" s="2" t="s">
        <v>145</v>
      </c>
      <c r="HR219" s="2"/>
      <c r="HS219" s="2">
        <v>0</v>
      </c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  <c r="IG219" s="2"/>
      <c r="IH219" s="2"/>
      <c r="II219" s="2"/>
      <c r="IJ219" s="2"/>
      <c r="IK219" s="2">
        <v>0</v>
      </c>
      <c r="IL219" s="2"/>
      <c r="IM219" s="2"/>
      <c r="IN219" s="2"/>
      <c r="IO219" s="2"/>
      <c r="IP219" s="2"/>
      <c r="IQ219" s="2"/>
      <c r="IR219" s="2"/>
      <c r="IS219" s="2"/>
      <c r="IT219" s="2"/>
      <c r="IU219" s="2"/>
    </row>
    <row r="220" spans="1:255" x14ac:dyDescent="0.2">
      <c r="A220">
        <v>18</v>
      </c>
      <c r="B220">
        <v>1</v>
      </c>
      <c r="C220">
        <v>464</v>
      </c>
      <c r="E220" t="s">
        <v>3</v>
      </c>
      <c r="F220" t="s">
        <v>150</v>
      </c>
      <c r="G220" t="s">
        <v>151</v>
      </c>
      <c r="H220" t="s">
        <v>152</v>
      </c>
      <c r="I220">
        <f>J220</f>
        <v>2</v>
      </c>
      <c r="J220">
        <v>2</v>
      </c>
      <c r="K220">
        <v>2</v>
      </c>
      <c r="L220">
        <v>2</v>
      </c>
      <c r="M220">
        <v>2</v>
      </c>
      <c r="N220">
        <f t="shared" si="351"/>
        <v>0</v>
      </c>
      <c r="O220">
        <f>ROUND(P220,2)</f>
        <v>0</v>
      </c>
      <c r="P220">
        <f>ROUND(ROUND(ROUND(SUMIF(SmtRes!AQ446:'SmtRes'!AQ464,"=1",SmtRes!CU446:'SmtRes'!CU464),2),2)*I220/100,2)</f>
        <v>0</v>
      </c>
      <c r="Q220">
        <f>ROUND(CR220*I220,2)</f>
        <v>0</v>
      </c>
      <c r="R220">
        <f>ROUND(CS220*I220,2)</f>
        <v>0</v>
      </c>
      <c r="S220">
        <f>ROUND(CT220*I220,2)</f>
        <v>0</v>
      </c>
      <c r="T220">
        <f t="shared" si="352"/>
        <v>0</v>
      </c>
      <c r="U220">
        <f>ROUND(CV220*I220,7)</f>
        <v>0</v>
      </c>
      <c r="V220">
        <f>ROUND(CW220*I220,7)</f>
        <v>0</v>
      </c>
      <c r="W220">
        <f t="shared" si="353"/>
        <v>0</v>
      </c>
      <c r="X220">
        <f t="shared" si="354"/>
        <v>0</v>
      </c>
      <c r="Y220">
        <f t="shared" si="354"/>
        <v>0</v>
      </c>
      <c r="AA220">
        <v>-1</v>
      </c>
      <c r="AB220">
        <f t="shared" si="355"/>
        <v>0</v>
      </c>
      <c r="AC220">
        <f>ROUND((ES220),2)</f>
        <v>0</v>
      </c>
      <c r="AD220">
        <f>ROUND((((ET220)-(EU220))+AE220),2)</f>
        <v>0</v>
      </c>
      <c r="AE220">
        <f>ROUND((EU220),2)</f>
        <v>0</v>
      </c>
      <c r="AF220">
        <f>ROUND((EV220),2)</f>
        <v>0</v>
      </c>
      <c r="AG220">
        <f t="shared" si="356"/>
        <v>0</v>
      </c>
      <c r="AH220">
        <f>(EW220)</f>
        <v>0</v>
      </c>
      <c r="AI220">
        <f>(EX220)</f>
        <v>0</v>
      </c>
      <c r="AJ220">
        <f t="shared" si="357"/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97</v>
      </c>
      <c r="AU220">
        <v>51</v>
      </c>
      <c r="AV220">
        <v>1</v>
      </c>
      <c r="AW220">
        <v>1</v>
      </c>
      <c r="AZ220">
        <v>1</v>
      </c>
      <c r="BA220">
        <v>1</v>
      </c>
      <c r="BB220">
        <v>1</v>
      </c>
      <c r="BC220">
        <v>1</v>
      </c>
      <c r="BD220" t="s">
        <v>3</v>
      </c>
      <c r="BE220" t="s">
        <v>3</v>
      </c>
      <c r="BF220" t="s">
        <v>3</v>
      </c>
      <c r="BG220" t="s">
        <v>3</v>
      </c>
      <c r="BH220">
        <v>3</v>
      </c>
      <c r="BI220">
        <v>2</v>
      </c>
      <c r="BJ220" t="s">
        <v>3</v>
      </c>
      <c r="BM220">
        <v>108001</v>
      </c>
      <c r="BN220">
        <v>0</v>
      </c>
      <c r="BO220" t="s">
        <v>3</v>
      </c>
      <c r="BP220">
        <v>0</v>
      </c>
      <c r="BQ220">
        <v>3</v>
      </c>
      <c r="BR220">
        <v>0</v>
      </c>
      <c r="BS220">
        <v>1</v>
      </c>
      <c r="BT220">
        <v>1</v>
      </c>
      <c r="BU220">
        <v>1</v>
      </c>
      <c r="BV220">
        <v>1</v>
      </c>
      <c r="BW220">
        <v>1</v>
      </c>
      <c r="BX220">
        <v>1</v>
      </c>
      <c r="BY220" t="s">
        <v>3</v>
      </c>
      <c r="BZ220">
        <v>97</v>
      </c>
      <c r="CA220">
        <v>51</v>
      </c>
      <c r="CB220" t="s">
        <v>3</v>
      </c>
      <c r="CE220">
        <v>0</v>
      </c>
      <c r="CF220">
        <v>0</v>
      </c>
      <c r="CG220">
        <v>0</v>
      </c>
      <c r="CH220">
        <v>0</v>
      </c>
      <c r="CI220">
        <v>0</v>
      </c>
      <c r="CJ220">
        <v>0</v>
      </c>
      <c r="CK220">
        <v>0</v>
      </c>
      <c r="CL220">
        <v>0</v>
      </c>
      <c r="CM220">
        <v>0</v>
      </c>
      <c r="CN220" t="s">
        <v>3</v>
      </c>
      <c r="CO220">
        <v>0</v>
      </c>
      <c r="CP220">
        <f>0</f>
        <v>0</v>
      </c>
      <c r="CQ220">
        <f>0</f>
        <v>0</v>
      </c>
      <c r="CR220">
        <f>0</f>
        <v>0</v>
      </c>
      <c r="CS220">
        <f>0</f>
        <v>0</v>
      </c>
      <c r="CT220">
        <f>0</f>
        <v>0</v>
      </c>
      <c r="CU220">
        <f>0</f>
        <v>0</v>
      </c>
      <c r="CV220">
        <f>0</f>
        <v>0</v>
      </c>
      <c r="CW220">
        <f>0</f>
        <v>0</v>
      </c>
      <c r="CX220">
        <f>0</f>
        <v>0</v>
      </c>
      <c r="CY220">
        <f>0</f>
        <v>0</v>
      </c>
      <c r="CZ220">
        <f>0</f>
        <v>0</v>
      </c>
      <c r="DC220" t="s">
        <v>3</v>
      </c>
      <c r="DD220" t="s">
        <v>3</v>
      </c>
      <c r="DE220" t="s">
        <v>3</v>
      </c>
      <c r="DF220" t="s">
        <v>3</v>
      </c>
      <c r="DG220" t="s">
        <v>3</v>
      </c>
      <c r="DH220" t="s">
        <v>3</v>
      </c>
      <c r="DI220" t="s">
        <v>3</v>
      </c>
      <c r="DJ220" t="s">
        <v>3</v>
      </c>
      <c r="DK220" t="s">
        <v>3</v>
      </c>
      <c r="DL220" t="s">
        <v>3</v>
      </c>
      <c r="DM220" t="s">
        <v>3</v>
      </c>
      <c r="DN220">
        <v>0</v>
      </c>
      <c r="DO220">
        <v>0</v>
      </c>
      <c r="DP220">
        <v>1</v>
      </c>
      <c r="DQ220">
        <v>1</v>
      </c>
      <c r="DU220">
        <v>1013</v>
      </c>
      <c r="DV220" t="s">
        <v>152</v>
      </c>
      <c r="DW220" t="s">
        <v>152</v>
      </c>
      <c r="DX220">
        <v>1</v>
      </c>
      <c r="DZ220" t="s">
        <v>3</v>
      </c>
      <c r="EA220" t="s">
        <v>3</v>
      </c>
      <c r="EB220" t="s">
        <v>3</v>
      </c>
      <c r="EC220" t="s">
        <v>3</v>
      </c>
      <c r="EE220">
        <v>83666702</v>
      </c>
      <c r="EF220">
        <v>3</v>
      </c>
      <c r="EG220" t="s">
        <v>144</v>
      </c>
      <c r="EH220">
        <v>0</v>
      </c>
      <c r="EI220" t="s">
        <v>3</v>
      </c>
      <c r="EJ220">
        <v>2</v>
      </c>
      <c r="EK220">
        <v>108001</v>
      </c>
      <c r="EL220" t="s">
        <v>145</v>
      </c>
      <c r="EM220" t="s">
        <v>146</v>
      </c>
      <c r="EO220" t="s">
        <v>3</v>
      </c>
      <c r="EQ220">
        <v>1024</v>
      </c>
      <c r="ER220">
        <v>0</v>
      </c>
      <c r="ES220">
        <v>0</v>
      </c>
      <c r="ET220">
        <v>0</v>
      </c>
      <c r="EU220">
        <v>0</v>
      </c>
      <c r="EV220">
        <v>0</v>
      </c>
      <c r="EW220">
        <v>0</v>
      </c>
      <c r="EX220">
        <v>0</v>
      </c>
      <c r="FQ220">
        <v>0</v>
      </c>
      <c r="FR220">
        <v>0</v>
      </c>
      <c r="FS220">
        <v>0</v>
      </c>
      <c r="FX220">
        <v>97</v>
      </c>
      <c r="FY220">
        <v>51</v>
      </c>
      <c r="GA220" t="s">
        <v>3</v>
      </c>
      <c r="GD220">
        <v>1</v>
      </c>
      <c r="GF220">
        <v>274903907</v>
      </c>
      <c r="GG220">
        <v>2</v>
      </c>
      <c r="GH220">
        <v>1</v>
      </c>
      <c r="GI220">
        <v>-2</v>
      </c>
      <c r="GJ220">
        <v>0</v>
      </c>
      <c r="GK220">
        <v>0</v>
      </c>
      <c r="GL220">
        <f t="shared" si="358"/>
        <v>0</v>
      </c>
      <c r="GM220">
        <f t="shared" si="359"/>
        <v>0</v>
      </c>
      <c r="GN220">
        <f t="shared" si="360"/>
        <v>0</v>
      </c>
      <c r="GO220">
        <f t="shared" si="361"/>
        <v>0</v>
      </c>
      <c r="GP220">
        <f t="shared" si="362"/>
        <v>0</v>
      </c>
      <c r="GR220">
        <v>0</v>
      </c>
      <c r="GS220">
        <v>0</v>
      </c>
      <c r="GT220">
        <v>0</v>
      </c>
      <c r="GU220" t="s">
        <v>3</v>
      </c>
      <c r="GV220">
        <f t="shared" si="363"/>
        <v>0</v>
      </c>
      <c r="GW220">
        <v>1</v>
      </c>
      <c r="GX220">
        <f t="shared" si="364"/>
        <v>0</v>
      </c>
      <c r="HA220">
        <v>0</v>
      </c>
      <c r="HB220">
        <v>0</v>
      </c>
      <c r="HC220">
        <f>0</f>
        <v>0</v>
      </c>
      <c r="HE220" t="s">
        <v>3</v>
      </c>
      <c r="HF220" t="s">
        <v>3</v>
      </c>
      <c r="HM220" t="s">
        <v>3</v>
      </c>
      <c r="HN220" t="s">
        <v>147</v>
      </c>
      <c r="HO220" t="s">
        <v>148</v>
      </c>
      <c r="HP220" t="s">
        <v>145</v>
      </c>
      <c r="HQ220" t="s">
        <v>145</v>
      </c>
      <c r="HS220">
        <v>0</v>
      </c>
      <c r="IK220">
        <v>0</v>
      </c>
    </row>
    <row r="221" spans="1:255" x14ac:dyDescent="0.2">
      <c r="A221" s="2">
        <v>17</v>
      </c>
      <c r="B221" s="2">
        <v>1</v>
      </c>
      <c r="C221" s="2">
        <f>ROW(SmtRes!A478)</f>
        <v>478</v>
      </c>
      <c r="D221" s="2">
        <f>ROW(EtalonRes!A478)</f>
        <v>478</v>
      </c>
      <c r="E221" s="2" t="s">
        <v>3</v>
      </c>
      <c r="F221" s="2" t="s">
        <v>214</v>
      </c>
      <c r="G221" s="2" t="s">
        <v>215</v>
      </c>
      <c r="H221" s="2" t="s">
        <v>142</v>
      </c>
      <c r="I221" s="2">
        <v>0</v>
      </c>
      <c r="J221" s="2">
        <v>0</v>
      </c>
      <c r="K221" s="2">
        <v>0</v>
      </c>
      <c r="L221" s="2">
        <v>1.4999999999999999E-2</v>
      </c>
      <c r="M221" s="2">
        <v>1.4999999999999999E-2</v>
      </c>
      <c r="N221" s="2">
        <f t="shared" si="351"/>
        <v>0</v>
      </c>
      <c r="O221" s="2">
        <f>ROUND(CP221,2)</f>
        <v>0</v>
      </c>
      <c r="P221" s="2">
        <f>SUMIF(SmtRes!AQ465:'SmtRes'!AQ478,"=1",SmtRes!DF465:'SmtRes'!DF478)</f>
        <v>0</v>
      </c>
      <c r="Q221" s="2">
        <f>SUMIF(SmtRes!AQ465:'SmtRes'!AQ478,"=1",SmtRes!DG465:'SmtRes'!DG478)</f>
        <v>0</v>
      </c>
      <c r="R221" s="2">
        <f>SUMIF(SmtRes!AQ465:'SmtRes'!AQ478,"=1",SmtRes!DH465:'SmtRes'!DH478)</f>
        <v>0</v>
      </c>
      <c r="S221" s="2">
        <f>SUMIF(SmtRes!AQ465:'SmtRes'!AQ478,"=1",SmtRes!DI465:'SmtRes'!DI478)</f>
        <v>0</v>
      </c>
      <c r="T221" s="2">
        <f t="shared" si="352"/>
        <v>0</v>
      </c>
      <c r="U221" s="2">
        <f>SUMIF(SmtRes!AQ465:'SmtRes'!AQ478,"=1",SmtRes!CV465:'SmtRes'!CV478)</f>
        <v>0</v>
      </c>
      <c r="V221" s="2">
        <f>SUMIF(SmtRes!AQ465:'SmtRes'!AQ478,"=1",SmtRes!CW465:'SmtRes'!CW478)</f>
        <v>0</v>
      </c>
      <c r="W221" s="2">
        <f t="shared" si="353"/>
        <v>0</v>
      </c>
      <c r="X221" s="2">
        <f t="shared" si="354"/>
        <v>0</v>
      </c>
      <c r="Y221" s="2">
        <f t="shared" si="354"/>
        <v>0</v>
      </c>
      <c r="Z221" s="2"/>
      <c r="AA221" s="2">
        <v>-1</v>
      </c>
      <c r="AB221" s="2">
        <f t="shared" si="355"/>
        <v>38243</v>
      </c>
      <c r="AC221" s="2">
        <f>ROUND((SUM(SmtRes!BQ465:'SmtRes'!BQ478)),2)</f>
        <v>805.15</v>
      </c>
      <c r="AD221" s="2">
        <f>ROUND((((SUM(SmtRes!BR465:'SmtRes'!BR478))-(SUM(SmtRes!BS465:'SmtRes'!BS478)))+AE221),2)</f>
        <v>663.76</v>
      </c>
      <c r="AE221" s="2">
        <f>ROUND((SUM(SmtRes!BS465:'SmtRes'!BS478)),2)</f>
        <v>4358.22</v>
      </c>
      <c r="AF221" s="2">
        <f>ROUND((SUM(SmtRes!BT465:'SmtRes'!BT478)),2)</f>
        <v>36774.089999999997</v>
      </c>
      <c r="AG221" s="2">
        <f t="shared" si="356"/>
        <v>0</v>
      </c>
      <c r="AH221" s="2">
        <f>(SUM(SmtRes!BU465:'SmtRes'!BU478))</f>
        <v>45.3</v>
      </c>
      <c r="AI221" s="2">
        <f>(SUM(SmtRes!BV465:'SmtRes'!BV478))</f>
        <v>5.3000000000000007</v>
      </c>
      <c r="AJ221" s="2">
        <f t="shared" si="357"/>
        <v>0</v>
      </c>
      <c r="AK221" s="2">
        <v>42601.217961399998</v>
      </c>
      <c r="AL221" s="2">
        <v>805.15166139999997</v>
      </c>
      <c r="AM221" s="2">
        <v>663.75830000000008</v>
      </c>
      <c r="AN221" s="2">
        <v>4358.2210000000005</v>
      </c>
      <c r="AO221" s="2">
        <v>36774.087</v>
      </c>
      <c r="AP221" s="2">
        <v>0</v>
      </c>
      <c r="AQ221" s="2">
        <v>45.3</v>
      </c>
      <c r="AR221" s="2">
        <v>5.3000000000000007</v>
      </c>
      <c r="AS221" s="2">
        <v>0</v>
      </c>
      <c r="AT221" s="2">
        <v>97</v>
      </c>
      <c r="AU221" s="2">
        <v>51</v>
      </c>
      <c r="AV221" s="2">
        <v>1</v>
      </c>
      <c r="AW221" s="2">
        <v>1</v>
      </c>
      <c r="AX221" s="2"/>
      <c r="AY221" s="2"/>
      <c r="AZ221" s="2">
        <v>1</v>
      </c>
      <c r="BA221" s="2">
        <v>1</v>
      </c>
      <c r="BB221" s="2">
        <v>1</v>
      </c>
      <c r="BC221" s="2">
        <v>1</v>
      </c>
      <c r="BD221" s="2" t="s">
        <v>3</v>
      </c>
      <c r="BE221" s="2" t="s">
        <v>3</v>
      </c>
      <c r="BF221" s="2" t="s">
        <v>3</v>
      </c>
      <c r="BG221" s="2" t="s">
        <v>3</v>
      </c>
      <c r="BH221" s="2">
        <v>0</v>
      </c>
      <c r="BI221" s="2">
        <v>2</v>
      </c>
      <c r="BJ221" s="2" t="s">
        <v>216</v>
      </c>
      <c r="BK221" s="2"/>
      <c r="BL221" s="2"/>
      <c r="BM221" s="2">
        <v>108001</v>
      </c>
      <c r="BN221" s="2">
        <v>0</v>
      </c>
      <c r="BO221" s="2" t="s">
        <v>3</v>
      </c>
      <c r="BP221" s="2">
        <v>0</v>
      </c>
      <c r="BQ221" s="2">
        <v>3</v>
      </c>
      <c r="BR221" s="2">
        <v>0</v>
      </c>
      <c r="BS221" s="2">
        <v>1</v>
      </c>
      <c r="BT221" s="2">
        <v>1</v>
      </c>
      <c r="BU221" s="2">
        <v>1</v>
      </c>
      <c r="BV221" s="2">
        <v>1</v>
      </c>
      <c r="BW221" s="2">
        <v>1</v>
      </c>
      <c r="BX221" s="2">
        <v>1</v>
      </c>
      <c r="BY221" s="2" t="s">
        <v>3</v>
      </c>
      <c r="BZ221" s="2">
        <v>97</v>
      </c>
      <c r="CA221" s="2">
        <v>51</v>
      </c>
      <c r="CB221" s="2" t="s">
        <v>3</v>
      </c>
      <c r="CC221" s="2"/>
      <c r="CD221" s="2"/>
      <c r="CE221" s="2">
        <v>0</v>
      </c>
      <c r="CF221" s="2">
        <v>0</v>
      </c>
      <c r="CG221" s="2">
        <v>0</v>
      </c>
      <c r="CH221" s="2">
        <v>0</v>
      </c>
      <c r="CI221" s="2">
        <v>0</v>
      </c>
      <c r="CJ221" s="2">
        <v>0</v>
      </c>
      <c r="CK221" s="2">
        <v>0</v>
      </c>
      <c r="CL221" s="2">
        <v>0</v>
      </c>
      <c r="CM221" s="2">
        <v>0</v>
      </c>
      <c r="CN221" s="2" t="s">
        <v>3</v>
      </c>
      <c r="CO221" s="2">
        <v>0</v>
      </c>
      <c r="CP221" s="2">
        <f>(P221+Q221+S221+R221)</f>
        <v>0</v>
      </c>
      <c r="CQ221" s="2">
        <f>SUMIF(SmtRes!AQ465:'SmtRes'!AQ478,"=1",SmtRes!AA465:'SmtRes'!AA478)</f>
        <v>1211904.3600000001</v>
      </c>
      <c r="CR221" s="2">
        <f>SUMIF(SmtRes!AQ465:'SmtRes'!AQ478,"=1",SmtRes!AB465:'SmtRes'!AB478)</f>
        <v>2364.7800000000002</v>
      </c>
      <c r="CS221" s="2">
        <f>SUMIF(SmtRes!AQ465:'SmtRes'!AQ478,"=1",SmtRes!AC465:'SmtRes'!AC478)</f>
        <v>2714.04</v>
      </c>
      <c r="CT221" s="2">
        <f>SUMIF(SmtRes!AQ465:'SmtRes'!AQ478,"=1",SmtRes!AD465:'SmtRes'!AD478)</f>
        <v>811.79</v>
      </c>
      <c r="CU221" s="2">
        <f>AG221</f>
        <v>0</v>
      </c>
      <c r="CV221" s="2">
        <f>SUMIF(SmtRes!AQ465:'SmtRes'!AQ478,"=1",SmtRes!BU465:'SmtRes'!BU478)</f>
        <v>45.3</v>
      </c>
      <c r="CW221" s="2">
        <f>SUMIF(SmtRes!AQ465:'SmtRes'!AQ478,"=1",SmtRes!BV465:'SmtRes'!BV478)</f>
        <v>5.3000000000000007</v>
      </c>
      <c r="CX221" s="2">
        <f>AJ221</f>
        <v>0</v>
      </c>
      <c r="CY221" s="2">
        <f>(((S221+R221)*AT221)/100)</f>
        <v>0</v>
      </c>
      <c r="CZ221" s="2">
        <f>(((S221+R221)*AU221)/100)</f>
        <v>0</v>
      </c>
      <c r="DA221" s="2"/>
      <c r="DB221" s="2"/>
      <c r="DC221" s="2" t="s">
        <v>3</v>
      </c>
      <c r="DD221" s="2" t="s">
        <v>3</v>
      </c>
      <c r="DE221" s="2" t="s">
        <v>3</v>
      </c>
      <c r="DF221" s="2" t="s">
        <v>3</v>
      </c>
      <c r="DG221" s="2" t="s">
        <v>3</v>
      </c>
      <c r="DH221" s="2" t="s">
        <v>3</v>
      </c>
      <c r="DI221" s="2" t="s">
        <v>3</v>
      </c>
      <c r="DJ221" s="2" t="s">
        <v>3</v>
      </c>
      <c r="DK221" s="2" t="s">
        <v>3</v>
      </c>
      <c r="DL221" s="2" t="s">
        <v>3</v>
      </c>
      <c r="DM221" s="2" t="s">
        <v>3</v>
      </c>
      <c r="DN221" s="2">
        <v>0</v>
      </c>
      <c r="DO221" s="2">
        <v>0</v>
      </c>
      <c r="DP221" s="2">
        <v>1</v>
      </c>
      <c r="DQ221" s="2">
        <v>1</v>
      </c>
      <c r="DR221" s="2"/>
      <c r="DS221" s="2"/>
      <c r="DT221" s="2"/>
      <c r="DU221" s="2">
        <v>1003</v>
      </c>
      <c r="DV221" s="2" t="s">
        <v>142</v>
      </c>
      <c r="DW221" s="2" t="s">
        <v>142</v>
      </c>
      <c r="DX221" s="2">
        <v>100</v>
      </c>
      <c r="DY221" s="2"/>
      <c r="DZ221" s="2" t="s">
        <v>3</v>
      </c>
      <c r="EA221" s="2" t="s">
        <v>3</v>
      </c>
      <c r="EB221" s="2" t="s">
        <v>3</v>
      </c>
      <c r="EC221" s="2" t="s">
        <v>3</v>
      </c>
      <c r="ED221" s="2"/>
      <c r="EE221" s="2">
        <v>83666702</v>
      </c>
      <c r="EF221" s="2">
        <v>3</v>
      </c>
      <c r="EG221" s="2" t="s">
        <v>144</v>
      </c>
      <c r="EH221" s="2">
        <v>0</v>
      </c>
      <c r="EI221" s="2" t="s">
        <v>3</v>
      </c>
      <c r="EJ221" s="2">
        <v>2</v>
      </c>
      <c r="EK221" s="2">
        <v>108001</v>
      </c>
      <c r="EL221" s="2" t="s">
        <v>145</v>
      </c>
      <c r="EM221" s="2" t="s">
        <v>146</v>
      </c>
      <c r="EN221" s="2"/>
      <c r="EO221" s="2" t="s">
        <v>3</v>
      </c>
      <c r="EP221" s="2"/>
      <c r="EQ221" s="2">
        <v>132096</v>
      </c>
      <c r="ER221" s="2">
        <v>0</v>
      </c>
      <c r="ES221" s="2">
        <v>0</v>
      </c>
      <c r="ET221" s="2">
        <v>0</v>
      </c>
      <c r="EU221" s="2">
        <v>0</v>
      </c>
      <c r="EV221" s="2">
        <v>0</v>
      </c>
      <c r="EW221" s="2">
        <v>45.3</v>
      </c>
      <c r="EX221" s="2">
        <v>5.3</v>
      </c>
      <c r="EY221" s="2">
        <v>0</v>
      </c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>
        <v>0</v>
      </c>
      <c r="FR221" s="2">
        <v>0</v>
      </c>
      <c r="FS221" s="2">
        <v>0</v>
      </c>
      <c r="FT221" s="2"/>
      <c r="FU221" s="2"/>
      <c r="FV221" s="2"/>
      <c r="FW221" s="2"/>
      <c r="FX221" s="2">
        <v>97</v>
      </c>
      <c r="FY221" s="2">
        <v>51</v>
      </c>
      <c r="FZ221" s="2"/>
      <c r="GA221" s="2" t="s">
        <v>3</v>
      </c>
      <c r="GB221" s="2"/>
      <c r="GC221" s="2"/>
      <c r="GD221" s="2">
        <v>1</v>
      </c>
      <c r="GE221" s="2"/>
      <c r="GF221" s="2">
        <v>1730572663</v>
      </c>
      <c r="GG221" s="2">
        <v>2</v>
      </c>
      <c r="GH221" s="2">
        <v>1</v>
      </c>
      <c r="GI221" s="2">
        <v>-2</v>
      </c>
      <c r="GJ221" s="2">
        <v>0</v>
      </c>
      <c r="GK221" s="2">
        <v>0</v>
      </c>
      <c r="GL221" s="2">
        <f t="shared" si="358"/>
        <v>0</v>
      </c>
      <c r="GM221" s="2">
        <f t="shared" si="359"/>
        <v>0</v>
      </c>
      <c r="GN221" s="2">
        <f t="shared" si="360"/>
        <v>0</v>
      </c>
      <c r="GO221" s="2">
        <f t="shared" si="361"/>
        <v>0</v>
      </c>
      <c r="GP221" s="2">
        <f t="shared" si="362"/>
        <v>0</v>
      </c>
      <c r="GQ221" s="2"/>
      <c r="GR221" s="2">
        <v>0</v>
      </c>
      <c r="GS221" s="2">
        <v>0</v>
      </c>
      <c r="GT221" s="2">
        <v>0</v>
      </c>
      <c r="GU221" s="2" t="s">
        <v>3</v>
      </c>
      <c r="GV221" s="2">
        <f t="shared" si="363"/>
        <v>0</v>
      </c>
      <c r="GW221" s="2">
        <v>1</v>
      </c>
      <c r="GX221" s="2">
        <f t="shared" si="364"/>
        <v>0</v>
      </c>
      <c r="GY221" s="2"/>
      <c r="GZ221" s="2"/>
      <c r="HA221" s="2">
        <v>0</v>
      </c>
      <c r="HB221" s="2">
        <v>0</v>
      </c>
      <c r="HC221" s="2">
        <f>GV221*GW221</f>
        <v>0</v>
      </c>
      <c r="HD221" s="2"/>
      <c r="HE221" s="2" t="s">
        <v>3</v>
      </c>
      <c r="HF221" s="2" t="s">
        <v>3</v>
      </c>
      <c r="HG221" s="2"/>
      <c r="HH221" s="2"/>
      <c r="HI221" s="2"/>
      <c r="HJ221" s="2"/>
      <c r="HK221" s="2"/>
      <c r="HL221" s="2"/>
      <c r="HM221" s="2" t="s">
        <v>3</v>
      </c>
      <c r="HN221" s="2" t="s">
        <v>147</v>
      </c>
      <c r="HO221" s="2" t="s">
        <v>148</v>
      </c>
      <c r="HP221" s="2" t="s">
        <v>145</v>
      </c>
      <c r="HQ221" s="2" t="s">
        <v>145</v>
      </c>
      <c r="HR221" s="2"/>
      <c r="HS221" s="2">
        <v>0</v>
      </c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>
        <v>0</v>
      </c>
      <c r="IL221" s="2"/>
      <c r="IM221" s="2"/>
      <c r="IN221" s="2"/>
      <c r="IO221" s="2"/>
      <c r="IP221" s="2"/>
      <c r="IQ221" s="2"/>
      <c r="IR221" s="2"/>
      <c r="IS221" s="2"/>
      <c r="IT221" s="2"/>
      <c r="IU221" s="2"/>
    </row>
    <row r="222" spans="1:255" x14ac:dyDescent="0.2">
      <c r="A222">
        <v>17</v>
      </c>
      <c r="B222">
        <v>1</v>
      </c>
      <c r="C222">
        <f>ROW(SmtRes!A492)</f>
        <v>492</v>
      </c>
      <c r="D222">
        <f>ROW(EtalonRes!A492)</f>
        <v>492</v>
      </c>
      <c r="E222" t="s">
        <v>3</v>
      </c>
      <c r="F222" t="s">
        <v>214</v>
      </c>
      <c r="G222" t="s">
        <v>215</v>
      </c>
      <c r="H222" t="s">
        <v>142</v>
      </c>
      <c r="I222">
        <v>0</v>
      </c>
      <c r="J222">
        <v>0</v>
      </c>
      <c r="K222">
        <v>0</v>
      </c>
      <c r="L222">
        <v>1.4999999999999999E-2</v>
      </c>
      <c r="M222">
        <v>1.4999999999999999E-2</v>
      </c>
      <c r="N222">
        <f t="shared" si="351"/>
        <v>0</v>
      </c>
      <c r="O222">
        <f>ROUND(CP222,2)</f>
        <v>0</v>
      </c>
      <c r="P222">
        <f>SUMIF(SmtRes!AQ479:'SmtRes'!AQ492,"=1",SmtRes!DF479:'SmtRes'!DF492)</f>
        <v>0</v>
      </c>
      <c r="Q222">
        <f>SUMIF(SmtRes!AQ479:'SmtRes'!AQ492,"=1",SmtRes!DG479:'SmtRes'!DG492)</f>
        <v>0</v>
      </c>
      <c r="R222">
        <f>SUMIF(SmtRes!AQ479:'SmtRes'!AQ492,"=1",SmtRes!DH479:'SmtRes'!DH492)</f>
        <v>0</v>
      </c>
      <c r="S222">
        <f>SUMIF(SmtRes!AQ479:'SmtRes'!AQ492,"=1",SmtRes!DI479:'SmtRes'!DI492)</f>
        <v>0</v>
      </c>
      <c r="T222">
        <f t="shared" si="352"/>
        <v>0</v>
      </c>
      <c r="U222">
        <f>SUMIF(SmtRes!AQ479:'SmtRes'!AQ492,"=1",SmtRes!CV479:'SmtRes'!CV492)</f>
        <v>0</v>
      </c>
      <c r="V222">
        <f>SUMIF(SmtRes!AQ479:'SmtRes'!AQ492,"=1",SmtRes!CW479:'SmtRes'!CW492)</f>
        <v>0</v>
      </c>
      <c r="W222">
        <f t="shared" si="353"/>
        <v>0</v>
      </c>
      <c r="X222">
        <f t="shared" si="354"/>
        <v>0</v>
      </c>
      <c r="Y222">
        <f t="shared" si="354"/>
        <v>0</v>
      </c>
      <c r="AA222">
        <v>-1</v>
      </c>
      <c r="AB222">
        <f t="shared" si="355"/>
        <v>38243</v>
      </c>
      <c r="AC222">
        <f>ROUND((SUM(SmtRes!BQ479:'SmtRes'!BQ492)),2)</f>
        <v>805.15</v>
      </c>
      <c r="AD222">
        <f>ROUND((((SUM(SmtRes!BR479:'SmtRes'!BR492))-(SUM(SmtRes!BS479:'SmtRes'!BS492)))+AE222),2)</f>
        <v>663.76</v>
      </c>
      <c r="AE222">
        <f>ROUND((SUM(SmtRes!BS479:'SmtRes'!BS492)),2)</f>
        <v>4358.22</v>
      </c>
      <c r="AF222">
        <f>ROUND((SUM(SmtRes!BT479:'SmtRes'!BT492)),2)</f>
        <v>36774.089999999997</v>
      </c>
      <c r="AG222">
        <f t="shared" si="356"/>
        <v>0</v>
      </c>
      <c r="AH222">
        <f>(SUM(SmtRes!BU479:'SmtRes'!BU492))</f>
        <v>45.3</v>
      </c>
      <c r="AI222">
        <f>(SUM(SmtRes!BV479:'SmtRes'!BV492))</f>
        <v>5.3000000000000007</v>
      </c>
      <c r="AJ222">
        <f t="shared" si="357"/>
        <v>0</v>
      </c>
      <c r="AK222">
        <v>42601.217961399998</v>
      </c>
      <c r="AL222">
        <v>805.15166139999997</v>
      </c>
      <c r="AM222">
        <v>663.75830000000008</v>
      </c>
      <c r="AN222">
        <v>4358.2210000000005</v>
      </c>
      <c r="AO222">
        <v>36774.087</v>
      </c>
      <c r="AP222">
        <v>0</v>
      </c>
      <c r="AQ222">
        <v>45.3</v>
      </c>
      <c r="AR222">
        <v>5.3000000000000007</v>
      </c>
      <c r="AS222">
        <v>0</v>
      </c>
      <c r="AT222">
        <v>97</v>
      </c>
      <c r="AU222">
        <v>51</v>
      </c>
      <c r="AV222">
        <v>1</v>
      </c>
      <c r="AW222">
        <v>1</v>
      </c>
      <c r="AZ222">
        <v>1</v>
      </c>
      <c r="BA222">
        <v>1</v>
      </c>
      <c r="BB222">
        <v>1</v>
      </c>
      <c r="BC222">
        <v>1</v>
      </c>
      <c r="BD222" t="s">
        <v>3</v>
      </c>
      <c r="BE222" t="s">
        <v>3</v>
      </c>
      <c r="BF222" t="s">
        <v>3</v>
      </c>
      <c r="BG222" t="s">
        <v>3</v>
      </c>
      <c r="BH222">
        <v>0</v>
      </c>
      <c r="BI222">
        <v>2</v>
      </c>
      <c r="BJ222" t="s">
        <v>216</v>
      </c>
      <c r="BM222">
        <v>108001</v>
      </c>
      <c r="BN222">
        <v>0</v>
      </c>
      <c r="BO222" t="s">
        <v>3</v>
      </c>
      <c r="BP222">
        <v>0</v>
      </c>
      <c r="BQ222">
        <v>3</v>
      </c>
      <c r="BR222">
        <v>0</v>
      </c>
      <c r="BS222">
        <v>1</v>
      </c>
      <c r="BT222">
        <v>1</v>
      </c>
      <c r="BU222">
        <v>1</v>
      </c>
      <c r="BV222">
        <v>1</v>
      </c>
      <c r="BW222">
        <v>1</v>
      </c>
      <c r="BX222">
        <v>1</v>
      </c>
      <c r="BY222" t="s">
        <v>3</v>
      </c>
      <c r="BZ222">
        <v>97</v>
      </c>
      <c r="CA222">
        <v>51</v>
      </c>
      <c r="CB222" t="s">
        <v>3</v>
      </c>
      <c r="CE222">
        <v>0</v>
      </c>
      <c r="CF222">
        <v>0</v>
      </c>
      <c r="CG222">
        <v>0</v>
      </c>
      <c r="CH222">
        <v>0</v>
      </c>
      <c r="CI222">
        <v>0</v>
      </c>
      <c r="CJ222">
        <v>0</v>
      </c>
      <c r="CK222">
        <v>0</v>
      </c>
      <c r="CL222">
        <v>0</v>
      </c>
      <c r="CM222">
        <v>0</v>
      </c>
      <c r="CN222" t="s">
        <v>3</v>
      </c>
      <c r="CO222">
        <v>0</v>
      </c>
      <c r="CP222">
        <f>(P222+Q222+S222+R222)</f>
        <v>0</v>
      </c>
      <c r="CQ222">
        <f>SUMIF(SmtRes!AQ479:'SmtRes'!AQ492,"=1",SmtRes!AA479:'SmtRes'!AA492)</f>
        <v>1211904.3600000001</v>
      </c>
      <c r="CR222">
        <f>SUMIF(SmtRes!AQ479:'SmtRes'!AQ492,"=1",SmtRes!AB479:'SmtRes'!AB492)</f>
        <v>2364.7800000000002</v>
      </c>
      <c r="CS222">
        <f>SUMIF(SmtRes!AQ479:'SmtRes'!AQ492,"=1",SmtRes!AC479:'SmtRes'!AC492)</f>
        <v>2714.04</v>
      </c>
      <c r="CT222">
        <f>SUMIF(SmtRes!AQ479:'SmtRes'!AQ492,"=1",SmtRes!AD479:'SmtRes'!AD492)</f>
        <v>811.79</v>
      </c>
      <c r="CU222">
        <f>AG222</f>
        <v>0</v>
      </c>
      <c r="CV222">
        <f>SUMIF(SmtRes!AQ479:'SmtRes'!AQ492,"=1",SmtRes!BU479:'SmtRes'!BU492)</f>
        <v>45.3</v>
      </c>
      <c r="CW222">
        <f>SUMIF(SmtRes!AQ479:'SmtRes'!AQ492,"=1",SmtRes!BV479:'SmtRes'!BV492)</f>
        <v>5.3000000000000007</v>
      </c>
      <c r="CX222">
        <f>AJ222</f>
        <v>0</v>
      </c>
      <c r="CY222">
        <f>(((S222+R222)*AT222)/100)</f>
        <v>0</v>
      </c>
      <c r="CZ222">
        <f>(((S222+R222)*AU222)/100)</f>
        <v>0</v>
      </c>
      <c r="DC222" t="s">
        <v>3</v>
      </c>
      <c r="DD222" t="s">
        <v>3</v>
      </c>
      <c r="DE222" t="s">
        <v>3</v>
      </c>
      <c r="DF222" t="s">
        <v>3</v>
      </c>
      <c r="DG222" t="s">
        <v>3</v>
      </c>
      <c r="DH222" t="s">
        <v>3</v>
      </c>
      <c r="DI222" t="s">
        <v>3</v>
      </c>
      <c r="DJ222" t="s">
        <v>3</v>
      </c>
      <c r="DK222" t="s">
        <v>3</v>
      </c>
      <c r="DL222" t="s">
        <v>3</v>
      </c>
      <c r="DM222" t="s">
        <v>3</v>
      </c>
      <c r="DN222">
        <v>0</v>
      </c>
      <c r="DO222">
        <v>0</v>
      </c>
      <c r="DP222">
        <v>1</v>
      </c>
      <c r="DQ222">
        <v>1</v>
      </c>
      <c r="DU222">
        <v>1003</v>
      </c>
      <c r="DV222" t="s">
        <v>142</v>
      </c>
      <c r="DW222" t="s">
        <v>142</v>
      </c>
      <c r="DX222">
        <v>100</v>
      </c>
      <c r="DZ222" t="s">
        <v>3</v>
      </c>
      <c r="EA222" t="s">
        <v>3</v>
      </c>
      <c r="EB222" t="s">
        <v>3</v>
      </c>
      <c r="EC222" t="s">
        <v>3</v>
      </c>
      <c r="EE222">
        <v>83666702</v>
      </c>
      <c r="EF222">
        <v>3</v>
      </c>
      <c r="EG222" t="s">
        <v>144</v>
      </c>
      <c r="EH222">
        <v>0</v>
      </c>
      <c r="EI222" t="s">
        <v>3</v>
      </c>
      <c r="EJ222">
        <v>2</v>
      </c>
      <c r="EK222">
        <v>108001</v>
      </c>
      <c r="EL222" t="s">
        <v>145</v>
      </c>
      <c r="EM222" t="s">
        <v>146</v>
      </c>
      <c r="EO222" t="s">
        <v>3</v>
      </c>
      <c r="EQ222">
        <v>132096</v>
      </c>
      <c r="ER222">
        <v>0</v>
      </c>
      <c r="ES222">
        <v>0</v>
      </c>
      <c r="ET222">
        <v>0</v>
      </c>
      <c r="EU222">
        <v>0</v>
      </c>
      <c r="EV222">
        <v>0</v>
      </c>
      <c r="EW222">
        <v>45.3</v>
      </c>
      <c r="EX222">
        <v>5.3</v>
      </c>
      <c r="EY222">
        <v>0</v>
      </c>
      <c r="FQ222">
        <v>0</v>
      </c>
      <c r="FR222">
        <v>0</v>
      </c>
      <c r="FS222">
        <v>0</v>
      </c>
      <c r="FX222">
        <v>97</v>
      </c>
      <c r="FY222">
        <v>51</v>
      </c>
      <c r="GA222" t="s">
        <v>3</v>
      </c>
      <c r="GD222">
        <v>1</v>
      </c>
      <c r="GF222">
        <v>1730572663</v>
      </c>
      <c r="GG222">
        <v>2</v>
      </c>
      <c r="GH222">
        <v>1</v>
      </c>
      <c r="GI222">
        <v>-2</v>
      </c>
      <c r="GJ222">
        <v>0</v>
      </c>
      <c r="GK222">
        <v>0</v>
      </c>
      <c r="GL222">
        <f t="shared" si="358"/>
        <v>0</v>
      </c>
      <c r="GM222">
        <f t="shared" si="359"/>
        <v>0</v>
      </c>
      <c r="GN222">
        <f t="shared" si="360"/>
        <v>0</v>
      </c>
      <c r="GO222">
        <f t="shared" si="361"/>
        <v>0</v>
      </c>
      <c r="GP222">
        <f t="shared" si="362"/>
        <v>0</v>
      </c>
      <c r="GR222">
        <v>0</v>
      </c>
      <c r="GS222">
        <v>0</v>
      </c>
      <c r="GT222">
        <v>0</v>
      </c>
      <c r="GU222" t="s">
        <v>3</v>
      </c>
      <c r="GV222">
        <f t="shared" si="363"/>
        <v>0</v>
      </c>
      <c r="GW222">
        <v>1</v>
      </c>
      <c r="GX222">
        <f t="shared" si="364"/>
        <v>0</v>
      </c>
      <c r="HA222">
        <v>0</v>
      </c>
      <c r="HB222">
        <v>0</v>
      </c>
      <c r="HC222">
        <f>GV222*GW222</f>
        <v>0</v>
      </c>
      <c r="HE222" t="s">
        <v>3</v>
      </c>
      <c r="HF222" t="s">
        <v>3</v>
      </c>
      <c r="HM222" t="s">
        <v>3</v>
      </c>
      <c r="HN222" t="s">
        <v>147</v>
      </c>
      <c r="HO222" t="s">
        <v>148</v>
      </c>
      <c r="HP222" t="s">
        <v>145</v>
      </c>
      <c r="HQ222" t="s">
        <v>145</v>
      </c>
      <c r="HS222">
        <v>0</v>
      </c>
      <c r="IK222">
        <v>0</v>
      </c>
    </row>
    <row r="223" spans="1:255" x14ac:dyDescent="0.2">
      <c r="A223" s="2">
        <v>18</v>
      </c>
      <c r="B223" s="2">
        <v>1</v>
      </c>
      <c r="C223" s="2">
        <v>478</v>
      </c>
      <c r="D223" s="2"/>
      <c r="E223" s="2" t="s">
        <v>3</v>
      </c>
      <c r="F223" s="2" t="s">
        <v>150</v>
      </c>
      <c r="G223" s="2" t="s">
        <v>151</v>
      </c>
      <c r="H223" s="2" t="s">
        <v>152</v>
      </c>
      <c r="I223" s="2">
        <f>J223</f>
        <v>2</v>
      </c>
      <c r="J223" s="2">
        <v>2</v>
      </c>
      <c r="K223" s="2">
        <v>2</v>
      </c>
      <c r="L223" s="2">
        <v>0.03</v>
      </c>
      <c r="M223" s="2">
        <v>0.03</v>
      </c>
      <c r="N223" s="2">
        <f t="shared" si="351"/>
        <v>0</v>
      </c>
      <c r="O223" s="2">
        <f>ROUND(P223,2)</f>
        <v>0</v>
      </c>
      <c r="P223" s="2">
        <f>ROUND(ROUND(ROUND(SUMIF(SmtRes!AQ479:'SmtRes'!AQ492,"=1",SmtRes!CU479:'SmtRes'!CU492),2),2)*I223/100,2)</f>
        <v>0</v>
      </c>
      <c r="Q223" s="2">
        <f>ROUND(CR223*I223,2)</f>
        <v>0</v>
      </c>
      <c r="R223" s="2">
        <f>ROUND(CS223*I223,2)</f>
        <v>0</v>
      </c>
      <c r="S223" s="2">
        <f>ROUND(CT223*I223,2)</f>
        <v>0</v>
      </c>
      <c r="T223" s="2">
        <f t="shared" si="352"/>
        <v>0</v>
      </c>
      <c r="U223" s="2">
        <f>ROUND(CV223*I223,7)</f>
        <v>0</v>
      </c>
      <c r="V223" s="2">
        <f>ROUND(CW223*I223,7)</f>
        <v>0</v>
      </c>
      <c r="W223" s="2">
        <f t="shared" si="353"/>
        <v>0</v>
      </c>
      <c r="X223" s="2">
        <f t="shared" si="354"/>
        <v>0</v>
      </c>
      <c r="Y223" s="2">
        <f t="shared" si="354"/>
        <v>0</v>
      </c>
      <c r="Z223" s="2"/>
      <c r="AA223" s="2">
        <v>-1</v>
      </c>
      <c r="AB223" s="2">
        <f t="shared" si="355"/>
        <v>0</v>
      </c>
      <c r="AC223" s="2">
        <f>ROUND((ES223),2)</f>
        <v>0</v>
      </c>
      <c r="AD223" s="2">
        <f>ROUND((((ET223)-(EU223))+AE223),2)</f>
        <v>0</v>
      </c>
      <c r="AE223" s="2">
        <f>ROUND((EU223),2)</f>
        <v>0</v>
      </c>
      <c r="AF223" s="2">
        <f>ROUND((EV223),2)</f>
        <v>0</v>
      </c>
      <c r="AG223" s="2">
        <f t="shared" si="356"/>
        <v>0</v>
      </c>
      <c r="AH223" s="2">
        <f>(EW223)</f>
        <v>0</v>
      </c>
      <c r="AI223" s="2">
        <f>(EX223)</f>
        <v>0</v>
      </c>
      <c r="AJ223" s="2">
        <f t="shared" si="357"/>
        <v>0</v>
      </c>
      <c r="AK223" s="2">
        <v>0</v>
      </c>
      <c r="AL223" s="2">
        <v>0</v>
      </c>
      <c r="AM223" s="2">
        <v>0</v>
      </c>
      <c r="AN223" s="2">
        <v>0</v>
      </c>
      <c r="AO223" s="2">
        <v>0</v>
      </c>
      <c r="AP223" s="2">
        <v>0</v>
      </c>
      <c r="AQ223" s="2">
        <v>0</v>
      </c>
      <c r="AR223" s="2">
        <v>0</v>
      </c>
      <c r="AS223" s="2">
        <v>0</v>
      </c>
      <c r="AT223" s="2">
        <v>97</v>
      </c>
      <c r="AU223" s="2">
        <v>51</v>
      </c>
      <c r="AV223" s="2">
        <v>1</v>
      </c>
      <c r="AW223" s="2">
        <v>1</v>
      </c>
      <c r="AX223" s="2"/>
      <c r="AY223" s="2"/>
      <c r="AZ223" s="2">
        <v>1</v>
      </c>
      <c r="BA223" s="2">
        <v>1</v>
      </c>
      <c r="BB223" s="2">
        <v>1</v>
      </c>
      <c r="BC223" s="2">
        <v>1</v>
      </c>
      <c r="BD223" s="2" t="s">
        <v>3</v>
      </c>
      <c r="BE223" s="2" t="s">
        <v>3</v>
      </c>
      <c r="BF223" s="2" t="s">
        <v>3</v>
      </c>
      <c r="BG223" s="2" t="s">
        <v>3</v>
      </c>
      <c r="BH223" s="2">
        <v>3</v>
      </c>
      <c r="BI223" s="2">
        <v>2</v>
      </c>
      <c r="BJ223" s="2" t="s">
        <v>3</v>
      </c>
      <c r="BK223" s="2"/>
      <c r="BL223" s="2"/>
      <c r="BM223" s="2">
        <v>108001</v>
      </c>
      <c r="BN223" s="2">
        <v>0</v>
      </c>
      <c r="BO223" s="2" t="s">
        <v>3</v>
      </c>
      <c r="BP223" s="2">
        <v>0</v>
      </c>
      <c r="BQ223" s="2">
        <v>3</v>
      </c>
      <c r="BR223" s="2">
        <v>0</v>
      </c>
      <c r="BS223" s="2">
        <v>1</v>
      </c>
      <c r="BT223" s="2">
        <v>1</v>
      </c>
      <c r="BU223" s="2">
        <v>1</v>
      </c>
      <c r="BV223" s="2">
        <v>1</v>
      </c>
      <c r="BW223" s="2">
        <v>1</v>
      </c>
      <c r="BX223" s="2">
        <v>1</v>
      </c>
      <c r="BY223" s="2" t="s">
        <v>3</v>
      </c>
      <c r="BZ223" s="2">
        <v>97</v>
      </c>
      <c r="CA223" s="2">
        <v>51</v>
      </c>
      <c r="CB223" s="2" t="s">
        <v>3</v>
      </c>
      <c r="CC223" s="2"/>
      <c r="CD223" s="2"/>
      <c r="CE223" s="2">
        <v>0</v>
      </c>
      <c r="CF223" s="2">
        <v>0</v>
      </c>
      <c r="CG223" s="2">
        <v>0</v>
      </c>
      <c r="CH223" s="2">
        <v>0</v>
      </c>
      <c r="CI223" s="2">
        <v>0</v>
      </c>
      <c r="CJ223" s="2">
        <v>0</v>
      </c>
      <c r="CK223" s="2">
        <v>0</v>
      </c>
      <c r="CL223" s="2">
        <v>0</v>
      </c>
      <c r="CM223" s="2">
        <v>0</v>
      </c>
      <c r="CN223" s="2" t="s">
        <v>3</v>
      </c>
      <c r="CO223" s="2">
        <v>0</v>
      </c>
      <c r="CP223" s="2">
        <f>0</f>
        <v>0</v>
      </c>
      <c r="CQ223" s="2">
        <f>0</f>
        <v>0</v>
      </c>
      <c r="CR223" s="2">
        <f>0</f>
        <v>0</v>
      </c>
      <c r="CS223" s="2">
        <f>0</f>
        <v>0</v>
      </c>
      <c r="CT223" s="2">
        <f>0</f>
        <v>0</v>
      </c>
      <c r="CU223" s="2">
        <f>0</f>
        <v>0</v>
      </c>
      <c r="CV223" s="2">
        <f>0</f>
        <v>0</v>
      </c>
      <c r="CW223" s="2">
        <f>0</f>
        <v>0</v>
      </c>
      <c r="CX223" s="2">
        <f>0</f>
        <v>0</v>
      </c>
      <c r="CY223" s="2">
        <f>0</f>
        <v>0</v>
      </c>
      <c r="CZ223" s="2">
        <f>0</f>
        <v>0</v>
      </c>
      <c r="DA223" s="2"/>
      <c r="DB223" s="2"/>
      <c r="DC223" s="2" t="s">
        <v>3</v>
      </c>
      <c r="DD223" s="2" t="s">
        <v>3</v>
      </c>
      <c r="DE223" s="2" t="s">
        <v>3</v>
      </c>
      <c r="DF223" s="2" t="s">
        <v>3</v>
      </c>
      <c r="DG223" s="2" t="s">
        <v>3</v>
      </c>
      <c r="DH223" s="2" t="s">
        <v>3</v>
      </c>
      <c r="DI223" s="2" t="s">
        <v>3</v>
      </c>
      <c r="DJ223" s="2" t="s">
        <v>3</v>
      </c>
      <c r="DK223" s="2" t="s">
        <v>3</v>
      </c>
      <c r="DL223" s="2" t="s">
        <v>3</v>
      </c>
      <c r="DM223" s="2" t="s">
        <v>3</v>
      </c>
      <c r="DN223" s="2">
        <v>0</v>
      </c>
      <c r="DO223" s="2">
        <v>0</v>
      </c>
      <c r="DP223" s="2">
        <v>1</v>
      </c>
      <c r="DQ223" s="2">
        <v>1</v>
      </c>
      <c r="DR223" s="2"/>
      <c r="DS223" s="2"/>
      <c r="DT223" s="2"/>
      <c r="DU223" s="2">
        <v>1013</v>
      </c>
      <c r="DV223" s="2" t="s">
        <v>152</v>
      </c>
      <c r="DW223" s="2" t="s">
        <v>152</v>
      </c>
      <c r="DX223" s="2">
        <v>1</v>
      </c>
      <c r="DY223" s="2"/>
      <c r="DZ223" s="2" t="s">
        <v>3</v>
      </c>
      <c r="EA223" s="2" t="s">
        <v>3</v>
      </c>
      <c r="EB223" s="2" t="s">
        <v>3</v>
      </c>
      <c r="EC223" s="2" t="s">
        <v>3</v>
      </c>
      <c r="ED223" s="2"/>
      <c r="EE223" s="2">
        <v>83666702</v>
      </c>
      <c r="EF223" s="2">
        <v>3</v>
      </c>
      <c r="EG223" s="2" t="s">
        <v>144</v>
      </c>
      <c r="EH223" s="2">
        <v>0</v>
      </c>
      <c r="EI223" s="2" t="s">
        <v>3</v>
      </c>
      <c r="EJ223" s="2">
        <v>2</v>
      </c>
      <c r="EK223" s="2">
        <v>108001</v>
      </c>
      <c r="EL223" s="2" t="s">
        <v>145</v>
      </c>
      <c r="EM223" s="2" t="s">
        <v>146</v>
      </c>
      <c r="EN223" s="2"/>
      <c r="EO223" s="2" t="s">
        <v>3</v>
      </c>
      <c r="EP223" s="2"/>
      <c r="EQ223" s="2">
        <v>1024</v>
      </c>
      <c r="ER223" s="2">
        <v>0</v>
      </c>
      <c r="ES223" s="2">
        <v>0</v>
      </c>
      <c r="ET223" s="2">
        <v>0</v>
      </c>
      <c r="EU223" s="2">
        <v>0</v>
      </c>
      <c r="EV223" s="2">
        <v>0</v>
      </c>
      <c r="EW223" s="2">
        <v>0</v>
      </c>
      <c r="EX223" s="2">
        <v>0</v>
      </c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>
        <v>0</v>
      </c>
      <c r="FR223" s="2">
        <v>0</v>
      </c>
      <c r="FS223" s="2">
        <v>0</v>
      </c>
      <c r="FT223" s="2"/>
      <c r="FU223" s="2"/>
      <c r="FV223" s="2"/>
      <c r="FW223" s="2"/>
      <c r="FX223" s="2">
        <v>97</v>
      </c>
      <c r="FY223" s="2">
        <v>51</v>
      </c>
      <c r="FZ223" s="2"/>
      <c r="GA223" s="2" t="s">
        <v>3</v>
      </c>
      <c r="GB223" s="2"/>
      <c r="GC223" s="2"/>
      <c r="GD223" s="2">
        <v>1</v>
      </c>
      <c r="GE223" s="2"/>
      <c r="GF223" s="2">
        <v>274903907</v>
      </c>
      <c r="GG223" s="2">
        <v>2</v>
      </c>
      <c r="GH223" s="2">
        <v>1</v>
      </c>
      <c r="GI223" s="2">
        <v>-2</v>
      </c>
      <c r="GJ223" s="2">
        <v>0</v>
      </c>
      <c r="GK223" s="2">
        <v>0</v>
      </c>
      <c r="GL223" s="2">
        <f t="shared" si="358"/>
        <v>0</v>
      </c>
      <c r="GM223" s="2">
        <f t="shared" si="359"/>
        <v>0</v>
      </c>
      <c r="GN223" s="2">
        <f t="shared" si="360"/>
        <v>0</v>
      </c>
      <c r="GO223" s="2">
        <f t="shared" si="361"/>
        <v>0</v>
      </c>
      <c r="GP223" s="2">
        <f t="shared" si="362"/>
        <v>0</v>
      </c>
      <c r="GQ223" s="2"/>
      <c r="GR223" s="2">
        <v>0</v>
      </c>
      <c r="GS223" s="2">
        <v>0</v>
      </c>
      <c r="GT223" s="2">
        <v>0</v>
      </c>
      <c r="GU223" s="2" t="s">
        <v>3</v>
      </c>
      <c r="GV223" s="2">
        <f t="shared" si="363"/>
        <v>0</v>
      </c>
      <c r="GW223" s="2">
        <v>1</v>
      </c>
      <c r="GX223" s="2">
        <f t="shared" si="364"/>
        <v>0</v>
      </c>
      <c r="GY223" s="2"/>
      <c r="GZ223" s="2"/>
      <c r="HA223" s="2">
        <v>0</v>
      </c>
      <c r="HB223" s="2">
        <v>0</v>
      </c>
      <c r="HC223" s="2">
        <f>0</f>
        <v>0</v>
      </c>
      <c r="HD223" s="2"/>
      <c r="HE223" s="2" t="s">
        <v>3</v>
      </c>
      <c r="HF223" s="2" t="s">
        <v>3</v>
      </c>
      <c r="HG223" s="2"/>
      <c r="HH223" s="2"/>
      <c r="HI223" s="2"/>
      <c r="HJ223" s="2"/>
      <c r="HK223" s="2"/>
      <c r="HL223" s="2"/>
      <c r="HM223" s="2" t="s">
        <v>3</v>
      </c>
      <c r="HN223" s="2" t="s">
        <v>147</v>
      </c>
      <c r="HO223" s="2" t="s">
        <v>148</v>
      </c>
      <c r="HP223" s="2" t="s">
        <v>145</v>
      </c>
      <c r="HQ223" s="2" t="s">
        <v>145</v>
      </c>
      <c r="HR223" s="2"/>
      <c r="HS223" s="2">
        <v>0</v>
      </c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>
        <v>0</v>
      </c>
      <c r="IL223" s="2"/>
      <c r="IM223" s="2"/>
      <c r="IN223" s="2"/>
      <c r="IO223" s="2"/>
      <c r="IP223" s="2"/>
      <c r="IQ223" s="2"/>
      <c r="IR223" s="2"/>
      <c r="IS223" s="2"/>
      <c r="IT223" s="2"/>
      <c r="IU223" s="2"/>
    </row>
    <row r="224" spans="1:255" x14ac:dyDescent="0.2">
      <c r="A224">
        <v>18</v>
      </c>
      <c r="B224">
        <v>1</v>
      </c>
      <c r="C224">
        <v>492</v>
      </c>
      <c r="E224" t="s">
        <v>3</v>
      </c>
      <c r="F224" t="s">
        <v>150</v>
      </c>
      <c r="G224" t="s">
        <v>151</v>
      </c>
      <c r="H224" t="s">
        <v>152</v>
      </c>
      <c r="I224">
        <f>J224</f>
        <v>2</v>
      </c>
      <c r="J224">
        <v>2</v>
      </c>
      <c r="K224">
        <v>2</v>
      </c>
      <c r="L224">
        <v>0.03</v>
      </c>
      <c r="M224">
        <v>0.03</v>
      </c>
      <c r="N224">
        <f t="shared" si="351"/>
        <v>0</v>
      </c>
      <c r="O224">
        <f>ROUND(P224,2)</f>
        <v>0</v>
      </c>
      <c r="P224">
        <f>ROUND(ROUND(ROUND(SUMIF(SmtRes!AQ479:'SmtRes'!AQ492,"=1",SmtRes!CU479:'SmtRes'!CU492),2),2)*I224/100,2)</f>
        <v>0</v>
      </c>
      <c r="Q224">
        <f>ROUND(CR224*I224,2)</f>
        <v>0</v>
      </c>
      <c r="R224">
        <f>ROUND(CS224*I224,2)</f>
        <v>0</v>
      </c>
      <c r="S224">
        <f>ROUND(CT224*I224,2)</f>
        <v>0</v>
      </c>
      <c r="T224">
        <f t="shared" si="352"/>
        <v>0</v>
      </c>
      <c r="U224">
        <f>ROUND(CV224*I224,7)</f>
        <v>0</v>
      </c>
      <c r="V224">
        <f>ROUND(CW224*I224,7)</f>
        <v>0</v>
      </c>
      <c r="W224">
        <f t="shared" si="353"/>
        <v>0</v>
      </c>
      <c r="X224">
        <f t="shared" si="354"/>
        <v>0</v>
      </c>
      <c r="Y224">
        <f t="shared" si="354"/>
        <v>0</v>
      </c>
      <c r="AA224">
        <v>-1</v>
      </c>
      <c r="AB224">
        <f t="shared" si="355"/>
        <v>0</v>
      </c>
      <c r="AC224">
        <f>ROUND((ES224),2)</f>
        <v>0</v>
      </c>
      <c r="AD224">
        <f>ROUND((((ET224)-(EU224))+AE224),2)</f>
        <v>0</v>
      </c>
      <c r="AE224">
        <f>ROUND((EU224),2)</f>
        <v>0</v>
      </c>
      <c r="AF224">
        <f>ROUND((EV224),2)</f>
        <v>0</v>
      </c>
      <c r="AG224">
        <f t="shared" si="356"/>
        <v>0</v>
      </c>
      <c r="AH224">
        <f>(EW224)</f>
        <v>0</v>
      </c>
      <c r="AI224">
        <f>(EX224)</f>
        <v>0</v>
      </c>
      <c r="AJ224">
        <f t="shared" si="357"/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97</v>
      </c>
      <c r="AU224">
        <v>51</v>
      </c>
      <c r="AV224">
        <v>1</v>
      </c>
      <c r="AW224">
        <v>1</v>
      </c>
      <c r="AZ224">
        <v>1</v>
      </c>
      <c r="BA224">
        <v>1</v>
      </c>
      <c r="BB224">
        <v>1</v>
      </c>
      <c r="BC224">
        <v>1</v>
      </c>
      <c r="BD224" t="s">
        <v>3</v>
      </c>
      <c r="BE224" t="s">
        <v>3</v>
      </c>
      <c r="BF224" t="s">
        <v>3</v>
      </c>
      <c r="BG224" t="s">
        <v>3</v>
      </c>
      <c r="BH224">
        <v>3</v>
      </c>
      <c r="BI224">
        <v>2</v>
      </c>
      <c r="BJ224" t="s">
        <v>3</v>
      </c>
      <c r="BM224">
        <v>108001</v>
      </c>
      <c r="BN224">
        <v>0</v>
      </c>
      <c r="BO224" t="s">
        <v>3</v>
      </c>
      <c r="BP224">
        <v>0</v>
      </c>
      <c r="BQ224">
        <v>3</v>
      </c>
      <c r="BR224">
        <v>0</v>
      </c>
      <c r="BS224">
        <v>1</v>
      </c>
      <c r="BT224">
        <v>1</v>
      </c>
      <c r="BU224">
        <v>1</v>
      </c>
      <c r="BV224">
        <v>1</v>
      </c>
      <c r="BW224">
        <v>1</v>
      </c>
      <c r="BX224">
        <v>1</v>
      </c>
      <c r="BY224" t="s">
        <v>3</v>
      </c>
      <c r="BZ224">
        <v>97</v>
      </c>
      <c r="CA224">
        <v>51</v>
      </c>
      <c r="CB224" t="s">
        <v>3</v>
      </c>
      <c r="CE224">
        <v>0</v>
      </c>
      <c r="CF224">
        <v>0</v>
      </c>
      <c r="CG224">
        <v>0</v>
      </c>
      <c r="CH224">
        <v>0</v>
      </c>
      <c r="CI224">
        <v>0</v>
      </c>
      <c r="CJ224">
        <v>0</v>
      </c>
      <c r="CK224">
        <v>0</v>
      </c>
      <c r="CL224">
        <v>0</v>
      </c>
      <c r="CM224">
        <v>0</v>
      </c>
      <c r="CN224" t="s">
        <v>3</v>
      </c>
      <c r="CO224">
        <v>0</v>
      </c>
      <c r="CP224">
        <f>0</f>
        <v>0</v>
      </c>
      <c r="CQ224">
        <f>0</f>
        <v>0</v>
      </c>
      <c r="CR224">
        <f>0</f>
        <v>0</v>
      </c>
      <c r="CS224">
        <f>0</f>
        <v>0</v>
      </c>
      <c r="CT224">
        <f>0</f>
        <v>0</v>
      </c>
      <c r="CU224">
        <f>0</f>
        <v>0</v>
      </c>
      <c r="CV224">
        <f>0</f>
        <v>0</v>
      </c>
      <c r="CW224">
        <f>0</f>
        <v>0</v>
      </c>
      <c r="CX224">
        <f>0</f>
        <v>0</v>
      </c>
      <c r="CY224">
        <f>0</f>
        <v>0</v>
      </c>
      <c r="CZ224">
        <f>0</f>
        <v>0</v>
      </c>
      <c r="DC224" t="s">
        <v>3</v>
      </c>
      <c r="DD224" t="s">
        <v>3</v>
      </c>
      <c r="DE224" t="s">
        <v>3</v>
      </c>
      <c r="DF224" t="s">
        <v>3</v>
      </c>
      <c r="DG224" t="s">
        <v>3</v>
      </c>
      <c r="DH224" t="s">
        <v>3</v>
      </c>
      <c r="DI224" t="s">
        <v>3</v>
      </c>
      <c r="DJ224" t="s">
        <v>3</v>
      </c>
      <c r="DK224" t="s">
        <v>3</v>
      </c>
      <c r="DL224" t="s">
        <v>3</v>
      </c>
      <c r="DM224" t="s">
        <v>3</v>
      </c>
      <c r="DN224">
        <v>0</v>
      </c>
      <c r="DO224">
        <v>0</v>
      </c>
      <c r="DP224">
        <v>1</v>
      </c>
      <c r="DQ224">
        <v>1</v>
      </c>
      <c r="DU224">
        <v>1013</v>
      </c>
      <c r="DV224" t="s">
        <v>152</v>
      </c>
      <c r="DW224" t="s">
        <v>152</v>
      </c>
      <c r="DX224">
        <v>1</v>
      </c>
      <c r="DZ224" t="s">
        <v>3</v>
      </c>
      <c r="EA224" t="s">
        <v>3</v>
      </c>
      <c r="EB224" t="s">
        <v>3</v>
      </c>
      <c r="EC224" t="s">
        <v>3</v>
      </c>
      <c r="EE224">
        <v>83666702</v>
      </c>
      <c r="EF224">
        <v>3</v>
      </c>
      <c r="EG224" t="s">
        <v>144</v>
      </c>
      <c r="EH224">
        <v>0</v>
      </c>
      <c r="EI224" t="s">
        <v>3</v>
      </c>
      <c r="EJ224">
        <v>2</v>
      </c>
      <c r="EK224">
        <v>108001</v>
      </c>
      <c r="EL224" t="s">
        <v>145</v>
      </c>
      <c r="EM224" t="s">
        <v>146</v>
      </c>
      <c r="EO224" t="s">
        <v>3</v>
      </c>
      <c r="EQ224">
        <v>1024</v>
      </c>
      <c r="ER224">
        <v>0</v>
      </c>
      <c r="ES224">
        <v>0</v>
      </c>
      <c r="ET224">
        <v>0</v>
      </c>
      <c r="EU224">
        <v>0</v>
      </c>
      <c r="EV224">
        <v>0</v>
      </c>
      <c r="EW224">
        <v>0</v>
      </c>
      <c r="EX224">
        <v>0</v>
      </c>
      <c r="FQ224">
        <v>0</v>
      </c>
      <c r="FR224">
        <v>0</v>
      </c>
      <c r="FS224">
        <v>0</v>
      </c>
      <c r="FX224">
        <v>97</v>
      </c>
      <c r="FY224">
        <v>51</v>
      </c>
      <c r="GA224" t="s">
        <v>3</v>
      </c>
      <c r="GD224">
        <v>1</v>
      </c>
      <c r="GF224">
        <v>274903907</v>
      </c>
      <c r="GG224">
        <v>2</v>
      </c>
      <c r="GH224">
        <v>1</v>
      </c>
      <c r="GI224">
        <v>-2</v>
      </c>
      <c r="GJ224">
        <v>0</v>
      </c>
      <c r="GK224">
        <v>0</v>
      </c>
      <c r="GL224">
        <f t="shared" si="358"/>
        <v>0</v>
      </c>
      <c r="GM224">
        <f t="shared" si="359"/>
        <v>0</v>
      </c>
      <c r="GN224">
        <f t="shared" si="360"/>
        <v>0</v>
      </c>
      <c r="GO224">
        <f t="shared" si="361"/>
        <v>0</v>
      </c>
      <c r="GP224">
        <f t="shared" si="362"/>
        <v>0</v>
      </c>
      <c r="GR224">
        <v>0</v>
      </c>
      <c r="GS224">
        <v>0</v>
      </c>
      <c r="GT224">
        <v>0</v>
      </c>
      <c r="GU224" t="s">
        <v>3</v>
      </c>
      <c r="GV224">
        <f t="shared" si="363"/>
        <v>0</v>
      </c>
      <c r="GW224">
        <v>1</v>
      </c>
      <c r="GX224">
        <f t="shared" si="364"/>
        <v>0</v>
      </c>
      <c r="HA224">
        <v>0</v>
      </c>
      <c r="HB224">
        <v>0</v>
      </c>
      <c r="HC224">
        <f>0</f>
        <v>0</v>
      </c>
      <c r="HE224" t="s">
        <v>3</v>
      </c>
      <c r="HF224" t="s">
        <v>3</v>
      </c>
      <c r="HM224" t="s">
        <v>3</v>
      </c>
      <c r="HN224" t="s">
        <v>147</v>
      </c>
      <c r="HO224" t="s">
        <v>148</v>
      </c>
      <c r="HP224" t="s">
        <v>145</v>
      </c>
      <c r="HQ224" t="s">
        <v>145</v>
      </c>
      <c r="HS224">
        <v>0</v>
      </c>
      <c r="IK224">
        <v>0</v>
      </c>
    </row>
    <row r="225" spans="1:255" x14ac:dyDescent="0.2">
      <c r="A225" s="2">
        <v>19</v>
      </c>
      <c r="B225" s="2">
        <v>1</v>
      </c>
      <c r="C225" s="2"/>
      <c r="D225" s="2"/>
      <c r="E225" s="2"/>
      <c r="F225" s="2" t="s">
        <v>3</v>
      </c>
      <c r="G225" s="2" t="s">
        <v>217</v>
      </c>
      <c r="H225" s="2" t="s">
        <v>3</v>
      </c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>
        <v>1</v>
      </c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>
        <v>0</v>
      </c>
      <c r="IL225" s="2"/>
      <c r="IM225" s="2"/>
      <c r="IN225" s="2"/>
      <c r="IO225" s="2"/>
      <c r="IP225" s="2"/>
      <c r="IQ225" s="2"/>
      <c r="IR225" s="2"/>
      <c r="IS225" s="2"/>
      <c r="IT225" s="2"/>
      <c r="IU225" s="2"/>
    </row>
    <row r="226" spans="1:255" x14ac:dyDescent="0.2">
      <c r="A226" s="2">
        <v>17</v>
      </c>
      <c r="B226" s="2">
        <v>1</v>
      </c>
      <c r="C226" s="2">
        <f>ROW(SmtRes!A505)</f>
        <v>505</v>
      </c>
      <c r="D226" s="2">
        <f>ROW(EtalonRes!A505)</f>
        <v>505</v>
      </c>
      <c r="E226" s="2" t="s">
        <v>3</v>
      </c>
      <c r="F226" s="2" t="s">
        <v>218</v>
      </c>
      <c r="G226" s="2" t="s">
        <v>219</v>
      </c>
      <c r="H226" s="2" t="s">
        <v>142</v>
      </c>
      <c r="I226" s="2">
        <v>0</v>
      </c>
      <c r="J226" s="2">
        <v>0</v>
      </c>
      <c r="K226" s="2">
        <v>0</v>
      </c>
      <c r="L226" s="2">
        <v>1.4999999999999999E-2</v>
      </c>
      <c r="M226" s="2">
        <v>1.4999999999999999E-2</v>
      </c>
      <c r="N226" s="2">
        <f>ROUND(L226-M226,4)</f>
        <v>0</v>
      </c>
      <c r="O226" s="2">
        <f>ROUND(CP226,2)</f>
        <v>0</v>
      </c>
      <c r="P226" s="2">
        <f>SUMIF(SmtRes!AQ493:'SmtRes'!AQ505,"=1",SmtRes!DF493:'SmtRes'!DF505)</f>
        <v>0</v>
      </c>
      <c r="Q226" s="2">
        <f>SUMIF(SmtRes!AQ493:'SmtRes'!AQ505,"=1",SmtRes!DG493:'SmtRes'!DG505)</f>
        <v>0</v>
      </c>
      <c r="R226" s="2">
        <f>SUMIF(SmtRes!AQ493:'SmtRes'!AQ505,"=1",SmtRes!DH493:'SmtRes'!DH505)</f>
        <v>0</v>
      </c>
      <c r="S226" s="2">
        <f>SUMIF(SmtRes!AQ493:'SmtRes'!AQ505,"=1",SmtRes!DI493:'SmtRes'!DI505)</f>
        <v>0</v>
      </c>
      <c r="T226" s="2">
        <f>ROUND(CU226*I226,2)</f>
        <v>0</v>
      </c>
      <c r="U226" s="2">
        <f>SUMIF(SmtRes!AQ493:'SmtRes'!AQ505,"=1",SmtRes!CV493:'SmtRes'!CV505)</f>
        <v>0</v>
      </c>
      <c r="V226" s="2">
        <f>SUMIF(SmtRes!AQ493:'SmtRes'!AQ505,"=1",SmtRes!CW493:'SmtRes'!CW505)</f>
        <v>0</v>
      </c>
      <c r="W226" s="2">
        <f>ROUND(CX226*I226,2)</f>
        <v>0</v>
      </c>
      <c r="X226" s="2">
        <f t="shared" ref="X226:Y229" si="365">ROUND(CY226,2)</f>
        <v>0</v>
      </c>
      <c r="Y226" s="2">
        <f t="shared" si="365"/>
        <v>0</v>
      </c>
      <c r="Z226" s="2"/>
      <c r="AA226" s="2">
        <v>-1</v>
      </c>
      <c r="AB226" s="2">
        <f>ROUND((AC226+AD226+AF226),2)</f>
        <v>112582.91</v>
      </c>
      <c r="AC226" s="2">
        <f>ROUND((SUM(SmtRes!BQ493:'SmtRes'!BQ505)),2)</f>
        <v>3688.82</v>
      </c>
      <c r="AD226" s="2">
        <f>ROUND((((SUM(SmtRes!BR493:'SmtRes'!BR505))-(SUM(SmtRes!BS493:'SmtRes'!BS505)))+AE226),2)</f>
        <v>22784.03</v>
      </c>
      <c r="AE226" s="2">
        <f>ROUND((SUM(SmtRes!BS493:'SmtRes'!BS505)),2)</f>
        <v>17879.349999999999</v>
      </c>
      <c r="AF226" s="2">
        <f>ROUND((SUM(SmtRes!BT493:'SmtRes'!BT505)),2)</f>
        <v>86110.06</v>
      </c>
      <c r="AG226" s="2">
        <f>ROUND((AP226),2)</f>
        <v>0</v>
      </c>
      <c r="AH226" s="2">
        <f>(SUM(SmtRes!BU493:'SmtRes'!BU505))</f>
        <v>103</v>
      </c>
      <c r="AI226" s="2">
        <f>(SUM(SmtRes!BV493:'SmtRes'!BV505))</f>
        <v>20.65</v>
      </c>
      <c r="AJ226" s="2">
        <f>(AS226)</f>
        <v>0</v>
      </c>
      <c r="AK226" s="2">
        <v>130462.2589929</v>
      </c>
      <c r="AL226" s="2">
        <v>3688.8233929000003</v>
      </c>
      <c r="AM226" s="2">
        <v>22784.027299999998</v>
      </c>
      <c r="AN226" s="2">
        <v>17879.348300000001</v>
      </c>
      <c r="AO226" s="2">
        <v>86110.06</v>
      </c>
      <c r="AP226" s="2">
        <v>0</v>
      </c>
      <c r="AQ226" s="2">
        <v>103</v>
      </c>
      <c r="AR226" s="2">
        <v>20.65</v>
      </c>
      <c r="AS226" s="2">
        <v>0</v>
      </c>
      <c r="AT226" s="2">
        <v>97</v>
      </c>
      <c r="AU226" s="2">
        <v>51</v>
      </c>
      <c r="AV226" s="2">
        <v>1</v>
      </c>
      <c r="AW226" s="2">
        <v>1</v>
      </c>
      <c r="AX226" s="2"/>
      <c r="AY226" s="2"/>
      <c r="AZ226" s="2">
        <v>1</v>
      </c>
      <c r="BA226" s="2">
        <v>1</v>
      </c>
      <c r="BB226" s="2">
        <v>1</v>
      </c>
      <c r="BC226" s="2">
        <v>1</v>
      </c>
      <c r="BD226" s="2" t="s">
        <v>3</v>
      </c>
      <c r="BE226" s="2" t="s">
        <v>3</v>
      </c>
      <c r="BF226" s="2" t="s">
        <v>3</v>
      </c>
      <c r="BG226" s="2" t="s">
        <v>3</v>
      </c>
      <c r="BH226" s="2">
        <v>0</v>
      </c>
      <c r="BI226" s="2">
        <v>2</v>
      </c>
      <c r="BJ226" s="2" t="s">
        <v>220</v>
      </c>
      <c r="BK226" s="2"/>
      <c r="BL226" s="2"/>
      <c r="BM226" s="2">
        <v>108001</v>
      </c>
      <c r="BN226" s="2">
        <v>0</v>
      </c>
      <c r="BO226" s="2" t="s">
        <v>3</v>
      </c>
      <c r="BP226" s="2">
        <v>0</v>
      </c>
      <c r="BQ226" s="2">
        <v>3</v>
      </c>
      <c r="BR226" s="2">
        <v>0</v>
      </c>
      <c r="BS226" s="2">
        <v>1</v>
      </c>
      <c r="BT226" s="2">
        <v>1</v>
      </c>
      <c r="BU226" s="2">
        <v>1</v>
      </c>
      <c r="BV226" s="2">
        <v>1</v>
      </c>
      <c r="BW226" s="2">
        <v>1</v>
      </c>
      <c r="BX226" s="2">
        <v>1</v>
      </c>
      <c r="BY226" s="2" t="s">
        <v>3</v>
      </c>
      <c r="BZ226" s="2">
        <v>97</v>
      </c>
      <c r="CA226" s="2">
        <v>51</v>
      </c>
      <c r="CB226" s="2" t="s">
        <v>3</v>
      </c>
      <c r="CC226" s="2"/>
      <c r="CD226" s="2"/>
      <c r="CE226" s="2">
        <v>0</v>
      </c>
      <c r="CF226" s="2">
        <v>0</v>
      </c>
      <c r="CG226" s="2">
        <v>0</v>
      </c>
      <c r="CH226" s="2">
        <v>0</v>
      </c>
      <c r="CI226" s="2">
        <v>0</v>
      </c>
      <c r="CJ226" s="2">
        <v>0</v>
      </c>
      <c r="CK226" s="2">
        <v>0</v>
      </c>
      <c r="CL226" s="2">
        <v>0</v>
      </c>
      <c r="CM226" s="2">
        <v>0</v>
      </c>
      <c r="CN226" s="2" t="s">
        <v>3</v>
      </c>
      <c r="CO226" s="2">
        <v>0</v>
      </c>
      <c r="CP226" s="2">
        <f>(P226+Q226+S226+R226)</f>
        <v>0</v>
      </c>
      <c r="CQ226" s="2">
        <f>SUMIF(SmtRes!AQ493:'SmtRes'!AQ505,"=1",SmtRes!AA493:'SmtRes'!AA505)</f>
        <v>384709.07</v>
      </c>
      <c r="CR226" s="2">
        <f>SUMIF(SmtRes!AQ493:'SmtRes'!AQ505,"=1",SmtRes!AB493:'SmtRes'!AB505)</f>
        <v>4845.71</v>
      </c>
      <c r="CS226" s="2">
        <f>SUMIF(SmtRes!AQ493:'SmtRes'!AQ505,"=1",SmtRes!AC493:'SmtRes'!AC505)</f>
        <v>4458.78</v>
      </c>
      <c r="CT226" s="2">
        <f>SUMIF(SmtRes!AQ493:'SmtRes'!AQ505,"=1",SmtRes!AD493:'SmtRes'!AD505)</f>
        <v>836.02</v>
      </c>
      <c r="CU226" s="2">
        <f>AG226</f>
        <v>0</v>
      </c>
      <c r="CV226" s="2">
        <f>SUMIF(SmtRes!AQ493:'SmtRes'!AQ505,"=1",SmtRes!BU493:'SmtRes'!BU505)</f>
        <v>103</v>
      </c>
      <c r="CW226" s="2">
        <f>SUMIF(SmtRes!AQ493:'SmtRes'!AQ505,"=1",SmtRes!BV493:'SmtRes'!BV505)</f>
        <v>20.65</v>
      </c>
      <c r="CX226" s="2">
        <f>AJ226</f>
        <v>0</v>
      </c>
      <c r="CY226" s="2">
        <f>(((S226+R226)*AT226)/100)</f>
        <v>0</v>
      </c>
      <c r="CZ226" s="2">
        <f>(((S226+R226)*AU226)/100)</f>
        <v>0</v>
      </c>
      <c r="DA226" s="2"/>
      <c r="DB226" s="2"/>
      <c r="DC226" s="2" t="s">
        <v>3</v>
      </c>
      <c r="DD226" s="2" t="s">
        <v>3</v>
      </c>
      <c r="DE226" s="2" t="s">
        <v>3</v>
      </c>
      <c r="DF226" s="2" t="s">
        <v>3</v>
      </c>
      <c r="DG226" s="2" t="s">
        <v>3</v>
      </c>
      <c r="DH226" s="2" t="s">
        <v>3</v>
      </c>
      <c r="DI226" s="2" t="s">
        <v>3</v>
      </c>
      <c r="DJ226" s="2" t="s">
        <v>3</v>
      </c>
      <c r="DK226" s="2" t="s">
        <v>3</v>
      </c>
      <c r="DL226" s="2" t="s">
        <v>3</v>
      </c>
      <c r="DM226" s="2" t="s">
        <v>3</v>
      </c>
      <c r="DN226" s="2">
        <v>0</v>
      </c>
      <c r="DO226" s="2">
        <v>0</v>
      </c>
      <c r="DP226" s="2">
        <v>1</v>
      </c>
      <c r="DQ226" s="2">
        <v>1</v>
      </c>
      <c r="DR226" s="2"/>
      <c r="DS226" s="2"/>
      <c r="DT226" s="2"/>
      <c r="DU226" s="2">
        <v>1003</v>
      </c>
      <c r="DV226" s="2" t="s">
        <v>142</v>
      </c>
      <c r="DW226" s="2" t="s">
        <v>142</v>
      </c>
      <c r="DX226" s="2">
        <v>100</v>
      </c>
      <c r="DY226" s="2"/>
      <c r="DZ226" s="2" t="s">
        <v>3</v>
      </c>
      <c r="EA226" s="2" t="s">
        <v>3</v>
      </c>
      <c r="EB226" s="2" t="s">
        <v>3</v>
      </c>
      <c r="EC226" s="2" t="s">
        <v>3</v>
      </c>
      <c r="ED226" s="2"/>
      <c r="EE226" s="2">
        <v>83666702</v>
      </c>
      <c r="EF226" s="2">
        <v>3</v>
      </c>
      <c r="EG226" s="2" t="s">
        <v>144</v>
      </c>
      <c r="EH226" s="2">
        <v>0</v>
      </c>
      <c r="EI226" s="2" t="s">
        <v>3</v>
      </c>
      <c r="EJ226" s="2">
        <v>2</v>
      </c>
      <c r="EK226" s="2">
        <v>108001</v>
      </c>
      <c r="EL226" s="2" t="s">
        <v>145</v>
      </c>
      <c r="EM226" s="2" t="s">
        <v>146</v>
      </c>
      <c r="EN226" s="2"/>
      <c r="EO226" s="2" t="s">
        <v>3</v>
      </c>
      <c r="EP226" s="2"/>
      <c r="EQ226" s="2">
        <v>132096</v>
      </c>
      <c r="ER226" s="2">
        <v>0</v>
      </c>
      <c r="ES226" s="2">
        <v>0</v>
      </c>
      <c r="ET226" s="2">
        <v>0</v>
      </c>
      <c r="EU226" s="2">
        <v>0</v>
      </c>
      <c r="EV226" s="2">
        <v>0</v>
      </c>
      <c r="EW226" s="2">
        <v>103</v>
      </c>
      <c r="EX226" s="2">
        <v>20.65</v>
      </c>
      <c r="EY226" s="2">
        <v>0</v>
      </c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>
        <v>0</v>
      </c>
      <c r="FR226" s="2">
        <v>0</v>
      </c>
      <c r="FS226" s="2">
        <v>0</v>
      </c>
      <c r="FT226" s="2"/>
      <c r="FU226" s="2"/>
      <c r="FV226" s="2"/>
      <c r="FW226" s="2"/>
      <c r="FX226" s="2">
        <v>97</v>
      </c>
      <c r="FY226" s="2">
        <v>51</v>
      </c>
      <c r="FZ226" s="2"/>
      <c r="GA226" s="2" t="s">
        <v>3</v>
      </c>
      <c r="GB226" s="2"/>
      <c r="GC226" s="2"/>
      <c r="GD226" s="2">
        <v>1</v>
      </c>
      <c r="GE226" s="2"/>
      <c r="GF226" s="2">
        <v>1258992133</v>
      </c>
      <c r="GG226" s="2">
        <v>2</v>
      </c>
      <c r="GH226" s="2">
        <v>1</v>
      </c>
      <c r="GI226" s="2">
        <v>-2</v>
      </c>
      <c r="GJ226" s="2">
        <v>0</v>
      </c>
      <c r="GK226" s="2">
        <v>0</v>
      </c>
      <c r="GL226" s="2">
        <f>ROUND(IF(AND(BH226=3,BI226=3,FS226&lt;&gt;0),P226,0),2)</f>
        <v>0</v>
      </c>
      <c r="GM226" s="2">
        <f>ROUND(O226+X226+Y226,2)+GX226</f>
        <v>0</v>
      </c>
      <c r="GN226" s="2">
        <f>IF(OR(BI226=0,BI226=1),GM226-GX226,0)</f>
        <v>0</v>
      </c>
      <c r="GO226" s="2">
        <f>IF(BI226=2,GM226-GX226,0)</f>
        <v>0</v>
      </c>
      <c r="GP226" s="2">
        <f>IF(BI226=4,GM226-GX226,0)</f>
        <v>0</v>
      </c>
      <c r="GQ226" s="2"/>
      <c r="GR226" s="2">
        <v>0</v>
      </c>
      <c r="GS226" s="2">
        <v>0</v>
      </c>
      <c r="GT226" s="2">
        <v>0</v>
      </c>
      <c r="GU226" s="2" t="s">
        <v>3</v>
      </c>
      <c r="GV226" s="2">
        <f>ROUND((GT226),2)</f>
        <v>0</v>
      </c>
      <c r="GW226" s="2">
        <v>1</v>
      </c>
      <c r="GX226" s="2">
        <f>ROUND(HC226*I226,2)</f>
        <v>0</v>
      </c>
      <c r="GY226" s="2"/>
      <c r="GZ226" s="2"/>
      <c r="HA226" s="2">
        <v>0</v>
      </c>
      <c r="HB226" s="2">
        <v>0</v>
      </c>
      <c r="HC226" s="2">
        <f>GV226*GW226</f>
        <v>0</v>
      </c>
      <c r="HD226" s="2"/>
      <c r="HE226" s="2" t="s">
        <v>3</v>
      </c>
      <c r="HF226" s="2" t="s">
        <v>3</v>
      </c>
      <c r="HG226" s="2"/>
      <c r="HH226" s="2"/>
      <c r="HI226" s="2"/>
      <c r="HJ226" s="2"/>
      <c r="HK226" s="2"/>
      <c r="HL226" s="2"/>
      <c r="HM226" s="2" t="s">
        <v>3</v>
      </c>
      <c r="HN226" s="2" t="s">
        <v>147</v>
      </c>
      <c r="HO226" s="2" t="s">
        <v>148</v>
      </c>
      <c r="HP226" s="2" t="s">
        <v>145</v>
      </c>
      <c r="HQ226" s="2" t="s">
        <v>145</v>
      </c>
      <c r="HR226" s="2"/>
      <c r="HS226" s="2">
        <v>0</v>
      </c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>
        <v>0</v>
      </c>
      <c r="IL226" s="2"/>
      <c r="IM226" s="2"/>
      <c r="IN226" s="2"/>
      <c r="IO226" s="2"/>
      <c r="IP226" s="2"/>
      <c r="IQ226" s="2"/>
      <c r="IR226" s="2"/>
      <c r="IS226" s="2"/>
      <c r="IT226" s="2"/>
      <c r="IU226" s="2"/>
    </row>
    <row r="227" spans="1:255" x14ac:dyDescent="0.2">
      <c r="A227">
        <v>17</v>
      </c>
      <c r="B227">
        <v>1</v>
      </c>
      <c r="C227">
        <f>ROW(SmtRes!A518)</f>
        <v>518</v>
      </c>
      <c r="D227">
        <f>ROW(EtalonRes!A518)</f>
        <v>518</v>
      </c>
      <c r="E227" t="s">
        <v>3</v>
      </c>
      <c r="F227" t="s">
        <v>218</v>
      </c>
      <c r="G227" t="s">
        <v>219</v>
      </c>
      <c r="H227" t="s">
        <v>142</v>
      </c>
      <c r="I227">
        <v>0</v>
      </c>
      <c r="J227">
        <v>0</v>
      </c>
      <c r="K227">
        <v>0</v>
      </c>
      <c r="L227">
        <v>1.4999999999999999E-2</v>
      </c>
      <c r="M227">
        <v>1.4999999999999999E-2</v>
      </c>
      <c r="N227">
        <f>ROUND(L227-M227,4)</f>
        <v>0</v>
      </c>
      <c r="O227">
        <f>ROUND(CP227,2)</f>
        <v>0</v>
      </c>
      <c r="P227">
        <f>SUMIF(SmtRes!AQ506:'SmtRes'!AQ518,"=1",SmtRes!DF506:'SmtRes'!DF518)</f>
        <v>0</v>
      </c>
      <c r="Q227">
        <f>SUMIF(SmtRes!AQ506:'SmtRes'!AQ518,"=1",SmtRes!DG506:'SmtRes'!DG518)</f>
        <v>0</v>
      </c>
      <c r="R227">
        <f>SUMIF(SmtRes!AQ506:'SmtRes'!AQ518,"=1",SmtRes!DH506:'SmtRes'!DH518)</f>
        <v>0</v>
      </c>
      <c r="S227">
        <f>SUMIF(SmtRes!AQ506:'SmtRes'!AQ518,"=1",SmtRes!DI506:'SmtRes'!DI518)</f>
        <v>0</v>
      </c>
      <c r="T227">
        <f>ROUND(CU227*I227,2)</f>
        <v>0</v>
      </c>
      <c r="U227">
        <f>SUMIF(SmtRes!AQ506:'SmtRes'!AQ518,"=1",SmtRes!CV506:'SmtRes'!CV518)</f>
        <v>0</v>
      </c>
      <c r="V227">
        <f>SUMIF(SmtRes!AQ506:'SmtRes'!AQ518,"=1",SmtRes!CW506:'SmtRes'!CW518)</f>
        <v>0</v>
      </c>
      <c r="W227">
        <f>ROUND(CX227*I227,2)</f>
        <v>0</v>
      </c>
      <c r="X227">
        <f t="shared" si="365"/>
        <v>0</v>
      </c>
      <c r="Y227">
        <f t="shared" si="365"/>
        <v>0</v>
      </c>
      <c r="AA227">
        <v>-1</v>
      </c>
      <c r="AB227">
        <f>ROUND((AC227+AD227+AF227),2)</f>
        <v>112582.91</v>
      </c>
      <c r="AC227">
        <f>ROUND((SUM(SmtRes!BQ506:'SmtRes'!BQ518)),2)</f>
        <v>3688.82</v>
      </c>
      <c r="AD227">
        <f>ROUND((((SUM(SmtRes!BR506:'SmtRes'!BR518))-(SUM(SmtRes!BS506:'SmtRes'!BS518)))+AE227),2)</f>
        <v>22784.03</v>
      </c>
      <c r="AE227">
        <f>ROUND((SUM(SmtRes!BS506:'SmtRes'!BS518)),2)</f>
        <v>17879.349999999999</v>
      </c>
      <c r="AF227">
        <f>ROUND((SUM(SmtRes!BT506:'SmtRes'!BT518)),2)</f>
        <v>86110.06</v>
      </c>
      <c r="AG227">
        <f>ROUND((AP227),2)</f>
        <v>0</v>
      </c>
      <c r="AH227">
        <f>(SUM(SmtRes!BU506:'SmtRes'!BU518))</f>
        <v>103</v>
      </c>
      <c r="AI227">
        <f>(SUM(SmtRes!BV506:'SmtRes'!BV518))</f>
        <v>20.65</v>
      </c>
      <c r="AJ227">
        <f>(AS227)</f>
        <v>0</v>
      </c>
      <c r="AK227">
        <v>130462.2589929</v>
      </c>
      <c r="AL227">
        <v>3688.8233929000003</v>
      </c>
      <c r="AM227">
        <v>22784.027299999998</v>
      </c>
      <c r="AN227">
        <v>17879.348300000001</v>
      </c>
      <c r="AO227">
        <v>86110.06</v>
      </c>
      <c r="AP227">
        <v>0</v>
      </c>
      <c r="AQ227">
        <v>103</v>
      </c>
      <c r="AR227">
        <v>20.65</v>
      </c>
      <c r="AS227">
        <v>0</v>
      </c>
      <c r="AT227">
        <v>97</v>
      </c>
      <c r="AU227">
        <v>51</v>
      </c>
      <c r="AV227">
        <v>1</v>
      </c>
      <c r="AW227">
        <v>1</v>
      </c>
      <c r="AZ227">
        <v>1</v>
      </c>
      <c r="BA227">
        <v>1</v>
      </c>
      <c r="BB227">
        <v>1</v>
      </c>
      <c r="BC227">
        <v>1</v>
      </c>
      <c r="BD227" t="s">
        <v>3</v>
      </c>
      <c r="BE227" t="s">
        <v>3</v>
      </c>
      <c r="BF227" t="s">
        <v>3</v>
      </c>
      <c r="BG227" t="s">
        <v>3</v>
      </c>
      <c r="BH227">
        <v>0</v>
      </c>
      <c r="BI227">
        <v>2</v>
      </c>
      <c r="BJ227" t="s">
        <v>220</v>
      </c>
      <c r="BM227">
        <v>108001</v>
      </c>
      <c r="BN227">
        <v>0</v>
      </c>
      <c r="BO227" t="s">
        <v>3</v>
      </c>
      <c r="BP227">
        <v>0</v>
      </c>
      <c r="BQ227">
        <v>3</v>
      </c>
      <c r="BR227">
        <v>0</v>
      </c>
      <c r="BS227">
        <v>1</v>
      </c>
      <c r="BT227">
        <v>1</v>
      </c>
      <c r="BU227">
        <v>1</v>
      </c>
      <c r="BV227">
        <v>1</v>
      </c>
      <c r="BW227">
        <v>1</v>
      </c>
      <c r="BX227">
        <v>1</v>
      </c>
      <c r="BY227" t="s">
        <v>3</v>
      </c>
      <c r="BZ227">
        <v>97</v>
      </c>
      <c r="CA227">
        <v>51</v>
      </c>
      <c r="CB227" t="s">
        <v>3</v>
      </c>
      <c r="CE227">
        <v>0</v>
      </c>
      <c r="CF227">
        <v>0</v>
      </c>
      <c r="CG227">
        <v>0</v>
      </c>
      <c r="CH227">
        <v>0</v>
      </c>
      <c r="CI227">
        <v>0</v>
      </c>
      <c r="CJ227">
        <v>0</v>
      </c>
      <c r="CK227">
        <v>0</v>
      </c>
      <c r="CL227">
        <v>0</v>
      </c>
      <c r="CM227">
        <v>0</v>
      </c>
      <c r="CN227" t="s">
        <v>3</v>
      </c>
      <c r="CO227">
        <v>0</v>
      </c>
      <c r="CP227">
        <f>(P227+Q227+S227+R227)</f>
        <v>0</v>
      </c>
      <c r="CQ227">
        <f>SUMIF(SmtRes!AQ506:'SmtRes'!AQ518,"=1",SmtRes!AA506:'SmtRes'!AA518)</f>
        <v>384709.07</v>
      </c>
      <c r="CR227">
        <f>SUMIF(SmtRes!AQ506:'SmtRes'!AQ518,"=1",SmtRes!AB506:'SmtRes'!AB518)</f>
        <v>4845.71</v>
      </c>
      <c r="CS227">
        <f>SUMIF(SmtRes!AQ506:'SmtRes'!AQ518,"=1",SmtRes!AC506:'SmtRes'!AC518)</f>
        <v>4458.78</v>
      </c>
      <c r="CT227">
        <f>SUMIF(SmtRes!AQ506:'SmtRes'!AQ518,"=1",SmtRes!AD506:'SmtRes'!AD518)</f>
        <v>836.02</v>
      </c>
      <c r="CU227">
        <f>AG227</f>
        <v>0</v>
      </c>
      <c r="CV227">
        <f>SUMIF(SmtRes!AQ506:'SmtRes'!AQ518,"=1",SmtRes!BU506:'SmtRes'!BU518)</f>
        <v>103</v>
      </c>
      <c r="CW227">
        <f>SUMIF(SmtRes!AQ506:'SmtRes'!AQ518,"=1",SmtRes!BV506:'SmtRes'!BV518)</f>
        <v>20.65</v>
      </c>
      <c r="CX227">
        <f>AJ227</f>
        <v>0</v>
      </c>
      <c r="CY227">
        <f>(((S227+R227)*AT227)/100)</f>
        <v>0</v>
      </c>
      <c r="CZ227">
        <f>(((S227+R227)*AU227)/100)</f>
        <v>0</v>
      </c>
      <c r="DC227" t="s">
        <v>3</v>
      </c>
      <c r="DD227" t="s">
        <v>3</v>
      </c>
      <c r="DE227" t="s">
        <v>3</v>
      </c>
      <c r="DF227" t="s">
        <v>3</v>
      </c>
      <c r="DG227" t="s">
        <v>3</v>
      </c>
      <c r="DH227" t="s">
        <v>3</v>
      </c>
      <c r="DI227" t="s">
        <v>3</v>
      </c>
      <c r="DJ227" t="s">
        <v>3</v>
      </c>
      <c r="DK227" t="s">
        <v>3</v>
      </c>
      <c r="DL227" t="s">
        <v>3</v>
      </c>
      <c r="DM227" t="s">
        <v>3</v>
      </c>
      <c r="DN227">
        <v>0</v>
      </c>
      <c r="DO227">
        <v>0</v>
      </c>
      <c r="DP227">
        <v>1</v>
      </c>
      <c r="DQ227">
        <v>1</v>
      </c>
      <c r="DU227">
        <v>1003</v>
      </c>
      <c r="DV227" t="s">
        <v>142</v>
      </c>
      <c r="DW227" t="s">
        <v>142</v>
      </c>
      <c r="DX227">
        <v>100</v>
      </c>
      <c r="DZ227" t="s">
        <v>3</v>
      </c>
      <c r="EA227" t="s">
        <v>3</v>
      </c>
      <c r="EB227" t="s">
        <v>3</v>
      </c>
      <c r="EC227" t="s">
        <v>3</v>
      </c>
      <c r="EE227">
        <v>83666702</v>
      </c>
      <c r="EF227">
        <v>3</v>
      </c>
      <c r="EG227" t="s">
        <v>144</v>
      </c>
      <c r="EH227">
        <v>0</v>
      </c>
      <c r="EI227" t="s">
        <v>3</v>
      </c>
      <c r="EJ227">
        <v>2</v>
      </c>
      <c r="EK227">
        <v>108001</v>
      </c>
      <c r="EL227" t="s">
        <v>145</v>
      </c>
      <c r="EM227" t="s">
        <v>146</v>
      </c>
      <c r="EO227" t="s">
        <v>3</v>
      </c>
      <c r="EQ227">
        <v>132096</v>
      </c>
      <c r="ER227">
        <v>0</v>
      </c>
      <c r="ES227">
        <v>0</v>
      </c>
      <c r="ET227">
        <v>0</v>
      </c>
      <c r="EU227">
        <v>0</v>
      </c>
      <c r="EV227">
        <v>0</v>
      </c>
      <c r="EW227">
        <v>103</v>
      </c>
      <c r="EX227">
        <v>20.65</v>
      </c>
      <c r="EY227">
        <v>0</v>
      </c>
      <c r="FQ227">
        <v>0</v>
      </c>
      <c r="FR227">
        <v>0</v>
      </c>
      <c r="FS227">
        <v>0</v>
      </c>
      <c r="FX227">
        <v>97</v>
      </c>
      <c r="FY227">
        <v>51</v>
      </c>
      <c r="GA227" t="s">
        <v>3</v>
      </c>
      <c r="GD227">
        <v>1</v>
      </c>
      <c r="GF227">
        <v>1258992133</v>
      </c>
      <c r="GG227">
        <v>2</v>
      </c>
      <c r="GH227">
        <v>1</v>
      </c>
      <c r="GI227">
        <v>-2</v>
      </c>
      <c r="GJ227">
        <v>0</v>
      </c>
      <c r="GK227">
        <v>0</v>
      </c>
      <c r="GL227">
        <f>ROUND(IF(AND(BH227=3,BI227=3,FS227&lt;&gt;0),P227,0),2)</f>
        <v>0</v>
      </c>
      <c r="GM227">
        <f>ROUND(O227+X227+Y227,2)+GX227</f>
        <v>0</v>
      </c>
      <c r="GN227">
        <f>IF(OR(BI227=0,BI227=1),GM227-GX227,0)</f>
        <v>0</v>
      </c>
      <c r="GO227">
        <f>IF(BI227=2,GM227-GX227,0)</f>
        <v>0</v>
      </c>
      <c r="GP227">
        <f>IF(BI227=4,GM227-GX227,0)</f>
        <v>0</v>
      </c>
      <c r="GR227">
        <v>0</v>
      </c>
      <c r="GS227">
        <v>0</v>
      </c>
      <c r="GT227">
        <v>0</v>
      </c>
      <c r="GU227" t="s">
        <v>3</v>
      </c>
      <c r="GV227">
        <f>ROUND((GT227),2)</f>
        <v>0</v>
      </c>
      <c r="GW227">
        <v>1</v>
      </c>
      <c r="GX227">
        <f>ROUND(HC227*I227,2)</f>
        <v>0</v>
      </c>
      <c r="HA227">
        <v>0</v>
      </c>
      <c r="HB227">
        <v>0</v>
      </c>
      <c r="HC227">
        <f>GV227*GW227</f>
        <v>0</v>
      </c>
      <c r="HE227" t="s">
        <v>3</v>
      </c>
      <c r="HF227" t="s">
        <v>3</v>
      </c>
      <c r="HM227" t="s">
        <v>3</v>
      </c>
      <c r="HN227" t="s">
        <v>147</v>
      </c>
      <c r="HO227" t="s">
        <v>148</v>
      </c>
      <c r="HP227" t="s">
        <v>145</v>
      </c>
      <c r="HQ227" t="s">
        <v>145</v>
      </c>
      <c r="HS227">
        <v>0</v>
      </c>
      <c r="IK227">
        <v>0</v>
      </c>
    </row>
    <row r="228" spans="1:255" x14ac:dyDescent="0.2">
      <c r="A228" s="2">
        <v>18</v>
      </c>
      <c r="B228" s="2">
        <v>1</v>
      </c>
      <c r="C228" s="2">
        <v>505</v>
      </c>
      <c r="D228" s="2"/>
      <c r="E228" s="2" t="s">
        <v>3</v>
      </c>
      <c r="F228" s="2" t="s">
        <v>150</v>
      </c>
      <c r="G228" s="2" t="s">
        <v>151</v>
      </c>
      <c r="H228" s="2" t="s">
        <v>152</v>
      </c>
      <c r="I228" s="2">
        <f>J228</f>
        <v>2</v>
      </c>
      <c r="J228" s="2">
        <v>2</v>
      </c>
      <c r="K228" s="2">
        <v>2</v>
      </c>
      <c r="L228" s="2">
        <v>0.03</v>
      </c>
      <c r="M228" s="2">
        <v>0.03</v>
      </c>
      <c r="N228" s="2">
        <f>ROUND(L228-M228,4)</f>
        <v>0</v>
      </c>
      <c r="O228" s="2">
        <f>ROUND(P228,2)</f>
        <v>0</v>
      </c>
      <c r="P228" s="2">
        <f>ROUND(ROUND(ROUND(SUMIF(SmtRes!AQ506:'SmtRes'!AQ518,"=1",SmtRes!CU506:'SmtRes'!CU518),2),2)*I228/100,2)</f>
        <v>0</v>
      </c>
      <c r="Q228" s="2">
        <f>ROUND(CR228*I228,2)</f>
        <v>0</v>
      </c>
      <c r="R228" s="2">
        <f>ROUND(CS228*I228,2)</f>
        <v>0</v>
      </c>
      <c r="S228" s="2">
        <f>ROUND(CT228*I228,2)</f>
        <v>0</v>
      </c>
      <c r="T228" s="2">
        <f>ROUND(CU228*I228,2)</f>
        <v>0</v>
      </c>
      <c r="U228" s="2">
        <f>ROUND(CV228*I228,7)</f>
        <v>0</v>
      </c>
      <c r="V228" s="2">
        <f>ROUND(CW228*I228,7)</f>
        <v>0</v>
      </c>
      <c r="W228" s="2">
        <f>ROUND(CX228*I228,2)</f>
        <v>0</v>
      </c>
      <c r="X228" s="2">
        <f t="shared" si="365"/>
        <v>0</v>
      </c>
      <c r="Y228" s="2">
        <f t="shared" si="365"/>
        <v>0</v>
      </c>
      <c r="Z228" s="2"/>
      <c r="AA228" s="2">
        <v>-1</v>
      </c>
      <c r="AB228" s="2">
        <f>ROUND((AC228+AD228+AF228),2)</f>
        <v>0</v>
      </c>
      <c r="AC228" s="2">
        <f>ROUND((ES228),2)</f>
        <v>0</v>
      </c>
      <c r="AD228" s="2">
        <f>ROUND((((ET228)-(EU228))+AE228),2)</f>
        <v>0</v>
      </c>
      <c r="AE228" s="2">
        <f>ROUND((EU228),2)</f>
        <v>0</v>
      </c>
      <c r="AF228" s="2">
        <f>ROUND((EV228),2)</f>
        <v>0</v>
      </c>
      <c r="AG228" s="2">
        <f>ROUND((AP228),2)</f>
        <v>0</v>
      </c>
      <c r="AH228" s="2">
        <f>(EW228)</f>
        <v>0</v>
      </c>
      <c r="AI228" s="2">
        <f>(EX228)</f>
        <v>0</v>
      </c>
      <c r="AJ228" s="2">
        <f>(AS228)</f>
        <v>0</v>
      </c>
      <c r="AK228" s="2">
        <v>0</v>
      </c>
      <c r="AL228" s="2">
        <v>0</v>
      </c>
      <c r="AM228" s="2">
        <v>0</v>
      </c>
      <c r="AN228" s="2">
        <v>0</v>
      </c>
      <c r="AO228" s="2">
        <v>0</v>
      </c>
      <c r="AP228" s="2">
        <v>0</v>
      </c>
      <c r="AQ228" s="2">
        <v>0</v>
      </c>
      <c r="AR228" s="2">
        <v>0</v>
      </c>
      <c r="AS228" s="2">
        <v>0</v>
      </c>
      <c r="AT228" s="2">
        <v>97</v>
      </c>
      <c r="AU228" s="2">
        <v>51</v>
      </c>
      <c r="AV228" s="2">
        <v>1</v>
      </c>
      <c r="AW228" s="2">
        <v>1</v>
      </c>
      <c r="AX228" s="2"/>
      <c r="AY228" s="2"/>
      <c r="AZ228" s="2">
        <v>1</v>
      </c>
      <c r="BA228" s="2">
        <v>1</v>
      </c>
      <c r="BB228" s="2">
        <v>1</v>
      </c>
      <c r="BC228" s="2">
        <v>1</v>
      </c>
      <c r="BD228" s="2" t="s">
        <v>3</v>
      </c>
      <c r="BE228" s="2" t="s">
        <v>3</v>
      </c>
      <c r="BF228" s="2" t="s">
        <v>3</v>
      </c>
      <c r="BG228" s="2" t="s">
        <v>3</v>
      </c>
      <c r="BH228" s="2">
        <v>3</v>
      </c>
      <c r="BI228" s="2">
        <v>2</v>
      </c>
      <c r="BJ228" s="2" t="s">
        <v>3</v>
      </c>
      <c r="BK228" s="2"/>
      <c r="BL228" s="2"/>
      <c r="BM228" s="2">
        <v>108001</v>
      </c>
      <c r="BN228" s="2">
        <v>0</v>
      </c>
      <c r="BO228" s="2" t="s">
        <v>3</v>
      </c>
      <c r="BP228" s="2">
        <v>0</v>
      </c>
      <c r="BQ228" s="2">
        <v>3</v>
      </c>
      <c r="BR228" s="2">
        <v>0</v>
      </c>
      <c r="BS228" s="2">
        <v>1</v>
      </c>
      <c r="BT228" s="2">
        <v>1</v>
      </c>
      <c r="BU228" s="2">
        <v>1</v>
      </c>
      <c r="BV228" s="2">
        <v>1</v>
      </c>
      <c r="BW228" s="2">
        <v>1</v>
      </c>
      <c r="BX228" s="2">
        <v>1</v>
      </c>
      <c r="BY228" s="2" t="s">
        <v>3</v>
      </c>
      <c r="BZ228" s="2">
        <v>97</v>
      </c>
      <c r="CA228" s="2">
        <v>51</v>
      </c>
      <c r="CB228" s="2" t="s">
        <v>3</v>
      </c>
      <c r="CC228" s="2"/>
      <c r="CD228" s="2"/>
      <c r="CE228" s="2">
        <v>0</v>
      </c>
      <c r="CF228" s="2">
        <v>0</v>
      </c>
      <c r="CG228" s="2">
        <v>0</v>
      </c>
      <c r="CH228" s="2">
        <v>0</v>
      </c>
      <c r="CI228" s="2">
        <v>0</v>
      </c>
      <c r="CJ228" s="2">
        <v>0</v>
      </c>
      <c r="CK228" s="2">
        <v>0</v>
      </c>
      <c r="CL228" s="2">
        <v>0</v>
      </c>
      <c r="CM228" s="2">
        <v>0</v>
      </c>
      <c r="CN228" s="2" t="s">
        <v>3</v>
      </c>
      <c r="CO228" s="2">
        <v>0</v>
      </c>
      <c r="CP228" s="2">
        <f>0</f>
        <v>0</v>
      </c>
      <c r="CQ228" s="2">
        <f>0</f>
        <v>0</v>
      </c>
      <c r="CR228" s="2">
        <f>0</f>
        <v>0</v>
      </c>
      <c r="CS228" s="2">
        <f>0</f>
        <v>0</v>
      </c>
      <c r="CT228" s="2">
        <f>0</f>
        <v>0</v>
      </c>
      <c r="CU228" s="2">
        <f>0</f>
        <v>0</v>
      </c>
      <c r="CV228" s="2">
        <f>0</f>
        <v>0</v>
      </c>
      <c r="CW228" s="2">
        <f>0</f>
        <v>0</v>
      </c>
      <c r="CX228" s="2">
        <f>0</f>
        <v>0</v>
      </c>
      <c r="CY228" s="2">
        <f>0</f>
        <v>0</v>
      </c>
      <c r="CZ228" s="2">
        <f>0</f>
        <v>0</v>
      </c>
      <c r="DA228" s="2"/>
      <c r="DB228" s="2"/>
      <c r="DC228" s="2" t="s">
        <v>3</v>
      </c>
      <c r="DD228" s="2" t="s">
        <v>3</v>
      </c>
      <c r="DE228" s="2" t="s">
        <v>3</v>
      </c>
      <c r="DF228" s="2" t="s">
        <v>3</v>
      </c>
      <c r="DG228" s="2" t="s">
        <v>3</v>
      </c>
      <c r="DH228" s="2" t="s">
        <v>3</v>
      </c>
      <c r="DI228" s="2" t="s">
        <v>3</v>
      </c>
      <c r="DJ228" s="2" t="s">
        <v>3</v>
      </c>
      <c r="DK228" s="2" t="s">
        <v>3</v>
      </c>
      <c r="DL228" s="2" t="s">
        <v>3</v>
      </c>
      <c r="DM228" s="2" t="s">
        <v>3</v>
      </c>
      <c r="DN228" s="2">
        <v>0</v>
      </c>
      <c r="DO228" s="2">
        <v>0</v>
      </c>
      <c r="DP228" s="2">
        <v>1</v>
      </c>
      <c r="DQ228" s="2">
        <v>1</v>
      </c>
      <c r="DR228" s="2"/>
      <c r="DS228" s="2"/>
      <c r="DT228" s="2"/>
      <c r="DU228" s="2">
        <v>1013</v>
      </c>
      <c r="DV228" s="2" t="s">
        <v>152</v>
      </c>
      <c r="DW228" s="2" t="s">
        <v>152</v>
      </c>
      <c r="DX228" s="2">
        <v>1</v>
      </c>
      <c r="DY228" s="2"/>
      <c r="DZ228" s="2" t="s">
        <v>3</v>
      </c>
      <c r="EA228" s="2" t="s">
        <v>3</v>
      </c>
      <c r="EB228" s="2" t="s">
        <v>3</v>
      </c>
      <c r="EC228" s="2" t="s">
        <v>3</v>
      </c>
      <c r="ED228" s="2"/>
      <c r="EE228" s="2">
        <v>83666702</v>
      </c>
      <c r="EF228" s="2">
        <v>3</v>
      </c>
      <c r="EG228" s="2" t="s">
        <v>144</v>
      </c>
      <c r="EH228" s="2">
        <v>0</v>
      </c>
      <c r="EI228" s="2" t="s">
        <v>3</v>
      </c>
      <c r="EJ228" s="2">
        <v>2</v>
      </c>
      <c r="EK228" s="2">
        <v>108001</v>
      </c>
      <c r="EL228" s="2" t="s">
        <v>145</v>
      </c>
      <c r="EM228" s="2" t="s">
        <v>146</v>
      </c>
      <c r="EN228" s="2"/>
      <c r="EO228" s="2" t="s">
        <v>3</v>
      </c>
      <c r="EP228" s="2"/>
      <c r="EQ228" s="2">
        <v>1024</v>
      </c>
      <c r="ER228" s="2">
        <v>0</v>
      </c>
      <c r="ES228" s="2">
        <v>0</v>
      </c>
      <c r="ET228" s="2">
        <v>0</v>
      </c>
      <c r="EU228" s="2">
        <v>0</v>
      </c>
      <c r="EV228" s="2">
        <v>0</v>
      </c>
      <c r="EW228" s="2">
        <v>0</v>
      </c>
      <c r="EX228" s="2">
        <v>0</v>
      </c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>
        <v>0</v>
      </c>
      <c r="FR228" s="2">
        <v>0</v>
      </c>
      <c r="FS228" s="2">
        <v>0</v>
      </c>
      <c r="FT228" s="2"/>
      <c r="FU228" s="2"/>
      <c r="FV228" s="2"/>
      <c r="FW228" s="2"/>
      <c r="FX228" s="2">
        <v>97</v>
      </c>
      <c r="FY228" s="2">
        <v>51</v>
      </c>
      <c r="FZ228" s="2"/>
      <c r="GA228" s="2" t="s">
        <v>3</v>
      </c>
      <c r="GB228" s="2"/>
      <c r="GC228" s="2"/>
      <c r="GD228" s="2">
        <v>1</v>
      </c>
      <c r="GE228" s="2"/>
      <c r="GF228" s="2">
        <v>274903907</v>
      </c>
      <c r="GG228" s="2">
        <v>2</v>
      </c>
      <c r="GH228" s="2">
        <v>1</v>
      </c>
      <c r="GI228" s="2">
        <v>-2</v>
      </c>
      <c r="GJ228" s="2">
        <v>0</v>
      </c>
      <c r="GK228" s="2">
        <v>0</v>
      </c>
      <c r="GL228" s="2">
        <f>ROUND(IF(AND(BH228=3,BI228=3,FS228&lt;&gt;0),P228,0),2)</f>
        <v>0</v>
      </c>
      <c r="GM228" s="2">
        <f>ROUND(O228+X228+Y228,2)+GX228</f>
        <v>0</v>
      </c>
      <c r="GN228" s="2">
        <f>IF(OR(BI228=0,BI228=1),GM228-GX228,0)</f>
        <v>0</v>
      </c>
      <c r="GO228" s="2">
        <f>IF(BI228=2,GM228-GX228,0)</f>
        <v>0</v>
      </c>
      <c r="GP228" s="2">
        <f>IF(BI228=4,GM228-GX228,0)</f>
        <v>0</v>
      </c>
      <c r="GQ228" s="2"/>
      <c r="GR228" s="2">
        <v>0</v>
      </c>
      <c r="GS228" s="2">
        <v>0</v>
      </c>
      <c r="GT228" s="2">
        <v>0</v>
      </c>
      <c r="GU228" s="2" t="s">
        <v>3</v>
      </c>
      <c r="GV228" s="2">
        <f>ROUND((GT228),2)</f>
        <v>0</v>
      </c>
      <c r="GW228" s="2">
        <v>1</v>
      </c>
      <c r="GX228" s="2">
        <f>ROUND(HC228*I228,2)</f>
        <v>0</v>
      </c>
      <c r="GY228" s="2"/>
      <c r="GZ228" s="2"/>
      <c r="HA228" s="2">
        <v>0</v>
      </c>
      <c r="HB228" s="2">
        <v>0</v>
      </c>
      <c r="HC228" s="2">
        <f>0</f>
        <v>0</v>
      </c>
      <c r="HD228" s="2"/>
      <c r="HE228" s="2" t="s">
        <v>3</v>
      </c>
      <c r="HF228" s="2" t="s">
        <v>3</v>
      </c>
      <c r="HG228" s="2"/>
      <c r="HH228" s="2"/>
      <c r="HI228" s="2"/>
      <c r="HJ228" s="2"/>
      <c r="HK228" s="2"/>
      <c r="HL228" s="2"/>
      <c r="HM228" s="2" t="s">
        <v>3</v>
      </c>
      <c r="HN228" s="2" t="s">
        <v>147</v>
      </c>
      <c r="HO228" s="2" t="s">
        <v>148</v>
      </c>
      <c r="HP228" s="2" t="s">
        <v>145</v>
      </c>
      <c r="HQ228" s="2" t="s">
        <v>145</v>
      </c>
      <c r="HR228" s="2"/>
      <c r="HS228" s="2">
        <v>0</v>
      </c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>
        <v>0</v>
      </c>
      <c r="IL228" s="2"/>
      <c r="IM228" s="2"/>
      <c r="IN228" s="2"/>
      <c r="IO228" s="2"/>
      <c r="IP228" s="2"/>
      <c r="IQ228" s="2"/>
      <c r="IR228" s="2"/>
      <c r="IS228" s="2"/>
      <c r="IT228" s="2"/>
      <c r="IU228" s="2"/>
    </row>
    <row r="229" spans="1:255" x14ac:dyDescent="0.2">
      <c r="A229">
        <v>18</v>
      </c>
      <c r="B229">
        <v>1</v>
      </c>
      <c r="C229">
        <v>518</v>
      </c>
      <c r="E229" t="s">
        <v>3</v>
      </c>
      <c r="F229" t="s">
        <v>150</v>
      </c>
      <c r="G229" t="s">
        <v>151</v>
      </c>
      <c r="H229" t="s">
        <v>152</v>
      </c>
      <c r="I229">
        <f>J229</f>
        <v>2</v>
      </c>
      <c r="J229">
        <v>2</v>
      </c>
      <c r="K229">
        <v>2</v>
      </c>
      <c r="L229">
        <v>0.03</v>
      </c>
      <c r="M229">
        <v>0.03</v>
      </c>
      <c r="N229">
        <f>ROUND(L229-M229,4)</f>
        <v>0</v>
      </c>
      <c r="O229">
        <f>ROUND(P229,2)</f>
        <v>0</v>
      </c>
      <c r="P229">
        <f>ROUND(ROUND(ROUND(SUMIF(SmtRes!AQ506:'SmtRes'!AQ518,"=1",SmtRes!CU506:'SmtRes'!CU518),2),2)*I229/100,2)</f>
        <v>0</v>
      </c>
      <c r="Q229">
        <f>ROUND(CR229*I229,2)</f>
        <v>0</v>
      </c>
      <c r="R229">
        <f>ROUND(CS229*I229,2)</f>
        <v>0</v>
      </c>
      <c r="S229">
        <f>ROUND(CT229*I229,2)</f>
        <v>0</v>
      </c>
      <c r="T229">
        <f>ROUND(CU229*I229,2)</f>
        <v>0</v>
      </c>
      <c r="U229">
        <f>ROUND(CV229*I229,7)</f>
        <v>0</v>
      </c>
      <c r="V229">
        <f>ROUND(CW229*I229,7)</f>
        <v>0</v>
      </c>
      <c r="W229">
        <f>ROUND(CX229*I229,2)</f>
        <v>0</v>
      </c>
      <c r="X229">
        <f t="shared" si="365"/>
        <v>0</v>
      </c>
      <c r="Y229">
        <f t="shared" si="365"/>
        <v>0</v>
      </c>
      <c r="AA229">
        <v>-1</v>
      </c>
      <c r="AB229">
        <f>ROUND((AC229+AD229+AF229),2)</f>
        <v>0</v>
      </c>
      <c r="AC229">
        <f>ROUND((ES229),2)</f>
        <v>0</v>
      </c>
      <c r="AD229">
        <f>ROUND((((ET229)-(EU229))+AE229),2)</f>
        <v>0</v>
      </c>
      <c r="AE229">
        <f>ROUND((EU229),2)</f>
        <v>0</v>
      </c>
      <c r="AF229">
        <f>ROUND((EV229),2)</f>
        <v>0</v>
      </c>
      <c r="AG229">
        <f>ROUND((AP229),2)</f>
        <v>0</v>
      </c>
      <c r="AH229">
        <f>(EW229)</f>
        <v>0</v>
      </c>
      <c r="AI229">
        <f>(EX229)</f>
        <v>0</v>
      </c>
      <c r="AJ229">
        <f>(AS229)</f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97</v>
      </c>
      <c r="AU229">
        <v>51</v>
      </c>
      <c r="AV229">
        <v>1</v>
      </c>
      <c r="AW229">
        <v>1</v>
      </c>
      <c r="AZ229">
        <v>1</v>
      </c>
      <c r="BA229">
        <v>1</v>
      </c>
      <c r="BB229">
        <v>1</v>
      </c>
      <c r="BC229">
        <v>1</v>
      </c>
      <c r="BD229" t="s">
        <v>3</v>
      </c>
      <c r="BE229" t="s">
        <v>3</v>
      </c>
      <c r="BF229" t="s">
        <v>3</v>
      </c>
      <c r="BG229" t="s">
        <v>3</v>
      </c>
      <c r="BH229">
        <v>3</v>
      </c>
      <c r="BI229">
        <v>2</v>
      </c>
      <c r="BJ229" t="s">
        <v>3</v>
      </c>
      <c r="BM229">
        <v>108001</v>
      </c>
      <c r="BN229">
        <v>0</v>
      </c>
      <c r="BO229" t="s">
        <v>3</v>
      </c>
      <c r="BP229">
        <v>0</v>
      </c>
      <c r="BQ229">
        <v>3</v>
      </c>
      <c r="BR229">
        <v>0</v>
      </c>
      <c r="BS229">
        <v>1</v>
      </c>
      <c r="BT229">
        <v>1</v>
      </c>
      <c r="BU229">
        <v>1</v>
      </c>
      <c r="BV229">
        <v>1</v>
      </c>
      <c r="BW229">
        <v>1</v>
      </c>
      <c r="BX229">
        <v>1</v>
      </c>
      <c r="BY229" t="s">
        <v>3</v>
      </c>
      <c r="BZ229">
        <v>97</v>
      </c>
      <c r="CA229">
        <v>51</v>
      </c>
      <c r="CB229" t="s">
        <v>3</v>
      </c>
      <c r="CE229">
        <v>0</v>
      </c>
      <c r="CF229">
        <v>0</v>
      </c>
      <c r="CG229">
        <v>0</v>
      </c>
      <c r="CH229">
        <v>0</v>
      </c>
      <c r="CI229">
        <v>0</v>
      </c>
      <c r="CJ229">
        <v>0</v>
      </c>
      <c r="CK229">
        <v>0</v>
      </c>
      <c r="CL229">
        <v>0</v>
      </c>
      <c r="CM229">
        <v>0</v>
      </c>
      <c r="CN229" t="s">
        <v>3</v>
      </c>
      <c r="CO229">
        <v>0</v>
      </c>
      <c r="CP229">
        <f>0</f>
        <v>0</v>
      </c>
      <c r="CQ229">
        <f>0</f>
        <v>0</v>
      </c>
      <c r="CR229">
        <f>0</f>
        <v>0</v>
      </c>
      <c r="CS229">
        <f>0</f>
        <v>0</v>
      </c>
      <c r="CT229">
        <f>0</f>
        <v>0</v>
      </c>
      <c r="CU229">
        <f>0</f>
        <v>0</v>
      </c>
      <c r="CV229">
        <f>0</f>
        <v>0</v>
      </c>
      <c r="CW229">
        <f>0</f>
        <v>0</v>
      </c>
      <c r="CX229">
        <f>0</f>
        <v>0</v>
      </c>
      <c r="CY229">
        <f>0</f>
        <v>0</v>
      </c>
      <c r="CZ229">
        <f>0</f>
        <v>0</v>
      </c>
      <c r="DC229" t="s">
        <v>3</v>
      </c>
      <c r="DD229" t="s">
        <v>3</v>
      </c>
      <c r="DE229" t="s">
        <v>3</v>
      </c>
      <c r="DF229" t="s">
        <v>3</v>
      </c>
      <c r="DG229" t="s">
        <v>3</v>
      </c>
      <c r="DH229" t="s">
        <v>3</v>
      </c>
      <c r="DI229" t="s">
        <v>3</v>
      </c>
      <c r="DJ229" t="s">
        <v>3</v>
      </c>
      <c r="DK229" t="s">
        <v>3</v>
      </c>
      <c r="DL229" t="s">
        <v>3</v>
      </c>
      <c r="DM229" t="s">
        <v>3</v>
      </c>
      <c r="DN229">
        <v>0</v>
      </c>
      <c r="DO229">
        <v>0</v>
      </c>
      <c r="DP229">
        <v>1</v>
      </c>
      <c r="DQ229">
        <v>1</v>
      </c>
      <c r="DU229">
        <v>1013</v>
      </c>
      <c r="DV229" t="s">
        <v>152</v>
      </c>
      <c r="DW229" t="s">
        <v>152</v>
      </c>
      <c r="DX229">
        <v>1</v>
      </c>
      <c r="DZ229" t="s">
        <v>3</v>
      </c>
      <c r="EA229" t="s">
        <v>3</v>
      </c>
      <c r="EB229" t="s">
        <v>3</v>
      </c>
      <c r="EC229" t="s">
        <v>3</v>
      </c>
      <c r="EE229">
        <v>83666702</v>
      </c>
      <c r="EF229">
        <v>3</v>
      </c>
      <c r="EG229" t="s">
        <v>144</v>
      </c>
      <c r="EH229">
        <v>0</v>
      </c>
      <c r="EI229" t="s">
        <v>3</v>
      </c>
      <c r="EJ229">
        <v>2</v>
      </c>
      <c r="EK229">
        <v>108001</v>
      </c>
      <c r="EL229" t="s">
        <v>145</v>
      </c>
      <c r="EM229" t="s">
        <v>146</v>
      </c>
      <c r="EO229" t="s">
        <v>3</v>
      </c>
      <c r="EQ229">
        <v>1024</v>
      </c>
      <c r="ER229">
        <v>0</v>
      </c>
      <c r="ES229">
        <v>0</v>
      </c>
      <c r="ET229">
        <v>0</v>
      </c>
      <c r="EU229">
        <v>0</v>
      </c>
      <c r="EV229">
        <v>0</v>
      </c>
      <c r="EW229">
        <v>0</v>
      </c>
      <c r="EX229">
        <v>0</v>
      </c>
      <c r="FQ229">
        <v>0</v>
      </c>
      <c r="FR229">
        <v>0</v>
      </c>
      <c r="FS229">
        <v>0</v>
      </c>
      <c r="FX229">
        <v>97</v>
      </c>
      <c r="FY229">
        <v>51</v>
      </c>
      <c r="GA229" t="s">
        <v>3</v>
      </c>
      <c r="GD229">
        <v>1</v>
      </c>
      <c r="GF229">
        <v>274903907</v>
      </c>
      <c r="GG229">
        <v>2</v>
      </c>
      <c r="GH229">
        <v>1</v>
      </c>
      <c r="GI229">
        <v>-2</v>
      </c>
      <c r="GJ229">
        <v>0</v>
      </c>
      <c r="GK229">
        <v>0</v>
      </c>
      <c r="GL229">
        <f>ROUND(IF(AND(BH229=3,BI229=3,FS229&lt;&gt;0),P229,0),2)</f>
        <v>0</v>
      </c>
      <c r="GM229">
        <f>ROUND(O229+X229+Y229,2)+GX229</f>
        <v>0</v>
      </c>
      <c r="GN229">
        <f>IF(OR(BI229=0,BI229=1),GM229-GX229,0)</f>
        <v>0</v>
      </c>
      <c r="GO229">
        <f>IF(BI229=2,GM229-GX229,0)</f>
        <v>0</v>
      </c>
      <c r="GP229">
        <f>IF(BI229=4,GM229-GX229,0)</f>
        <v>0</v>
      </c>
      <c r="GR229">
        <v>0</v>
      </c>
      <c r="GS229">
        <v>0</v>
      </c>
      <c r="GT229">
        <v>0</v>
      </c>
      <c r="GU229" t="s">
        <v>3</v>
      </c>
      <c r="GV229">
        <f>ROUND((GT229),2)</f>
        <v>0</v>
      </c>
      <c r="GW229">
        <v>1</v>
      </c>
      <c r="GX229">
        <f>ROUND(HC229*I229,2)</f>
        <v>0</v>
      </c>
      <c r="HA229">
        <v>0</v>
      </c>
      <c r="HB229">
        <v>0</v>
      </c>
      <c r="HC229">
        <f>0</f>
        <v>0</v>
      </c>
      <c r="HE229" t="s">
        <v>3</v>
      </c>
      <c r="HF229" t="s">
        <v>3</v>
      </c>
      <c r="HM229" t="s">
        <v>3</v>
      </c>
      <c r="HN229" t="s">
        <v>147</v>
      </c>
      <c r="HO229" t="s">
        <v>148</v>
      </c>
      <c r="HP229" t="s">
        <v>145</v>
      </c>
      <c r="HQ229" t="s">
        <v>145</v>
      </c>
      <c r="HS229">
        <v>0</v>
      </c>
      <c r="IK229">
        <v>0</v>
      </c>
    </row>
    <row r="230" spans="1:255" x14ac:dyDescent="0.2">
      <c r="A230" s="2">
        <v>19</v>
      </c>
      <c r="B230" s="2">
        <v>1</v>
      </c>
      <c r="C230" s="2"/>
      <c r="D230" s="2"/>
      <c r="E230" s="2"/>
      <c r="F230" s="2" t="s">
        <v>3</v>
      </c>
      <c r="G230" s="2" t="s">
        <v>221</v>
      </c>
      <c r="H230" s="2" t="s">
        <v>3</v>
      </c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>
        <v>1</v>
      </c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>
        <v>0</v>
      </c>
      <c r="IL230" s="2"/>
      <c r="IM230" s="2"/>
      <c r="IN230" s="2"/>
      <c r="IO230" s="2"/>
      <c r="IP230" s="2"/>
      <c r="IQ230" s="2"/>
      <c r="IR230" s="2"/>
      <c r="IS230" s="2"/>
      <c r="IT230" s="2"/>
      <c r="IU230" s="2"/>
    </row>
    <row r="231" spans="1:255" x14ac:dyDescent="0.2">
      <c r="A231" s="2">
        <v>17</v>
      </c>
      <c r="B231" s="2">
        <v>1</v>
      </c>
      <c r="C231" s="2">
        <f>ROW(SmtRes!A533)</f>
        <v>533</v>
      </c>
      <c r="D231" s="2">
        <f>ROW(EtalonRes!A533)</f>
        <v>533</v>
      </c>
      <c r="E231" s="2" t="s">
        <v>3</v>
      </c>
      <c r="F231" s="2" t="s">
        <v>222</v>
      </c>
      <c r="G231" s="2" t="s">
        <v>223</v>
      </c>
      <c r="H231" s="2" t="s">
        <v>201</v>
      </c>
      <c r="I231" s="2">
        <v>0</v>
      </c>
      <c r="J231" s="2">
        <v>0</v>
      </c>
      <c r="K231" s="2">
        <v>0</v>
      </c>
      <c r="L231" s="2">
        <v>1</v>
      </c>
      <c r="M231" s="2">
        <v>1</v>
      </c>
      <c r="N231" s="2">
        <f>ROUND(L231-M231,4)</f>
        <v>0</v>
      </c>
      <c r="O231" s="2">
        <f>ROUND(CP231,2)</f>
        <v>0</v>
      </c>
      <c r="P231" s="2">
        <f>SUMIF(SmtRes!AQ519:'SmtRes'!AQ533,"=1",SmtRes!DF519:'SmtRes'!DF533)</f>
        <v>0</v>
      </c>
      <c r="Q231" s="2">
        <f>SUMIF(SmtRes!AQ519:'SmtRes'!AQ533,"=1",SmtRes!DG519:'SmtRes'!DG533)</f>
        <v>0</v>
      </c>
      <c r="R231" s="2">
        <f>SUMIF(SmtRes!AQ519:'SmtRes'!AQ533,"=1",SmtRes!DH519:'SmtRes'!DH533)</f>
        <v>0</v>
      </c>
      <c r="S231" s="2">
        <f>SUMIF(SmtRes!AQ519:'SmtRes'!AQ533,"=1",SmtRes!DI519:'SmtRes'!DI533)</f>
        <v>0</v>
      </c>
      <c r="T231" s="2">
        <f>ROUND(CU231*I231,2)</f>
        <v>0</v>
      </c>
      <c r="U231" s="2">
        <f>SUMIF(SmtRes!AQ519:'SmtRes'!AQ533,"=1",SmtRes!CV519:'SmtRes'!CV533)</f>
        <v>0</v>
      </c>
      <c r="V231" s="2">
        <f>SUMIF(SmtRes!AQ519:'SmtRes'!AQ533,"=1",SmtRes!CW519:'SmtRes'!CW533)</f>
        <v>0</v>
      </c>
      <c r="W231" s="2">
        <f>ROUND(CX231*I231,2)</f>
        <v>0</v>
      </c>
      <c r="X231" s="2">
        <f>ROUND(CY231,2)</f>
        <v>0</v>
      </c>
      <c r="Y231" s="2">
        <f>ROUND(CZ231,2)</f>
        <v>0</v>
      </c>
      <c r="Z231" s="2"/>
      <c r="AA231" s="2">
        <v>-1</v>
      </c>
      <c r="AB231" s="2">
        <f>ROUND((AC231+AD231+AF231),2)</f>
        <v>7568.79</v>
      </c>
      <c r="AC231" s="2">
        <f>ROUND((SUM(SmtRes!BQ519:'SmtRes'!BQ533)),2)</f>
        <v>20.54</v>
      </c>
      <c r="AD231" s="2">
        <f>ROUND((((SUM(SmtRes!BR519:'SmtRes'!BR533))-(SUM(SmtRes!BS519:'SmtRes'!BS533)))+AE231),2)</f>
        <v>1255.1300000000001</v>
      </c>
      <c r="AE231" s="2">
        <f>ROUND((SUM(SmtRes!BS519:'SmtRes'!BS533)),2)</f>
        <v>998.01</v>
      </c>
      <c r="AF231" s="2">
        <f>ROUND((SUM(SmtRes!BT519:'SmtRes'!BT533)),2)</f>
        <v>6293.12</v>
      </c>
      <c r="AG231" s="2">
        <f>ROUND((AP231),2)</f>
        <v>0</v>
      </c>
      <c r="AH231" s="2">
        <f>(SUM(SmtRes!BU519:'SmtRes'!BU533))</f>
        <v>7.42</v>
      </c>
      <c r="AI231" s="2">
        <f>(SUM(SmtRes!BV519:'SmtRes'!BV533))</f>
        <v>1.02</v>
      </c>
      <c r="AJ231" s="2">
        <f>(AS231)</f>
        <v>0</v>
      </c>
      <c r="AK231" s="2">
        <v>8566.8080979999995</v>
      </c>
      <c r="AL231" s="2">
        <v>20.535097999999998</v>
      </c>
      <c r="AM231" s="2">
        <v>1255.1338999999998</v>
      </c>
      <c r="AN231" s="2">
        <v>998.0145</v>
      </c>
      <c r="AO231" s="2">
        <v>6293.1246000000001</v>
      </c>
      <c r="AP231" s="2">
        <v>0</v>
      </c>
      <c r="AQ231" s="2">
        <v>7.42</v>
      </c>
      <c r="AR231" s="2">
        <v>1.02</v>
      </c>
      <c r="AS231" s="2">
        <v>0</v>
      </c>
      <c r="AT231" s="2">
        <v>103</v>
      </c>
      <c r="AU231" s="2">
        <v>60</v>
      </c>
      <c r="AV231" s="2">
        <v>1</v>
      </c>
      <c r="AW231" s="2">
        <v>1</v>
      </c>
      <c r="AX231" s="2"/>
      <c r="AY231" s="2"/>
      <c r="AZ231" s="2">
        <v>1</v>
      </c>
      <c r="BA231" s="2">
        <v>1</v>
      </c>
      <c r="BB231" s="2">
        <v>1</v>
      </c>
      <c r="BC231" s="2">
        <v>1</v>
      </c>
      <c r="BD231" s="2" t="s">
        <v>3</v>
      </c>
      <c r="BE231" s="2" t="s">
        <v>3</v>
      </c>
      <c r="BF231" s="2" t="s">
        <v>3</v>
      </c>
      <c r="BG231" s="2" t="s">
        <v>3</v>
      </c>
      <c r="BH231" s="2">
        <v>0</v>
      </c>
      <c r="BI231" s="2">
        <v>1</v>
      </c>
      <c r="BJ231" s="2" t="s">
        <v>224</v>
      </c>
      <c r="BK231" s="2"/>
      <c r="BL231" s="2"/>
      <c r="BM231" s="2">
        <v>33001</v>
      </c>
      <c r="BN231" s="2">
        <v>0</v>
      </c>
      <c r="BO231" s="2" t="s">
        <v>3</v>
      </c>
      <c r="BP231" s="2">
        <v>0</v>
      </c>
      <c r="BQ231" s="2">
        <v>2</v>
      </c>
      <c r="BR231" s="2">
        <v>0</v>
      </c>
      <c r="BS231" s="2">
        <v>1</v>
      </c>
      <c r="BT231" s="2">
        <v>1</v>
      </c>
      <c r="BU231" s="2">
        <v>1</v>
      </c>
      <c r="BV231" s="2">
        <v>1</v>
      </c>
      <c r="BW231" s="2">
        <v>1</v>
      </c>
      <c r="BX231" s="2">
        <v>1</v>
      </c>
      <c r="BY231" s="2" t="s">
        <v>3</v>
      </c>
      <c r="BZ231" s="2">
        <v>103</v>
      </c>
      <c r="CA231" s="2">
        <v>60</v>
      </c>
      <c r="CB231" s="2" t="s">
        <v>3</v>
      </c>
      <c r="CC231" s="2"/>
      <c r="CD231" s="2"/>
      <c r="CE231" s="2">
        <v>0</v>
      </c>
      <c r="CF231" s="2">
        <v>0</v>
      </c>
      <c r="CG231" s="2">
        <v>0</v>
      </c>
      <c r="CH231" s="2">
        <v>0</v>
      </c>
      <c r="CI231" s="2">
        <v>0</v>
      </c>
      <c r="CJ231" s="2">
        <v>0</v>
      </c>
      <c r="CK231" s="2">
        <v>0</v>
      </c>
      <c r="CL231" s="2">
        <v>0</v>
      </c>
      <c r="CM231" s="2">
        <v>0</v>
      </c>
      <c r="CN231" s="2" t="s">
        <v>3</v>
      </c>
      <c r="CO231" s="2">
        <v>0</v>
      </c>
      <c r="CP231" s="2">
        <f>(P231+Q231+S231+R231)</f>
        <v>0</v>
      </c>
      <c r="CQ231" s="2">
        <f>SUMIF(SmtRes!AQ519:'SmtRes'!AQ533,"=1",SmtRes!AA519:'SmtRes'!AA533)</f>
        <v>103875.04000000001</v>
      </c>
      <c r="CR231" s="2">
        <f>SUMIF(SmtRes!AQ519:'SmtRes'!AQ533,"=1",SmtRes!AB519:'SmtRes'!AB533)</f>
        <v>2267.9899999999998</v>
      </c>
      <c r="CS231" s="2">
        <f>SUMIF(SmtRes!AQ519:'SmtRes'!AQ533,"=1",SmtRes!AC519:'SmtRes'!AC533)</f>
        <v>1902.25</v>
      </c>
      <c r="CT231" s="2">
        <f>SUMIF(SmtRes!AQ519:'SmtRes'!AQ533,"=1",SmtRes!AD519:'SmtRes'!AD533)</f>
        <v>848.13</v>
      </c>
      <c r="CU231" s="2">
        <f>AG231</f>
        <v>0</v>
      </c>
      <c r="CV231" s="2">
        <f>SUMIF(SmtRes!AQ519:'SmtRes'!AQ533,"=1",SmtRes!BU519:'SmtRes'!BU533)</f>
        <v>7.42</v>
      </c>
      <c r="CW231" s="2">
        <f>SUMIF(SmtRes!AQ519:'SmtRes'!AQ533,"=1",SmtRes!BV519:'SmtRes'!BV533)</f>
        <v>1.02</v>
      </c>
      <c r="CX231" s="2">
        <f>AJ231</f>
        <v>0</v>
      </c>
      <c r="CY231" s="2">
        <f>(((S231+R231)*AT231)/100)</f>
        <v>0</v>
      </c>
      <c r="CZ231" s="2">
        <f>(((S231+R231)*AU231)/100)</f>
        <v>0</v>
      </c>
      <c r="DA231" s="2"/>
      <c r="DB231" s="2"/>
      <c r="DC231" s="2" t="s">
        <v>3</v>
      </c>
      <c r="DD231" s="2" t="s">
        <v>3</v>
      </c>
      <c r="DE231" s="2" t="s">
        <v>3</v>
      </c>
      <c r="DF231" s="2" t="s">
        <v>3</v>
      </c>
      <c r="DG231" s="2" t="s">
        <v>3</v>
      </c>
      <c r="DH231" s="2" t="s">
        <v>3</v>
      </c>
      <c r="DI231" s="2" t="s">
        <v>3</v>
      </c>
      <c r="DJ231" s="2" t="s">
        <v>3</v>
      </c>
      <c r="DK231" s="2" t="s">
        <v>3</v>
      </c>
      <c r="DL231" s="2" t="s">
        <v>3</v>
      </c>
      <c r="DM231" s="2" t="s">
        <v>3</v>
      </c>
      <c r="DN231" s="2">
        <v>0</v>
      </c>
      <c r="DO231" s="2">
        <v>0</v>
      </c>
      <c r="DP231" s="2">
        <v>1</v>
      </c>
      <c r="DQ231" s="2">
        <v>1</v>
      </c>
      <c r="DR231" s="2"/>
      <c r="DS231" s="2"/>
      <c r="DT231" s="2"/>
      <c r="DU231" s="2">
        <v>1013</v>
      </c>
      <c r="DV231" s="2" t="s">
        <v>201</v>
      </c>
      <c r="DW231" s="2" t="s">
        <v>201</v>
      </c>
      <c r="DX231" s="2">
        <v>1</v>
      </c>
      <c r="DY231" s="2"/>
      <c r="DZ231" s="2" t="s">
        <v>3</v>
      </c>
      <c r="EA231" s="2" t="s">
        <v>3</v>
      </c>
      <c r="EB231" s="2" t="s">
        <v>3</v>
      </c>
      <c r="EC231" s="2" t="s">
        <v>3</v>
      </c>
      <c r="ED231" s="2"/>
      <c r="EE231" s="2">
        <v>83666879</v>
      </c>
      <c r="EF231" s="2">
        <v>2</v>
      </c>
      <c r="EG231" s="2" t="s">
        <v>24</v>
      </c>
      <c r="EH231" s="2">
        <v>27</v>
      </c>
      <c r="EI231" s="2" t="s">
        <v>59</v>
      </c>
      <c r="EJ231" s="2">
        <v>1</v>
      </c>
      <c r="EK231" s="2">
        <v>33001</v>
      </c>
      <c r="EL231" s="2" t="s">
        <v>59</v>
      </c>
      <c r="EM231" s="2" t="s">
        <v>60</v>
      </c>
      <c r="EN231" s="2"/>
      <c r="EO231" s="2" t="s">
        <v>3</v>
      </c>
      <c r="EP231" s="2"/>
      <c r="EQ231" s="2">
        <v>132096</v>
      </c>
      <c r="ER231" s="2">
        <v>0</v>
      </c>
      <c r="ES231" s="2">
        <v>0</v>
      </c>
      <c r="ET231" s="2">
        <v>0</v>
      </c>
      <c r="EU231" s="2">
        <v>0</v>
      </c>
      <c r="EV231" s="2">
        <v>0</v>
      </c>
      <c r="EW231" s="2">
        <v>7.42</v>
      </c>
      <c r="EX231" s="2">
        <v>1.02</v>
      </c>
      <c r="EY231" s="2">
        <v>0</v>
      </c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>
        <v>0</v>
      </c>
      <c r="FR231" s="2">
        <v>0</v>
      </c>
      <c r="FS231" s="2">
        <v>0</v>
      </c>
      <c r="FT231" s="2"/>
      <c r="FU231" s="2"/>
      <c r="FV231" s="2"/>
      <c r="FW231" s="2"/>
      <c r="FX231" s="2">
        <v>103</v>
      </c>
      <c r="FY231" s="2">
        <v>60</v>
      </c>
      <c r="FZ231" s="2"/>
      <c r="GA231" s="2" t="s">
        <v>3</v>
      </c>
      <c r="GB231" s="2"/>
      <c r="GC231" s="2"/>
      <c r="GD231" s="2">
        <v>1</v>
      </c>
      <c r="GE231" s="2"/>
      <c r="GF231" s="2">
        <v>-1310870747</v>
      </c>
      <c r="GG231" s="2">
        <v>2</v>
      </c>
      <c r="GH231" s="2">
        <v>1</v>
      </c>
      <c r="GI231" s="2">
        <v>-2</v>
      </c>
      <c r="GJ231" s="2">
        <v>0</v>
      </c>
      <c r="GK231" s="2">
        <v>0</v>
      </c>
      <c r="GL231" s="2">
        <f>ROUND(IF(AND(BH231=3,BI231=3,FS231&lt;&gt;0),P231,0),2)</f>
        <v>0</v>
      </c>
      <c r="GM231" s="2">
        <f>ROUND(O231+X231+Y231,2)+GX231</f>
        <v>0</v>
      </c>
      <c r="GN231" s="2">
        <f>IF(OR(BI231=0,BI231=1),GM231-GX231,0)</f>
        <v>0</v>
      </c>
      <c r="GO231" s="2">
        <f>IF(BI231=2,GM231-GX231,0)</f>
        <v>0</v>
      </c>
      <c r="GP231" s="2">
        <f>IF(BI231=4,GM231-GX231,0)</f>
        <v>0</v>
      </c>
      <c r="GQ231" s="2"/>
      <c r="GR231" s="2">
        <v>0</v>
      </c>
      <c r="GS231" s="2">
        <v>0</v>
      </c>
      <c r="GT231" s="2">
        <v>0</v>
      </c>
      <c r="GU231" s="2" t="s">
        <v>3</v>
      </c>
      <c r="GV231" s="2">
        <f>ROUND((GT231),2)</f>
        <v>0</v>
      </c>
      <c r="GW231" s="2">
        <v>1</v>
      </c>
      <c r="GX231" s="2">
        <f>ROUND(HC231*I231,2)</f>
        <v>0</v>
      </c>
      <c r="GY231" s="2"/>
      <c r="GZ231" s="2"/>
      <c r="HA231" s="2">
        <v>0</v>
      </c>
      <c r="HB231" s="2">
        <v>0</v>
      </c>
      <c r="HC231" s="2">
        <f>GV231*GW231</f>
        <v>0</v>
      </c>
      <c r="HD231" s="2"/>
      <c r="HE231" s="2" t="s">
        <v>3</v>
      </c>
      <c r="HF231" s="2" t="s">
        <v>3</v>
      </c>
      <c r="HG231" s="2"/>
      <c r="HH231" s="2"/>
      <c r="HI231" s="2"/>
      <c r="HJ231" s="2"/>
      <c r="HK231" s="2"/>
      <c r="HL231" s="2"/>
      <c r="HM231" s="2" t="s">
        <v>3</v>
      </c>
      <c r="HN231" s="2" t="s">
        <v>61</v>
      </c>
      <c r="HO231" s="2" t="s">
        <v>62</v>
      </c>
      <c r="HP231" s="2" t="s">
        <v>59</v>
      </c>
      <c r="HQ231" s="2" t="s">
        <v>59</v>
      </c>
      <c r="HR231" s="2"/>
      <c r="HS231" s="2">
        <v>0</v>
      </c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>
        <v>0</v>
      </c>
      <c r="IL231" s="2"/>
      <c r="IM231" s="2"/>
      <c r="IN231" s="2"/>
      <c r="IO231" s="2"/>
      <c r="IP231" s="2"/>
      <c r="IQ231" s="2"/>
      <c r="IR231" s="2"/>
      <c r="IS231" s="2"/>
      <c r="IT231" s="2"/>
      <c r="IU231" s="2"/>
    </row>
    <row r="232" spans="1:255" x14ac:dyDescent="0.2">
      <c r="A232">
        <v>17</v>
      </c>
      <c r="B232">
        <v>1</v>
      </c>
      <c r="C232">
        <f>ROW(SmtRes!A548)</f>
        <v>548</v>
      </c>
      <c r="D232">
        <f>ROW(EtalonRes!A548)</f>
        <v>548</v>
      </c>
      <c r="E232" t="s">
        <v>3</v>
      </c>
      <c r="F232" t="s">
        <v>222</v>
      </c>
      <c r="G232" t="s">
        <v>223</v>
      </c>
      <c r="H232" t="s">
        <v>201</v>
      </c>
      <c r="I232">
        <v>0</v>
      </c>
      <c r="J232">
        <v>0</v>
      </c>
      <c r="K232">
        <v>0</v>
      </c>
      <c r="L232">
        <v>1</v>
      </c>
      <c r="M232">
        <v>1</v>
      </c>
      <c r="N232">
        <f>ROUND(L232-M232,4)</f>
        <v>0</v>
      </c>
      <c r="O232">
        <f>ROUND(CP232,2)</f>
        <v>0</v>
      </c>
      <c r="P232">
        <f>SUMIF(SmtRes!AQ534:'SmtRes'!AQ548,"=1",SmtRes!DF534:'SmtRes'!DF548)</f>
        <v>0</v>
      </c>
      <c r="Q232">
        <f>SUMIF(SmtRes!AQ534:'SmtRes'!AQ548,"=1",SmtRes!DG534:'SmtRes'!DG548)</f>
        <v>0</v>
      </c>
      <c r="R232">
        <f>SUMIF(SmtRes!AQ534:'SmtRes'!AQ548,"=1",SmtRes!DH534:'SmtRes'!DH548)</f>
        <v>0</v>
      </c>
      <c r="S232">
        <f>SUMIF(SmtRes!AQ534:'SmtRes'!AQ548,"=1",SmtRes!DI534:'SmtRes'!DI548)</f>
        <v>0</v>
      </c>
      <c r="T232">
        <f>ROUND(CU232*I232,2)</f>
        <v>0</v>
      </c>
      <c r="U232">
        <f>SUMIF(SmtRes!AQ534:'SmtRes'!AQ548,"=1",SmtRes!CV534:'SmtRes'!CV548)</f>
        <v>0</v>
      </c>
      <c r="V232">
        <f>SUMIF(SmtRes!AQ534:'SmtRes'!AQ548,"=1",SmtRes!CW534:'SmtRes'!CW548)</f>
        <v>0</v>
      </c>
      <c r="W232">
        <f>ROUND(CX232*I232,2)</f>
        <v>0</v>
      </c>
      <c r="X232">
        <f>ROUND(CY232,2)</f>
        <v>0</v>
      </c>
      <c r="Y232">
        <f>ROUND(CZ232,2)</f>
        <v>0</v>
      </c>
      <c r="AA232">
        <v>-1</v>
      </c>
      <c r="AB232">
        <f>ROUND((AC232+AD232+AF232),2)</f>
        <v>7568.79</v>
      </c>
      <c r="AC232">
        <f>ROUND((SUM(SmtRes!BQ534:'SmtRes'!BQ548)),2)</f>
        <v>20.54</v>
      </c>
      <c r="AD232">
        <f>ROUND((((SUM(SmtRes!BR534:'SmtRes'!BR548))-(SUM(SmtRes!BS534:'SmtRes'!BS548)))+AE232),2)</f>
        <v>1255.1300000000001</v>
      </c>
      <c r="AE232">
        <f>ROUND((SUM(SmtRes!BS534:'SmtRes'!BS548)),2)</f>
        <v>998.01</v>
      </c>
      <c r="AF232">
        <f>ROUND((SUM(SmtRes!BT534:'SmtRes'!BT548)),2)</f>
        <v>6293.12</v>
      </c>
      <c r="AG232">
        <f>ROUND((AP232),2)</f>
        <v>0</v>
      </c>
      <c r="AH232">
        <f>(SUM(SmtRes!BU534:'SmtRes'!BU548))</f>
        <v>7.42</v>
      </c>
      <c r="AI232">
        <f>(SUM(SmtRes!BV534:'SmtRes'!BV548))</f>
        <v>1.02</v>
      </c>
      <c r="AJ232">
        <f>(AS232)</f>
        <v>0</v>
      </c>
      <c r="AK232">
        <v>8566.8080979999995</v>
      </c>
      <c r="AL232">
        <v>20.535097999999998</v>
      </c>
      <c r="AM232">
        <v>1255.1338999999998</v>
      </c>
      <c r="AN232">
        <v>998.0145</v>
      </c>
      <c r="AO232">
        <v>6293.1246000000001</v>
      </c>
      <c r="AP232">
        <v>0</v>
      </c>
      <c r="AQ232">
        <v>7.42</v>
      </c>
      <c r="AR232">
        <v>1.02</v>
      </c>
      <c r="AS232">
        <v>0</v>
      </c>
      <c r="AT232">
        <v>103</v>
      </c>
      <c r="AU232">
        <v>60</v>
      </c>
      <c r="AV232">
        <v>1</v>
      </c>
      <c r="AW232">
        <v>1</v>
      </c>
      <c r="AZ232">
        <v>1</v>
      </c>
      <c r="BA232">
        <v>1</v>
      </c>
      <c r="BB232">
        <v>1</v>
      </c>
      <c r="BC232">
        <v>1</v>
      </c>
      <c r="BD232" t="s">
        <v>3</v>
      </c>
      <c r="BE232" t="s">
        <v>3</v>
      </c>
      <c r="BF232" t="s">
        <v>3</v>
      </c>
      <c r="BG232" t="s">
        <v>3</v>
      </c>
      <c r="BH232">
        <v>0</v>
      </c>
      <c r="BI232">
        <v>1</v>
      </c>
      <c r="BJ232" t="s">
        <v>224</v>
      </c>
      <c r="BM232">
        <v>33001</v>
      </c>
      <c r="BN232">
        <v>0</v>
      </c>
      <c r="BO232" t="s">
        <v>3</v>
      </c>
      <c r="BP232">
        <v>0</v>
      </c>
      <c r="BQ232">
        <v>2</v>
      </c>
      <c r="BR232">
        <v>0</v>
      </c>
      <c r="BS232">
        <v>1</v>
      </c>
      <c r="BT232">
        <v>1</v>
      </c>
      <c r="BU232">
        <v>1</v>
      </c>
      <c r="BV232">
        <v>1</v>
      </c>
      <c r="BW232">
        <v>1</v>
      </c>
      <c r="BX232">
        <v>1</v>
      </c>
      <c r="BY232" t="s">
        <v>3</v>
      </c>
      <c r="BZ232">
        <v>103</v>
      </c>
      <c r="CA232">
        <v>60</v>
      </c>
      <c r="CB232" t="s">
        <v>3</v>
      </c>
      <c r="CE232">
        <v>0</v>
      </c>
      <c r="CF232">
        <v>0</v>
      </c>
      <c r="CG232">
        <v>0</v>
      </c>
      <c r="CH232">
        <v>0</v>
      </c>
      <c r="CI232">
        <v>0</v>
      </c>
      <c r="CJ232">
        <v>0</v>
      </c>
      <c r="CK232">
        <v>0</v>
      </c>
      <c r="CL232">
        <v>0</v>
      </c>
      <c r="CM232">
        <v>0</v>
      </c>
      <c r="CN232" t="s">
        <v>3</v>
      </c>
      <c r="CO232">
        <v>0</v>
      </c>
      <c r="CP232">
        <f>(P232+Q232+S232+R232)</f>
        <v>0</v>
      </c>
      <c r="CQ232">
        <f>SUMIF(SmtRes!AQ534:'SmtRes'!AQ548,"=1",SmtRes!AA534:'SmtRes'!AA548)</f>
        <v>103875.04000000001</v>
      </c>
      <c r="CR232">
        <f>SUMIF(SmtRes!AQ534:'SmtRes'!AQ548,"=1",SmtRes!AB534:'SmtRes'!AB548)</f>
        <v>2267.9899999999998</v>
      </c>
      <c r="CS232">
        <f>SUMIF(SmtRes!AQ534:'SmtRes'!AQ548,"=1",SmtRes!AC534:'SmtRes'!AC548)</f>
        <v>1902.25</v>
      </c>
      <c r="CT232">
        <f>SUMIF(SmtRes!AQ534:'SmtRes'!AQ548,"=1",SmtRes!AD534:'SmtRes'!AD548)</f>
        <v>848.13</v>
      </c>
      <c r="CU232">
        <f>AG232</f>
        <v>0</v>
      </c>
      <c r="CV232">
        <f>SUMIF(SmtRes!AQ534:'SmtRes'!AQ548,"=1",SmtRes!BU534:'SmtRes'!BU548)</f>
        <v>7.42</v>
      </c>
      <c r="CW232">
        <f>SUMIF(SmtRes!AQ534:'SmtRes'!AQ548,"=1",SmtRes!BV534:'SmtRes'!BV548)</f>
        <v>1.02</v>
      </c>
      <c r="CX232">
        <f>AJ232</f>
        <v>0</v>
      </c>
      <c r="CY232">
        <f>(((S232+R232)*AT232)/100)</f>
        <v>0</v>
      </c>
      <c r="CZ232">
        <f>(((S232+R232)*AU232)/100)</f>
        <v>0</v>
      </c>
      <c r="DC232" t="s">
        <v>3</v>
      </c>
      <c r="DD232" t="s">
        <v>3</v>
      </c>
      <c r="DE232" t="s">
        <v>3</v>
      </c>
      <c r="DF232" t="s">
        <v>3</v>
      </c>
      <c r="DG232" t="s">
        <v>3</v>
      </c>
      <c r="DH232" t="s">
        <v>3</v>
      </c>
      <c r="DI232" t="s">
        <v>3</v>
      </c>
      <c r="DJ232" t="s">
        <v>3</v>
      </c>
      <c r="DK232" t="s">
        <v>3</v>
      </c>
      <c r="DL232" t="s">
        <v>3</v>
      </c>
      <c r="DM232" t="s">
        <v>3</v>
      </c>
      <c r="DN232">
        <v>0</v>
      </c>
      <c r="DO232">
        <v>0</v>
      </c>
      <c r="DP232">
        <v>1</v>
      </c>
      <c r="DQ232">
        <v>1</v>
      </c>
      <c r="DU232">
        <v>1013</v>
      </c>
      <c r="DV232" t="s">
        <v>201</v>
      </c>
      <c r="DW232" t="s">
        <v>201</v>
      </c>
      <c r="DX232">
        <v>1</v>
      </c>
      <c r="DZ232" t="s">
        <v>3</v>
      </c>
      <c r="EA232" t="s">
        <v>3</v>
      </c>
      <c r="EB232" t="s">
        <v>3</v>
      </c>
      <c r="EC232" t="s">
        <v>3</v>
      </c>
      <c r="EE232">
        <v>83666879</v>
      </c>
      <c r="EF232">
        <v>2</v>
      </c>
      <c r="EG232" t="s">
        <v>24</v>
      </c>
      <c r="EH232">
        <v>27</v>
      </c>
      <c r="EI232" t="s">
        <v>59</v>
      </c>
      <c r="EJ232">
        <v>1</v>
      </c>
      <c r="EK232">
        <v>33001</v>
      </c>
      <c r="EL232" t="s">
        <v>59</v>
      </c>
      <c r="EM232" t="s">
        <v>60</v>
      </c>
      <c r="EO232" t="s">
        <v>3</v>
      </c>
      <c r="EQ232">
        <v>132096</v>
      </c>
      <c r="ER232">
        <v>0</v>
      </c>
      <c r="ES232">
        <v>0</v>
      </c>
      <c r="ET232">
        <v>0</v>
      </c>
      <c r="EU232">
        <v>0</v>
      </c>
      <c r="EV232">
        <v>0</v>
      </c>
      <c r="EW232">
        <v>7.42</v>
      </c>
      <c r="EX232">
        <v>1.02</v>
      </c>
      <c r="EY232">
        <v>0</v>
      </c>
      <c r="FQ232">
        <v>0</v>
      </c>
      <c r="FR232">
        <v>0</v>
      </c>
      <c r="FS232">
        <v>0</v>
      </c>
      <c r="FX232">
        <v>103</v>
      </c>
      <c r="FY232">
        <v>60</v>
      </c>
      <c r="GA232" t="s">
        <v>3</v>
      </c>
      <c r="GD232">
        <v>1</v>
      </c>
      <c r="GF232">
        <v>-1310870747</v>
      </c>
      <c r="GG232">
        <v>2</v>
      </c>
      <c r="GH232">
        <v>1</v>
      </c>
      <c r="GI232">
        <v>-2</v>
      </c>
      <c r="GJ232">
        <v>0</v>
      </c>
      <c r="GK232">
        <v>0</v>
      </c>
      <c r="GL232">
        <f>ROUND(IF(AND(BH232=3,BI232=3,FS232&lt;&gt;0),P232,0),2)</f>
        <v>0</v>
      </c>
      <c r="GM232">
        <f>ROUND(O232+X232+Y232,2)+GX232</f>
        <v>0</v>
      </c>
      <c r="GN232">
        <f>IF(OR(BI232=0,BI232=1),GM232-GX232,0)</f>
        <v>0</v>
      </c>
      <c r="GO232">
        <f>IF(BI232=2,GM232-GX232,0)</f>
        <v>0</v>
      </c>
      <c r="GP232">
        <f>IF(BI232=4,GM232-GX232,0)</f>
        <v>0</v>
      </c>
      <c r="GR232">
        <v>0</v>
      </c>
      <c r="GS232">
        <v>0</v>
      </c>
      <c r="GT232">
        <v>0</v>
      </c>
      <c r="GU232" t="s">
        <v>3</v>
      </c>
      <c r="GV232">
        <f>ROUND((GT232),2)</f>
        <v>0</v>
      </c>
      <c r="GW232">
        <v>1</v>
      </c>
      <c r="GX232">
        <f>ROUND(HC232*I232,2)</f>
        <v>0</v>
      </c>
      <c r="HA232">
        <v>0</v>
      </c>
      <c r="HB232">
        <v>0</v>
      </c>
      <c r="HC232">
        <f>GV232*GW232</f>
        <v>0</v>
      </c>
      <c r="HE232" t="s">
        <v>3</v>
      </c>
      <c r="HF232" t="s">
        <v>3</v>
      </c>
      <c r="HM232" t="s">
        <v>3</v>
      </c>
      <c r="HN232" t="s">
        <v>61</v>
      </c>
      <c r="HO232" t="s">
        <v>62</v>
      </c>
      <c r="HP232" t="s">
        <v>59</v>
      </c>
      <c r="HQ232" t="s">
        <v>59</v>
      </c>
      <c r="HS232">
        <v>0</v>
      </c>
      <c r="IK232">
        <v>0</v>
      </c>
    </row>
    <row r="233" spans="1:255" x14ac:dyDescent="0.2">
      <c r="A233" s="2">
        <v>19</v>
      </c>
      <c r="B233" s="2">
        <v>1</v>
      </c>
      <c r="C233" s="2"/>
      <c r="D233" s="2"/>
      <c r="E233" s="2"/>
      <c r="F233" s="2" t="s">
        <v>3</v>
      </c>
      <c r="G233" s="2" t="s">
        <v>225</v>
      </c>
      <c r="H233" s="2" t="s">
        <v>3</v>
      </c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>
        <v>1</v>
      </c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  <c r="HJ233" s="2"/>
      <c r="HK233" s="2"/>
      <c r="HL233" s="2"/>
      <c r="HM233" s="2"/>
      <c r="HN233" s="2"/>
      <c r="HO233" s="2"/>
      <c r="HP233" s="2"/>
      <c r="HQ233" s="2"/>
      <c r="HR233" s="2"/>
      <c r="HS233" s="2"/>
      <c r="HT233" s="2"/>
      <c r="HU233" s="2"/>
      <c r="HV233" s="2"/>
      <c r="HW233" s="2"/>
      <c r="HX233" s="2"/>
      <c r="HY233" s="2"/>
      <c r="HZ233" s="2"/>
      <c r="IA233" s="2"/>
      <c r="IB233" s="2"/>
      <c r="IC233" s="2"/>
      <c r="ID233" s="2"/>
      <c r="IE233" s="2"/>
      <c r="IF233" s="2"/>
      <c r="IG233" s="2"/>
      <c r="IH233" s="2"/>
      <c r="II233" s="2"/>
      <c r="IJ233" s="2"/>
      <c r="IK233" s="2">
        <v>0</v>
      </c>
      <c r="IL233" s="2"/>
      <c r="IM233" s="2"/>
      <c r="IN233" s="2"/>
      <c r="IO233" s="2"/>
      <c r="IP233" s="2"/>
      <c r="IQ233" s="2"/>
      <c r="IR233" s="2"/>
      <c r="IS233" s="2"/>
      <c r="IT233" s="2"/>
      <c r="IU233" s="2"/>
    </row>
    <row r="234" spans="1:255" x14ac:dyDescent="0.2">
      <c r="A234" s="2">
        <v>18</v>
      </c>
      <c r="B234" s="2">
        <v>1</v>
      </c>
      <c r="C234" s="2">
        <v>525</v>
      </c>
      <c r="D234" s="2"/>
      <c r="E234" s="2" t="s">
        <v>3</v>
      </c>
      <c r="F234" s="2" t="s">
        <v>84</v>
      </c>
      <c r="G234" s="2" t="s">
        <v>85</v>
      </c>
      <c r="H234" s="2" t="s">
        <v>86</v>
      </c>
      <c r="I234" s="2">
        <f>I231*J234</f>
        <v>0</v>
      </c>
      <c r="J234" s="2">
        <v>0</v>
      </c>
      <c r="K234" s="2">
        <v>0</v>
      </c>
      <c r="L234" s="2">
        <v>0</v>
      </c>
      <c r="M234" s="2">
        <v>0</v>
      </c>
      <c r="N234" s="2">
        <f t="shared" ref="N234:N247" si="366">ROUND(L234-M234,4)</f>
        <v>0</v>
      </c>
      <c r="O234" s="2">
        <f t="shared" ref="O234:O247" si="367">ROUND(CP234,2)</f>
        <v>0</v>
      </c>
      <c r="P234" s="2">
        <f t="shared" ref="P234:P245" si="368">ROUND(CQ234*I234,2)</f>
        <v>0</v>
      </c>
      <c r="Q234" s="2">
        <f t="shared" ref="Q234:Q245" si="369">ROUND(CR234*I234,2)</f>
        <v>0</v>
      </c>
      <c r="R234" s="2">
        <f t="shared" ref="R234:R245" si="370">ROUND(CS234*I234,2)</f>
        <v>0</v>
      </c>
      <c r="S234" s="2">
        <f t="shared" ref="S234:S245" si="371">ROUND(CT234*I234,2)</f>
        <v>0</v>
      </c>
      <c r="T234" s="2">
        <f t="shared" ref="T234:T247" si="372">ROUND(CU234*I234,2)</f>
        <v>0</v>
      </c>
      <c r="U234" s="2">
        <f t="shared" ref="U234:U245" si="373">ROUND(CV234*I234,7)</f>
        <v>0</v>
      </c>
      <c r="V234" s="2">
        <f t="shared" ref="V234:V245" si="374">ROUND(CW234*I234,7)</f>
        <v>0</v>
      </c>
      <c r="W234" s="2">
        <f t="shared" ref="W234:W247" si="375">ROUND(CX234*I234,2)</f>
        <v>0</v>
      </c>
      <c r="X234" s="2">
        <f t="shared" ref="X234:X247" si="376">ROUND(CY234,2)</f>
        <v>0</v>
      </c>
      <c r="Y234" s="2">
        <f t="shared" ref="Y234:Y247" si="377">ROUND(CZ234,2)</f>
        <v>0</v>
      </c>
      <c r="Z234" s="2"/>
      <c r="AA234" s="2">
        <v>-1</v>
      </c>
      <c r="AB234" s="2">
        <f t="shared" ref="AB234:AB247" si="378">ROUND((AC234+AD234+AF234),2)</f>
        <v>174.93</v>
      </c>
      <c r="AC234" s="2">
        <f t="shared" ref="AC234:AC245" si="379">ROUND((ES234),2)</f>
        <v>174.93</v>
      </c>
      <c r="AD234" s="2">
        <f t="shared" ref="AD234:AD245" si="380">ROUND((((ET234)-(EU234))+AE234),2)</f>
        <v>0</v>
      </c>
      <c r="AE234" s="2">
        <f t="shared" ref="AE234:AE245" si="381">ROUND((EU234),2)</f>
        <v>0</v>
      </c>
      <c r="AF234" s="2">
        <f t="shared" ref="AF234:AF245" si="382">ROUND((EV234),2)</f>
        <v>0</v>
      </c>
      <c r="AG234" s="2">
        <f t="shared" ref="AG234:AG247" si="383">ROUND((AP234),2)</f>
        <v>0</v>
      </c>
      <c r="AH234" s="2">
        <f t="shared" ref="AH234:AH245" si="384">(EW234)</f>
        <v>0</v>
      </c>
      <c r="AI234" s="2">
        <f t="shared" ref="AI234:AI245" si="385">(EX234)</f>
        <v>0</v>
      </c>
      <c r="AJ234" s="2">
        <f t="shared" ref="AJ234:AJ247" si="386">(AS234)</f>
        <v>0</v>
      </c>
      <c r="AK234" s="2">
        <v>174.93</v>
      </c>
      <c r="AL234" s="2">
        <v>174.93</v>
      </c>
      <c r="AM234" s="2">
        <v>0</v>
      </c>
      <c r="AN234" s="2">
        <v>0</v>
      </c>
      <c r="AO234" s="2">
        <v>0</v>
      </c>
      <c r="AP234" s="2">
        <v>0</v>
      </c>
      <c r="AQ234" s="2">
        <v>0</v>
      </c>
      <c r="AR234" s="2">
        <v>0</v>
      </c>
      <c r="AS234" s="2">
        <v>0</v>
      </c>
      <c r="AT234" s="2">
        <v>103</v>
      </c>
      <c r="AU234" s="2">
        <v>60</v>
      </c>
      <c r="AV234" s="2">
        <v>1</v>
      </c>
      <c r="AW234" s="2">
        <v>1</v>
      </c>
      <c r="AX234" s="2"/>
      <c r="AY234" s="2"/>
      <c r="AZ234" s="2">
        <v>1</v>
      </c>
      <c r="BA234" s="2">
        <v>1</v>
      </c>
      <c r="BB234" s="2">
        <v>1</v>
      </c>
      <c r="BC234" s="2">
        <v>1.08</v>
      </c>
      <c r="BD234" s="2" t="s">
        <v>3</v>
      </c>
      <c r="BE234" s="2" t="s">
        <v>3</v>
      </c>
      <c r="BF234" s="2" t="s">
        <v>3</v>
      </c>
      <c r="BG234" s="2" t="s">
        <v>3</v>
      </c>
      <c r="BH234" s="2">
        <v>3</v>
      </c>
      <c r="BI234" s="2">
        <v>1</v>
      </c>
      <c r="BJ234" s="2" t="s">
        <v>87</v>
      </c>
      <c r="BK234" s="2"/>
      <c r="BL234" s="2"/>
      <c r="BM234" s="2">
        <v>33001</v>
      </c>
      <c r="BN234" s="2">
        <v>0</v>
      </c>
      <c r="BO234" s="2" t="s">
        <v>84</v>
      </c>
      <c r="BP234" s="2">
        <v>1</v>
      </c>
      <c r="BQ234" s="2">
        <v>2</v>
      </c>
      <c r="BR234" s="2">
        <v>0</v>
      </c>
      <c r="BS234" s="2">
        <v>1</v>
      </c>
      <c r="BT234" s="2">
        <v>1</v>
      </c>
      <c r="BU234" s="2">
        <v>1</v>
      </c>
      <c r="BV234" s="2">
        <v>1</v>
      </c>
      <c r="BW234" s="2">
        <v>1</v>
      </c>
      <c r="BX234" s="2">
        <v>1</v>
      </c>
      <c r="BY234" s="2" t="s">
        <v>3</v>
      </c>
      <c r="BZ234" s="2">
        <v>103</v>
      </c>
      <c r="CA234" s="2">
        <v>60</v>
      </c>
      <c r="CB234" s="2" t="s">
        <v>3</v>
      </c>
      <c r="CC234" s="2"/>
      <c r="CD234" s="2"/>
      <c r="CE234" s="2">
        <v>0</v>
      </c>
      <c r="CF234" s="2">
        <v>0</v>
      </c>
      <c r="CG234" s="2">
        <v>0</v>
      </c>
      <c r="CH234" s="2">
        <v>0</v>
      </c>
      <c r="CI234" s="2">
        <v>0</v>
      </c>
      <c r="CJ234" s="2">
        <v>0</v>
      </c>
      <c r="CK234" s="2">
        <v>0</v>
      </c>
      <c r="CL234" s="2">
        <v>0</v>
      </c>
      <c r="CM234" s="2">
        <v>0</v>
      </c>
      <c r="CN234" s="2" t="s">
        <v>3</v>
      </c>
      <c r="CO234" s="2">
        <v>0</v>
      </c>
      <c r="CP234" s="2">
        <f t="shared" ref="CP234:CP247" si="387">(P234+Q234+S234+R234)</f>
        <v>0</v>
      </c>
      <c r="CQ234" s="2">
        <f t="shared" ref="CQ234:CQ245" si="388">ROUND(AL234*BC234,2)</f>
        <v>188.92</v>
      </c>
      <c r="CR234" s="2">
        <f t="shared" ref="CR234:CR245" si="389">ROUND(AM234*BB234,2)</f>
        <v>0</v>
      </c>
      <c r="CS234" s="2">
        <f t="shared" ref="CS234:CS245" si="390">ROUND(AN234*BS234,2)</f>
        <v>0</v>
      </c>
      <c r="CT234" s="2">
        <f t="shared" ref="CT234:CT245" si="391">ROUND(AO234*BA234,2)</f>
        <v>0</v>
      </c>
      <c r="CU234" s="2">
        <f t="shared" ref="CU234:CU245" si="392">AG234</f>
        <v>0</v>
      </c>
      <c r="CV234" s="2">
        <f t="shared" ref="CV234:CV245" si="393">AH234</f>
        <v>0</v>
      </c>
      <c r="CW234" s="2">
        <f t="shared" ref="CW234:CW245" si="394">AI234</f>
        <v>0</v>
      </c>
      <c r="CX234" s="2">
        <f t="shared" ref="CX234:CX245" si="395">AJ234</f>
        <v>0</v>
      </c>
      <c r="CY234" s="2">
        <f t="shared" ref="CY234:CY247" si="396">(((S234+R234)*AT234)/100)</f>
        <v>0</v>
      </c>
      <c r="CZ234" s="2">
        <f t="shared" ref="CZ234:CZ247" si="397">(((S234+R234)*AU234)/100)</f>
        <v>0</v>
      </c>
      <c r="DA234" s="2"/>
      <c r="DB234" s="2"/>
      <c r="DC234" s="2" t="s">
        <v>3</v>
      </c>
      <c r="DD234" s="2" t="s">
        <v>3</v>
      </c>
      <c r="DE234" s="2" t="s">
        <v>3</v>
      </c>
      <c r="DF234" s="2" t="s">
        <v>3</v>
      </c>
      <c r="DG234" s="2" t="s">
        <v>3</v>
      </c>
      <c r="DH234" s="2" t="s">
        <v>3</v>
      </c>
      <c r="DI234" s="2" t="s">
        <v>3</v>
      </c>
      <c r="DJ234" s="2" t="s">
        <v>3</v>
      </c>
      <c r="DK234" s="2" t="s">
        <v>3</v>
      </c>
      <c r="DL234" s="2" t="s">
        <v>3</v>
      </c>
      <c r="DM234" s="2" t="s">
        <v>3</v>
      </c>
      <c r="DN234" s="2">
        <v>0</v>
      </c>
      <c r="DO234" s="2">
        <v>0</v>
      </c>
      <c r="DP234" s="2">
        <v>1</v>
      </c>
      <c r="DQ234" s="2">
        <v>1</v>
      </c>
      <c r="DR234" s="2"/>
      <c r="DS234" s="2"/>
      <c r="DT234" s="2"/>
      <c r="DU234" s="2">
        <v>1009</v>
      </c>
      <c r="DV234" s="2" t="s">
        <v>86</v>
      </c>
      <c r="DW234" s="2" t="s">
        <v>86</v>
      </c>
      <c r="DX234" s="2">
        <v>1</v>
      </c>
      <c r="DY234" s="2"/>
      <c r="DZ234" s="2" t="s">
        <v>3</v>
      </c>
      <c r="EA234" s="2" t="s">
        <v>3</v>
      </c>
      <c r="EB234" s="2" t="s">
        <v>3</v>
      </c>
      <c r="EC234" s="2" t="s">
        <v>3</v>
      </c>
      <c r="ED234" s="2"/>
      <c r="EE234" s="2">
        <v>83666879</v>
      </c>
      <c r="EF234" s="2">
        <v>2</v>
      </c>
      <c r="EG234" s="2" t="s">
        <v>24</v>
      </c>
      <c r="EH234" s="2">
        <v>27</v>
      </c>
      <c r="EI234" s="2" t="s">
        <v>59</v>
      </c>
      <c r="EJ234" s="2">
        <v>1</v>
      </c>
      <c r="EK234" s="2">
        <v>33001</v>
      </c>
      <c r="EL234" s="2" t="s">
        <v>59</v>
      </c>
      <c r="EM234" s="2" t="s">
        <v>60</v>
      </c>
      <c r="EN234" s="2"/>
      <c r="EO234" s="2" t="s">
        <v>3</v>
      </c>
      <c r="EP234" s="2"/>
      <c r="EQ234" s="2">
        <v>1024</v>
      </c>
      <c r="ER234" s="2">
        <v>174.93</v>
      </c>
      <c r="ES234" s="2">
        <v>174.93</v>
      </c>
      <c r="ET234" s="2">
        <v>0</v>
      </c>
      <c r="EU234" s="2">
        <v>0</v>
      </c>
      <c r="EV234" s="2">
        <v>0</v>
      </c>
      <c r="EW234" s="2">
        <v>0</v>
      </c>
      <c r="EX234" s="2">
        <v>0</v>
      </c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>
        <v>0</v>
      </c>
      <c r="FR234" s="2">
        <v>0</v>
      </c>
      <c r="FS234" s="2">
        <v>0</v>
      </c>
      <c r="FT234" s="2"/>
      <c r="FU234" s="2"/>
      <c r="FV234" s="2"/>
      <c r="FW234" s="2"/>
      <c r="FX234" s="2">
        <v>103</v>
      </c>
      <c r="FY234" s="2">
        <v>60</v>
      </c>
      <c r="FZ234" s="2"/>
      <c r="GA234" s="2" t="s">
        <v>3</v>
      </c>
      <c r="GB234" s="2"/>
      <c r="GC234" s="2"/>
      <c r="GD234" s="2">
        <v>1</v>
      </c>
      <c r="GE234" s="2"/>
      <c r="GF234" s="2">
        <v>1181962216</v>
      </c>
      <c r="GG234" s="2">
        <v>2</v>
      </c>
      <c r="GH234" s="2">
        <v>1</v>
      </c>
      <c r="GI234" s="2">
        <v>2</v>
      </c>
      <c r="GJ234" s="2">
        <v>0</v>
      </c>
      <c r="GK234" s="2">
        <v>0</v>
      </c>
      <c r="GL234" s="2">
        <f t="shared" ref="GL234:GL247" si="398">ROUND(IF(AND(BH234=3,BI234=3,FS234&lt;&gt;0),P234,0),2)</f>
        <v>0</v>
      </c>
      <c r="GM234" s="2">
        <f t="shared" ref="GM234:GM247" si="399">ROUND(O234+X234+Y234,2)+GX234</f>
        <v>0</v>
      </c>
      <c r="GN234" s="2">
        <f t="shared" ref="GN234:GN247" si="400">IF(OR(BI234=0,BI234=1),GM234-GX234,0)</f>
        <v>0</v>
      </c>
      <c r="GO234" s="2">
        <f t="shared" ref="GO234:GO247" si="401">IF(BI234=2,GM234-GX234,0)</f>
        <v>0</v>
      </c>
      <c r="GP234" s="2">
        <f t="shared" ref="GP234:GP247" si="402">IF(BI234=4,GM234-GX234,0)</f>
        <v>0</v>
      </c>
      <c r="GQ234" s="2"/>
      <c r="GR234" s="2">
        <v>0</v>
      </c>
      <c r="GS234" s="2">
        <v>0</v>
      </c>
      <c r="GT234" s="2">
        <v>0</v>
      </c>
      <c r="GU234" s="2" t="s">
        <v>3</v>
      </c>
      <c r="GV234" s="2">
        <f t="shared" ref="GV234:GV247" si="403">ROUND((GT234),2)</f>
        <v>0</v>
      </c>
      <c r="GW234" s="2">
        <v>1</v>
      </c>
      <c r="GX234" s="2">
        <f t="shared" ref="GX234:GX247" si="404">ROUND(HC234*I234,2)</f>
        <v>0</v>
      </c>
      <c r="GY234" s="2"/>
      <c r="GZ234" s="2"/>
      <c r="HA234" s="2">
        <v>0</v>
      </c>
      <c r="HB234" s="2">
        <v>0</v>
      </c>
      <c r="HC234" s="2">
        <f t="shared" ref="HC234:HC247" si="405">GV234*GW234</f>
        <v>0</v>
      </c>
      <c r="HD234" s="2"/>
      <c r="HE234" s="2" t="s">
        <v>3</v>
      </c>
      <c r="HF234" s="2" t="s">
        <v>3</v>
      </c>
      <c r="HG234" s="2"/>
      <c r="HH234" s="2"/>
      <c r="HI234" s="2"/>
      <c r="HJ234" s="2"/>
      <c r="HK234" s="2"/>
      <c r="HL234" s="2"/>
      <c r="HM234" s="2" t="s">
        <v>3</v>
      </c>
      <c r="HN234" s="2" t="s">
        <v>61</v>
      </c>
      <c r="HO234" s="2" t="s">
        <v>62</v>
      </c>
      <c r="HP234" s="2" t="s">
        <v>59</v>
      </c>
      <c r="HQ234" s="2" t="s">
        <v>59</v>
      </c>
      <c r="HR234" s="2"/>
      <c r="HS234" s="2">
        <v>0</v>
      </c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  <c r="II234" s="2"/>
      <c r="IJ234" s="2"/>
      <c r="IK234" s="2">
        <v>0</v>
      </c>
      <c r="IL234" s="2"/>
      <c r="IM234" s="2"/>
      <c r="IN234" s="2"/>
      <c r="IO234" s="2"/>
      <c r="IP234" s="2"/>
      <c r="IQ234" s="2"/>
      <c r="IR234" s="2"/>
      <c r="IS234" s="2"/>
      <c r="IT234" s="2"/>
      <c r="IU234" s="2"/>
    </row>
    <row r="235" spans="1:255" x14ac:dyDescent="0.2">
      <c r="A235">
        <v>18</v>
      </c>
      <c r="B235">
        <v>1</v>
      </c>
      <c r="C235">
        <v>540</v>
      </c>
      <c r="E235" t="s">
        <v>3</v>
      </c>
      <c r="F235" t="s">
        <v>84</v>
      </c>
      <c r="G235" t="s">
        <v>85</v>
      </c>
      <c r="H235" t="s">
        <v>86</v>
      </c>
      <c r="I235">
        <f>I232*J235</f>
        <v>0</v>
      </c>
      <c r="J235">
        <v>0</v>
      </c>
      <c r="K235">
        <v>0</v>
      </c>
      <c r="L235">
        <v>0</v>
      </c>
      <c r="M235">
        <v>0</v>
      </c>
      <c r="N235">
        <f t="shared" si="366"/>
        <v>0</v>
      </c>
      <c r="O235">
        <f t="shared" si="367"/>
        <v>0</v>
      </c>
      <c r="P235">
        <f t="shared" si="368"/>
        <v>0</v>
      </c>
      <c r="Q235">
        <f t="shared" si="369"/>
        <v>0</v>
      </c>
      <c r="R235">
        <f t="shared" si="370"/>
        <v>0</v>
      </c>
      <c r="S235">
        <f t="shared" si="371"/>
        <v>0</v>
      </c>
      <c r="T235">
        <f t="shared" si="372"/>
        <v>0</v>
      </c>
      <c r="U235">
        <f t="shared" si="373"/>
        <v>0</v>
      </c>
      <c r="V235">
        <f t="shared" si="374"/>
        <v>0</v>
      </c>
      <c r="W235">
        <f t="shared" si="375"/>
        <v>0</v>
      </c>
      <c r="X235">
        <f t="shared" si="376"/>
        <v>0</v>
      </c>
      <c r="Y235">
        <f t="shared" si="377"/>
        <v>0</v>
      </c>
      <c r="AA235">
        <v>-1</v>
      </c>
      <c r="AB235">
        <f t="shared" si="378"/>
        <v>174.93</v>
      </c>
      <c r="AC235">
        <f t="shared" si="379"/>
        <v>174.93</v>
      </c>
      <c r="AD235">
        <f t="shared" si="380"/>
        <v>0</v>
      </c>
      <c r="AE235">
        <f t="shared" si="381"/>
        <v>0</v>
      </c>
      <c r="AF235">
        <f t="shared" si="382"/>
        <v>0</v>
      </c>
      <c r="AG235">
        <f t="shared" si="383"/>
        <v>0</v>
      </c>
      <c r="AH235">
        <f t="shared" si="384"/>
        <v>0</v>
      </c>
      <c r="AI235">
        <f t="shared" si="385"/>
        <v>0</v>
      </c>
      <c r="AJ235">
        <f t="shared" si="386"/>
        <v>0</v>
      </c>
      <c r="AK235">
        <v>174.93</v>
      </c>
      <c r="AL235">
        <v>174.93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103</v>
      </c>
      <c r="AU235">
        <v>60</v>
      </c>
      <c r="AV235">
        <v>1</v>
      </c>
      <c r="AW235">
        <v>1</v>
      </c>
      <c r="AZ235">
        <v>1</v>
      </c>
      <c r="BA235">
        <v>1</v>
      </c>
      <c r="BB235">
        <v>1</v>
      </c>
      <c r="BC235">
        <v>1.08</v>
      </c>
      <c r="BD235" t="s">
        <v>3</v>
      </c>
      <c r="BE235" t="s">
        <v>3</v>
      </c>
      <c r="BF235" t="s">
        <v>3</v>
      </c>
      <c r="BG235" t="s">
        <v>3</v>
      </c>
      <c r="BH235">
        <v>3</v>
      </c>
      <c r="BI235">
        <v>1</v>
      </c>
      <c r="BJ235" t="s">
        <v>87</v>
      </c>
      <c r="BM235">
        <v>33001</v>
      </c>
      <c r="BN235">
        <v>0</v>
      </c>
      <c r="BO235" t="s">
        <v>84</v>
      </c>
      <c r="BP235">
        <v>1</v>
      </c>
      <c r="BQ235">
        <v>2</v>
      </c>
      <c r="BR235">
        <v>0</v>
      </c>
      <c r="BS235">
        <v>1</v>
      </c>
      <c r="BT235">
        <v>1</v>
      </c>
      <c r="BU235">
        <v>1</v>
      </c>
      <c r="BV235">
        <v>1</v>
      </c>
      <c r="BW235">
        <v>1</v>
      </c>
      <c r="BX235">
        <v>1</v>
      </c>
      <c r="BY235" t="s">
        <v>3</v>
      </c>
      <c r="BZ235">
        <v>103</v>
      </c>
      <c r="CA235">
        <v>60</v>
      </c>
      <c r="CB235" t="s">
        <v>3</v>
      </c>
      <c r="CE235">
        <v>0</v>
      </c>
      <c r="CF235">
        <v>0</v>
      </c>
      <c r="CG235">
        <v>0</v>
      </c>
      <c r="CH235">
        <v>0</v>
      </c>
      <c r="CI235">
        <v>0</v>
      </c>
      <c r="CJ235">
        <v>0</v>
      </c>
      <c r="CK235">
        <v>0</v>
      </c>
      <c r="CL235">
        <v>0</v>
      </c>
      <c r="CM235">
        <v>0</v>
      </c>
      <c r="CN235" t="s">
        <v>3</v>
      </c>
      <c r="CO235">
        <v>0</v>
      </c>
      <c r="CP235">
        <f t="shared" si="387"/>
        <v>0</v>
      </c>
      <c r="CQ235">
        <f t="shared" si="388"/>
        <v>188.92</v>
      </c>
      <c r="CR235">
        <f t="shared" si="389"/>
        <v>0</v>
      </c>
      <c r="CS235">
        <f t="shared" si="390"/>
        <v>0</v>
      </c>
      <c r="CT235">
        <f t="shared" si="391"/>
        <v>0</v>
      </c>
      <c r="CU235">
        <f t="shared" si="392"/>
        <v>0</v>
      </c>
      <c r="CV235">
        <f t="shared" si="393"/>
        <v>0</v>
      </c>
      <c r="CW235">
        <f t="shared" si="394"/>
        <v>0</v>
      </c>
      <c r="CX235">
        <f t="shared" si="395"/>
        <v>0</v>
      </c>
      <c r="CY235">
        <f t="shared" si="396"/>
        <v>0</v>
      </c>
      <c r="CZ235">
        <f t="shared" si="397"/>
        <v>0</v>
      </c>
      <c r="DC235" t="s">
        <v>3</v>
      </c>
      <c r="DD235" t="s">
        <v>3</v>
      </c>
      <c r="DE235" t="s">
        <v>3</v>
      </c>
      <c r="DF235" t="s">
        <v>3</v>
      </c>
      <c r="DG235" t="s">
        <v>3</v>
      </c>
      <c r="DH235" t="s">
        <v>3</v>
      </c>
      <c r="DI235" t="s">
        <v>3</v>
      </c>
      <c r="DJ235" t="s">
        <v>3</v>
      </c>
      <c r="DK235" t="s">
        <v>3</v>
      </c>
      <c r="DL235" t="s">
        <v>3</v>
      </c>
      <c r="DM235" t="s">
        <v>3</v>
      </c>
      <c r="DN235">
        <v>0</v>
      </c>
      <c r="DO235">
        <v>0</v>
      </c>
      <c r="DP235">
        <v>1</v>
      </c>
      <c r="DQ235">
        <v>1</v>
      </c>
      <c r="DU235">
        <v>1009</v>
      </c>
      <c r="DV235" t="s">
        <v>86</v>
      </c>
      <c r="DW235" t="s">
        <v>86</v>
      </c>
      <c r="DX235">
        <v>1</v>
      </c>
      <c r="DZ235" t="s">
        <v>3</v>
      </c>
      <c r="EA235" t="s">
        <v>3</v>
      </c>
      <c r="EB235" t="s">
        <v>3</v>
      </c>
      <c r="EC235" t="s">
        <v>3</v>
      </c>
      <c r="EE235">
        <v>83666879</v>
      </c>
      <c r="EF235">
        <v>2</v>
      </c>
      <c r="EG235" t="s">
        <v>24</v>
      </c>
      <c r="EH235">
        <v>27</v>
      </c>
      <c r="EI235" t="s">
        <v>59</v>
      </c>
      <c r="EJ235">
        <v>1</v>
      </c>
      <c r="EK235">
        <v>33001</v>
      </c>
      <c r="EL235" t="s">
        <v>59</v>
      </c>
      <c r="EM235" t="s">
        <v>60</v>
      </c>
      <c r="EO235" t="s">
        <v>3</v>
      </c>
      <c r="EQ235">
        <v>1024</v>
      </c>
      <c r="ER235">
        <v>174.93</v>
      </c>
      <c r="ES235">
        <v>174.93</v>
      </c>
      <c r="ET235">
        <v>0</v>
      </c>
      <c r="EU235">
        <v>0</v>
      </c>
      <c r="EV235">
        <v>0</v>
      </c>
      <c r="EW235">
        <v>0</v>
      </c>
      <c r="EX235">
        <v>0</v>
      </c>
      <c r="FQ235">
        <v>0</v>
      </c>
      <c r="FR235">
        <v>0</v>
      </c>
      <c r="FS235">
        <v>0</v>
      </c>
      <c r="FX235">
        <v>103</v>
      </c>
      <c r="FY235">
        <v>60</v>
      </c>
      <c r="GA235" t="s">
        <v>3</v>
      </c>
      <c r="GD235">
        <v>1</v>
      </c>
      <c r="GF235">
        <v>1181962216</v>
      </c>
      <c r="GG235">
        <v>2</v>
      </c>
      <c r="GH235">
        <v>1</v>
      </c>
      <c r="GI235">
        <v>2</v>
      </c>
      <c r="GJ235">
        <v>0</v>
      </c>
      <c r="GK235">
        <v>0</v>
      </c>
      <c r="GL235">
        <f t="shared" si="398"/>
        <v>0</v>
      </c>
      <c r="GM235">
        <f t="shared" si="399"/>
        <v>0</v>
      </c>
      <c r="GN235">
        <f t="shared" si="400"/>
        <v>0</v>
      </c>
      <c r="GO235">
        <f t="shared" si="401"/>
        <v>0</v>
      </c>
      <c r="GP235">
        <f t="shared" si="402"/>
        <v>0</v>
      </c>
      <c r="GR235">
        <v>0</v>
      </c>
      <c r="GS235">
        <v>0</v>
      </c>
      <c r="GT235">
        <v>0</v>
      </c>
      <c r="GU235" t="s">
        <v>3</v>
      </c>
      <c r="GV235">
        <f t="shared" si="403"/>
        <v>0</v>
      </c>
      <c r="GW235">
        <v>1</v>
      </c>
      <c r="GX235">
        <f t="shared" si="404"/>
        <v>0</v>
      </c>
      <c r="HA235">
        <v>0</v>
      </c>
      <c r="HB235">
        <v>0</v>
      </c>
      <c r="HC235">
        <f t="shared" si="405"/>
        <v>0</v>
      </c>
      <c r="HE235" t="s">
        <v>3</v>
      </c>
      <c r="HF235" t="s">
        <v>3</v>
      </c>
      <c r="HM235" t="s">
        <v>3</v>
      </c>
      <c r="HN235" t="s">
        <v>61</v>
      </c>
      <c r="HO235" t="s">
        <v>62</v>
      </c>
      <c r="HP235" t="s">
        <v>59</v>
      </c>
      <c r="HQ235" t="s">
        <v>59</v>
      </c>
      <c r="HS235">
        <v>0</v>
      </c>
      <c r="IK235">
        <v>0</v>
      </c>
    </row>
    <row r="236" spans="1:255" x14ac:dyDescent="0.2">
      <c r="A236" s="2">
        <v>18</v>
      </c>
      <c r="B236" s="2">
        <v>1</v>
      </c>
      <c r="C236" s="2">
        <v>527</v>
      </c>
      <c r="D236" s="2"/>
      <c r="E236" s="2" t="s">
        <v>3</v>
      </c>
      <c r="F236" s="2" t="s">
        <v>96</v>
      </c>
      <c r="G236" s="2" t="s">
        <v>97</v>
      </c>
      <c r="H236" s="2" t="s">
        <v>86</v>
      </c>
      <c r="I236" s="2">
        <f>I231*J236</f>
        <v>0</v>
      </c>
      <c r="J236" s="2">
        <v>0</v>
      </c>
      <c r="K236" s="2">
        <v>0</v>
      </c>
      <c r="L236" s="2">
        <v>0</v>
      </c>
      <c r="M236" s="2">
        <v>0</v>
      </c>
      <c r="N236" s="2">
        <f t="shared" si="366"/>
        <v>0</v>
      </c>
      <c r="O236" s="2">
        <f t="shared" si="367"/>
        <v>0</v>
      </c>
      <c r="P236" s="2">
        <f t="shared" si="368"/>
        <v>0</v>
      </c>
      <c r="Q236" s="2">
        <f t="shared" si="369"/>
        <v>0</v>
      </c>
      <c r="R236" s="2">
        <f t="shared" si="370"/>
        <v>0</v>
      </c>
      <c r="S236" s="2">
        <f t="shared" si="371"/>
        <v>0</v>
      </c>
      <c r="T236" s="2">
        <f t="shared" si="372"/>
        <v>0</v>
      </c>
      <c r="U236" s="2">
        <f t="shared" si="373"/>
        <v>0</v>
      </c>
      <c r="V236" s="2">
        <f t="shared" si="374"/>
        <v>0</v>
      </c>
      <c r="W236" s="2">
        <f t="shared" si="375"/>
        <v>0</v>
      </c>
      <c r="X236" s="2">
        <f t="shared" si="376"/>
        <v>0</v>
      </c>
      <c r="Y236" s="2">
        <f t="shared" si="377"/>
        <v>0</v>
      </c>
      <c r="Z236" s="2"/>
      <c r="AA236" s="2">
        <v>-1</v>
      </c>
      <c r="AB236" s="2">
        <f t="shared" si="378"/>
        <v>0</v>
      </c>
      <c r="AC236" s="2">
        <f t="shared" si="379"/>
        <v>0</v>
      </c>
      <c r="AD236" s="2">
        <f t="shared" si="380"/>
        <v>0</v>
      </c>
      <c r="AE236" s="2">
        <f t="shared" si="381"/>
        <v>0</v>
      </c>
      <c r="AF236" s="2">
        <f t="shared" si="382"/>
        <v>0</v>
      </c>
      <c r="AG236" s="2">
        <f t="shared" si="383"/>
        <v>0</v>
      </c>
      <c r="AH236" s="2">
        <f t="shared" si="384"/>
        <v>0</v>
      </c>
      <c r="AI236" s="2">
        <f t="shared" si="385"/>
        <v>0</v>
      </c>
      <c r="AJ236" s="2">
        <f t="shared" si="386"/>
        <v>0</v>
      </c>
      <c r="AK236" s="2">
        <v>0</v>
      </c>
      <c r="AL236" s="2">
        <v>0</v>
      </c>
      <c r="AM236" s="2">
        <v>0</v>
      </c>
      <c r="AN236" s="2">
        <v>0</v>
      </c>
      <c r="AO236" s="2">
        <v>0</v>
      </c>
      <c r="AP236" s="2">
        <v>0</v>
      </c>
      <c r="AQ236" s="2">
        <v>0</v>
      </c>
      <c r="AR236" s="2">
        <v>0</v>
      </c>
      <c r="AS236" s="2">
        <v>0</v>
      </c>
      <c r="AT236" s="2">
        <v>103</v>
      </c>
      <c r="AU236" s="2">
        <v>60</v>
      </c>
      <c r="AV236" s="2">
        <v>1</v>
      </c>
      <c r="AW236" s="2">
        <v>1</v>
      </c>
      <c r="AX236" s="2"/>
      <c r="AY236" s="2"/>
      <c r="AZ236" s="2">
        <v>1</v>
      </c>
      <c r="BA236" s="2">
        <v>1</v>
      </c>
      <c r="BB236" s="2">
        <v>1</v>
      </c>
      <c r="BC236" s="2">
        <v>1</v>
      </c>
      <c r="BD236" s="2" t="s">
        <v>3</v>
      </c>
      <c r="BE236" s="2" t="s">
        <v>3</v>
      </c>
      <c r="BF236" s="2" t="s">
        <v>3</v>
      </c>
      <c r="BG236" s="2" t="s">
        <v>3</v>
      </c>
      <c r="BH236" s="2">
        <v>3</v>
      </c>
      <c r="BI236" s="2">
        <v>1</v>
      </c>
      <c r="BJ236" s="2" t="s">
        <v>3</v>
      </c>
      <c r="BK236" s="2"/>
      <c r="BL236" s="2"/>
      <c r="BM236" s="2">
        <v>33001</v>
      </c>
      <c r="BN236" s="2">
        <v>0</v>
      </c>
      <c r="BO236" s="2" t="s">
        <v>3</v>
      </c>
      <c r="BP236" s="2">
        <v>0</v>
      </c>
      <c r="BQ236" s="2">
        <v>2</v>
      </c>
      <c r="BR236" s="2">
        <v>0</v>
      </c>
      <c r="BS236" s="2">
        <v>1</v>
      </c>
      <c r="BT236" s="2">
        <v>1</v>
      </c>
      <c r="BU236" s="2">
        <v>1</v>
      </c>
      <c r="BV236" s="2">
        <v>1</v>
      </c>
      <c r="BW236" s="2">
        <v>1</v>
      </c>
      <c r="BX236" s="2">
        <v>1</v>
      </c>
      <c r="BY236" s="2" t="s">
        <v>3</v>
      </c>
      <c r="BZ236" s="2">
        <v>103</v>
      </c>
      <c r="CA236" s="2">
        <v>60</v>
      </c>
      <c r="CB236" s="2" t="s">
        <v>3</v>
      </c>
      <c r="CC236" s="2"/>
      <c r="CD236" s="2"/>
      <c r="CE236" s="2">
        <v>0</v>
      </c>
      <c r="CF236" s="2">
        <v>0</v>
      </c>
      <c r="CG236" s="2">
        <v>0</v>
      </c>
      <c r="CH236" s="2">
        <v>0</v>
      </c>
      <c r="CI236" s="2">
        <v>0</v>
      </c>
      <c r="CJ236" s="2">
        <v>0</v>
      </c>
      <c r="CK236" s="2">
        <v>0</v>
      </c>
      <c r="CL236" s="2">
        <v>0</v>
      </c>
      <c r="CM236" s="2">
        <v>0</v>
      </c>
      <c r="CN236" s="2" t="s">
        <v>3</v>
      </c>
      <c r="CO236" s="2">
        <v>0</v>
      </c>
      <c r="CP236" s="2">
        <f t="shared" si="387"/>
        <v>0</v>
      </c>
      <c r="CQ236" s="2">
        <f t="shared" si="388"/>
        <v>0</v>
      </c>
      <c r="CR236" s="2">
        <f t="shared" si="389"/>
        <v>0</v>
      </c>
      <c r="CS236" s="2">
        <f t="shared" si="390"/>
        <v>0</v>
      </c>
      <c r="CT236" s="2">
        <f t="shared" si="391"/>
        <v>0</v>
      </c>
      <c r="CU236" s="2">
        <f t="shared" si="392"/>
        <v>0</v>
      </c>
      <c r="CV236" s="2">
        <f t="shared" si="393"/>
        <v>0</v>
      </c>
      <c r="CW236" s="2">
        <f t="shared" si="394"/>
        <v>0</v>
      </c>
      <c r="CX236" s="2">
        <f t="shared" si="395"/>
        <v>0</v>
      </c>
      <c r="CY236" s="2">
        <f t="shared" si="396"/>
        <v>0</v>
      </c>
      <c r="CZ236" s="2">
        <f t="shared" si="397"/>
        <v>0</v>
      </c>
      <c r="DA236" s="2"/>
      <c r="DB236" s="2"/>
      <c r="DC236" s="2" t="s">
        <v>3</v>
      </c>
      <c r="DD236" s="2" t="s">
        <v>3</v>
      </c>
      <c r="DE236" s="2" t="s">
        <v>3</v>
      </c>
      <c r="DF236" s="2" t="s">
        <v>3</v>
      </c>
      <c r="DG236" s="2" t="s">
        <v>3</v>
      </c>
      <c r="DH236" s="2" t="s">
        <v>3</v>
      </c>
      <c r="DI236" s="2" t="s">
        <v>3</v>
      </c>
      <c r="DJ236" s="2" t="s">
        <v>3</v>
      </c>
      <c r="DK236" s="2" t="s">
        <v>3</v>
      </c>
      <c r="DL236" s="2" t="s">
        <v>3</v>
      </c>
      <c r="DM236" s="2" t="s">
        <v>3</v>
      </c>
      <c r="DN236" s="2">
        <v>0</v>
      </c>
      <c r="DO236" s="2">
        <v>0</v>
      </c>
      <c r="DP236" s="2">
        <v>1</v>
      </c>
      <c r="DQ236" s="2">
        <v>1</v>
      </c>
      <c r="DR236" s="2"/>
      <c r="DS236" s="2"/>
      <c r="DT236" s="2"/>
      <c r="DU236" s="2">
        <v>1009</v>
      </c>
      <c r="DV236" s="2" t="s">
        <v>86</v>
      </c>
      <c r="DW236" s="2" t="s">
        <v>86</v>
      </c>
      <c r="DX236" s="2">
        <v>1</v>
      </c>
      <c r="DY236" s="2"/>
      <c r="DZ236" s="2" t="s">
        <v>3</v>
      </c>
      <c r="EA236" s="2" t="s">
        <v>3</v>
      </c>
      <c r="EB236" s="2" t="s">
        <v>3</v>
      </c>
      <c r="EC236" s="2" t="s">
        <v>3</v>
      </c>
      <c r="ED236" s="2"/>
      <c r="EE236" s="2">
        <v>83666879</v>
      </c>
      <c r="EF236" s="2">
        <v>2</v>
      </c>
      <c r="EG236" s="2" t="s">
        <v>24</v>
      </c>
      <c r="EH236" s="2">
        <v>27</v>
      </c>
      <c r="EI236" s="2" t="s">
        <v>59</v>
      </c>
      <c r="EJ236" s="2">
        <v>1</v>
      </c>
      <c r="EK236" s="2">
        <v>33001</v>
      </c>
      <c r="EL236" s="2" t="s">
        <v>59</v>
      </c>
      <c r="EM236" s="2" t="s">
        <v>60</v>
      </c>
      <c r="EN236" s="2"/>
      <c r="EO236" s="2" t="s">
        <v>3</v>
      </c>
      <c r="EP236" s="2"/>
      <c r="EQ236" s="2">
        <v>1024</v>
      </c>
      <c r="ER236" s="2">
        <v>0</v>
      </c>
      <c r="ES236" s="2">
        <v>0</v>
      </c>
      <c r="ET236" s="2">
        <v>0</v>
      </c>
      <c r="EU236" s="2">
        <v>0</v>
      </c>
      <c r="EV236" s="2">
        <v>0</v>
      </c>
      <c r="EW236" s="2">
        <v>0</v>
      </c>
      <c r="EX236" s="2">
        <v>0</v>
      </c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>
        <v>0</v>
      </c>
      <c r="FR236" s="2">
        <v>0</v>
      </c>
      <c r="FS236" s="2">
        <v>0</v>
      </c>
      <c r="FT236" s="2"/>
      <c r="FU236" s="2"/>
      <c r="FV236" s="2"/>
      <c r="FW236" s="2"/>
      <c r="FX236" s="2">
        <v>103</v>
      </c>
      <c r="FY236" s="2">
        <v>60</v>
      </c>
      <c r="FZ236" s="2"/>
      <c r="GA236" s="2" t="s">
        <v>3</v>
      </c>
      <c r="GB236" s="2"/>
      <c r="GC236" s="2"/>
      <c r="GD236" s="2">
        <v>1</v>
      </c>
      <c r="GE236" s="2"/>
      <c r="GF236" s="2">
        <v>-1111733769</v>
      </c>
      <c r="GG236" s="2">
        <v>2</v>
      </c>
      <c r="GH236" s="2">
        <v>1</v>
      </c>
      <c r="GI236" s="2">
        <v>-2</v>
      </c>
      <c r="GJ236" s="2">
        <v>0</v>
      </c>
      <c r="GK236" s="2">
        <v>0</v>
      </c>
      <c r="GL236" s="2">
        <f t="shared" si="398"/>
        <v>0</v>
      </c>
      <c r="GM236" s="2">
        <f t="shared" si="399"/>
        <v>0</v>
      </c>
      <c r="GN236" s="2">
        <f t="shared" si="400"/>
        <v>0</v>
      </c>
      <c r="GO236" s="2">
        <f t="shared" si="401"/>
        <v>0</v>
      </c>
      <c r="GP236" s="2">
        <f t="shared" si="402"/>
        <v>0</v>
      </c>
      <c r="GQ236" s="2"/>
      <c r="GR236" s="2">
        <v>0</v>
      </c>
      <c r="GS236" s="2">
        <v>0</v>
      </c>
      <c r="GT236" s="2">
        <v>0</v>
      </c>
      <c r="GU236" s="2" t="s">
        <v>3</v>
      </c>
      <c r="GV236" s="2">
        <f t="shared" si="403"/>
        <v>0</v>
      </c>
      <c r="GW236" s="2">
        <v>1</v>
      </c>
      <c r="GX236" s="2">
        <f t="shared" si="404"/>
        <v>0</v>
      </c>
      <c r="GY236" s="2"/>
      <c r="GZ236" s="2"/>
      <c r="HA236" s="2">
        <v>0</v>
      </c>
      <c r="HB236" s="2">
        <v>0</v>
      </c>
      <c r="HC236" s="2">
        <f t="shared" si="405"/>
        <v>0</v>
      </c>
      <c r="HD236" s="2"/>
      <c r="HE236" s="2" t="s">
        <v>3</v>
      </c>
      <c r="HF236" s="2" t="s">
        <v>3</v>
      </c>
      <c r="HG236" s="2"/>
      <c r="HH236" s="2"/>
      <c r="HI236" s="2"/>
      <c r="HJ236" s="2"/>
      <c r="HK236" s="2"/>
      <c r="HL236" s="2"/>
      <c r="HM236" s="2" t="s">
        <v>3</v>
      </c>
      <c r="HN236" s="2" t="s">
        <v>61</v>
      </c>
      <c r="HO236" s="2" t="s">
        <v>62</v>
      </c>
      <c r="HP236" s="2" t="s">
        <v>59</v>
      </c>
      <c r="HQ236" s="2" t="s">
        <v>59</v>
      </c>
      <c r="HR236" s="2"/>
      <c r="HS236" s="2">
        <v>0</v>
      </c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  <c r="II236" s="2"/>
      <c r="IJ236" s="2"/>
      <c r="IK236" s="2">
        <v>0</v>
      </c>
      <c r="IL236" s="2"/>
      <c r="IM236" s="2"/>
      <c r="IN236" s="2"/>
      <c r="IO236" s="2"/>
      <c r="IP236" s="2"/>
      <c r="IQ236" s="2"/>
      <c r="IR236" s="2"/>
      <c r="IS236" s="2"/>
      <c r="IT236" s="2"/>
      <c r="IU236" s="2"/>
    </row>
    <row r="237" spans="1:255" x14ac:dyDescent="0.2">
      <c r="A237">
        <v>18</v>
      </c>
      <c r="B237">
        <v>1</v>
      </c>
      <c r="C237">
        <v>542</v>
      </c>
      <c r="E237" t="s">
        <v>3</v>
      </c>
      <c r="F237" t="s">
        <v>96</v>
      </c>
      <c r="G237" t="s">
        <v>97</v>
      </c>
      <c r="H237" t="s">
        <v>86</v>
      </c>
      <c r="I237">
        <f>I232*J237</f>
        <v>0</v>
      </c>
      <c r="J237">
        <v>0</v>
      </c>
      <c r="K237">
        <v>0</v>
      </c>
      <c r="L237">
        <v>0</v>
      </c>
      <c r="M237">
        <v>0</v>
      </c>
      <c r="N237">
        <f t="shared" si="366"/>
        <v>0</v>
      </c>
      <c r="O237">
        <f t="shared" si="367"/>
        <v>0</v>
      </c>
      <c r="P237">
        <f t="shared" si="368"/>
        <v>0</v>
      </c>
      <c r="Q237">
        <f t="shared" si="369"/>
        <v>0</v>
      </c>
      <c r="R237">
        <f t="shared" si="370"/>
        <v>0</v>
      </c>
      <c r="S237">
        <f t="shared" si="371"/>
        <v>0</v>
      </c>
      <c r="T237">
        <f t="shared" si="372"/>
        <v>0</v>
      </c>
      <c r="U237">
        <f t="shared" si="373"/>
        <v>0</v>
      </c>
      <c r="V237">
        <f t="shared" si="374"/>
        <v>0</v>
      </c>
      <c r="W237">
        <f t="shared" si="375"/>
        <v>0</v>
      </c>
      <c r="X237">
        <f t="shared" si="376"/>
        <v>0</v>
      </c>
      <c r="Y237">
        <f t="shared" si="377"/>
        <v>0</v>
      </c>
      <c r="AA237">
        <v>-1</v>
      </c>
      <c r="AB237">
        <f t="shared" si="378"/>
        <v>0</v>
      </c>
      <c r="AC237">
        <f t="shared" si="379"/>
        <v>0</v>
      </c>
      <c r="AD237">
        <f t="shared" si="380"/>
        <v>0</v>
      </c>
      <c r="AE237">
        <f t="shared" si="381"/>
        <v>0</v>
      </c>
      <c r="AF237">
        <f t="shared" si="382"/>
        <v>0</v>
      </c>
      <c r="AG237">
        <f t="shared" si="383"/>
        <v>0</v>
      </c>
      <c r="AH237">
        <f t="shared" si="384"/>
        <v>0</v>
      </c>
      <c r="AI237">
        <f t="shared" si="385"/>
        <v>0</v>
      </c>
      <c r="AJ237">
        <f t="shared" si="386"/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103</v>
      </c>
      <c r="AU237">
        <v>60</v>
      </c>
      <c r="AV237">
        <v>1</v>
      </c>
      <c r="AW237">
        <v>1</v>
      </c>
      <c r="AZ237">
        <v>1</v>
      </c>
      <c r="BA237">
        <v>1</v>
      </c>
      <c r="BB237">
        <v>1</v>
      </c>
      <c r="BC237">
        <v>1</v>
      </c>
      <c r="BD237" t="s">
        <v>3</v>
      </c>
      <c r="BE237" t="s">
        <v>3</v>
      </c>
      <c r="BF237" t="s">
        <v>3</v>
      </c>
      <c r="BG237" t="s">
        <v>3</v>
      </c>
      <c r="BH237">
        <v>3</v>
      </c>
      <c r="BI237">
        <v>1</v>
      </c>
      <c r="BJ237" t="s">
        <v>3</v>
      </c>
      <c r="BM237">
        <v>33001</v>
      </c>
      <c r="BN237">
        <v>0</v>
      </c>
      <c r="BO237" t="s">
        <v>3</v>
      </c>
      <c r="BP237">
        <v>0</v>
      </c>
      <c r="BQ237">
        <v>2</v>
      </c>
      <c r="BR237">
        <v>0</v>
      </c>
      <c r="BS237">
        <v>1</v>
      </c>
      <c r="BT237">
        <v>1</v>
      </c>
      <c r="BU237">
        <v>1</v>
      </c>
      <c r="BV237">
        <v>1</v>
      </c>
      <c r="BW237">
        <v>1</v>
      </c>
      <c r="BX237">
        <v>1</v>
      </c>
      <c r="BY237" t="s">
        <v>3</v>
      </c>
      <c r="BZ237">
        <v>103</v>
      </c>
      <c r="CA237">
        <v>60</v>
      </c>
      <c r="CB237" t="s">
        <v>3</v>
      </c>
      <c r="CE237">
        <v>0</v>
      </c>
      <c r="CF237">
        <v>0</v>
      </c>
      <c r="CG237">
        <v>0</v>
      </c>
      <c r="CH237">
        <v>0</v>
      </c>
      <c r="CI237">
        <v>0</v>
      </c>
      <c r="CJ237">
        <v>0</v>
      </c>
      <c r="CK237">
        <v>0</v>
      </c>
      <c r="CL237">
        <v>0</v>
      </c>
      <c r="CM237">
        <v>0</v>
      </c>
      <c r="CN237" t="s">
        <v>3</v>
      </c>
      <c r="CO237">
        <v>0</v>
      </c>
      <c r="CP237">
        <f t="shared" si="387"/>
        <v>0</v>
      </c>
      <c r="CQ237">
        <f t="shared" si="388"/>
        <v>0</v>
      </c>
      <c r="CR237">
        <f t="shared" si="389"/>
        <v>0</v>
      </c>
      <c r="CS237">
        <f t="shared" si="390"/>
        <v>0</v>
      </c>
      <c r="CT237">
        <f t="shared" si="391"/>
        <v>0</v>
      </c>
      <c r="CU237">
        <f t="shared" si="392"/>
        <v>0</v>
      </c>
      <c r="CV237">
        <f t="shared" si="393"/>
        <v>0</v>
      </c>
      <c r="CW237">
        <f t="shared" si="394"/>
        <v>0</v>
      </c>
      <c r="CX237">
        <f t="shared" si="395"/>
        <v>0</v>
      </c>
      <c r="CY237">
        <f t="shared" si="396"/>
        <v>0</v>
      </c>
      <c r="CZ237">
        <f t="shared" si="397"/>
        <v>0</v>
      </c>
      <c r="DC237" t="s">
        <v>3</v>
      </c>
      <c r="DD237" t="s">
        <v>3</v>
      </c>
      <c r="DE237" t="s">
        <v>3</v>
      </c>
      <c r="DF237" t="s">
        <v>3</v>
      </c>
      <c r="DG237" t="s">
        <v>3</v>
      </c>
      <c r="DH237" t="s">
        <v>3</v>
      </c>
      <c r="DI237" t="s">
        <v>3</v>
      </c>
      <c r="DJ237" t="s">
        <v>3</v>
      </c>
      <c r="DK237" t="s">
        <v>3</v>
      </c>
      <c r="DL237" t="s">
        <v>3</v>
      </c>
      <c r="DM237" t="s">
        <v>3</v>
      </c>
      <c r="DN237">
        <v>0</v>
      </c>
      <c r="DO237">
        <v>0</v>
      </c>
      <c r="DP237">
        <v>1</v>
      </c>
      <c r="DQ237">
        <v>1</v>
      </c>
      <c r="DU237">
        <v>1009</v>
      </c>
      <c r="DV237" t="s">
        <v>86</v>
      </c>
      <c r="DW237" t="s">
        <v>86</v>
      </c>
      <c r="DX237">
        <v>1</v>
      </c>
      <c r="DZ237" t="s">
        <v>3</v>
      </c>
      <c r="EA237" t="s">
        <v>3</v>
      </c>
      <c r="EB237" t="s">
        <v>3</v>
      </c>
      <c r="EC237" t="s">
        <v>3</v>
      </c>
      <c r="EE237">
        <v>83666879</v>
      </c>
      <c r="EF237">
        <v>2</v>
      </c>
      <c r="EG237" t="s">
        <v>24</v>
      </c>
      <c r="EH237">
        <v>27</v>
      </c>
      <c r="EI237" t="s">
        <v>59</v>
      </c>
      <c r="EJ237">
        <v>1</v>
      </c>
      <c r="EK237">
        <v>33001</v>
      </c>
      <c r="EL237" t="s">
        <v>59</v>
      </c>
      <c r="EM237" t="s">
        <v>60</v>
      </c>
      <c r="EO237" t="s">
        <v>3</v>
      </c>
      <c r="EQ237">
        <v>1024</v>
      </c>
      <c r="ER237">
        <v>0</v>
      </c>
      <c r="ES237">
        <v>0</v>
      </c>
      <c r="ET237">
        <v>0</v>
      </c>
      <c r="EU237">
        <v>0</v>
      </c>
      <c r="EV237">
        <v>0</v>
      </c>
      <c r="EW237">
        <v>0</v>
      </c>
      <c r="EX237">
        <v>0</v>
      </c>
      <c r="FQ237">
        <v>0</v>
      </c>
      <c r="FR237">
        <v>0</v>
      </c>
      <c r="FS237">
        <v>0</v>
      </c>
      <c r="FX237">
        <v>103</v>
      </c>
      <c r="FY237">
        <v>60</v>
      </c>
      <c r="GA237" t="s">
        <v>3</v>
      </c>
      <c r="GD237">
        <v>1</v>
      </c>
      <c r="GF237">
        <v>-1111733769</v>
      </c>
      <c r="GG237">
        <v>2</v>
      </c>
      <c r="GH237">
        <v>1</v>
      </c>
      <c r="GI237">
        <v>-2</v>
      </c>
      <c r="GJ237">
        <v>0</v>
      </c>
      <c r="GK237">
        <v>0</v>
      </c>
      <c r="GL237">
        <f t="shared" si="398"/>
        <v>0</v>
      </c>
      <c r="GM237">
        <f t="shared" si="399"/>
        <v>0</v>
      </c>
      <c r="GN237">
        <f t="shared" si="400"/>
        <v>0</v>
      </c>
      <c r="GO237">
        <f t="shared" si="401"/>
        <v>0</v>
      </c>
      <c r="GP237">
        <f t="shared" si="402"/>
        <v>0</v>
      </c>
      <c r="GR237">
        <v>0</v>
      </c>
      <c r="GS237">
        <v>0</v>
      </c>
      <c r="GT237">
        <v>0</v>
      </c>
      <c r="GU237" t="s">
        <v>3</v>
      </c>
      <c r="GV237">
        <f t="shared" si="403"/>
        <v>0</v>
      </c>
      <c r="GW237">
        <v>1</v>
      </c>
      <c r="GX237">
        <f t="shared" si="404"/>
        <v>0</v>
      </c>
      <c r="HA237">
        <v>0</v>
      </c>
      <c r="HB237">
        <v>0</v>
      </c>
      <c r="HC237">
        <f t="shared" si="405"/>
        <v>0</v>
      </c>
      <c r="HE237" t="s">
        <v>3</v>
      </c>
      <c r="HF237" t="s">
        <v>3</v>
      </c>
      <c r="HM237" t="s">
        <v>3</v>
      </c>
      <c r="HN237" t="s">
        <v>61</v>
      </c>
      <c r="HO237" t="s">
        <v>62</v>
      </c>
      <c r="HP237" t="s">
        <v>59</v>
      </c>
      <c r="HQ237" t="s">
        <v>59</v>
      </c>
      <c r="HS237">
        <v>0</v>
      </c>
      <c r="IK237">
        <v>0</v>
      </c>
    </row>
    <row r="238" spans="1:255" x14ac:dyDescent="0.2">
      <c r="A238" s="2">
        <v>18</v>
      </c>
      <c r="B238" s="2">
        <v>1</v>
      </c>
      <c r="C238" s="2">
        <v>528</v>
      </c>
      <c r="D238" s="2"/>
      <c r="E238" s="2" t="s">
        <v>3</v>
      </c>
      <c r="F238" s="2" t="s">
        <v>99</v>
      </c>
      <c r="G238" s="2" t="s">
        <v>100</v>
      </c>
      <c r="H238" s="2" t="s">
        <v>94</v>
      </c>
      <c r="I238" s="2">
        <f>I231*J238</f>
        <v>0</v>
      </c>
      <c r="J238" s="2">
        <v>0</v>
      </c>
      <c r="K238" s="2">
        <v>0</v>
      </c>
      <c r="L238" s="2">
        <v>0</v>
      </c>
      <c r="M238" s="2">
        <v>0</v>
      </c>
      <c r="N238" s="2">
        <f t="shared" si="366"/>
        <v>0</v>
      </c>
      <c r="O238" s="2">
        <f t="shared" si="367"/>
        <v>0</v>
      </c>
      <c r="P238" s="2">
        <f t="shared" si="368"/>
        <v>0</v>
      </c>
      <c r="Q238" s="2">
        <f t="shared" si="369"/>
        <v>0</v>
      </c>
      <c r="R238" s="2">
        <f t="shared" si="370"/>
        <v>0</v>
      </c>
      <c r="S238" s="2">
        <f t="shared" si="371"/>
        <v>0</v>
      </c>
      <c r="T238" s="2">
        <f t="shared" si="372"/>
        <v>0</v>
      </c>
      <c r="U238" s="2">
        <f t="shared" si="373"/>
        <v>0</v>
      </c>
      <c r="V238" s="2">
        <f t="shared" si="374"/>
        <v>0</v>
      </c>
      <c r="W238" s="2">
        <f t="shared" si="375"/>
        <v>0</v>
      </c>
      <c r="X238" s="2">
        <f t="shared" si="376"/>
        <v>0</v>
      </c>
      <c r="Y238" s="2">
        <f t="shared" si="377"/>
        <v>0</v>
      </c>
      <c r="Z238" s="2"/>
      <c r="AA238" s="2">
        <v>-1</v>
      </c>
      <c r="AB238" s="2">
        <f t="shared" si="378"/>
        <v>0</v>
      </c>
      <c r="AC238" s="2">
        <f t="shared" si="379"/>
        <v>0</v>
      </c>
      <c r="AD238" s="2">
        <f t="shared" si="380"/>
        <v>0</v>
      </c>
      <c r="AE238" s="2">
        <f t="shared" si="381"/>
        <v>0</v>
      </c>
      <c r="AF238" s="2">
        <f t="shared" si="382"/>
        <v>0</v>
      </c>
      <c r="AG238" s="2">
        <f t="shared" si="383"/>
        <v>0</v>
      </c>
      <c r="AH238" s="2">
        <f t="shared" si="384"/>
        <v>0</v>
      </c>
      <c r="AI238" s="2">
        <f t="shared" si="385"/>
        <v>0</v>
      </c>
      <c r="AJ238" s="2">
        <f t="shared" si="386"/>
        <v>0</v>
      </c>
      <c r="AK238" s="2">
        <v>0</v>
      </c>
      <c r="AL238" s="2">
        <v>0</v>
      </c>
      <c r="AM238" s="2">
        <v>0</v>
      </c>
      <c r="AN238" s="2">
        <v>0</v>
      </c>
      <c r="AO238" s="2">
        <v>0</v>
      </c>
      <c r="AP238" s="2">
        <v>0</v>
      </c>
      <c r="AQ238" s="2">
        <v>0</v>
      </c>
      <c r="AR238" s="2">
        <v>0</v>
      </c>
      <c r="AS238" s="2">
        <v>0</v>
      </c>
      <c r="AT238" s="2">
        <v>103</v>
      </c>
      <c r="AU238" s="2">
        <v>60</v>
      </c>
      <c r="AV238" s="2">
        <v>1</v>
      </c>
      <c r="AW238" s="2">
        <v>1</v>
      </c>
      <c r="AX238" s="2"/>
      <c r="AY238" s="2"/>
      <c r="AZ238" s="2">
        <v>1</v>
      </c>
      <c r="BA238" s="2">
        <v>1</v>
      </c>
      <c r="BB238" s="2">
        <v>1</v>
      </c>
      <c r="BC238" s="2">
        <v>1</v>
      </c>
      <c r="BD238" s="2" t="s">
        <v>3</v>
      </c>
      <c r="BE238" s="2" t="s">
        <v>3</v>
      </c>
      <c r="BF238" s="2" t="s">
        <v>3</v>
      </c>
      <c r="BG238" s="2" t="s">
        <v>3</v>
      </c>
      <c r="BH238" s="2">
        <v>3</v>
      </c>
      <c r="BI238" s="2">
        <v>1</v>
      </c>
      <c r="BJ238" s="2" t="s">
        <v>3</v>
      </c>
      <c r="BK238" s="2"/>
      <c r="BL238" s="2"/>
      <c r="BM238" s="2">
        <v>33001</v>
      </c>
      <c r="BN238" s="2">
        <v>0</v>
      </c>
      <c r="BO238" s="2" t="s">
        <v>3</v>
      </c>
      <c r="BP238" s="2">
        <v>0</v>
      </c>
      <c r="BQ238" s="2">
        <v>2</v>
      </c>
      <c r="BR238" s="2">
        <v>0</v>
      </c>
      <c r="BS238" s="2">
        <v>1</v>
      </c>
      <c r="BT238" s="2">
        <v>1</v>
      </c>
      <c r="BU238" s="2">
        <v>1</v>
      </c>
      <c r="BV238" s="2">
        <v>1</v>
      </c>
      <c r="BW238" s="2">
        <v>1</v>
      </c>
      <c r="BX238" s="2">
        <v>1</v>
      </c>
      <c r="BY238" s="2" t="s">
        <v>3</v>
      </c>
      <c r="BZ238" s="2">
        <v>103</v>
      </c>
      <c r="CA238" s="2">
        <v>60</v>
      </c>
      <c r="CB238" s="2" t="s">
        <v>3</v>
      </c>
      <c r="CC238" s="2"/>
      <c r="CD238" s="2"/>
      <c r="CE238" s="2">
        <v>0</v>
      </c>
      <c r="CF238" s="2">
        <v>0</v>
      </c>
      <c r="CG238" s="2">
        <v>0</v>
      </c>
      <c r="CH238" s="2">
        <v>0</v>
      </c>
      <c r="CI238" s="2">
        <v>0</v>
      </c>
      <c r="CJ238" s="2">
        <v>0</v>
      </c>
      <c r="CK238" s="2">
        <v>0</v>
      </c>
      <c r="CL238" s="2">
        <v>0</v>
      </c>
      <c r="CM238" s="2">
        <v>0</v>
      </c>
      <c r="CN238" s="2" t="s">
        <v>3</v>
      </c>
      <c r="CO238" s="2">
        <v>0</v>
      </c>
      <c r="CP238" s="2">
        <f t="shared" si="387"/>
        <v>0</v>
      </c>
      <c r="CQ238" s="2">
        <f t="shared" si="388"/>
        <v>0</v>
      </c>
      <c r="CR238" s="2">
        <f t="shared" si="389"/>
        <v>0</v>
      </c>
      <c r="CS238" s="2">
        <f t="shared" si="390"/>
        <v>0</v>
      </c>
      <c r="CT238" s="2">
        <f t="shared" si="391"/>
        <v>0</v>
      </c>
      <c r="CU238" s="2">
        <f t="shared" si="392"/>
        <v>0</v>
      </c>
      <c r="CV238" s="2">
        <f t="shared" si="393"/>
        <v>0</v>
      </c>
      <c r="CW238" s="2">
        <f t="shared" si="394"/>
        <v>0</v>
      </c>
      <c r="CX238" s="2">
        <f t="shared" si="395"/>
        <v>0</v>
      </c>
      <c r="CY238" s="2">
        <f t="shared" si="396"/>
        <v>0</v>
      </c>
      <c r="CZ238" s="2">
        <f t="shared" si="397"/>
        <v>0</v>
      </c>
      <c r="DA238" s="2"/>
      <c r="DB238" s="2"/>
      <c r="DC238" s="2" t="s">
        <v>3</v>
      </c>
      <c r="DD238" s="2" t="s">
        <v>3</v>
      </c>
      <c r="DE238" s="2" t="s">
        <v>3</v>
      </c>
      <c r="DF238" s="2" t="s">
        <v>3</v>
      </c>
      <c r="DG238" s="2" t="s">
        <v>3</v>
      </c>
      <c r="DH238" s="2" t="s">
        <v>3</v>
      </c>
      <c r="DI238" s="2" t="s">
        <v>3</v>
      </c>
      <c r="DJ238" s="2" t="s">
        <v>3</v>
      </c>
      <c r="DK238" s="2" t="s">
        <v>3</v>
      </c>
      <c r="DL238" s="2" t="s">
        <v>3</v>
      </c>
      <c r="DM238" s="2" t="s">
        <v>3</v>
      </c>
      <c r="DN238" s="2">
        <v>0</v>
      </c>
      <c r="DO238" s="2">
        <v>0</v>
      </c>
      <c r="DP238" s="2">
        <v>1</v>
      </c>
      <c r="DQ238" s="2">
        <v>1</v>
      </c>
      <c r="DR238" s="2"/>
      <c r="DS238" s="2"/>
      <c r="DT238" s="2"/>
      <c r="DU238" s="2">
        <v>1009</v>
      </c>
      <c r="DV238" s="2" t="s">
        <v>94</v>
      </c>
      <c r="DW238" s="2" t="s">
        <v>94</v>
      </c>
      <c r="DX238" s="2">
        <v>1000</v>
      </c>
      <c r="DY238" s="2"/>
      <c r="DZ238" s="2" t="s">
        <v>3</v>
      </c>
      <c r="EA238" s="2" t="s">
        <v>3</v>
      </c>
      <c r="EB238" s="2" t="s">
        <v>3</v>
      </c>
      <c r="EC238" s="2" t="s">
        <v>3</v>
      </c>
      <c r="ED238" s="2"/>
      <c r="EE238" s="2">
        <v>83666879</v>
      </c>
      <c r="EF238" s="2">
        <v>2</v>
      </c>
      <c r="EG238" s="2" t="s">
        <v>24</v>
      </c>
      <c r="EH238" s="2">
        <v>27</v>
      </c>
      <c r="EI238" s="2" t="s">
        <v>59</v>
      </c>
      <c r="EJ238" s="2">
        <v>1</v>
      </c>
      <c r="EK238" s="2">
        <v>33001</v>
      </c>
      <c r="EL238" s="2" t="s">
        <v>59</v>
      </c>
      <c r="EM238" s="2" t="s">
        <v>60</v>
      </c>
      <c r="EN238" s="2"/>
      <c r="EO238" s="2" t="s">
        <v>3</v>
      </c>
      <c r="EP238" s="2"/>
      <c r="EQ238" s="2">
        <v>1024</v>
      </c>
      <c r="ER238" s="2">
        <v>0</v>
      </c>
      <c r="ES238" s="2">
        <v>0</v>
      </c>
      <c r="ET238" s="2">
        <v>0</v>
      </c>
      <c r="EU238" s="2">
        <v>0</v>
      </c>
      <c r="EV238" s="2">
        <v>0</v>
      </c>
      <c r="EW238" s="2">
        <v>0</v>
      </c>
      <c r="EX238" s="2">
        <v>0</v>
      </c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>
        <v>0</v>
      </c>
      <c r="FR238" s="2">
        <v>0</v>
      </c>
      <c r="FS238" s="2">
        <v>0</v>
      </c>
      <c r="FT238" s="2"/>
      <c r="FU238" s="2"/>
      <c r="FV238" s="2"/>
      <c r="FW238" s="2"/>
      <c r="FX238" s="2">
        <v>103</v>
      </c>
      <c r="FY238" s="2">
        <v>60</v>
      </c>
      <c r="FZ238" s="2"/>
      <c r="GA238" s="2" t="s">
        <v>3</v>
      </c>
      <c r="GB238" s="2"/>
      <c r="GC238" s="2"/>
      <c r="GD238" s="2">
        <v>1</v>
      </c>
      <c r="GE238" s="2"/>
      <c r="GF238" s="2">
        <v>1613753229</v>
      </c>
      <c r="GG238" s="2">
        <v>2</v>
      </c>
      <c r="GH238" s="2">
        <v>1</v>
      </c>
      <c r="GI238" s="2">
        <v>-2</v>
      </c>
      <c r="GJ238" s="2">
        <v>0</v>
      </c>
      <c r="GK238" s="2">
        <v>0</v>
      </c>
      <c r="GL238" s="2">
        <f t="shared" si="398"/>
        <v>0</v>
      </c>
      <c r="GM238" s="2">
        <f t="shared" si="399"/>
        <v>0</v>
      </c>
      <c r="GN238" s="2">
        <f t="shared" si="400"/>
        <v>0</v>
      </c>
      <c r="GO238" s="2">
        <f t="shared" si="401"/>
        <v>0</v>
      </c>
      <c r="GP238" s="2">
        <f t="shared" si="402"/>
        <v>0</v>
      </c>
      <c r="GQ238" s="2"/>
      <c r="GR238" s="2">
        <v>0</v>
      </c>
      <c r="GS238" s="2">
        <v>0</v>
      </c>
      <c r="GT238" s="2">
        <v>0</v>
      </c>
      <c r="GU238" s="2" t="s">
        <v>3</v>
      </c>
      <c r="GV238" s="2">
        <f t="shared" si="403"/>
        <v>0</v>
      </c>
      <c r="GW238" s="2">
        <v>1</v>
      </c>
      <c r="GX238" s="2">
        <f t="shared" si="404"/>
        <v>0</v>
      </c>
      <c r="GY238" s="2"/>
      <c r="GZ238" s="2"/>
      <c r="HA238" s="2">
        <v>0</v>
      </c>
      <c r="HB238" s="2">
        <v>0</v>
      </c>
      <c r="HC238" s="2">
        <f t="shared" si="405"/>
        <v>0</v>
      </c>
      <c r="HD238" s="2"/>
      <c r="HE238" s="2" t="s">
        <v>3</v>
      </c>
      <c r="HF238" s="2" t="s">
        <v>3</v>
      </c>
      <c r="HG238" s="2"/>
      <c r="HH238" s="2"/>
      <c r="HI238" s="2"/>
      <c r="HJ238" s="2"/>
      <c r="HK238" s="2"/>
      <c r="HL238" s="2"/>
      <c r="HM238" s="2" t="s">
        <v>3</v>
      </c>
      <c r="HN238" s="2" t="s">
        <v>61</v>
      </c>
      <c r="HO238" s="2" t="s">
        <v>62</v>
      </c>
      <c r="HP238" s="2" t="s">
        <v>59</v>
      </c>
      <c r="HQ238" s="2" t="s">
        <v>59</v>
      </c>
      <c r="HR238" s="2"/>
      <c r="HS238" s="2">
        <v>0</v>
      </c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  <c r="IF238" s="2"/>
      <c r="IG238" s="2"/>
      <c r="IH238" s="2"/>
      <c r="II238" s="2"/>
      <c r="IJ238" s="2"/>
      <c r="IK238" s="2">
        <v>0</v>
      </c>
      <c r="IL238" s="2"/>
      <c r="IM238" s="2"/>
      <c r="IN238" s="2"/>
      <c r="IO238" s="2"/>
      <c r="IP238" s="2"/>
      <c r="IQ238" s="2"/>
      <c r="IR238" s="2"/>
      <c r="IS238" s="2"/>
      <c r="IT238" s="2"/>
      <c r="IU238" s="2"/>
    </row>
    <row r="239" spans="1:255" x14ac:dyDescent="0.2">
      <c r="A239">
        <v>18</v>
      </c>
      <c r="B239">
        <v>1</v>
      </c>
      <c r="C239">
        <v>543</v>
      </c>
      <c r="E239" t="s">
        <v>3</v>
      </c>
      <c r="F239" t="s">
        <v>99</v>
      </c>
      <c r="G239" t="s">
        <v>100</v>
      </c>
      <c r="H239" t="s">
        <v>94</v>
      </c>
      <c r="I239">
        <f>I232*J239</f>
        <v>0</v>
      </c>
      <c r="J239">
        <v>0</v>
      </c>
      <c r="K239">
        <v>0</v>
      </c>
      <c r="L239">
        <v>0</v>
      </c>
      <c r="M239">
        <v>0</v>
      </c>
      <c r="N239">
        <f t="shared" si="366"/>
        <v>0</v>
      </c>
      <c r="O239">
        <f t="shared" si="367"/>
        <v>0</v>
      </c>
      <c r="P239">
        <f t="shared" si="368"/>
        <v>0</v>
      </c>
      <c r="Q239">
        <f t="shared" si="369"/>
        <v>0</v>
      </c>
      <c r="R239">
        <f t="shared" si="370"/>
        <v>0</v>
      </c>
      <c r="S239">
        <f t="shared" si="371"/>
        <v>0</v>
      </c>
      <c r="T239">
        <f t="shared" si="372"/>
        <v>0</v>
      </c>
      <c r="U239">
        <f t="shared" si="373"/>
        <v>0</v>
      </c>
      <c r="V239">
        <f t="shared" si="374"/>
        <v>0</v>
      </c>
      <c r="W239">
        <f t="shared" si="375"/>
        <v>0</v>
      </c>
      <c r="X239">
        <f t="shared" si="376"/>
        <v>0</v>
      </c>
      <c r="Y239">
        <f t="shared" si="377"/>
        <v>0</v>
      </c>
      <c r="AA239">
        <v>-1</v>
      </c>
      <c r="AB239">
        <f t="shared" si="378"/>
        <v>0</v>
      </c>
      <c r="AC239">
        <f t="shared" si="379"/>
        <v>0</v>
      </c>
      <c r="AD239">
        <f t="shared" si="380"/>
        <v>0</v>
      </c>
      <c r="AE239">
        <f t="shared" si="381"/>
        <v>0</v>
      </c>
      <c r="AF239">
        <f t="shared" si="382"/>
        <v>0</v>
      </c>
      <c r="AG239">
        <f t="shared" si="383"/>
        <v>0</v>
      </c>
      <c r="AH239">
        <f t="shared" si="384"/>
        <v>0</v>
      </c>
      <c r="AI239">
        <f t="shared" si="385"/>
        <v>0</v>
      </c>
      <c r="AJ239">
        <f t="shared" si="386"/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103</v>
      </c>
      <c r="AU239">
        <v>60</v>
      </c>
      <c r="AV239">
        <v>1</v>
      </c>
      <c r="AW239">
        <v>1</v>
      </c>
      <c r="AZ239">
        <v>1</v>
      </c>
      <c r="BA239">
        <v>1</v>
      </c>
      <c r="BB239">
        <v>1</v>
      </c>
      <c r="BC239">
        <v>1</v>
      </c>
      <c r="BD239" t="s">
        <v>3</v>
      </c>
      <c r="BE239" t="s">
        <v>3</v>
      </c>
      <c r="BF239" t="s">
        <v>3</v>
      </c>
      <c r="BG239" t="s">
        <v>3</v>
      </c>
      <c r="BH239">
        <v>3</v>
      </c>
      <c r="BI239">
        <v>1</v>
      </c>
      <c r="BJ239" t="s">
        <v>3</v>
      </c>
      <c r="BM239">
        <v>33001</v>
      </c>
      <c r="BN239">
        <v>0</v>
      </c>
      <c r="BO239" t="s">
        <v>3</v>
      </c>
      <c r="BP239">
        <v>0</v>
      </c>
      <c r="BQ239">
        <v>2</v>
      </c>
      <c r="BR239">
        <v>0</v>
      </c>
      <c r="BS239">
        <v>1</v>
      </c>
      <c r="BT239">
        <v>1</v>
      </c>
      <c r="BU239">
        <v>1</v>
      </c>
      <c r="BV239">
        <v>1</v>
      </c>
      <c r="BW239">
        <v>1</v>
      </c>
      <c r="BX239">
        <v>1</v>
      </c>
      <c r="BY239" t="s">
        <v>3</v>
      </c>
      <c r="BZ239">
        <v>103</v>
      </c>
      <c r="CA239">
        <v>60</v>
      </c>
      <c r="CB239" t="s">
        <v>3</v>
      </c>
      <c r="CE239">
        <v>0</v>
      </c>
      <c r="CF239">
        <v>0</v>
      </c>
      <c r="CG239">
        <v>0</v>
      </c>
      <c r="CH239">
        <v>0</v>
      </c>
      <c r="CI239">
        <v>0</v>
      </c>
      <c r="CJ239">
        <v>0</v>
      </c>
      <c r="CK239">
        <v>0</v>
      </c>
      <c r="CL239">
        <v>0</v>
      </c>
      <c r="CM239">
        <v>0</v>
      </c>
      <c r="CN239" t="s">
        <v>3</v>
      </c>
      <c r="CO239">
        <v>0</v>
      </c>
      <c r="CP239">
        <f t="shared" si="387"/>
        <v>0</v>
      </c>
      <c r="CQ239">
        <f t="shared" si="388"/>
        <v>0</v>
      </c>
      <c r="CR239">
        <f t="shared" si="389"/>
        <v>0</v>
      </c>
      <c r="CS239">
        <f t="shared" si="390"/>
        <v>0</v>
      </c>
      <c r="CT239">
        <f t="shared" si="391"/>
        <v>0</v>
      </c>
      <c r="CU239">
        <f t="shared" si="392"/>
        <v>0</v>
      </c>
      <c r="CV239">
        <f t="shared" si="393"/>
        <v>0</v>
      </c>
      <c r="CW239">
        <f t="shared" si="394"/>
        <v>0</v>
      </c>
      <c r="CX239">
        <f t="shared" si="395"/>
        <v>0</v>
      </c>
      <c r="CY239">
        <f t="shared" si="396"/>
        <v>0</v>
      </c>
      <c r="CZ239">
        <f t="shared" si="397"/>
        <v>0</v>
      </c>
      <c r="DC239" t="s">
        <v>3</v>
      </c>
      <c r="DD239" t="s">
        <v>3</v>
      </c>
      <c r="DE239" t="s">
        <v>3</v>
      </c>
      <c r="DF239" t="s">
        <v>3</v>
      </c>
      <c r="DG239" t="s">
        <v>3</v>
      </c>
      <c r="DH239" t="s">
        <v>3</v>
      </c>
      <c r="DI239" t="s">
        <v>3</v>
      </c>
      <c r="DJ239" t="s">
        <v>3</v>
      </c>
      <c r="DK239" t="s">
        <v>3</v>
      </c>
      <c r="DL239" t="s">
        <v>3</v>
      </c>
      <c r="DM239" t="s">
        <v>3</v>
      </c>
      <c r="DN239">
        <v>0</v>
      </c>
      <c r="DO239">
        <v>0</v>
      </c>
      <c r="DP239">
        <v>1</v>
      </c>
      <c r="DQ239">
        <v>1</v>
      </c>
      <c r="DU239">
        <v>1009</v>
      </c>
      <c r="DV239" t="s">
        <v>94</v>
      </c>
      <c r="DW239" t="s">
        <v>94</v>
      </c>
      <c r="DX239">
        <v>1000</v>
      </c>
      <c r="DZ239" t="s">
        <v>3</v>
      </c>
      <c r="EA239" t="s">
        <v>3</v>
      </c>
      <c r="EB239" t="s">
        <v>3</v>
      </c>
      <c r="EC239" t="s">
        <v>3</v>
      </c>
      <c r="EE239">
        <v>83666879</v>
      </c>
      <c r="EF239">
        <v>2</v>
      </c>
      <c r="EG239" t="s">
        <v>24</v>
      </c>
      <c r="EH239">
        <v>27</v>
      </c>
      <c r="EI239" t="s">
        <v>59</v>
      </c>
      <c r="EJ239">
        <v>1</v>
      </c>
      <c r="EK239">
        <v>33001</v>
      </c>
      <c r="EL239" t="s">
        <v>59</v>
      </c>
      <c r="EM239" t="s">
        <v>60</v>
      </c>
      <c r="EO239" t="s">
        <v>3</v>
      </c>
      <c r="EQ239">
        <v>1024</v>
      </c>
      <c r="ER239">
        <v>0</v>
      </c>
      <c r="ES239">
        <v>0</v>
      </c>
      <c r="ET239">
        <v>0</v>
      </c>
      <c r="EU239">
        <v>0</v>
      </c>
      <c r="EV239">
        <v>0</v>
      </c>
      <c r="EW239">
        <v>0</v>
      </c>
      <c r="EX239">
        <v>0</v>
      </c>
      <c r="FQ239">
        <v>0</v>
      </c>
      <c r="FR239">
        <v>0</v>
      </c>
      <c r="FS239">
        <v>0</v>
      </c>
      <c r="FX239">
        <v>103</v>
      </c>
      <c r="FY239">
        <v>60</v>
      </c>
      <c r="GA239" t="s">
        <v>3</v>
      </c>
      <c r="GD239">
        <v>1</v>
      </c>
      <c r="GF239">
        <v>1613753229</v>
      </c>
      <c r="GG239">
        <v>2</v>
      </c>
      <c r="GH239">
        <v>1</v>
      </c>
      <c r="GI239">
        <v>-2</v>
      </c>
      <c r="GJ239">
        <v>0</v>
      </c>
      <c r="GK239">
        <v>0</v>
      </c>
      <c r="GL239">
        <f t="shared" si="398"/>
        <v>0</v>
      </c>
      <c r="GM239">
        <f t="shared" si="399"/>
        <v>0</v>
      </c>
      <c r="GN239">
        <f t="shared" si="400"/>
        <v>0</v>
      </c>
      <c r="GO239">
        <f t="shared" si="401"/>
        <v>0</v>
      </c>
      <c r="GP239">
        <f t="shared" si="402"/>
        <v>0</v>
      </c>
      <c r="GR239">
        <v>0</v>
      </c>
      <c r="GS239">
        <v>0</v>
      </c>
      <c r="GT239">
        <v>0</v>
      </c>
      <c r="GU239" t="s">
        <v>3</v>
      </c>
      <c r="GV239">
        <f t="shared" si="403"/>
        <v>0</v>
      </c>
      <c r="GW239">
        <v>1</v>
      </c>
      <c r="GX239">
        <f t="shared" si="404"/>
        <v>0</v>
      </c>
      <c r="HA239">
        <v>0</v>
      </c>
      <c r="HB239">
        <v>0</v>
      </c>
      <c r="HC239">
        <f t="shared" si="405"/>
        <v>0</v>
      </c>
      <c r="HE239" t="s">
        <v>3</v>
      </c>
      <c r="HF239" t="s">
        <v>3</v>
      </c>
      <c r="HM239" t="s">
        <v>3</v>
      </c>
      <c r="HN239" t="s">
        <v>61</v>
      </c>
      <c r="HO239" t="s">
        <v>62</v>
      </c>
      <c r="HP239" t="s">
        <v>59</v>
      </c>
      <c r="HQ239" t="s">
        <v>59</v>
      </c>
      <c r="HS239">
        <v>0</v>
      </c>
      <c r="IK239">
        <v>0</v>
      </c>
    </row>
    <row r="240" spans="1:255" x14ac:dyDescent="0.2">
      <c r="A240" s="2">
        <v>18</v>
      </c>
      <c r="B240" s="2">
        <v>1</v>
      </c>
      <c r="C240" s="2">
        <v>531</v>
      </c>
      <c r="D240" s="2"/>
      <c r="E240" s="2" t="s">
        <v>3</v>
      </c>
      <c r="F240" s="2" t="s">
        <v>226</v>
      </c>
      <c r="G240" s="2" t="s">
        <v>227</v>
      </c>
      <c r="H240" s="2" t="s">
        <v>94</v>
      </c>
      <c r="I240" s="2">
        <f>I231*J240</f>
        <v>0</v>
      </c>
      <c r="J240" s="2">
        <v>0</v>
      </c>
      <c r="K240" s="2">
        <v>0</v>
      </c>
      <c r="L240" s="2">
        <v>0</v>
      </c>
      <c r="M240" s="2">
        <v>0</v>
      </c>
      <c r="N240" s="2">
        <f t="shared" si="366"/>
        <v>0</v>
      </c>
      <c r="O240" s="2">
        <f t="shared" si="367"/>
        <v>0</v>
      </c>
      <c r="P240" s="2">
        <f t="shared" si="368"/>
        <v>0</v>
      </c>
      <c r="Q240" s="2">
        <f t="shared" si="369"/>
        <v>0</v>
      </c>
      <c r="R240" s="2">
        <f t="shared" si="370"/>
        <v>0</v>
      </c>
      <c r="S240" s="2">
        <f t="shared" si="371"/>
        <v>0</v>
      </c>
      <c r="T240" s="2">
        <f t="shared" si="372"/>
        <v>0</v>
      </c>
      <c r="U240" s="2">
        <f t="shared" si="373"/>
        <v>0</v>
      </c>
      <c r="V240" s="2">
        <f t="shared" si="374"/>
        <v>0</v>
      </c>
      <c r="W240" s="2">
        <f t="shared" si="375"/>
        <v>0</v>
      </c>
      <c r="X240" s="2">
        <f t="shared" si="376"/>
        <v>0</v>
      </c>
      <c r="Y240" s="2">
        <f t="shared" si="377"/>
        <v>0</v>
      </c>
      <c r="Z240" s="2"/>
      <c r="AA240" s="2">
        <v>-1</v>
      </c>
      <c r="AB240" s="2">
        <f t="shared" si="378"/>
        <v>0</v>
      </c>
      <c r="AC240" s="2">
        <f t="shared" si="379"/>
        <v>0</v>
      </c>
      <c r="AD240" s="2">
        <f t="shared" si="380"/>
        <v>0</v>
      </c>
      <c r="AE240" s="2">
        <f t="shared" si="381"/>
        <v>0</v>
      </c>
      <c r="AF240" s="2">
        <f t="shared" si="382"/>
        <v>0</v>
      </c>
      <c r="AG240" s="2">
        <f t="shared" si="383"/>
        <v>0</v>
      </c>
      <c r="AH240" s="2">
        <f t="shared" si="384"/>
        <v>0</v>
      </c>
      <c r="AI240" s="2">
        <f t="shared" si="385"/>
        <v>0</v>
      </c>
      <c r="AJ240" s="2">
        <f t="shared" si="386"/>
        <v>0</v>
      </c>
      <c r="AK240" s="2">
        <v>0</v>
      </c>
      <c r="AL240" s="2">
        <v>0</v>
      </c>
      <c r="AM240" s="2">
        <v>0</v>
      </c>
      <c r="AN240" s="2">
        <v>0</v>
      </c>
      <c r="AO240" s="2">
        <v>0</v>
      </c>
      <c r="AP240" s="2">
        <v>0</v>
      </c>
      <c r="AQ240" s="2">
        <v>0</v>
      </c>
      <c r="AR240" s="2">
        <v>0</v>
      </c>
      <c r="AS240" s="2">
        <v>0</v>
      </c>
      <c r="AT240" s="2">
        <v>103</v>
      </c>
      <c r="AU240" s="2">
        <v>60</v>
      </c>
      <c r="AV240" s="2">
        <v>1</v>
      </c>
      <c r="AW240" s="2">
        <v>1</v>
      </c>
      <c r="AX240" s="2"/>
      <c r="AY240" s="2"/>
      <c r="AZ240" s="2">
        <v>1</v>
      </c>
      <c r="BA240" s="2">
        <v>1</v>
      </c>
      <c r="BB240" s="2">
        <v>1</v>
      </c>
      <c r="BC240" s="2">
        <v>1</v>
      </c>
      <c r="BD240" s="2" t="s">
        <v>3</v>
      </c>
      <c r="BE240" s="2" t="s">
        <v>3</v>
      </c>
      <c r="BF240" s="2" t="s">
        <v>3</v>
      </c>
      <c r="BG240" s="2" t="s">
        <v>3</v>
      </c>
      <c r="BH240" s="2">
        <v>3</v>
      </c>
      <c r="BI240" s="2">
        <v>1</v>
      </c>
      <c r="BJ240" s="2" t="s">
        <v>3</v>
      </c>
      <c r="BK240" s="2"/>
      <c r="BL240" s="2"/>
      <c r="BM240" s="2">
        <v>33001</v>
      </c>
      <c r="BN240" s="2">
        <v>0</v>
      </c>
      <c r="BO240" s="2" t="s">
        <v>3</v>
      </c>
      <c r="BP240" s="2">
        <v>0</v>
      </c>
      <c r="BQ240" s="2">
        <v>2</v>
      </c>
      <c r="BR240" s="2">
        <v>0</v>
      </c>
      <c r="BS240" s="2">
        <v>1</v>
      </c>
      <c r="BT240" s="2">
        <v>1</v>
      </c>
      <c r="BU240" s="2">
        <v>1</v>
      </c>
      <c r="BV240" s="2">
        <v>1</v>
      </c>
      <c r="BW240" s="2">
        <v>1</v>
      </c>
      <c r="BX240" s="2">
        <v>1</v>
      </c>
      <c r="BY240" s="2" t="s">
        <v>3</v>
      </c>
      <c r="BZ240" s="2">
        <v>103</v>
      </c>
      <c r="CA240" s="2">
        <v>60</v>
      </c>
      <c r="CB240" s="2" t="s">
        <v>3</v>
      </c>
      <c r="CC240" s="2"/>
      <c r="CD240" s="2"/>
      <c r="CE240" s="2">
        <v>0</v>
      </c>
      <c r="CF240" s="2">
        <v>0</v>
      </c>
      <c r="CG240" s="2">
        <v>0</v>
      </c>
      <c r="CH240" s="2">
        <v>0</v>
      </c>
      <c r="CI240" s="2">
        <v>0</v>
      </c>
      <c r="CJ240" s="2">
        <v>0</v>
      </c>
      <c r="CK240" s="2">
        <v>0</v>
      </c>
      <c r="CL240" s="2">
        <v>0</v>
      </c>
      <c r="CM240" s="2">
        <v>0</v>
      </c>
      <c r="CN240" s="2" t="s">
        <v>3</v>
      </c>
      <c r="CO240" s="2">
        <v>0</v>
      </c>
      <c r="CP240" s="2">
        <f t="shared" si="387"/>
        <v>0</v>
      </c>
      <c r="CQ240" s="2">
        <f t="shared" si="388"/>
        <v>0</v>
      </c>
      <c r="CR240" s="2">
        <f t="shared" si="389"/>
        <v>0</v>
      </c>
      <c r="CS240" s="2">
        <f t="shared" si="390"/>
        <v>0</v>
      </c>
      <c r="CT240" s="2">
        <f t="shared" si="391"/>
        <v>0</v>
      </c>
      <c r="CU240" s="2">
        <f t="shared" si="392"/>
        <v>0</v>
      </c>
      <c r="CV240" s="2">
        <f t="shared" si="393"/>
        <v>0</v>
      </c>
      <c r="CW240" s="2">
        <f t="shared" si="394"/>
        <v>0</v>
      </c>
      <c r="CX240" s="2">
        <f t="shared" si="395"/>
        <v>0</v>
      </c>
      <c r="CY240" s="2">
        <f t="shared" si="396"/>
        <v>0</v>
      </c>
      <c r="CZ240" s="2">
        <f t="shared" si="397"/>
        <v>0</v>
      </c>
      <c r="DA240" s="2"/>
      <c r="DB240" s="2"/>
      <c r="DC240" s="2" t="s">
        <v>3</v>
      </c>
      <c r="DD240" s="2" t="s">
        <v>3</v>
      </c>
      <c r="DE240" s="2" t="s">
        <v>3</v>
      </c>
      <c r="DF240" s="2" t="s">
        <v>3</v>
      </c>
      <c r="DG240" s="2" t="s">
        <v>3</v>
      </c>
      <c r="DH240" s="2" t="s">
        <v>3</v>
      </c>
      <c r="DI240" s="2" t="s">
        <v>3</v>
      </c>
      <c r="DJ240" s="2" t="s">
        <v>3</v>
      </c>
      <c r="DK240" s="2" t="s">
        <v>3</v>
      </c>
      <c r="DL240" s="2" t="s">
        <v>3</v>
      </c>
      <c r="DM240" s="2" t="s">
        <v>3</v>
      </c>
      <c r="DN240" s="2">
        <v>0</v>
      </c>
      <c r="DO240" s="2">
        <v>0</v>
      </c>
      <c r="DP240" s="2">
        <v>1</v>
      </c>
      <c r="DQ240" s="2">
        <v>1</v>
      </c>
      <c r="DR240" s="2"/>
      <c r="DS240" s="2"/>
      <c r="DT240" s="2"/>
      <c r="DU240" s="2">
        <v>1009</v>
      </c>
      <c r="DV240" s="2" t="s">
        <v>94</v>
      </c>
      <c r="DW240" s="2" t="s">
        <v>94</v>
      </c>
      <c r="DX240" s="2">
        <v>1000</v>
      </c>
      <c r="DY240" s="2"/>
      <c r="DZ240" s="2" t="s">
        <v>3</v>
      </c>
      <c r="EA240" s="2" t="s">
        <v>3</v>
      </c>
      <c r="EB240" s="2" t="s">
        <v>3</v>
      </c>
      <c r="EC240" s="2" t="s">
        <v>3</v>
      </c>
      <c r="ED240" s="2"/>
      <c r="EE240" s="2">
        <v>83666879</v>
      </c>
      <c r="EF240" s="2">
        <v>2</v>
      </c>
      <c r="EG240" s="2" t="s">
        <v>24</v>
      </c>
      <c r="EH240" s="2">
        <v>27</v>
      </c>
      <c r="EI240" s="2" t="s">
        <v>59</v>
      </c>
      <c r="EJ240" s="2">
        <v>1</v>
      </c>
      <c r="EK240" s="2">
        <v>33001</v>
      </c>
      <c r="EL240" s="2" t="s">
        <v>59</v>
      </c>
      <c r="EM240" s="2" t="s">
        <v>60</v>
      </c>
      <c r="EN240" s="2"/>
      <c r="EO240" s="2" t="s">
        <v>3</v>
      </c>
      <c r="EP240" s="2"/>
      <c r="EQ240" s="2">
        <v>1024</v>
      </c>
      <c r="ER240" s="2">
        <v>0</v>
      </c>
      <c r="ES240" s="2">
        <v>0</v>
      </c>
      <c r="ET240" s="2">
        <v>0</v>
      </c>
      <c r="EU240" s="2">
        <v>0</v>
      </c>
      <c r="EV240" s="2">
        <v>0</v>
      </c>
      <c r="EW240" s="2">
        <v>0</v>
      </c>
      <c r="EX240" s="2">
        <v>0</v>
      </c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>
        <v>0</v>
      </c>
      <c r="FR240" s="2">
        <v>0</v>
      </c>
      <c r="FS240" s="2">
        <v>0</v>
      </c>
      <c r="FT240" s="2"/>
      <c r="FU240" s="2"/>
      <c r="FV240" s="2"/>
      <c r="FW240" s="2"/>
      <c r="FX240" s="2">
        <v>103</v>
      </c>
      <c r="FY240" s="2">
        <v>60</v>
      </c>
      <c r="FZ240" s="2"/>
      <c r="GA240" s="2" t="s">
        <v>3</v>
      </c>
      <c r="GB240" s="2"/>
      <c r="GC240" s="2"/>
      <c r="GD240" s="2">
        <v>1</v>
      </c>
      <c r="GE240" s="2"/>
      <c r="GF240" s="2">
        <v>-2074906300</v>
      </c>
      <c r="GG240" s="2">
        <v>2</v>
      </c>
      <c r="GH240" s="2">
        <v>1</v>
      </c>
      <c r="GI240" s="2">
        <v>-2</v>
      </c>
      <c r="GJ240" s="2">
        <v>0</v>
      </c>
      <c r="GK240" s="2">
        <v>0</v>
      </c>
      <c r="GL240" s="2">
        <f t="shared" si="398"/>
        <v>0</v>
      </c>
      <c r="GM240" s="2">
        <f t="shared" si="399"/>
        <v>0</v>
      </c>
      <c r="GN240" s="2">
        <f t="shared" si="400"/>
        <v>0</v>
      </c>
      <c r="GO240" s="2">
        <f t="shared" si="401"/>
        <v>0</v>
      </c>
      <c r="GP240" s="2">
        <f t="shared" si="402"/>
        <v>0</v>
      </c>
      <c r="GQ240" s="2"/>
      <c r="GR240" s="2">
        <v>0</v>
      </c>
      <c r="GS240" s="2">
        <v>0</v>
      </c>
      <c r="GT240" s="2">
        <v>0</v>
      </c>
      <c r="GU240" s="2" t="s">
        <v>3</v>
      </c>
      <c r="GV240" s="2">
        <f t="shared" si="403"/>
        <v>0</v>
      </c>
      <c r="GW240" s="2">
        <v>1</v>
      </c>
      <c r="GX240" s="2">
        <f t="shared" si="404"/>
        <v>0</v>
      </c>
      <c r="GY240" s="2"/>
      <c r="GZ240" s="2"/>
      <c r="HA240" s="2">
        <v>0</v>
      </c>
      <c r="HB240" s="2">
        <v>0</v>
      </c>
      <c r="HC240" s="2">
        <f t="shared" si="405"/>
        <v>0</v>
      </c>
      <c r="HD240" s="2"/>
      <c r="HE240" s="2" t="s">
        <v>3</v>
      </c>
      <c r="HF240" s="2" t="s">
        <v>3</v>
      </c>
      <c r="HG240" s="2"/>
      <c r="HH240" s="2"/>
      <c r="HI240" s="2"/>
      <c r="HJ240" s="2"/>
      <c r="HK240" s="2"/>
      <c r="HL240" s="2"/>
      <c r="HM240" s="2" t="s">
        <v>3</v>
      </c>
      <c r="HN240" s="2" t="s">
        <v>61</v>
      </c>
      <c r="HO240" s="2" t="s">
        <v>62</v>
      </c>
      <c r="HP240" s="2" t="s">
        <v>59</v>
      </c>
      <c r="HQ240" s="2" t="s">
        <v>59</v>
      </c>
      <c r="HR240" s="2"/>
      <c r="HS240" s="2">
        <v>0</v>
      </c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  <c r="IG240" s="2"/>
      <c r="IH240" s="2"/>
      <c r="II240" s="2"/>
      <c r="IJ240" s="2"/>
      <c r="IK240" s="2">
        <v>0</v>
      </c>
      <c r="IL240" s="2"/>
      <c r="IM240" s="2"/>
      <c r="IN240" s="2"/>
      <c r="IO240" s="2"/>
      <c r="IP240" s="2"/>
      <c r="IQ240" s="2"/>
      <c r="IR240" s="2"/>
      <c r="IS240" s="2"/>
      <c r="IT240" s="2"/>
      <c r="IU240" s="2"/>
    </row>
    <row r="241" spans="1:255" x14ac:dyDescent="0.2">
      <c r="A241">
        <v>18</v>
      </c>
      <c r="B241">
        <v>1</v>
      </c>
      <c r="C241">
        <v>546</v>
      </c>
      <c r="E241" t="s">
        <v>3</v>
      </c>
      <c r="F241" t="s">
        <v>226</v>
      </c>
      <c r="G241" t="s">
        <v>227</v>
      </c>
      <c r="H241" t="s">
        <v>94</v>
      </c>
      <c r="I241">
        <f>I232*J241</f>
        <v>0</v>
      </c>
      <c r="J241">
        <v>0</v>
      </c>
      <c r="K241">
        <v>0</v>
      </c>
      <c r="L241">
        <v>0</v>
      </c>
      <c r="M241">
        <v>0</v>
      </c>
      <c r="N241">
        <f t="shared" si="366"/>
        <v>0</v>
      </c>
      <c r="O241">
        <f t="shared" si="367"/>
        <v>0</v>
      </c>
      <c r="P241">
        <f t="shared" si="368"/>
        <v>0</v>
      </c>
      <c r="Q241">
        <f t="shared" si="369"/>
        <v>0</v>
      </c>
      <c r="R241">
        <f t="shared" si="370"/>
        <v>0</v>
      </c>
      <c r="S241">
        <f t="shared" si="371"/>
        <v>0</v>
      </c>
      <c r="T241">
        <f t="shared" si="372"/>
        <v>0</v>
      </c>
      <c r="U241">
        <f t="shared" si="373"/>
        <v>0</v>
      </c>
      <c r="V241">
        <f t="shared" si="374"/>
        <v>0</v>
      </c>
      <c r="W241">
        <f t="shared" si="375"/>
        <v>0</v>
      </c>
      <c r="X241">
        <f t="shared" si="376"/>
        <v>0</v>
      </c>
      <c r="Y241">
        <f t="shared" si="377"/>
        <v>0</v>
      </c>
      <c r="AA241">
        <v>-1</v>
      </c>
      <c r="AB241">
        <f t="shared" si="378"/>
        <v>0</v>
      </c>
      <c r="AC241">
        <f t="shared" si="379"/>
        <v>0</v>
      </c>
      <c r="AD241">
        <f t="shared" si="380"/>
        <v>0</v>
      </c>
      <c r="AE241">
        <f t="shared" si="381"/>
        <v>0</v>
      </c>
      <c r="AF241">
        <f t="shared" si="382"/>
        <v>0</v>
      </c>
      <c r="AG241">
        <f t="shared" si="383"/>
        <v>0</v>
      </c>
      <c r="AH241">
        <f t="shared" si="384"/>
        <v>0</v>
      </c>
      <c r="AI241">
        <f t="shared" si="385"/>
        <v>0</v>
      </c>
      <c r="AJ241">
        <f t="shared" si="386"/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103</v>
      </c>
      <c r="AU241">
        <v>60</v>
      </c>
      <c r="AV241">
        <v>1</v>
      </c>
      <c r="AW241">
        <v>1</v>
      </c>
      <c r="AZ241">
        <v>1</v>
      </c>
      <c r="BA241">
        <v>1</v>
      </c>
      <c r="BB241">
        <v>1</v>
      </c>
      <c r="BC241">
        <v>1</v>
      </c>
      <c r="BD241" t="s">
        <v>3</v>
      </c>
      <c r="BE241" t="s">
        <v>3</v>
      </c>
      <c r="BF241" t="s">
        <v>3</v>
      </c>
      <c r="BG241" t="s">
        <v>3</v>
      </c>
      <c r="BH241">
        <v>3</v>
      </c>
      <c r="BI241">
        <v>1</v>
      </c>
      <c r="BJ241" t="s">
        <v>3</v>
      </c>
      <c r="BM241">
        <v>33001</v>
      </c>
      <c r="BN241">
        <v>0</v>
      </c>
      <c r="BO241" t="s">
        <v>3</v>
      </c>
      <c r="BP241">
        <v>0</v>
      </c>
      <c r="BQ241">
        <v>2</v>
      </c>
      <c r="BR241">
        <v>0</v>
      </c>
      <c r="BS241">
        <v>1</v>
      </c>
      <c r="BT241">
        <v>1</v>
      </c>
      <c r="BU241">
        <v>1</v>
      </c>
      <c r="BV241">
        <v>1</v>
      </c>
      <c r="BW241">
        <v>1</v>
      </c>
      <c r="BX241">
        <v>1</v>
      </c>
      <c r="BY241" t="s">
        <v>3</v>
      </c>
      <c r="BZ241">
        <v>103</v>
      </c>
      <c r="CA241">
        <v>60</v>
      </c>
      <c r="CB241" t="s">
        <v>3</v>
      </c>
      <c r="CE241">
        <v>0</v>
      </c>
      <c r="CF241">
        <v>0</v>
      </c>
      <c r="CG241">
        <v>0</v>
      </c>
      <c r="CH241">
        <v>0</v>
      </c>
      <c r="CI241">
        <v>0</v>
      </c>
      <c r="CJ241">
        <v>0</v>
      </c>
      <c r="CK241">
        <v>0</v>
      </c>
      <c r="CL241">
        <v>0</v>
      </c>
      <c r="CM241">
        <v>0</v>
      </c>
      <c r="CN241" t="s">
        <v>3</v>
      </c>
      <c r="CO241">
        <v>0</v>
      </c>
      <c r="CP241">
        <f t="shared" si="387"/>
        <v>0</v>
      </c>
      <c r="CQ241">
        <f t="shared" si="388"/>
        <v>0</v>
      </c>
      <c r="CR241">
        <f t="shared" si="389"/>
        <v>0</v>
      </c>
      <c r="CS241">
        <f t="shared" si="390"/>
        <v>0</v>
      </c>
      <c r="CT241">
        <f t="shared" si="391"/>
        <v>0</v>
      </c>
      <c r="CU241">
        <f t="shared" si="392"/>
        <v>0</v>
      </c>
      <c r="CV241">
        <f t="shared" si="393"/>
        <v>0</v>
      </c>
      <c r="CW241">
        <f t="shared" si="394"/>
        <v>0</v>
      </c>
      <c r="CX241">
        <f t="shared" si="395"/>
        <v>0</v>
      </c>
      <c r="CY241">
        <f t="shared" si="396"/>
        <v>0</v>
      </c>
      <c r="CZ241">
        <f t="shared" si="397"/>
        <v>0</v>
      </c>
      <c r="DC241" t="s">
        <v>3</v>
      </c>
      <c r="DD241" t="s">
        <v>3</v>
      </c>
      <c r="DE241" t="s">
        <v>3</v>
      </c>
      <c r="DF241" t="s">
        <v>3</v>
      </c>
      <c r="DG241" t="s">
        <v>3</v>
      </c>
      <c r="DH241" t="s">
        <v>3</v>
      </c>
      <c r="DI241" t="s">
        <v>3</v>
      </c>
      <c r="DJ241" t="s">
        <v>3</v>
      </c>
      <c r="DK241" t="s">
        <v>3</v>
      </c>
      <c r="DL241" t="s">
        <v>3</v>
      </c>
      <c r="DM241" t="s">
        <v>3</v>
      </c>
      <c r="DN241">
        <v>0</v>
      </c>
      <c r="DO241">
        <v>0</v>
      </c>
      <c r="DP241">
        <v>1</v>
      </c>
      <c r="DQ241">
        <v>1</v>
      </c>
      <c r="DU241">
        <v>1009</v>
      </c>
      <c r="DV241" t="s">
        <v>94</v>
      </c>
      <c r="DW241" t="s">
        <v>94</v>
      </c>
      <c r="DX241">
        <v>1000</v>
      </c>
      <c r="DZ241" t="s">
        <v>3</v>
      </c>
      <c r="EA241" t="s">
        <v>3</v>
      </c>
      <c r="EB241" t="s">
        <v>3</v>
      </c>
      <c r="EC241" t="s">
        <v>3</v>
      </c>
      <c r="EE241">
        <v>83666879</v>
      </c>
      <c r="EF241">
        <v>2</v>
      </c>
      <c r="EG241" t="s">
        <v>24</v>
      </c>
      <c r="EH241">
        <v>27</v>
      </c>
      <c r="EI241" t="s">
        <v>59</v>
      </c>
      <c r="EJ241">
        <v>1</v>
      </c>
      <c r="EK241">
        <v>33001</v>
      </c>
      <c r="EL241" t="s">
        <v>59</v>
      </c>
      <c r="EM241" t="s">
        <v>60</v>
      </c>
      <c r="EO241" t="s">
        <v>3</v>
      </c>
      <c r="EQ241">
        <v>1024</v>
      </c>
      <c r="ER241">
        <v>0</v>
      </c>
      <c r="ES241">
        <v>0</v>
      </c>
      <c r="ET241">
        <v>0</v>
      </c>
      <c r="EU241">
        <v>0</v>
      </c>
      <c r="EV241">
        <v>0</v>
      </c>
      <c r="EW241">
        <v>0</v>
      </c>
      <c r="EX241">
        <v>0</v>
      </c>
      <c r="FQ241">
        <v>0</v>
      </c>
      <c r="FR241">
        <v>0</v>
      </c>
      <c r="FS241">
        <v>0</v>
      </c>
      <c r="FX241">
        <v>103</v>
      </c>
      <c r="FY241">
        <v>60</v>
      </c>
      <c r="GA241" t="s">
        <v>3</v>
      </c>
      <c r="GD241">
        <v>1</v>
      </c>
      <c r="GF241">
        <v>-2074906300</v>
      </c>
      <c r="GG241">
        <v>2</v>
      </c>
      <c r="GH241">
        <v>1</v>
      </c>
      <c r="GI241">
        <v>-2</v>
      </c>
      <c r="GJ241">
        <v>0</v>
      </c>
      <c r="GK241">
        <v>0</v>
      </c>
      <c r="GL241">
        <f t="shared" si="398"/>
        <v>0</v>
      </c>
      <c r="GM241">
        <f t="shared" si="399"/>
        <v>0</v>
      </c>
      <c r="GN241">
        <f t="shared" si="400"/>
        <v>0</v>
      </c>
      <c r="GO241">
        <f t="shared" si="401"/>
        <v>0</v>
      </c>
      <c r="GP241">
        <f t="shared" si="402"/>
        <v>0</v>
      </c>
      <c r="GR241">
        <v>0</v>
      </c>
      <c r="GS241">
        <v>0</v>
      </c>
      <c r="GT241">
        <v>0</v>
      </c>
      <c r="GU241" t="s">
        <v>3</v>
      </c>
      <c r="GV241">
        <f t="shared" si="403"/>
        <v>0</v>
      </c>
      <c r="GW241">
        <v>1</v>
      </c>
      <c r="GX241">
        <f t="shared" si="404"/>
        <v>0</v>
      </c>
      <c r="HA241">
        <v>0</v>
      </c>
      <c r="HB241">
        <v>0</v>
      </c>
      <c r="HC241">
        <f t="shared" si="405"/>
        <v>0</v>
      </c>
      <c r="HE241" t="s">
        <v>3</v>
      </c>
      <c r="HF241" t="s">
        <v>3</v>
      </c>
      <c r="HM241" t="s">
        <v>3</v>
      </c>
      <c r="HN241" t="s">
        <v>61</v>
      </c>
      <c r="HO241" t="s">
        <v>62</v>
      </c>
      <c r="HP241" t="s">
        <v>59</v>
      </c>
      <c r="HQ241" t="s">
        <v>59</v>
      </c>
      <c r="HS241">
        <v>0</v>
      </c>
      <c r="IK241">
        <v>0</v>
      </c>
    </row>
    <row r="242" spans="1:255" x14ac:dyDescent="0.2">
      <c r="A242" s="2">
        <v>18</v>
      </c>
      <c r="B242" s="2">
        <v>1</v>
      </c>
      <c r="C242" s="2">
        <v>532</v>
      </c>
      <c r="D242" s="2"/>
      <c r="E242" s="2" t="s">
        <v>3</v>
      </c>
      <c r="F242" s="2" t="s">
        <v>102</v>
      </c>
      <c r="G242" s="2" t="s">
        <v>204</v>
      </c>
      <c r="H242" s="2" t="s">
        <v>43</v>
      </c>
      <c r="I242" s="2">
        <f>I231*J242</f>
        <v>0</v>
      </c>
      <c r="J242" s="2">
        <v>0</v>
      </c>
      <c r="K242" s="2">
        <v>0</v>
      </c>
      <c r="L242" s="2">
        <v>0</v>
      </c>
      <c r="M242" s="2">
        <v>0</v>
      </c>
      <c r="N242" s="2">
        <f t="shared" si="366"/>
        <v>0</v>
      </c>
      <c r="O242" s="2">
        <f t="shared" si="367"/>
        <v>0</v>
      </c>
      <c r="P242" s="2">
        <f t="shared" si="368"/>
        <v>0</v>
      </c>
      <c r="Q242" s="2">
        <f t="shared" si="369"/>
        <v>0</v>
      </c>
      <c r="R242" s="2">
        <f t="shared" si="370"/>
        <v>0</v>
      </c>
      <c r="S242" s="2">
        <f t="shared" si="371"/>
        <v>0</v>
      </c>
      <c r="T242" s="2">
        <f t="shared" si="372"/>
        <v>0</v>
      </c>
      <c r="U242" s="2">
        <f t="shared" si="373"/>
        <v>0</v>
      </c>
      <c r="V242" s="2">
        <f t="shared" si="374"/>
        <v>0</v>
      </c>
      <c r="W242" s="2">
        <f t="shared" si="375"/>
        <v>0</v>
      </c>
      <c r="X242" s="2">
        <f t="shared" si="376"/>
        <v>0</v>
      </c>
      <c r="Y242" s="2">
        <f t="shared" si="377"/>
        <v>0</v>
      </c>
      <c r="Z242" s="2"/>
      <c r="AA242" s="2">
        <v>-1</v>
      </c>
      <c r="AB242" s="2">
        <f t="shared" si="378"/>
        <v>0</v>
      </c>
      <c r="AC242" s="2">
        <f t="shared" si="379"/>
        <v>0</v>
      </c>
      <c r="AD242" s="2">
        <f t="shared" si="380"/>
        <v>0</v>
      </c>
      <c r="AE242" s="2">
        <f t="shared" si="381"/>
        <v>0</v>
      </c>
      <c r="AF242" s="2">
        <f t="shared" si="382"/>
        <v>0</v>
      </c>
      <c r="AG242" s="2">
        <f t="shared" si="383"/>
        <v>0</v>
      </c>
      <c r="AH242" s="2">
        <f t="shared" si="384"/>
        <v>0</v>
      </c>
      <c r="AI242" s="2">
        <f t="shared" si="385"/>
        <v>0</v>
      </c>
      <c r="AJ242" s="2">
        <f t="shared" si="386"/>
        <v>0</v>
      </c>
      <c r="AK242" s="2">
        <v>0</v>
      </c>
      <c r="AL242" s="2">
        <v>0</v>
      </c>
      <c r="AM242" s="2">
        <v>0</v>
      </c>
      <c r="AN242" s="2">
        <v>0</v>
      </c>
      <c r="AO242" s="2">
        <v>0</v>
      </c>
      <c r="AP242" s="2">
        <v>0</v>
      </c>
      <c r="AQ242" s="2">
        <v>0</v>
      </c>
      <c r="AR242" s="2">
        <v>0</v>
      </c>
      <c r="AS242" s="2">
        <v>0</v>
      </c>
      <c r="AT242" s="2">
        <v>103</v>
      </c>
      <c r="AU242" s="2">
        <v>60</v>
      </c>
      <c r="AV242" s="2">
        <v>1</v>
      </c>
      <c r="AW242" s="2">
        <v>1</v>
      </c>
      <c r="AX242" s="2"/>
      <c r="AY242" s="2"/>
      <c r="AZ242" s="2">
        <v>1</v>
      </c>
      <c r="BA242" s="2">
        <v>1</v>
      </c>
      <c r="BB242" s="2">
        <v>1</v>
      </c>
      <c r="BC242" s="2">
        <v>1</v>
      </c>
      <c r="BD242" s="2" t="s">
        <v>3</v>
      </c>
      <c r="BE242" s="2" t="s">
        <v>3</v>
      </c>
      <c r="BF242" s="2" t="s">
        <v>3</v>
      </c>
      <c r="BG242" s="2" t="s">
        <v>3</v>
      </c>
      <c r="BH242" s="2">
        <v>3</v>
      </c>
      <c r="BI242" s="2">
        <v>1</v>
      </c>
      <c r="BJ242" s="2" t="s">
        <v>3</v>
      </c>
      <c r="BK242" s="2"/>
      <c r="BL242" s="2"/>
      <c r="BM242" s="2">
        <v>33001</v>
      </c>
      <c r="BN242" s="2">
        <v>0</v>
      </c>
      <c r="BO242" s="2" t="s">
        <v>3</v>
      </c>
      <c r="BP242" s="2">
        <v>0</v>
      </c>
      <c r="BQ242" s="2">
        <v>2</v>
      </c>
      <c r="BR242" s="2">
        <v>0</v>
      </c>
      <c r="BS242" s="2">
        <v>1</v>
      </c>
      <c r="BT242" s="2">
        <v>1</v>
      </c>
      <c r="BU242" s="2">
        <v>1</v>
      </c>
      <c r="BV242" s="2">
        <v>1</v>
      </c>
      <c r="BW242" s="2">
        <v>1</v>
      </c>
      <c r="BX242" s="2">
        <v>1</v>
      </c>
      <c r="BY242" s="2" t="s">
        <v>3</v>
      </c>
      <c r="BZ242" s="2">
        <v>103</v>
      </c>
      <c r="CA242" s="2">
        <v>60</v>
      </c>
      <c r="CB242" s="2" t="s">
        <v>3</v>
      </c>
      <c r="CC242" s="2"/>
      <c r="CD242" s="2"/>
      <c r="CE242" s="2">
        <v>0</v>
      </c>
      <c r="CF242" s="2">
        <v>0</v>
      </c>
      <c r="CG242" s="2">
        <v>0</v>
      </c>
      <c r="CH242" s="2">
        <v>0</v>
      </c>
      <c r="CI242" s="2">
        <v>0</v>
      </c>
      <c r="CJ242" s="2">
        <v>0</v>
      </c>
      <c r="CK242" s="2">
        <v>0</v>
      </c>
      <c r="CL242" s="2">
        <v>0</v>
      </c>
      <c r="CM242" s="2">
        <v>0</v>
      </c>
      <c r="CN242" s="2" t="s">
        <v>3</v>
      </c>
      <c r="CO242" s="2">
        <v>0</v>
      </c>
      <c r="CP242" s="2">
        <f t="shared" si="387"/>
        <v>0</v>
      </c>
      <c r="CQ242" s="2">
        <f t="shared" si="388"/>
        <v>0</v>
      </c>
      <c r="CR242" s="2">
        <f t="shared" si="389"/>
        <v>0</v>
      </c>
      <c r="CS242" s="2">
        <f t="shared" si="390"/>
        <v>0</v>
      </c>
      <c r="CT242" s="2">
        <f t="shared" si="391"/>
        <v>0</v>
      </c>
      <c r="CU242" s="2">
        <f t="shared" si="392"/>
        <v>0</v>
      </c>
      <c r="CV242" s="2">
        <f t="shared" si="393"/>
        <v>0</v>
      </c>
      <c r="CW242" s="2">
        <f t="shared" si="394"/>
        <v>0</v>
      </c>
      <c r="CX242" s="2">
        <f t="shared" si="395"/>
        <v>0</v>
      </c>
      <c r="CY242" s="2">
        <f t="shared" si="396"/>
        <v>0</v>
      </c>
      <c r="CZ242" s="2">
        <f t="shared" si="397"/>
        <v>0</v>
      </c>
      <c r="DA242" s="2"/>
      <c r="DB242" s="2"/>
      <c r="DC242" s="2" t="s">
        <v>3</v>
      </c>
      <c r="DD242" s="2" t="s">
        <v>3</v>
      </c>
      <c r="DE242" s="2" t="s">
        <v>3</v>
      </c>
      <c r="DF242" s="2" t="s">
        <v>3</v>
      </c>
      <c r="DG242" s="2" t="s">
        <v>3</v>
      </c>
      <c r="DH242" s="2" t="s">
        <v>3</v>
      </c>
      <c r="DI242" s="2" t="s">
        <v>3</v>
      </c>
      <c r="DJ242" s="2" t="s">
        <v>3</v>
      </c>
      <c r="DK242" s="2" t="s">
        <v>3</v>
      </c>
      <c r="DL242" s="2" t="s">
        <v>3</v>
      </c>
      <c r="DM242" s="2" t="s">
        <v>3</v>
      </c>
      <c r="DN242" s="2">
        <v>0</v>
      </c>
      <c r="DO242" s="2">
        <v>0</v>
      </c>
      <c r="DP242" s="2">
        <v>1</v>
      </c>
      <c r="DQ242" s="2">
        <v>1</v>
      </c>
      <c r="DR242" s="2"/>
      <c r="DS242" s="2"/>
      <c r="DT242" s="2"/>
      <c r="DU242" s="2">
        <v>1013</v>
      </c>
      <c r="DV242" s="2" t="s">
        <v>43</v>
      </c>
      <c r="DW242" s="2" t="s">
        <v>43</v>
      </c>
      <c r="DX242" s="2">
        <v>1</v>
      </c>
      <c r="DY242" s="2"/>
      <c r="DZ242" s="2" t="s">
        <v>3</v>
      </c>
      <c r="EA242" s="2" t="s">
        <v>3</v>
      </c>
      <c r="EB242" s="2" t="s">
        <v>3</v>
      </c>
      <c r="EC242" s="2" t="s">
        <v>3</v>
      </c>
      <c r="ED242" s="2"/>
      <c r="EE242" s="2">
        <v>83666879</v>
      </c>
      <c r="EF242" s="2">
        <v>2</v>
      </c>
      <c r="EG242" s="2" t="s">
        <v>24</v>
      </c>
      <c r="EH242" s="2">
        <v>27</v>
      </c>
      <c r="EI242" s="2" t="s">
        <v>59</v>
      </c>
      <c r="EJ242" s="2">
        <v>1</v>
      </c>
      <c r="EK242" s="2">
        <v>33001</v>
      </c>
      <c r="EL242" s="2" t="s">
        <v>59</v>
      </c>
      <c r="EM242" s="2" t="s">
        <v>60</v>
      </c>
      <c r="EN242" s="2"/>
      <c r="EO242" s="2" t="s">
        <v>3</v>
      </c>
      <c r="EP242" s="2"/>
      <c r="EQ242" s="2">
        <v>1024</v>
      </c>
      <c r="ER242" s="2">
        <v>0</v>
      </c>
      <c r="ES242" s="2">
        <v>0</v>
      </c>
      <c r="ET242" s="2">
        <v>0</v>
      </c>
      <c r="EU242" s="2">
        <v>0</v>
      </c>
      <c r="EV242" s="2">
        <v>0</v>
      </c>
      <c r="EW242" s="2">
        <v>0</v>
      </c>
      <c r="EX242" s="2">
        <v>0</v>
      </c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>
        <v>0</v>
      </c>
      <c r="FR242" s="2">
        <v>0</v>
      </c>
      <c r="FS242" s="2">
        <v>0</v>
      </c>
      <c r="FT242" s="2"/>
      <c r="FU242" s="2"/>
      <c r="FV242" s="2"/>
      <c r="FW242" s="2"/>
      <c r="FX242" s="2">
        <v>103</v>
      </c>
      <c r="FY242" s="2">
        <v>60</v>
      </c>
      <c r="FZ242" s="2"/>
      <c r="GA242" s="2" t="s">
        <v>3</v>
      </c>
      <c r="GB242" s="2"/>
      <c r="GC242" s="2"/>
      <c r="GD242" s="2">
        <v>1</v>
      </c>
      <c r="GE242" s="2"/>
      <c r="GF242" s="2">
        <v>1740798612</v>
      </c>
      <c r="GG242" s="2">
        <v>2</v>
      </c>
      <c r="GH242" s="2">
        <v>1</v>
      </c>
      <c r="GI242" s="2">
        <v>-2</v>
      </c>
      <c r="GJ242" s="2">
        <v>0</v>
      </c>
      <c r="GK242" s="2">
        <v>0</v>
      </c>
      <c r="GL242" s="2">
        <f t="shared" si="398"/>
        <v>0</v>
      </c>
      <c r="GM242" s="2">
        <f t="shared" si="399"/>
        <v>0</v>
      </c>
      <c r="GN242" s="2">
        <f t="shared" si="400"/>
        <v>0</v>
      </c>
      <c r="GO242" s="2">
        <f t="shared" si="401"/>
        <v>0</v>
      </c>
      <c r="GP242" s="2">
        <f t="shared" si="402"/>
        <v>0</v>
      </c>
      <c r="GQ242" s="2"/>
      <c r="GR242" s="2">
        <v>0</v>
      </c>
      <c r="GS242" s="2">
        <v>0</v>
      </c>
      <c r="GT242" s="2">
        <v>0</v>
      </c>
      <c r="GU242" s="2" t="s">
        <v>3</v>
      </c>
      <c r="GV242" s="2">
        <f t="shared" si="403"/>
        <v>0</v>
      </c>
      <c r="GW242" s="2">
        <v>1</v>
      </c>
      <c r="GX242" s="2">
        <f t="shared" si="404"/>
        <v>0</v>
      </c>
      <c r="GY242" s="2"/>
      <c r="GZ242" s="2"/>
      <c r="HA242" s="2">
        <v>0</v>
      </c>
      <c r="HB242" s="2">
        <v>0</v>
      </c>
      <c r="HC242" s="2">
        <f t="shared" si="405"/>
        <v>0</v>
      </c>
      <c r="HD242" s="2"/>
      <c r="HE242" s="2" t="s">
        <v>3</v>
      </c>
      <c r="HF242" s="2" t="s">
        <v>3</v>
      </c>
      <c r="HG242" s="2"/>
      <c r="HH242" s="2"/>
      <c r="HI242" s="2"/>
      <c r="HJ242" s="2"/>
      <c r="HK242" s="2"/>
      <c r="HL242" s="2"/>
      <c r="HM242" s="2" t="s">
        <v>3</v>
      </c>
      <c r="HN242" s="2" t="s">
        <v>61</v>
      </c>
      <c r="HO242" s="2" t="s">
        <v>62</v>
      </c>
      <c r="HP242" s="2" t="s">
        <v>59</v>
      </c>
      <c r="HQ242" s="2" t="s">
        <v>59</v>
      </c>
      <c r="HR242" s="2"/>
      <c r="HS242" s="2">
        <v>0</v>
      </c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  <c r="IF242" s="2"/>
      <c r="IG242" s="2"/>
      <c r="IH242" s="2"/>
      <c r="II242" s="2"/>
      <c r="IJ242" s="2"/>
      <c r="IK242" s="2">
        <v>0</v>
      </c>
      <c r="IL242" s="2"/>
      <c r="IM242" s="2"/>
      <c r="IN242" s="2"/>
      <c r="IO242" s="2"/>
      <c r="IP242" s="2"/>
      <c r="IQ242" s="2"/>
      <c r="IR242" s="2"/>
      <c r="IS242" s="2"/>
      <c r="IT242" s="2"/>
      <c r="IU242" s="2"/>
    </row>
    <row r="243" spans="1:255" x14ac:dyDescent="0.2">
      <c r="A243">
        <v>18</v>
      </c>
      <c r="B243">
        <v>1</v>
      </c>
      <c r="C243">
        <v>547</v>
      </c>
      <c r="E243" t="s">
        <v>3</v>
      </c>
      <c r="F243" t="s">
        <v>102</v>
      </c>
      <c r="G243" t="s">
        <v>204</v>
      </c>
      <c r="H243" t="s">
        <v>43</v>
      </c>
      <c r="I243">
        <f>I232*J243</f>
        <v>0</v>
      </c>
      <c r="J243">
        <v>0</v>
      </c>
      <c r="K243">
        <v>0</v>
      </c>
      <c r="L243">
        <v>0</v>
      </c>
      <c r="M243">
        <v>0</v>
      </c>
      <c r="N243">
        <f t="shared" si="366"/>
        <v>0</v>
      </c>
      <c r="O243">
        <f t="shared" si="367"/>
        <v>0</v>
      </c>
      <c r="P243">
        <f t="shared" si="368"/>
        <v>0</v>
      </c>
      <c r="Q243">
        <f t="shared" si="369"/>
        <v>0</v>
      </c>
      <c r="R243">
        <f t="shared" si="370"/>
        <v>0</v>
      </c>
      <c r="S243">
        <f t="shared" si="371"/>
        <v>0</v>
      </c>
      <c r="T243">
        <f t="shared" si="372"/>
        <v>0</v>
      </c>
      <c r="U243">
        <f t="shared" si="373"/>
        <v>0</v>
      </c>
      <c r="V243">
        <f t="shared" si="374"/>
        <v>0</v>
      </c>
      <c r="W243">
        <f t="shared" si="375"/>
        <v>0</v>
      </c>
      <c r="X243">
        <f t="shared" si="376"/>
        <v>0</v>
      </c>
      <c r="Y243">
        <f t="shared" si="377"/>
        <v>0</v>
      </c>
      <c r="AA243">
        <v>-1</v>
      </c>
      <c r="AB243">
        <f t="shared" si="378"/>
        <v>0</v>
      </c>
      <c r="AC243">
        <f t="shared" si="379"/>
        <v>0</v>
      </c>
      <c r="AD243">
        <f t="shared" si="380"/>
        <v>0</v>
      </c>
      <c r="AE243">
        <f t="shared" si="381"/>
        <v>0</v>
      </c>
      <c r="AF243">
        <f t="shared" si="382"/>
        <v>0</v>
      </c>
      <c r="AG243">
        <f t="shared" si="383"/>
        <v>0</v>
      </c>
      <c r="AH243">
        <f t="shared" si="384"/>
        <v>0</v>
      </c>
      <c r="AI243">
        <f t="shared" si="385"/>
        <v>0</v>
      </c>
      <c r="AJ243">
        <f t="shared" si="386"/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103</v>
      </c>
      <c r="AU243">
        <v>60</v>
      </c>
      <c r="AV243">
        <v>1</v>
      </c>
      <c r="AW243">
        <v>1</v>
      </c>
      <c r="AZ243">
        <v>1</v>
      </c>
      <c r="BA243">
        <v>1</v>
      </c>
      <c r="BB243">
        <v>1</v>
      </c>
      <c r="BC243">
        <v>1</v>
      </c>
      <c r="BD243" t="s">
        <v>3</v>
      </c>
      <c r="BE243" t="s">
        <v>3</v>
      </c>
      <c r="BF243" t="s">
        <v>3</v>
      </c>
      <c r="BG243" t="s">
        <v>3</v>
      </c>
      <c r="BH243">
        <v>3</v>
      </c>
      <c r="BI243">
        <v>1</v>
      </c>
      <c r="BJ243" t="s">
        <v>3</v>
      </c>
      <c r="BM243">
        <v>33001</v>
      </c>
      <c r="BN243">
        <v>0</v>
      </c>
      <c r="BO243" t="s">
        <v>3</v>
      </c>
      <c r="BP243">
        <v>0</v>
      </c>
      <c r="BQ243">
        <v>2</v>
      </c>
      <c r="BR243">
        <v>0</v>
      </c>
      <c r="BS243">
        <v>1</v>
      </c>
      <c r="BT243">
        <v>1</v>
      </c>
      <c r="BU243">
        <v>1</v>
      </c>
      <c r="BV243">
        <v>1</v>
      </c>
      <c r="BW243">
        <v>1</v>
      </c>
      <c r="BX243">
        <v>1</v>
      </c>
      <c r="BY243" t="s">
        <v>3</v>
      </c>
      <c r="BZ243">
        <v>103</v>
      </c>
      <c r="CA243">
        <v>60</v>
      </c>
      <c r="CB243" t="s">
        <v>3</v>
      </c>
      <c r="CE243">
        <v>0</v>
      </c>
      <c r="CF243">
        <v>0</v>
      </c>
      <c r="CG243">
        <v>0</v>
      </c>
      <c r="CH243">
        <v>0</v>
      </c>
      <c r="CI243">
        <v>0</v>
      </c>
      <c r="CJ243">
        <v>0</v>
      </c>
      <c r="CK243">
        <v>0</v>
      </c>
      <c r="CL243">
        <v>0</v>
      </c>
      <c r="CM243">
        <v>0</v>
      </c>
      <c r="CN243" t="s">
        <v>3</v>
      </c>
      <c r="CO243">
        <v>0</v>
      </c>
      <c r="CP243">
        <f t="shared" si="387"/>
        <v>0</v>
      </c>
      <c r="CQ243">
        <f t="shared" si="388"/>
        <v>0</v>
      </c>
      <c r="CR243">
        <f t="shared" si="389"/>
        <v>0</v>
      </c>
      <c r="CS243">
        <f t="shared" si="390"/>
        <v>0</v>
      </c>
      <c r="CT243">
        <f t="shared" si="391"/>
        <v>0</v>
      </c>
      <c r="CU243">
        <f t="shared" si="392"/>
        <v>0</v>
      </c>
      <c r="CV243">
        <f t="shared" si="393"/>
        <v>0</v>
      </c>
      <c r="CW243">
        <f t="shared" si="394"/>
        <v>0</v>
      </c>
      <c r="CX243">
        <f t="shared" si="395"/>
        <v>0</v>
      </c>
      <c r="CY243">
        <f t="shared" si="396"/>
        <v>0</v>
      </c>
      <c r="CZ243">
        <f t="shared" si="397"/>
        <v>0</v>
      </c>
      <c r="DC243" t="s">
        <v>3</v>
      </c>
      <c r="DD243" t="s">
        <v>3</v>
      </c>
      <c r="DE243" t="s">
        <v>3</v>
      </c>
      <c r="DF243" t="s">
        <v>3</v>
      </c>
      <c r="DG243" t="s">
        <v>3</v>
      </c>
      <c r="DH243" t="s">
        <v>3</v>
      </c>
      <c r="DI243" t="s">
        <v>3</v>
      </c>
      <c r="DJ243" t="s">
        <v>3</v>
      </c>
      <c r="DK243" t="s">
        <v>3</v>
      </c>
      <c r="DL243" t="s">
        <v>3</v>
      </c>
      <c r="DM243" t="s">
        <v>3</v>
      </c>
      <c r="DN243">
        <v>0</v>
      </c>
      <c r="DO243">
        <v>0</v>
      </c>
      <c r="DP243">
        <v>1</v>
      </c>
      <c r="DQ243">
        <v>1</v>
      </c>
      <c r="DU243">
        <v>1013</v>
      </c>
      <c r="DV243" t="s">
        <v>43</v>
      </c>
      <c r="DW243" t="s">
        <v>43</v>
      </c>
      <c r="DX243">
        <v>1</v>
      </c>
      <c r="DZ243" t="s">
        <v>3</v>
      </c>
      <c r="EA243" t="s">
        <v>3</v>
      </c>
      <c r="EB243" t="s">
        <v>3</v>
      </c>
      <c r="EC243" t="s">
        <v>3</v>
      </c>
      <c r="EE243">
        <v>83666879</v>
      </c>
      <c r="EF243">
        <v>2</v>
      </c>
      <c r="EG243" t="s">
        <v>24</v>
      </c>
      <c r="EH243">
        <v>27</v>
      </c>
      <c r="EI243" t="s">
        <v>59</v>
      </c>
      <c r="EJ243">
        <v>1</v>
      </c>
      <c r="EK243">
        <v>33001</v>
      </c>
      <c r="EL243" t="s">
        <v>59</v>
      </c>
      <c r="EM243" t="s">
        <v>60</v>
      </c>
      <c r="EO243" t="s">
        <v>3</v>
      </c>
      <c r="EQ243">
        <v>1024</v>
      </c>
      <c r="ER243">
        <v>0</v>
      </c>
      <c r="ES243">
        <v>0</v>
      </c>
      <c r="ET243">
        <v>0</v>
      </c>
      <c r="EU243">
        <v>0</v>
      </c>
      <c r="EV243">
        <v>0</v>
      </c>
      <c r="EW243">
        <v>0</v>
      </c>
      <c r="EX243">
        <v>0</v>
      </c>
      <c r="FQ243">
        <v>0</v>
      </c>
      <c r="FR243">
        <v>0</v>
      </c>
      <c r="FS243">
        <v>0</v>
      </c>
      <c r="FX243">
        <v>103</v>
      </c>
      <c r="FY243">
        <v>60</v>
      </c>
      <c r="GA243" t="s">
        <v>3</v>
      </c>
      <c r="GD243">
        <v>1</v>
      </c>
      <c r="GF243">
        <v>1740798612</v>
      </c>
      <c r="GG243">
        <v>2</v>
      </c>
      <c r="GH243">
        <v>1</v>
      </c>
      <c r="GI243">
        <v>-2</v>
      </c>
      <c r="GJ243">
        <v>0</v>
      </c>
      <c r="GK243">
        <v>0</v>
      </c>
      <c r="GL243">
        <f t="shared" si="398"/>
        <v>0</v>
      </c>
      <c r="GM243">
        <f t="shared" si="399"/>
        <v>0</v>
      </c>
      <c r="GN243">
        <f t="shared" si="400"/>
        <v>0</v>
      </c>
      <c r="GO243">
        <f t="shared" si="401"/>
        <v>0</v>
      </c>
      <c r="GP243">
        <f t="shared" si="402"/>
        <v>0</v>
      </c>
      <c r="GR243">
        <v>0</v>
      </c>
      <c r="GS243">
        <v>0</v>
      </c>
      <c r="GT243">
        <v>0</v>
      </c>
      <c r="GU243" t="s">
        <v>3</v>
      </c>
      <c r="GV243">
        <f t="shared" si="403"/>
        <v>0</v>
      </c>
      <c r="GW243">
        <v>1</v>
      </c>
      <c r="GX243">
        <f t="shared" si="404"/>
        <v>0</v>
      </c>
      <c r="HA243">
        <v>0</v>
      </c>
      <c r="HB243">
        <v>0</v>
      </c>
      <c r="HC243">
        <f t="shared" si="405"/>
        <v>0</v>
      </c>
      <c r="HE243" t="s">
        <v>3</v>
      </c>
      <c r="HF243" t="s">
        <v>3</v>
      </c>
      <c r="HM243" t="s">
        <v>3</v>
      </c>
      <c r="HN243" t="s">
        <v>61</v>
      </c>
      <c r="HO243" t="s">
        <v>62</v>
      </c>
      <c r="HP243" t="s">
        <v>59</v>
      </c>
      <c r="HQ243" t="s">
        <v>59</v>
      </c>
      <c r="HS243">
        <v>0</v>
      </c>
      <c r="IK243">
        <v>0</v>
      </c>
    </row>
    <row r="244" spans="1:255" x14ac:dyDescent="0.2">
      <c r="A244" s="2">
        <v>18</v>
      </c>
      <c r="B244" s="2">
        <v>1</v>
      </c>
      <c r="C244" s="2">
        <v>533</v>
      </c>
      <c r="D244" s="2"/>
      <c r="E244" s="2" t="s">
        <v>3</v>
      </c>
      <c r="F244" s="2" t="s">
        <v>205</v>
      </c>
      <c r="G244" s="2" t="s">
        <v>121</v>
      </c>
      <c r="H244" s="2" t="s">
        <v>86</v>
      </c>
      <c r="I244" s="2">
        <f>I231*J244</f>
        <v>0</v>
      </c>
      <c r="J244" s="2">
        <v>0</v>
      </c>
      <c r="K244" s="2">
        <v>0</v>
      </c>
      <c r="L244" s="2">
        <v>0</v>
      </c>
      <c r="M244" s="2">
        <v>0</v>
      </c>
      <c r="N244" s="2">
        <f t="shared" si="366"/>
        <v>0</v>
      </c>
      <c r="O244" s="2">
        <f t="shared" si="367"/>
        <v>0</v>
      </c>
      <c r="P244" s="2">
        <f t="shared" si="368"/>
        <v>0</v>
      </c>
      <c r="Q244" s="2">
        <f t="shared" si="369"/>
        <v>0</v>
      </c>
      <c r="R244" s="2">
        <f t="shared" si="370"/>
        <v>0</v>
      </c>
      <c r="S244" s="2">
        <f t="shared" si="371"/>
        <v>0</v>
      </c>
      <c r="T244" s="2">
        <f t="shared" si="372"/>
        <v>0</v>
      </c>
      <c r="U244" s="2">
        <f t="shared" si="373"/>
        <v>0</v>
      </c>
      <c r="V244" s="2">
        <f t="shared" si="374"/>
        <v>0</v>
      </c>
      <c r="W244" s="2">
        <f t="shared" si="375"/>
        <v>0</v>
      </c>
      <c r="X244" s="2">
        <f t="shared" si="376"/>
        <v>0</v>
      </c>
      <c r="Y244" s="2">
        <f t="shared" si="377"/>
        <v>0</v>
      </c>
      <c r="Z244" s="2"/>
      <c r="AA244" s="2">
        <v>-1</v>
      </c>
      <c r="AB244" s="2">
        <f t="shared" si="378"/>
        <v>0</v>
      </c>
      <c r="AC244" s="2">
        <f t="shared" si="379"/>
        <v>0</v>
      </c>
      <c r="AD244" s="2">
        <f t="shared" si="380"/>
        <v>0</v>
      </c>
      <c r="AE244" s="2">
        <f t="shared" si="381"/>
        <v>0</v>
      </c>
      <c r="AF244" s="2">
        <f t="shared" si="382"/>
        <v>0</v>
      </c>
      <c r="AG244" s="2">
        <f t="shared" si="383"/>
        <v>0</v>
      </c>
      <c r="AH244" s="2">
        <f t="shared" si="384"/>
        <v>0</v>
      </c>
      <c r="AI244" s="2">
        <f t="shared" si="385"/>
        <v>0</v>
      </c>
      <c r="AJ244" s="2">
        <f t="shared" si="386"/>
        <v>0</v>
      </c>
      <c r="AK244" s="2">
        <v>0</v>
      </c>
      <c r="AL244" s="2">
        <v>0</v>
      </c>
      <c r="AM244" s="2">
        <v>0</v>
      </c>
      <c r="AN244" s="2">
        <v>0</v>
      </c>
      <c r="AO244" s="2">
        <v>0</v>
      </c>
      <c r="AP244" s="2">
        <v>0</v>
      </c>
      <c r="AQ244" s="2">
        <v>0</v>
      </c>
      <c r="AR244" s="2">
        <v>0</v>
      </c>
      <c r="AS244" s="2">
        <v>0</v>
      </c>
      <c r="AT244" s="2">
        <v>103</v>
      </c>
      <c r="AU244" s="2">
        <v>60</v>
      </c>
      <c r="AV244" s="2">
        <v>1</v>
      </c>
      <c r="AW244" s="2">
        <v>1</v>
      </c>
      <c r="AX244" s="2"/>
      <c r="AY244" s="2"/>
      <c r="AZ244" s="2">
        <v>1</v>
      </c>
      <c r="BA244" s="2">
        <v>1</v>
      </c>
      <c r="BB244" s="2">
        <v>1</v>
      </c>
      <c r="BC244" s="2">
        <v>1</v>
      </c>
      <c r="BD244" s="2" t="s">
        <v>3</v>
      </c>
      <c r="BE244" s="2" t="s">
        <v>3</v>
      </c>
      <c r="BF244" s="2" t="s">
        <v>3</v>
      </c>
      <c r="BG244" s="2" t="s">
        <v>3</v>
      </c>
      <c r="BH244" s="2">
        <v>3</v>
      </c>
      <c r="BI244" s="2">
        <v>1</v>
      </c>
      <c r="BJ244" s="2" t="s">
        <v>3</v>
      </c>
      <c r="BK244" s="2"/>
      <c r="BL244" s="2"/>
      <c r="BM244" s="2">
        <v>33001</v>
      </c>
      <c r="BN244" s="2">
        <v>0</v>
      </c>
      <c r="BO244" s="2" t="s">
        <v>3</v>
      </c>
      <c r="BP244" s="2">
        <v>0</v>
      </c>
      <c r="BQ244" s="2">
        <v>2</v>
      </c>
      <c r="BR244" s="2">
        <v>0</v>
      </c>
      <c r="BS244" s="2">
        <v>1</v>
      </c>
      <c r="BT244" s="2">
        <v>1</v>
      </c>
      <c r="BU244" s="2">
        <v>1</v>
      </c>
      <c r="BV244" s="2">
        <v>1</v>
      </c>
      <c r="BW244" s="2">
        <v>1</v>
      </c>
      <c r="BX244" s="2">
        <v>1</v>
      </c>
      <c r="BY244" s="2" t="s">
        <v>3</v>
      </c>
      <c r="BZ244" s="2">
        <v>103</v>
      </c>
      <c r="CA244" s="2">
        <v>60</v>
      </c>
      <c r="CB244" s="2" t="s">
        <v>3</v>
      </c>
      <c r="CC244" s="2"/>
      <c r="CD244" s="2"/>
      <c r="CE244" s="2">
        <v>0</v>
      </c>
      <c r="CF244" s="2">
        <v>0</v>
      </c>
      <c r="CG244" s="2">
        <v>0</v>
      </c>
      <c r="CH244" s="2">
        <v>0</v>
      </c>
      <c r="CI244" s="2">
        <v>0</v>
      </c>
      <c r="CJ244" s="2">
        <v>0</v>
      </c>
      <c r="CK244" s="2">
        <v>0</v>
      </c>
      <c r="CL244" s="2">
        <v>0</v>
      </c>
      <c r="CM244" s="2">
        <v>0</v>
      </c>
      <c r="CN244" s="2" t="s">
        <v>3</v>
      </c>
      <c r="CO244" s="2">
        <v>0</v>
      </c>
      <c r="CP244" s="2">
        <f t="shared" si="387"/>
        <v>0</v>
      </c>
      <c r="CQ244" s="2">
        <f t="shared" si="388"/>
        <v>0</v>
      </c>
      <c r="CR244" s="2">
        <f t="shared" si="389"/>
        <v>0</v>
      </c>
      <c r="CS244" s="2">
        <f t="shared" si="390"/>
        <v>0</v>
      </c>
      <c r="CT244" s="2">
        <f t="shared" si="391"/>
        <v>0</v>
      </c>
      <c r="CU244" s="2">
        <f t="shared" si="392"/>
        <v>0</v>
      </c>
      <c r="CV244" s="2">
        <f t="shared" si="393"/>
        <v>0</v>
      </c>
      <c r="CW244" s="2">
        <f t="shared" si="394"/>
        <v>0</v>
      </c>
      <c r="CX244" s="2">
        <f t="shared" si="395"/>
        <v>0</v>
      </c>
      <c r="CY244" s="2">
        <f t="shared" si="396"/>
        <v>0</v>
      </c>
      <c r="CZ244" s="2">
        <f t="shared" si="397"/>
        <v>0</v>
      </c>
      <c r="DA244" s="2"/>
      <c r="DB244" s="2"/>
      <c r="DC244" s="2" t="s">
        <v>3</v>
      </c>
      <c r="DD244" s="2" t="s">
        <v>3</v>
      </c>
      <c r="DE244" s="2" t="s">
        <v>3</v>
      </c>
      <c r="DF244" s="2" t="s">
        <v>3</v>
      </c>
      <c r="DG244" s="2" t="s">
        <v>3</v>
      </c>
      <c r="DH244" s="2" t="s">
        <v>3</v>
      </c>
      <c r="DI244" s="2" t="s">
        <v>3</v>
      </c>
      <c r="DJ244" s="2" t="s">
        <v>3</v>
      </c>
      <c r="DK244" s="2" t="s">
        <v>3</v>
      </c>
      <c r="DL244" s="2" t="s">
        <v>3</v>
      </c>
      <c r="DM244" s="2" t="s">
        <v>3</v>
      </c>
      <c r="DN244" s="2">
        <v>0</v>
      </c>
      <c r="DO244" s="2">
        <v>0</v>
      </c>
      <c r="DP244" s="2">
        <v>1</v>
      </c>
      <c r="DQ244" s="2">
        <v>1</v>
      </c>
      <c r="DR244" s="2"/>
      <c r="DS244" s="2"/>
      <c r="DT244" s="2"/>
      <c r="DU244" s="2">
        <v>1009</v>
      </c>
      <c r="DV244" s="2" t="s">
        <v>86</v>
      </c>
      <c r="DW244" s="2" t="s">
        <v>86</v>
      </c>
      <c r="DX244" s="2">
        <v>1</v>
      </c>
      <c r="DY244" s="2"/>
      <c r="DZ244" s="2" t="s">
        <v>3</v>
      </c>
      <c r="EA244" s="2" t="s">
        <v>3</v>
      </c>
      <c r="EB244" s="2" t="s">
        <v>3</v>
      </c>
      <c r="EC244" s="2" t="s">
        <v>3</v>
      </c>
      <c r="ED244" s="2"/>
      <c r="EE244" s="2">
        <v>83666879</v>
      </c>
      <c r="EF244" s="2">
        <v>2</v>
      </c>
      <c r="EG244" s="2" t="s">
        <v>24</v>
      </c>
      <c r="EH244" s="2">
        <v>27</v>
      </c>
      <c r="EI244" s="2" t="s">
        <v>59</v>
      </c>
      <c r="EJ244" s="2">
        <v>1</v>
      </c>
      <c r="EK244" s="2">
        <v>33001</v>
      </c>
      <c r="EL244" s="2" t="s">
        <v>59</v>
      </c>
      <c r="EM244" s="2" t="s">
        <v>60</v>
      </c>
      <c r="EN244" s="2"/>
      <c r="EO244" s="2" t="s">
        <v>3</v>
      </c>
      <c r="EP244" s="2"/>
      <c r="EQ244" s="2">
        <v>1024</v>
      </c>
      <c r="ER244" s="2">
        <v>0</v>
      </c>
      <c r="ES244" s="2">
        <v>0</v>
      </c>
      <c r="ET244" s="2">
        <v>0</v>
      </c>
      <c r="EU244" s="2">
        <v>0</v>
      </c>
      <c r="EV244" s="2">
        <v>0</v>
      </c>
      <c r="EW244" s="2">
        <v>0</v>
      </c>
      <c r="EX244" s="2">
        <v>0</v>
      </c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>
        <v>0</v>
      </c>
      <c r="FR244" s="2">
        <v>0</v>
      </c>
      <c r="FS244" s="2">
        <v>0</v>
      </c>
      <c r="FT244" s="2"/>
      <c r="FU244" s="2"/>
      <c r="FV244" s="2"/>
      <c r="FW244" s="2"/>
      <c r="FX244" s="2">
        <v>103</v>
      </c>
      <c r="FY244" s="2">
        <v>60</v>
      </c>
      <c r="FZ244" s="2"/>
      <c r="GA244" s="2" t="s">
        <v>3</v>
      </c>
      <c r="GB244" s="2"/>
      <c r="GC244" s="2"/>
      <c r="GD244" s="2">
        <v>1</v>
      </c>
      <c r="GE244" s="2"/>
      <c r="GF244" s="2">
        <v>1533393836</v>
      </c>
      <c r="GG244" s="2">
        <v>2</v>
      </c>
      <c r="GH244" s="2">
        <v>1</v>
      </c>
      <c r="GI244" s="2">
        <v>-2</v>
      </c>
      <c r="GJ244" s="2">
        <v>0</v>
      </c>
      <c r="GK244" s="2">
        <v>0</v>
      </c>
      <c r="GL244" s="2">
        <f t="shared" si="398"/>
        <v>0</v>
      </c>
      <c r="GM244" s="2">
        <f t="shared" si="399"/>
        <v>0</v>
      </c>
      <c r="GN244" s="2">
        <f t="shared" si="400"/>
        <v>0</v>
      </c>
      <c r="GO244" s="2">
        <f t="shared" si="401"/>
        <v>0</v>
      </c>
      <c r="GP244" s="2">
        <f t="shared" si="402"/>
        <v>0</v>
      </c>
      <c r="GQ244" s="2"/>
      <c r="GR244" s="2">
        <v>0</v>
      </c>
      <c r="GS244" s="2">
        <v>0</v>
      </c>
      <c r="GT244" s="2">
        <v>0</v>
      </c>
      <c r="GU244" s="2" t="s">
        <v>3</v>
      </c>
      <c r="GV244" s="2">
        <f t="shared" si="403"/>
        <v>0</v>
      </c>
      <c r="GW244" s="2">
        <v>1</v>
      </c>
      <c r="GX244" s="2">
        <f t="shared" si="404"/>
        <v>0</v>
      </c>
      <c r="GY244" s="2"/>
      <c r="GZ244" s="2"/>
      <c r="HA244" s="2">
        <v>0</v>
      </c>
      <c r="HB244" s="2">
        <v>0</v>
      </c>
      <c r="HC244" s="2">
        <f t="shared" si="405"/>
        <v>0</v>
      </c>
      <c r="HD244" s="2"/>
      <c r="HE244" s="2" t="s">
        <v>3</v>
      </c>
      <c r="HF244" s="2" t="s">
        <v>3</v>
      </c>
      <c r="HG244" s="2"/>
      <c r="HH244" s="2"/>
      <c r="HI244" s="2"/>
      <c r="HJ244" s="2"/>
      <c r="HK244" s="2"/>
      <c r="HL244" s="2"/>
      <c r="HM244" s="2" t="s">
        <v>3</v>
      </c>
      <c r="HN244" s="2" t="s">
        <v>61</v>
      </c>
      <c r="HO244" s="2" t="s">
        <v>62</v>
      </c>
      <c r="HP244" s="2" t="s">
        <v>59</v>
      </c>
      <c r="HQ244" s="2" t="s">
        <v>59</v>
      </c>
      <c r="HR244" s="2"/>
      <c r="HS244" s="2">
        <v>0</v>
      </c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  <c r="IG244" s="2"/>
      <c r="IH244" s="2"/>
      <c r="II244" s="2"/>
      <c r="IJ244" s="2"/>
      <c r="IK244" s="2">
        <v>0</v>
      </c>
      <c r="IL244" s="2"/>
      <c r="IM244" s="2"/>
      <c r="IN244" s="2"/>
      <c r="IO244" s="2"/>
      <c r="IP244" s="2"/>
      <c r="IQ244" s="2"/>
      <c r="IR244" s="2"/>
      <c r="IS244" s="2"/>
      <c r="IT244" s="2"/>
      <c r="IU244" s="2"/>
    </row>
    <row r="245" spans="1:255" x14ac:dyDescent="0.2">
      <c r="A245">
        <v>18</v>
      </c>
      <c r="B245">
        <v>1</v>
      </c>
      <c r="C245">
        <v>548</v>
      </c>
      <c r="E245" t="s">
        <v>3</v>
      </c>
      <c r="F245" t="s">
        <v>205</v>
      </c>
      <c r="G245" t="s">
        <v>121</v>
      </c>
      <c r="H245" t="s">
        <v>86</v>
      </c>
      <c r="I245">
        <f>I232*J245</f>
        <v>0</v>
      </c>
      <c r="J245">
        <v>0</v>
      </c>
      <c r="K245">
        <v>0</v>
      </c>
      <c r="L245">
        <v>0</v>
      </c>
      <c r="M245">
        <v>0</v>
      </c>
      <c r="N245">
        <f t="shared" si="366"/>
        <v>0</v>
      </c>
      <c r="O245">
        <f t="shared" si="367"/>
        <v>0</v>
      </c>
      <c r="P245">
        <f t="shared" si="368"/>
        <v>0</v>
      </c>
      <c r="Q245">
        <f t="shared" si="369"/>
        <v>0</v>
      </c>
      <c r="R245">
        <f t="shared" si="370"/>
        <v>0</v>
      </c>
      <c r="S245">
        <f t="shared" si="371"/>
        <v>0</v>
      </c>
      <c r="T245">
        <f t="shared" si="372"/>
        <v>0</v>
      </c>
      <c r="U245">
        <f t="shared" si="373"/>
        <v>0</v>
      </c>
      <c r="V245">
        <f t="shared" si="374"/>
        <v>0</v>
      </c>
      <c r="W245">
        <f t="shared" si="375"/>
        <v>0</v>
      </c>
      <c r="X245">
        <f t="shared" si="376"/>
        <v>0</v>
      </c>
      <c r="Y245">
        <f t="shared" si="377"/>
        <v>0</v>
      </c>
      <c r="AA245">
        <v>-1</v>
      </c>
      <c r="AB245">
        <f t="shared" si="378"/>
        <v>0</v>
      </c>
      <c r="AC245">
        <f t="shared" si="379"/>
        <v>0</v>
      </c>
      <c r="AD245">
        <f t="shared" si="380"/>
        <v>0</v>
      </c>
      <c r="AE245">
        <f t="shared" si="381"/>
        <v>0</v>
      </c>
      <c r="AF245">
        <f t="shared" si="382"/>
        <v>0</v>
      </c>
      <c r="AG245">
        <f t="shared" si="383"/>
        <v>0</v>
      </c>
      <c r="AH245">
        <f t="shared" si="384"/>
        <v>0</v>
      </c>
      <c r="AI245">
        <f t="shared" si="385"/>
        <v>0</v>
      </c>
      <c r="AJ245">
        <f t="shared" si="386"/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103</v>
      </c>
      <c r="AU245">
        <v>60</v>
      </c>
      <c r="AV245">
        <v>1</v>
      </c>
      <c r="AW245">
        <v>1</v>
      </c>
      <c r="AZ245">
        <v>1</v>
      </c>
      <c r="BA245">
        <v>1</v>
      </c>
      <c r="BB245">
        <v>1</v>
      </c>
      <c r="BC245">
        <v>1</v>
      </c>
      <c r="BD245" t="s">
        <v>3</v>
      </c>
      <c r="BE245" t="s">
        <v>3</v>
      </c>
      <c r="BF245" t="s">
        <v>3</v>
      </c>
      <c r="BG245" t="s">
        <v>3</v>
      </c>
      <c r="BH245">
        <v>3</v>
      </c>
      <c r="BI245">
        <v>1</v>
      </c>
      <c r="BJ245" t="s">
        <v>3</v>
      </c>
      <c r="BM245">
        <v>33001</v>
      </c>
      <c r="BN245">
        <v>0</v>
      </c>
      <c r="BO245" t="s">
        <v>3</v>
      </c>
      <c r="BP245">
        <v>0</v>
      </c>
      <c r="BQ245">
        <v>2</v>
      </c>
      <c r="BR245">
        <v>0</v>
      </c>
      <c r="BS245">
        <v>1</v>
      </c>
      <c r="BT245">
        <v>1</v>
      </c>
      <c r="BU245">
        <v>1</v>
      </c>
      <c r="BV245">
        <v>1</v>
      </c>
      <c r="BW245">
        <v>1</v>
      </c>
      <c r="BX245">
        <v>1</v>
      </c>
      <c r="BY245" t="s">
        <v>3</v>
      </c>
      <c r="BZ245">
        <v>103</v>
      </c>
      <c r="CA245">
        <v>60</v>
      </c>
      <c r="CB245" t="s">
        <v>3</v>
      </c>
      <c r="CE245">
        <v>0</v>
      </c>
      <c r="CF245">
        <v>0</v>
      </c>
      <c r="CG245">
        <v>0</v>
      </c>
      <c r="CH245">
        <v>0</v>
      </c>
      <c r="CI245">
        <v>0</v>
      </c>
      <c r="CJ245">
        <v>0</v>
      </c>
      <c r="CK245">
        <v>0</v>
      </c>
      <c r="CL245">
        <v>0</v>
      </c>
      <c r="CM245">
        <v>0</v>
      </c>
      <c r="CN245" t="s">
        <v>3</v>
      </c>
      <c r="CO245">
        <v>0</v>
      </c>
      <c r="CP245">
        <f t="shared" si="387"/>
        <v>0</v>
      </c>
      <c r="CQ245">
        <f t="shared" si="388"/>
        <v>0</v>
      </c>
      <c r="CR245">
        <f t="shared" si="389"/>
        <v>0</v>
      </c>
      <c r="CS245">
        <f t="shared" si="390"/>
        <v>0</v>
      </c>
      <c r="CT245">
        <f t="shared" si="391"/>
        <v>0</v>
      </c>
      <c r="CU245">
        <f t="shared" si="392"/>
        <v>0</v>
      </c>
      <c r="CV245">
        <f t="shared" si="393"/>
        <v>0</v>
      </c>
      <c r="CW245">
        <f t="shared" si="394"/>
        <v>0</v>
      </c>
      <c r="CX245">
        <f t="shared" si="395"/>
        <v>0</v>
      </c>
      <c r="CY245">
        <f t="shared" si="396"/>
        <v>0</v>
      </c>
      <c r="CZ245">
        <f t="shared" si="397"/>
        <v>0</v>
      </c>
      <c r="DC245" t="s">
        <v>3</v>
      </c>
      <c r="DD245" t="s">
        <v>3</v>
      </c>
      <c r="DE245" t="s">
        <v>3</v>
      </c>
      <c r="DF245" t="s">
        <v>3</v>
      </c>
      <c r="DG245" t="s">
        <v>3</v>
      </c>
      <c r="DH245" t="s">
        <v>3</v>
      </c>
      <c r="DI245" t="s">
        <v>3</v>
      </c>
      <c r="DJ245" t="s">
        <v>3</v>
      </c>
      <c r="DK245" t="s">
        <v>3</v>
      </c>
      <c r="DL245" t="s">
        <v>3</v>
      </c>
      <c r="DM245" t="s">
        <v>3</v>
      </c>
      <c r="DN245">
        <v>0</v>
      </c>
      <c r="DO245">
        <v>0</v>
      </c>
      <c r="DP245">
        <v>1</v>
      </c>
      <c r="DQ245">
        <v>1</v>
      </c>
      <c r="DU245">
        <v>1009</v>
      </c>
      <c r="DV245" t="s">
        <v>86</v>
      </c>
      <c r="DW245" t="s">
        <v>86</v>
      </c>
      <c r="DX245">
        <v>1</v>
      </c>
      <c r="DZ245" t="s">
        <v>3</v>
      </c>
      <c r="EA245" t="s">
        <v>3</v>
      </c>
      <c r="EB245" t="s">
        <v>3</v>
      </c>
      <c r="EC245" t="s">
        <v>3</v>
      </c>
      <c r="EE245">
        <v>83666879</v>
      </c>
      <c r="EF245">
        <v>2</v>
      </c>
      <c r="EG245" t="s">
        <v>24</v>
      </c>
      <c r="EH245">
        <v>27</v>
      </c>
      <c r="EI245" t="s">
        <v>59</v>
      </c>
      <c r="EJ245">
        <v>1</v>
      </c>
      <c r="EK245">
        <v>33001</v>
      </c>
      <c r="EL245" t="s">
        <v>59</v>
      </c>
      <c r="EM245" t="s">
        <v>60</v>
      </c>
      <c r="EO245" t="s">
        <v>3</v>
      </c>
      <c r="EQ245">
        <v>1024</v>
      </c>
      <c r="ER245">
        <v>0</v>
      </c>
      <c r="ES245">
        <v>0</v>
      </c>
      <c r="ET245">
        <v>0</v>
      </c>
      <c r="EU245">
        <v>0</v>
      </c>
      <c r="EV245">
        <v>0</v>
      </c>
      <c r="EW245">
        <v>0</v>
      </c>
      <c r="EX245">
        <v>0</v>
      </c>
      <c r="FQ245">
        <v>0</v>
      </c>
      <c r="FR245">
        <v>0</v>
      </c>
      <c r="FS245">
        <v>0</v>
      </c>
      <c r="FX245">
        <v>103</v>
      </c>
      <c r="FY245">
        <v>60</v>
      </c>
      <c r="GA245" t="s">
        <v>3</v>
      </c>
      <c r="GD245">
        <v>1</v>
      </c>
      <c r="GF245">
        <v>1533393836</v>
      </c>
      <c r="GG245">
        <v>2</v>
      </c>
      <c r="GH245">
        <v>1</v>
      </c>
      <c r="GI245">
        <v>-2</v>
      </c>
      <c r="GJ245">
        <v>0</v>
      </c>
      <c r="GK245">
        <v>0</v>
      </c>
      <c r="GL245">
        <f t="shared" si="398"/>
        <v>0</v>
      </c>
      <c r="GM245">
        <f t="shared" si="399"/>
        <v>0</v>
      </c>
      <c r="GN245">
        <f t="shared" si="400"/>
        <v>0</v>
      </c>
      <c r="GO245">
        <f t="shared" si="401"/>
        <v>0</v>
      </c>
      <c r="GP245">
        <f t="shared" si="402"/>
        <v>0</v>
      </c>
      <c r="GR245">
        <v>0</v>
      </c>
      <c r="GS245">
        <v>0</v>
      </c>
      <c r="GT245">
        <v>0</v>
      </c>
      <c r="GU245" t="s">
        <v>3</v>
      </c>
      <c r="GV245">
        <f t="shared" si="403"/>
        <v>0</v>
      </c>
      <c r="GW245">
        <v>1</v>
      </c>
      <c r="GX245">
        <f t="shared" si="404"/>
        <v>0</v>
      </c>
      <c r="HA245">
        <v>0</v>
      </c>
      <c r="HB245">
        <v>0</v>
      </c>
      <c r="HC245">
        <f t="shared" si="405"/>
        <v>0</v>
      </c>
      <c r="HE245" t="s">
        <v>3</v>
      </c>
      <c r="HF245" t="s">
        <v>3</v>
      </c>
      <c r="HM245" t="s">
        <v>3</v>
      </c>
      <c r="HN245" t="s">
        <v>61</v>
      </c>
      <c r="HO245" t="s">
        <v>62</v>
      </c>
      <c r="HP245" t="s">
        <v>59</v>
      </c>
      <c r="HQ245" t="s">
        <v>59</v>
      </c>
      <c r="HS245">
        <v>0</v>
      </c>
      <c r="IK245">
        <v>0</v>
      </c>
    </row>
    <row r="246" spans="1:255" x14ac:dyDescent="0.2">
      <c r="A246" s="2">
        <v>17</v>
      </c>
      <c r="B246" s="2">
        <v>1</v>
      </c>
      <c r="C246" s="2">
        <f>ROW(SmtRes!A558)</f>
        <v>558</v>
      </c>
      <c r="D246" s="2">
        <f>ROW(EtalonRes!A558)</f>
        <v>558</v>
      </c>
      <c r="E246" s="2" t="s">
        <v>228</v>
      </c>
      <c r="F246" s="2" t="s">
        <v>229</v>
      </c>
      <c r="G246" s="2" t="s">
        <v>230</v>
      </c>
      <c r="H246" s="2" t="s">
        <v>22</v>
      </c>
      <c r="I246" s="2">
        <v>9.4399999999999998E-2</v>
      </c>
      <c r="J246" s="2">
        <v>0</v>
      </c>
      <c r="K246" s="2">
        <v>9.4399999999999998E-2</v>
      </c>
      <c r="L246" s="2">
        <v>9.4399999999999998E-2</v>
      </c>
      <c r="M246" s="2">
        <v>0</v>
      </c>
      <c r="N246" s="2">
        <f t="shared" si="366"/>
        <v>9.4399999999999998E-2</v>
      </c>
      <c r="O246" s="2">
        <f t="shared" si="367"/>
        <v>1494.08</v>
      </c>
      <c r="P246" s="2">
        <f>SUMIF(SmtRes!AQ549:'SmtRes'!AQ558,"=1",SmtRes!DF549:'SmtRes'!DF558)</f>
        <v>146.9</v>
      </c>
      <c r="Q246" s="2">
        <f>SUMIF(SmtRes!AQ549:'SmtRes'!AQ558,"=1",SmtRes!DG549:'SmtRes'!DG558)</f>
        <v>3.0799999999999996</v>
      </c>
      <c r="R246" s="2">
        <f>SUMIF(SmtRes!AQ549:'SmtRes'!AQ558,"=1",SmtRes!DH549:'SmtRes'!DH558)</f>
        <v>4.51</v>
      </c>
      <c r="S246" s="2">
        <f>SUMIF(SmtRes!AQ549:'SmtRes'!AQ558,"=1",SmtRes!DI549:'SmtRes'!DI558)</f>
        <v>1339.59</v>
      </c>
      <c r="T246" s="2">
        <f t="shared" si="372"/>
        <v>0</v>
      </c>
      <c r="U246" s="2">
        <f>SUMIF(SmtRes!AQ549:'SmtRes'!AQ558,"=1",SmtRes!CV549:'SmtRes'!CV558)</f>
        <v>1.8124800000000001</v>
      </c>
      <c r="V246" s="2">
        <f>SUMIF(SmtRes!AQ549:'SmtRes'!AQ558,"=1",SmtRes!CW549:'SmtRes'!CW558)</f>
        <v>5.6640000000000006E-3</v>
      </c>
      <c r="W246" s="2">
        <f t="shared" si="375"/>
        <v>0</v>
      </c>
      <c r="X246" s="2">
        <f t="shared" si="376"/>
        <v>1344.1</v>
      </c>
      <c r="Y246" s="2">
        <f t="shared" si="377"/>
        <v>658.61</v>
      </c>
      <c r="Z246" s="2"/>
      <c r="AA246" s="2">
        <v>85057682</v>
      </c>
      <c r="AB246" s="2">
        <f t="shared" si="378"/>
        <v>15386.73</v>
      </c>
      <c r="AC246" s="2">
        <f>ROUND((SUM(SmtRes!BQ549:'SmtRes'!BQ558)),2)</f>
        <v>1163.74</v>
      </c>
      <c r="AD246" s="2">
        <f>ROUND((((SUM(SmtRes!BR549:'SmtRes'!BR558))-(SUM(SmtRes!BS549:'SmtRes'!BS558)))+AE246),2)</f>
        <v>32.46</v>
      </c>
      <c r="AE246" s="2">
        <f>ROUND((SUM(SmtRes!BS549:'SmtRes'!BS558)),2)</f>
        <v>47.8</v>
      </c>
      <c r="AF246" s="2">
        <f>ROUND((SUM(SmtRes!BT549:'SmtRes'!BT558)),2)</f>
        <v>14190.53</v>
      </c>
      <c r="AG246" s="2">
        <f t="shared" si="383"/>
        <v>0</v>
      </c>
      <c r="AH246" s="2">
        <f>(SUM(SmtRes!BU549:'SmtRes'!BU558))</f>
        <v>19.2</v>
      </c>
      <c r="AI246" s="2">
        <f>(SUM(SmtRes!BV549:'SmtRes'!BV558))</f>
        <v>6.0000000000000005E-2</v>
      </c>
      <c r="AJ246" s="2">
        <f t="shared" si="386"/>
        <v>0</v>
      </c>
      <c r="AK246" s="2">
        <v>15434.52535</v>
      </c>
      <c r="AL246" s="2">
        <v>1163.7405500000002</v>
      </c>
      <c r="AM246" s="2">
        <v>32.458199999999998</v>
      </c>
      <c r="AN246" s="2">
        <v>47.7986</v>
      </c>
      <c r="AO246" s="2">
        <v>14190.528</v>
      </c>
      <c r="AP246" s="2">
        <v>0</v>
      </c>
      <c r="AQ246" s="2">
        <v>19.2</v>
      </c>
      <c r="AR246" s="2">
        <v>6.0000000000000005E-2</v>
      </c>
      <c r="AS246" s="2">
        <v>0</v>
      </c>
      <c r="AT246" s="2">
        <v>100</v>
      </c>
      <c r="AU246" s="2">
        <v>49</v>
      </c>
      <c r="AV246" s="2">
        <v>1</v>
      </c>
      <c r="AW246" s="2">
        <v>1</v>
      </c>
      <c r="AX246" s="2"/>
      <c r="AY246" s="2"/>
      <c r="AZ246" s="2">
        <v>1</v>
      </c>
      <c r="BA246" s="2">
        <v>1</v>
      </c>
      <c r="BB246" s="2">
        <v>1</v>
      </c>
      <c r="BC246" s="2">
        <v>1</v>
      </c>
      <c r="BD246" s="2" t="s">
        <v>3</v>
      </c>
      <c r="BE246" s="2" t="s">
        <v>3</v>
      </c>
      <c r="BF246" s="2" t="s">
        <v>3</v>
      </c>
      <c r="BG246" s="2" t="s">
        <v>3</v>
      </c>
      <c r="BH246" s="2">
        <v>0</v>
      </c>
      <c r="BI246" s="2">
        <v>1</v>
      </c>
      <c r="BJ246" s="2" t="s">
        <v>231</v>
      </c>
      <c r="BK246" s="2"/>
      <c r="BL246" s="2"/>
      <c r="BM246" s="2">
        <v>15001</v>
      </c>
      <c r="BN246" s="2">
        <v>0</v>
      </c>
      <c r="BO246" s="2" t="s">
        <v>3</v>
      </c>
      <c r="BP246" s="2">
        <v>0</v>
      </c>
      <c r="BQ246" s="2">
        <v>2</v>
      </c>
      <c r="BR246" s="2">
        <v>0</v>
      </c>
      <c r="BS246" s="2">
        <v>1</v>
      </c>
      <c r="BT246" s="2">
        <v>1</v>
      </c>
      <c r="BU246" s="2">
        <v>1</v>
      </c>
      <c r="BV246" s="2">
        <v>1</v>
      </c>
      <c r="BW246" s="2">
        <v>1</v>
      </c>
      <c r="BX246" s="2">
        <v>1</v>
      </c>
      <c r="BY246" s="2" t="s">
        <v>3</v>
      </c>
      <c r="BZ246" s="2">
        <v>100</v>
      </c>
      <c r="CA246" s="2">
        <v>49</v>
      </c>
      <c r="CB246" s="2" t="s">
        <v>3</v>
      </c>
      <c r="CC246" s="2"/>
      <c r="CD246" s="2"/>
      <c r="CE246" s="2">
        <v>0</v>
      </c>
      <c r="CF246" s="2">
        <v>0</v>
      </c>
      <c r="CG246" s="2">
        <v>0</v>
      </c>
      <c r="CH246" s="2">
        <v>9</v>
      </c>
      <c r="CI246" s="2">
        <v>0</v>
      </c>
      <c r="CJ246" s="2">
        <v>0</v>
      </c>
      <c r="CK246" s="2">
        <v>0</v>
      </c>
      <c r="CL246" s="2">
        <v>0</v>
      </c>
      <c r="CM246" s="2">
        <v>0</v>
      </c>
      <c r="CN246" s="2" t="s">
        <v>3</v>
      </c>
      <c r="CO246" s="2">
        <v>0</v>
      </c>
      <c r="CP246" s="2">
        <f t="shared" si="387"/>
        <v>1494.08</v>
      </c>
      <c r="CQ246" s="2">
        <f>SUMIF(SmtRes!AQ549:'SmtRes'!AQ558,"=1",SmtRes!AA549:'SmtRes'!AA558)</f>
        <v>40591.15</v>
      </c>
      <c r="CR246" s="2">
        <f>SUMIF(SmtRes!AQ549:'SmtRes'!AQ558,"=1",SmtRes!AB549:'SmtRes'!AB558)</f>
        <v>699.55000000000007</v>
      </c>
      <c r="CS246" s="2">
        <f>SUMIF(SmtRes!AQ549:'SmtRes'!AQ558,"=1",SmtRes!AC549:'SmtRes'!AC558)</f>
        <v>1532.6999999999998</v>
      </c>
      <c r="CT246" s="2">
        <f>SUMIF(SmtRes!AQ549:'SmtRes'!AQ558,"=1",SmtRes!AD549:'SmtRes'!AD558)</f>
        <v>739.09</v>
      </c>
      <c r="CU246" s="2">
        <f>AG246</f>
        <v>0</v>
      </c>
      <c r="CV246" s="2">
        <f>SUMIF(SmtRes!AQ549:'SmtRes'!AQ558,"=1",SmtRes!BU549:'SmtRes'!BU558)</f>
        <v>19.2</v>
      </c>
      <c r="CW246" s="2">
        <f>SUMIF(SmtRes!AQ549:'SmtRes'!AQ558,"=1",SmtRes!BV549:'SmtRes'!BV558)</f>
        <v>6.0000000000000005E-2</v>
      </c>
      <c r="CX246" s="2">
        <f>AJ246</f>
        <v>0</v>
      </c>
      <c r="CY246" s="2">
        <f t="shared" si="396"/>
        <v>1344.1</v>
      </c>
      <c r="CZ246" s="2">
        <f t="shared" si="397"/>
        <v>658.60899999999992</v>
      </c>
      <c r="DA246" s="2"/>
      <c r="DB246" s="2"/>
      <c r="DC246" s="2" t="s">
        <v>3</v>
      </c>
      <c r="DD246" s="2" t="s">
        <v>3</v>
      </c>
      <c r="DE246" s="2" t="s">
        <v>3</v>
      </c>
      <c r="DF246" s="2" t="s">
        <v>3</v>
      </c>
      <c r="DG246" s="2" t="s">
        <v>3</v>
      </c>
      <c r="DH246" s="2" t="s">
        <v>3</v>
      </c>
      <c r="DI246" s="2" t="s">
        <v>3</v>
      </c>
      <c r="DJ246" s="2" t="s">
        <v>3</v>
      </c>
      <c r="DK246" s="2" t="s">
        <v>3</v>
      </c>
      <c r="DL246" s="2" t="s">
        <v>3</v>
      </c>
      <c r="DM246" s="2" t="s">
        <v>3</v>
      </c>
      <c r="DN246" s="2">
        <v>0</v>
      </c>
      <c r="DO246" s="2">
        <v>0</v>
      </c>
      <c r="DP246" s="2">
        <v>1</v>
      </c>
      <c r="DQ246" s="2">
        <v>1</v>
      </c>
      <c r="DR246" s="2"/>
      <c r="DS246" s="2"/>
      <c r="DT246" s="2"/>
      <c r="DU246" s="2">
        <v>1005</v>
      </c>
      <c r="DV246" s="2" t="s">
        <v>22</v>
      </c>
      <c r="DW246" s="2" t="s">
        <v>22</v>
      </c>
      <c r="DX246" s="2">
        <v>100</v>
      </c>
      <c r="DY246" s="2"/>
      <c r="DZ246" s="2" t="s">
        <v>3</v>
      </c>
      <c r="EA246" s="2" t="s">
        <v>3</v>
      </c>
      <c r="EB246" s="2" t="s">
        <v>3</v>
      </c>
      <c r="EC246" s="2" t="s">
        <v>3</v>
      </c>
      <c r="ED246" s="2"/>
      <c r="EE246" s="2">
        <v>83666851</v>
      </c>
      <c r="EF246" s="2">
        <v>2</v>
      </c>
      <c r="EG246" s="2" t="s">
        <v>24</v>
      </c>
      <c r="EH246" s="2">
        <v>15</v>
      </c>
      <c r="EI246" s="2" t="s">
        <v>232</v>
      </c>
      <c r="EJ246" s="2">
        <v>1</v>
      </c>
      <c r="EK246" s="2">
        <v>15001</v>
      </c>
      <c r="EL246" s="2" t="s">
        <v>232</v>
      </c>
      <c r="EM246" s="2" t="s">
        <v>233</v>
      </c>
      <c r="EN246" s="2"/>
      <c r="EO246" s="2" t="s">
        <v>3</v>
      </c>
      <c r="EP246" s="2"/>
      <c r="EQ246" s="2">
        <v>131072</v>
      </c>
      <c r="ER246" s="2">
        <v>0</v>
      </c>
      <c r="ES246" s="2">
        <v>0</v>
      </c>
      <c r="ET246" s="2">
        <v>0</v>
      </c>
      <c r="EU246" s="2">
        <v>0</v>
      </c>
      <c r="EV246" s="2">
        <v>0</v>
      </c>
      <c r="EW246" s="2">
        <v>19.2</v>
      </c>
      <c r="EX246" s="2">
        <v>0.06</v>
      </c>
      <c r="EY246" s="2">
        <v>0</v>
      </c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>
        <v>0</v>
      </c>
      <c r="FR246" s="2">
        <v>0</v>
      </c>
      <c r="FS246" s="2">
        <v>0</v>
      </c>
      <c r="FT246" s="2"/>
      <c r="FU246" s="2"/>
      <c r="FV246" s="2"/>
      <c r="FW246" s="2"/>
      <c r="FX246" s="2">
        <v>100</v>
      </c>
      <c r="FY246" s="2">
        <v>49</v>
      </c>
      <c r="FZ246" s="2"/>
      <c r="GA246" s="2" t="s">
        <v>3</v>
      </c>
      <c r="GB246" s="2"/>
      <c r="GC246" s="2"/>
      <c r="GD246" s="2">
        <v>1</v>
      </c>
      <c r="GE246" s="2"/>
      <c r="GF246" s="2">
        <v>301005375</v>
      </c>
      <c r="GG246" s="2">
        <v>2</v>
      </c>
      <c r="GH246" s="2">
        <v>1</v>
      </c>
      <c r="GI246" s="2">
        <v>-2</v>
      </c>
      <c r="GJ246" s="2">
        <v>0</v>
      </c>
      <c r="GK246" s="2">
        <v>0</v>
      </c>
      <c r="GL246" s="2">
        <f t="shared" si="398"/>
        <v>0</v>
      </c>
      <c r="GM246" s="2">
        <f t="shared" si="399"/>
        <v>3496.79</v>
      </c>
      <c r="GN246" s="2">
        <f t="shared" si="400"/>
        <v>3496.79</v>
      </c>
      <c r="GO246" s="2">
        <f t="shared" si="401"/>
        <v>0</v>
      </c>
      <c r="GP246" s="2">
        <f t="shared" si="402"/>
        <v>0</v>
      </c>
      <c r="GQ246" s="2"/>
      <c r="GR246" s="2">
        <v>0</v>
      </c>
      <c r="GS246" s="2">
        <v>3</v>
      </c>
      <c r="GT246" s="2">
        <v>0</v>
      </c>
      <c r="GU246" s="2" t="s">
        <v>3</v>
      </c>
      <c r="GV246" s="2">
        <f t="shared" si="403"/>
        <v>0</v>
      </c>
      <c r="GW246" s="2">
        <v>1</v>
      </c>
      <c r="GX246" s="2">
        <f t="shared" si="404"/>
        <v>0</v>
      </c>
      <c r="GY246" s="2"/>
      <c r="GZ246" s="2"/>
      <c r="HA246" s="2">
        <v>0</v>
      </c>
      <c r="HB246" s="2">
        <v>0</v>
      </c>
      <c r="HC246" s="2">
        <f t="shared" si="405"/>
        <v>0</v>
      </c>
      <c r="HD246" s="2"/>
      <c r="HE246" s="2" t="s">
        <v>3</v>
      </c>
      <c r="HF246" s="2" t="s">
        <v>3</v>
      </c>
      <c r="HG246" s="2"/>
      <c r="HH246" s="2"/>
      <c r="HI246" s="2"/>
      <c r="HJ246" s="2"/>
      <c r="HK246" s="2"/>
      <c r="HL246" s="2"/>
      <c r="HM246" s="2" t="s">
        <v>3</v>
      </c>
      <c r="HN246" s="2" t="s">
        <v>234</v>
      </c>
      <c r="HO246" s="2" t="s">
        <v>235</v>
      </c>
      <c r="HP246" s="2" t="s">
        <v>232</v>
      </c>
      <c r="HQ246" s="2" t="s">
        <v>232</v>
      </c>
      <c r="HR246" s="2"/>
      <c r="HS246" s="2">
        <v>0</v>
      </c>
      <c r="HT246" s="2"/>
      <c r="HU246" s="2"/>
      <c r="HV246" s="2"/>
      <c r="HW246" s="2"/>
      <c r="HX246" s="2"/>
      <c r="HY246" s="2"/>
      <c r="HZ246" s="2"/>
      <c r="IA246" s="2"/>
      <c r="IB246" s="2"/>
      <c r="IC246" s="2"/>
      <c r="ID246" s="2"/>
      <c r="IE246" s="2"/>
      <c r="IF246" s="2"/>
      <c r="IG246" s="2"/>
      <c r="IH246" s="2"/>
      <c r="II246" s="2"/>
      <c r="IJ246" s="2"/>
      <c r="IK246" s="2">
        <v>0</v>
      </c>
      <c r="IL246" s="2"/>
      <c r="IM246" s="2"/>
      <c r="IN246" s="2"/>
      <c r="IO246" s="2"/>
      <c r="IP246" s="2"/>
      <c r="IQ246" s="2"/>
      <c r="IR246" s="2"/>
      <c r="IS246" s="2"/>
      <c r="IT246" s="2"/>
      <c r="IU246" s="2"/>
    </row>
    <row r="247" spans="1:255" x14ac:dyDescent="0.2">
      <c r="A247">
        <v>17</v>
      </c>
      <c r="B247">
        <v>1</v>
      </c>
      <c r="C247">
        <f>ROW(SmtRes!A568)</f>
        <v>568</v>
      </c>
      <c r="D247">
        <f>ROW(EtalonRes!A568)</f>
        <v>568</v>
      </c>
      <c r="E247" t="s">
        <v>228</v>
      </c>
      <c r="F247" t="s">
        <v>229</v>
      </c>
      <c r="G247" t="s">
        <v>230</v>
      </c>
      <c r="H247" t="s">
        <v>22</v>
      </c>
      <c r="I247">
        <v>9.4399999999999998E-2</v>
      </c>
      <c r="J247">
        <v>0</v>
      </c>
      <c r="K247">
        <v>9.4399999999999998E-2</v>
      </c>
      <c r="L247">
        <v>9.4399999999999998E-2</v>
      </c>
      <c r="M247">
        <v>0</v>
      </c>
      <c r="N247">
        <f t="shared" si="366"/>
        <v>9.4399999999999998E-2</v>
      </c>
      <c r="O247">
        <f t="shared" si="367"/>
        <v>1494.08</v>
      </c>
      <c r="P247">
        <f>SUMIF(SmtRes!AQ559:'SmtRes'!AQ568,"=1",SmtRes!DF559:'SmtRes'!DF568)</f>
        <v>146.9</v>
      </c>
      <c r="Q247">
        <f>SUMIF(SmtRes!AQ559:'SmtRes'!AQ568,"=1",SmtRes!DG559:'SmtRes'!DG568)</f>
        <v>3.0799999999999996</v>
      </c>
      <c r="R247">
        <f>SUMIF(SmtRes!AQ559:'SmtRes'!AQ568,"=1",SmtRes!DH559:'SmtRes'!DH568)</f>
        <v>4.51</v>
      </c>
      <c r="S247">
        <f>SUMIF(SmtRes!AQ559:'SmtRes'!AQ568,"=1",SmtRes!DI559:'SmtRes'!DI568)</f>
        <v>1339.59</v>
      </c>
      <c r="T247">
        <f t="shared" si="372"/>
        <v>0</v>
      </c>
      <c r="U247">
        <f>SUMIF(SmtRes!AQ559:'SmtRes'!AQ568,"=1",SmtRes!CV559:'SmtRes'!CV568)</f>
        <v>1.8124800000000001</v>
      </c>
      <c r="V247">
        <f>SUMIF(SmtRes!AQ559:'SmtRes'!AQ568,"=1",SmtRes!CW559:'SmtRes'!CW568)</f>
        <v>5.6640000000000006E-3</v>
      </c>
      <c r="W247">
        <f t="shared" si="375"/>
        <v>0</v>
      </c>
      <c r="X247">
        <f t="shared" si="376"/>
        <v>1344.1</v>
      </c>
      <c r="Y247">
        <f t="shared" si="377"/>
        <v>658.61</v>
      </c>
      <c r="AA247">
        <v>85057623</v>
      </c>
      <c r="AB247">
        <f t="shared" si="378"/>
        <v>15386.73</v>
      </c>
      <c r="AC247">
        <f>ROUND((SUM(SmtRes!BQ559:'SmtRes'!BQ568)),2)</f>
        <v>1163.74</v>
      </c>
      <c r="AD247">
        <f>ROUND((((SUM(SmtRes!BR559:'SmtRes'!BR568))-(SUM(SmtRes!BS559:'SmtRes'!BS568)))+AE247),2)</f>
        <v>32.46</v>
      </c>
      <c r="AE247">
        <f>ROUND((SUM(SmtRes!BS559:'SmtRes'!BS568)),2)</f>
        <v>47.8</v>
      </c>
      <c r="AF247">
        <f>ROUND((SUM(SmtRes!BT559:'SmtRes'!BT568)),2)</f>
        <v>14190.53</v>
      </c>
      <c r="AG247">
        <f t="shared" si="383"/>
        <v>0</v>
      </c>
      <c r="AH247">
        <f>(SUM(SmtRes!BU559:'SmtRes'!BU568))</f>
        <v>19.2</v>
      </c>
      <c r="AI247">
        <f>(SUM(SmtRes!BV559:'SmtRes'!BV568))</f>
        <v>6.0000000000000005E-2</v>
      </c>
      <c r="AJ247">
        <f t="shared" si="386"/>
        <v>0</v>
      </c>
      <c r="AK247">
        <v>15434.52535</v>
      </c>
      <c r="AL247">
        <v>1163.7405500000002</v>
      </c>
      <c r="AM247">
        <v>32.458199999999998</v>
      </c>
      <c r="AN247">
        <v>47.7986</v>
      </c>
      <c r="AO247">
        <v>14190.528</v>
      </c>
      <c r="AP247">
        <v>0</v>
      </c>
      <c r="AQ247">
        <v>19.2</v>
      </c>
      <c r="AR247">
        <v>6.0000000000000005E-2</v>
      </c>
      <c r="AS247">
        <v>0</v>
      </c>
      <c r="AT247">
        <v>100</v>
      </c>
      <c r="AU247">
        <v>49</v>
      </c>
      <c r="AV247">
        <v>1</v>
      </c>
      <c r="AW247">
        <v>1</v>
      </c>
      <c r="AZ247">
        <v>1</v>
      </c>
      <c r="BA247">
        <v>1</v>
      </c>
      <c r="BB247">
        <v>1</v>
      </c>
      <c r="BC247">
        <v>1</v>
      </c>
      <c r="BD247" t="s">
        <v>3</v>
      </c>
      <c r="BE247" t="s">
        <v>3</v>
      </c>
      <c r="BF247" t="s">
        <v>3</v>
      </c>
      <c r="BG247" t="s">
        <v>3</v>
      </c>
      <c r="BH247">
        <v>0</v>
      </c>
      <c r="BI247">
        <v>1</v>
      </c>
      <c r="BJ247" t="s">
        <v>231</v>
      </c>
      <c r="BM247">
        <v>15001</v>
      </c>
      <c r="BN247">
        <v>0</v>
      </c>
      <c r="BO247" t="s">
        <v>3</v>
      </c>
      <c r="BP247">
        <v>0</v>
      </c>
      <c r="BQ247">
        <v>2</v>
      </c>
      <c r="BR247">
        <v>0</v>
      </c>
      <c r="BS247">
        <v>1</v>
      </c>
      <c r="BT247">
        <v>1</v>
      </c>
      <c r="BU247">
        <v>1</v>
      </c>
      <c r="BV247">
        <v>1</v>
      </c>
      <c r="BW247">
        <v>1</v>
      </c>
      <c r="BX247">
        <v>1</v>
      </c>
      <c r="BY247" t="s">
        <v>3</v>
      </c>
      <c r="BZ247">
        <v>100</v>
      </c>
      <c r="CA247">
        <v>49</v>
      </c>
      <c r="CB247" t="s">
        <v>3</v>
      </c>
      <c r="CE247">
        <v>0</v>
      </c>
      <c r="CF247">
        <v>0</v>
      </c>
      <c r="CG247">
        <v>0</v>
      </c>
      <c r="CH247">
        <v>9</v>
      </c>
      <c r="CI247">
        <v>0</v>
      </c>
      <c r="CJ247">
        <v>0</v>
      </c>
      <c r="CK247">
        <v>0</v>
      </c>
      <c r="CL247">
        <v>0</v>
      </c>
      <c r="CM247">
        <v>0</v>
      </c>
      <c r="CN247" t="s">
        <v>3</v>
      </c>
      <c r="CO247">
        <v>0</v>
      </c>
      <c r="CP247">
        <f t="shared" si="387"/>
        <v>1494.08</v>
      </c>
      <c r="CQ247">
        <f>SUMIF(SmtRes!AQ559:'SmtRes'!AQ568,"=1",SmtRes!AA559:'SmtRes'!AA568)</f>
        <v>40591.15</v>
      </c>
      <c r="CR247">
        <f>SUMIF(SmtRes!AQ559:'SmtRes'!AQ568,"=1",SmtRes!AB559:'SmtRes'!AB568)</f>
        <v>699.55000000000007</v>
      </c>
      <c r="CS247">
        <f>SUMIF(SmtRes!AQ559:'SmtRes'!AQ568,"=1",SmtRes!AC559:'SmtRes'!AC568)</f>
        <v>1532.6999999999998</v>
      </c>
      <c r="CT247">
        <f>SUMIF(SmtRes!AQ559:'SmtRes'!AQ568,"=1",SmtRes!AD559:'SmtRes'!AD568)</f>
        <v>739.09</v>
      </c>
      <c r="CU247">
        <f>AG247</f>
        <v>0</v>
      </c>
      <c r="CV247">
        <f>SUMIF(SmtRes!AQ559:'SmtRes'!AQ568,"=1",SmtRes!BU559:'SmtRes'!BU568)</f>
        <v>19.2</v>
      </c>
      <c r="CW247">
        <f>SUMIF(SmtRes!AQ559:'SmtRes'!AQ568,"=1",SmtRes!BV559:'SmtRes'!BV568)</f>
        <v>6.0000000000000005E-2</v>
      </c>
      <c r="CX247">
        <f>AJ247</f>
        <v>0</v>
      </c>
      <c r="CY247">
        <f t="shared" si="396"/>
        <v>1344.1</v>
      </c>
      <c r="CZ247">
        <f t="shared" si="397"/>
        <v>658.60899999999992</v>
      </c>
      <c r="DC247" t="s">
        <v>3</v>
      </c>
      <c r="DD247" t="s">
        <v>3</v>
      </c>
      <c r="DE247" t="s">
        <v>3</v>
      </c>
      <c r="DF247" t="s">
        <v>3</v>
      </c>
      <c r="DG247" t="s">
        <v>3</v>
      </c>
      <c r="DH247" t="s">
        <v>3</v>
      </c>
      <c r="DI247" t="s">
        <v>3</v>
      </c>
      <c r="DJ247" t="s">
        <v>3</v>
      </c>
      <c r="DK247" t="s">
        <v>3</v>
      </c>
      <c r="DL247" t="s">
        <v>3</v>
      </c>
      <c r="DM247" t="s">
        <v>3</v>
      </c>
      <c r="DN247">
        <v>0</v>
      </c>
      <c r="DO247">
        <v>0</v>
      </c>
      <c r="DP247">
        <v>1</v>
      </c>
      <c r="DQ247">
        <v>1</v>
      </c>
      <c r="DU247">
        <v>1005</v>
      </c>
      <c r="DV247" t="s">
        <v>22</v>
      </c>
      <c r="DW247" t="s">
        <v>22</v>
      </c>
      <c r="DX247">
        <v>100</v>
      </c>
      <c r="DZ247" t="s">
        <v>3</v>
      </c>
      <c r="EA247" t="s">
        <v>3</v>
      </c>
      <c r="EB247" t="s">
        <v>3</v>
      </c>
      <c r="EC247" t="s">
        <v>3</v>
      </c>
      <c r="EE247">
        <v>83666851</v>
      </c>
      <c r="EF247">
        <v>2</v>
      </c>
      <c r="EG247" t="s">
        <v>24</v>
      </c>
      <c r="EH247">
        <v>15</v>
      </c>
      <c r="EI247" t="s">
        <v>232</v>
      </c>
      <c r="EJ247">
        <v>1</v>
      </c>
      <c r="EK247">
        <v>15001</v>
      </c>
      <c r="EL247" t="s">
        <v>232</v>
      </c>
      <c r="EM247" t="s">
        <v>233</v>
      </c>
      <c r="EO247" t="s">
        <v>3</v>
      </c>
      <c r="EQ247">
        <v>131072</v>
      </c>
      <c r="ER247">
        <v>0</v>
      </c>
      <c r="ES247">
        <v>0</v>
      </c>
      <c r="ET247">
        <v>0</v>
      </c>
      <c r="EU247">
        <v>0</v>
      </c>
      <c r="EV247">
        <v>0</v>
      </c>
      <c r="EW247">
        <v>19.2</v>
      </c>
      <c r="EX247">
        <v>0.06</v>
      </c>
      <c r="EY247">
        <v>0</v>
      </c>
      <c r="FQ247">
        <v>0</v>
      </c>
      <c r="FR247">
        <v>0</v>
      </c>
      <c r="FS247">
        <v>0</v>
      </c>
      <c r="FX247">
        <v>100</v>
      </c>
      <c r="FY247">
        <v>49</v>
      </c>
      <c r="GA247" t="s">
        <v>3</v>
      </c>
      <c r="GD247">
        <v>1</v>
      </c>
      <c r="GF247">
        <v>301005375</v>
      </c>
      <c r="GG247">
        <v>2</v>
      </c>
      <c r="GH247">
        <v>1</v>
      </c>
      <c r="GI247">
        <v>-2</v>
      </c>
      <c r="GJ247">
        <v>0</v>
      </c>
      <c r="GK247">
        <v>0</v>
      </c>
      <c r="GL247">
        <f t="shared" si="398"/>
        <v>0</v>
      </c>
      <c r="GM247">
        <f t="shared" si="399"/>
        <v>3496.79</v>
      </c>
      <c r="GN247">
        <f t="shared" si="400"/>
        <v>3496.79</v>
      </c>
      <c r="GO247">
        <f t="shared" si="401"/>
        <v>0</v>
      </c>
      <c r="GP247">
        <f t="shared" si="402"/>
        <v>0</v>
      </c>
      <c r="GR247">
        <v>0</v>
      </c>
      <c r="GS247">
        <v>3</v>
      </c>
      <c r="GT247">
        <v>0</v>
      </c>
      <c r="GU247" t="s">
        <v>3</v>
      </c>
      <c r="GV247">
        <f t="shared" si="403"/>
        <v>0</v>
      </c>
      <c r="GW247">
        <v>1</v>
      </c>
      <c r="GX247">
        <f t="shared" si="404"/>
        <v>0</v>
      </c>
      <c r="HA247">
        <v>0</v>
      </c>
      <c r="HB247">
        <v>0</v>
      </c>
      <c r="HC247">
        <f t="shared" si="405"/>
        <v>0</v>
      </c>
      <c r="HE247" t="s">
        <v>3</v>
      </c>
      <c r="HF247" t="s">
        <v>3</v>
      </c>
      <c r="HM247" t="s">
        <v>3</v>
      </c>
      <c r="HN247" t="s">
        <v>234</v>
      </c>
      <c r="HO247" t="s">
        <v>235</v>
      </c>
      <c r="HP247" t="s">
        <v>232</v>
      </c>
      <c r="HQ247" t="s">
        <v>232</v>
      </c>
      <c r="HS247">
        <v>0</v>
      </c>
      <c r="IK247">
        <v>0</v>
      </c>
    </row>
    <row r="248" spans="1:255" x14ac:dyDescent="0.2">
      <c r="A248" s="2">
        <v>19</v>
      </c>
      <c r="B248" s="2">
        <v>1</v>
      </c>
      <c r="C248" s="2"/>
      <c r="D248" s="2"/>
      <c r="E248" s="2"/>
      <c r="F248" s="2" t="s">
        <v>3</v>
      </c>
      <c r="G248" s="2" t="s">
        <v>236</v>
      </c>
      <c r="H248" s="2" t="s">
        <v>3</v>
      </c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>
        <v>1</v>
      </c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  <c r="GZ248" s="2"/>
      <c r="HA248" s="2"/>
      <c r="HB248" s="2"/>
      <c r="HC248" s="2"/>
      <c r="HD248" s="2"/>
      <c r="HE248" s="2"/>
      <c r="HF248" s="2"/>
      <c r="HG248" s="2"/>
      <c r="HH248" s="2"/>
      <c r="HI248" s="2"/>
      <c r="HJ248" s="2"/>
      <c r="HK248" s="2"/>
      <c r="HL248" s="2"/>
      <c r="HM248" s="2"/>
      <c r="HN248" s="2"/>
      <c r="HO248" s="2"/>
      <c r="HP248" s="2"/>
      <c r="HQ248" s="2"/>
      <c r="HR248" s="2"/>
      <c r="HS248" s="2"/>
      <c r="HT248" s="2"/>
      <c r="HU248" s="2"/>
      <c r="HV248" s="2"/>
      <c r="HW248" s="2"/>
      <c r="HX248" s="2"/>
      <c r="HY248" s="2"/>
      <c r="HZ248" s="2"/>
      <c r="IA248" s="2"/>
      <c r="IB248" s="2"/>
      <c r="IC248" s="2"/>
      <c r="ID248" s="2"/>
      <c r="IE248" s="2"/>
      <c r="IF248" s="2"/>
      <c r="IG248" s="2"/>
      <c r="IH248" s="2"/>
      <c r="II248" s="2"/>
      <c r="IJ248" s="2"/>
      <c r="IK248" s="2">
        <v>0</v>
      </c>
      <c r="IL248" s="2"/>
      <c r="IM248" s="2"/>
      <c r="IN248" s="2"/>
      <c r="IO248" s="2"/>
      <c r="IP248" s="2"/>
      <c r="IQ248" s="2"/>
      <c r="IR248" s="2"/>
      <c r="IS248" s="2"/>
      <c r="IT248" s="2"/>
      <c r="IU248" s="2"/>
    </row>
    <row r="249" spans="1:255" x14ac:dyDescent="0.2">
      <c r="A249" s="2">
        <v>18</v>
      </c>
      <c r="B249" s="2">
        <v>1</v>
      </c>
      <c r="C249" s="2">
        <v>556</v>
      </c>
      <c r="D249" s="2"/>
      <c r="E249" s="2" t="s">
        <v>237</v>
      </c>
      <c r="F249" s="2" t="s">
        <v>238</v>
      </c>
      <c r="G249" s="2" t="s">
        <v>239</v>
      </c>
      <c r="H249" s="2" t="s">
        <v>86</v>
      </c>
      <c r="I249" s="2">
        <f>I246*J249</f>
        <v>2.5204800000000001</v>
      </c>
      <c r="J249" s="2">
        <v>26.700000000000003</v>
      </c>
      <c r="K249" s="2">
        <v>26.7</v>
      </c>
      <c r="L249" s="2">
        <v>2.5204800000000001</v>
      </c>
      <c r="M249" s="2">
        <v>0</v>
      </c>
      <c r="N249" s="2">
        <f>ROUND(L249-M249,4)</f>
        <v>2.5205000000000002</v>
      </c>
      <c r="O249" s="2">
        <f>ROUND(CP249,2)</f>
        <v>0</v>
      </c>
      <c r="P249" s="2">
        <f>ROUND(CQ249*I249,2)</f>
        <v>0</v>
      </c>
      <c r="Q249" s="2">
        <f>ROUND(CR249*I249,2)</f>
        <v>0</v>
      </c>
      <c r="R249" s="2">
        <f>ROUND(CS249*I249,2)</f>
        <v>0</v>
      </c>
      <c r="S249" s="2">
        <f>ROUND(CT249*I249,2)</f>
        <v>0</v>
      </c>
      <c r="T249" s="2">
        <f>ROUND(CU249*I249,2)</f>
        <v>0</v>
      </c>
      <c r="U249" s="2">
        <f>ROUND(CV249*I249,7)</f>
        <v>0</v>
      </c>
      <c r="V249" s="2">
        <f>ROUND(CW249*I249,7)</f>
        <v>0</v>
      </c>
      <c r="W249" s="2">
        <f>ROUND(CX249*I249,2)</f>
        <v>0</v>
      </c>
      <c r="X249" s="2">
        <f t="shared" ref="X249:Y252" si="406">ROUND(CY249,2)</f>
        <v>0</v>
      </c>
      <c r="Y249" s="2">
        <f t="shared" si="406"/>
        <v>0</v>
      </c>
      <c r="Z249" s="2"/>
      <c r="AA249" s="2">
        <v>85057682</v>
      </c>
      <c r="AB249" s="2">
        <f>ROUND((AC249+AD249+AF249),2)</f>
        <v>0</v>
      </c>
      <c r="AC249" s="2">
        <f>ROUND((ES249),2)</f>
        <v>0</v>
      </c>
      <c r="AD249" s="2">
        <f>ROUND((((ET249)-(EU249))+AE249),2)</f>
        <v>0</v>
      </c>
      <c r="AE249" s="2">
        <f t="shared" ref="AE249:AF252" si="407">ROUND((EU249),2)</f>
        <v>0</v>
      </c>
      <c r="AF249" s="2">
        <f t="shared" si="407"/>
        <v>0</v>
      </c>
      <c r="AG249" s="2">
        <f>ROUND((AP249),2)</f>
        <v>0</v>
      </c>
      <c r="AH249" s="2">
        <f t="shared" ref="AH249:AI252" si="408">(EW249)</f>
        <v>0</v>
      </c>
      <c r="AI249" s="2">
        <f t="shared" si="408"/>
        <v>0</v>
      </c>
      <c r="AJ249" s="2">
        <f>(AS249)</f>
        <v>0</v>
      </c>
      <c r="AK249" s="2">
        <v>0</v>
      </c>
      <c r="AL249" s="2">
        <v>0</v>
      </c>
      <c r="AM249" s="2">
        <v>0</v>
      </c>
      <c r="AN249" s="2">
        <v>0</v>
      </c>
      <c r="AO249" s="2">
        <v>0</v>
      </c>
      <c r="AP249" s="2">
        <v>0</v>
      </c>
      <c r="AQ249" s="2">
        <v>0</v>
      </c>
      <c r="AR249" s="2">
        <v>0</v>
      </c>
      <c r="AS249" s="2">
        <v>0</v>
      </c>
      <c r="AT249" s="2">
        <v>100</v>
      </c>
      <c r="AU249" s="2">
        <v>49</v>
      </c>
      <c r="AV249" s="2">
        <v>1</v>
      </c>
      <c r="AW249" s="2">
        <v>1</v>
      </c>
      <c r="AX249" s="2"/>
      <c r="AY249" s="2"/>
      <c r="AZ249" s="2">
        <v>1</v>
      </c>
      <c r="BA249" s="2">
        <v>1</v>
      </c>
      <c r="BB249" s="2">
        <v>1</v>
      </c>
      <c r="BC249" s="2">
        <v>1</v>
      </c>
      <c r="BD249" s="2" t="s">
        <v>3</v>
      </c>
      <c r="BE249" s="2" t="s">
        <v>3</v>
      </c>
      <c r="BF249" s="2" t="s">
        <v>3</v>
      </c>
      <c r="BG249" s="2" t="s">
        <v>3</v>
      </c>
      <c r="BH249" s="2">
        <v>3</v>
      </c>
      <c r="BI249" s="2">
        <v>1</v>
      </c>
      <c r="BJ249" s="2" t="s">
        <v>3</v>
      </c>
      <c r="BK249" s="2"/>
      <c r="BL249" s="2"/>
      <c r="BM249" s="2">
        <v>15001</v>
      </c>
      <c r="BN249" s="2">
        <v>0</v>
      </c>
      <c r="BO249" s="2" t="s">
        <v>3</v>
      </c>
      <c r="BP249" s="2">
        <v>0</v>
      </c>
      <c r="BQ249" s="2">
        <v>2</v>
      </c>
      <c r="BR249" s="2">
        <v>0</v>
      </c>
      <c r="BS249" s="2">
        <v>1</v>
      </c>
      <c r="BT249" s="2">
        <v>1</v>
      </c>
      <c r="BU249" s="2">
        <v>1</v>
      </c>
      <c r="BV249" s="2">
        <v>1</v>
      </c>
      <c r="BW249" s="2">
        <v>1</v>
      </c>
      <c r="BX249" s="2">
        <v>1</v>
      </c>
      <c r="BY249" s="2" t="s">
        <v>3</v>
      </c>
      <c r="BZ249" s="2">
        <v>100</v>
      </c>
      <c r="CA249" s="2">
        <v>49</v>
      </c>
      <c r="CB249" s="2" t="s">
        <v>3</v>
      </c>
      <c r="CC249" s="2"/>
      <c r="CD249" s="2"/>
      <c r="CE249" s="2">
        <v>0</v>
      </c>
      <c r="CF249" s="2">
        <v>0</v>
      </c>
      <c r="CG249" s="2">
        <v>0</v>
      </c>
      <c r="CH249" s="2">
        <v>9</v>
      </c>
      <c r="CI249" s="2">
        <v>1</v>
      </c>
      <c r="CJ249" s="2">
        <v>0</v>
      </c>
      <c r="CK249" s="2">
        <v>0</v>
      </c>
      <c r="CL249" s="2">
        <v>0</v>
      </c>
      <c r="CM249" s="2">
        <v>0</v>
      </c>
      <c r="CN249" s="2" t="s">
        <v>3</v>
      </c>
      <c r="CO249" s="2">
        <v>0</v>
      </c>
      <c r="CP249" s="2">
        <f>(P249+Q249+S249+R249)</f>
        <v>0</v>
      </c>
      <c r="CQ249" s="2">
        <f>ROUND(AL249*BC249,2)</f>
        <v>0</v>
      </c>
      <c r="CR249" s="2">
        <f>ROUND(AM249*BB249,2)</f>
        <v>0</v>
      </c>
      <c r="CS249" s="2">
        <f>ROUND(AN249*BS249,2)</f>
        <v>0</v>
      </c>
      <c r="CT249" s="2">
        <f>ROUND(AO249*BA249,2)</f>
        <v>0</v>
      </c>
      <c r="CU249" s="2">
        <f t="shared" ref="CU249:CX252" si="409">AG249</f>
        <v>0</v>
      </c>
      <c r="CV249" s="2">
        <f t="shared" si="409"/>
        <v>0</v>
      </c>
      <c r="CW249" s="2">
        <f t="shared" si="409"/>
        <v>0</v>
      </c>
      <c r="CX249" s="2">
        <f t="shared" si="409"/>
        <v>0</v>
      </c>
      <c r="CY249" s="2">
        <f>(((S249+R249)*AT249)/100)</f>
        <v>0</v>
      </c>
      <c r="CZ249" s="2">
        <f>(((S249+R249)*AU249)/100)</f>
        <v>0</v>
      </c>
      <c r="DA249" s="2"/>
      <c r="DB249" s="2"/>
      <c r="DC249" s="2" t="s">
        <v>3</v>
      </c>
      <c r="DD249" s="2" t="s">
        <v>3</v>
      </c>
      <c r="DE249" s="2" t="s">
        <v>3</v>
      </c>
      <c r="DF249" s="2" t="s">
        <v>3</v>
      </c>
      <c r="DG249" s="2" t="s">
        <v>3</v>
      </c>
      <c r="DH249" s="2" t="s">
        <v>3</v>
      </c>
      <c r="DI249" s="2" t="s">
        <v>3</v>
      </c>
      <c r="DJ249" s="2" t="s">
        <v>3</v>
      </c>
      <c r="DK249" s="2" t="s">
        <v>3</v>
      </c>
      <c r="DL249" s="2" t="s">
        <v>3</v>
      </c>
      <c r="DM249" s="2" t="s">
        <v>3</v>
      </c>
      <c r="DN249" s="2">
        <v>0</v>
      </c>
      <c r="DO249" s="2">
        <v>0</v>
      </c>
      <c r="DP249" s="2">
        <v>1</v>
      </c>
      <c r="DQ249" s="2">
        <v>1</v>
      </c>
      <c r="DR249" s="2"/>
      <c r="DS249" s="2"/>
      <c r="DT249" s="2"/>
      <c r="DU249" s="2">
        <v>1009</v>
      </c>
      <c r="DV249" s="2" t="s">
        <v>86</v>
      </c>
      <c r="DW249" s="2" t="s">
        <v>86</v>
      </c>
      <c r="DX249" s="2">
        <v>1</v>
      </c>
      <c r="DY249" s="2"/>
      <c r="DZ249" s="2" t="s">
        <v>3</v>
      </c>
      <c r="EA249" s="2" t="s">
        <v>3</v>
      </c>
      <c r="EB249" s="2" t="s">
        <v>3</v>
      </c>
      <c r="EC249" s="2" t="s">
        <v>3</v>
      </c>
      <c r="ED249" s="2"/>
      <c r="EE249" s="2">
        <v>83666851</v>
      </c>
      <c r="EF249" s="2">
        <v>2</v>
      </c>
      <c r="EG249" s="2" t="s">
        <v>24</v>
      </c>
      <c r="EH249" s="2">
        <v>15</v>
      </c>
      <c r="EI249" s="2" t="s">
        <v>232</v>
      </c>
      <c r="EJ249" s="2">
        <v>1</v>
      </c>
      <c r="EK249" s="2">
        <v>15001</v>
      </c>
      <c r="EL249" s="2" t="s">
        <v>232</v>
      </c>
      <c r="EM249" s="2" t="s">
        <v>233</v>
      </c>
      <c r="EN249" s="2"/>
      <c r="EO249" s="2" t="s">
        <v>3</v>
      </c>
      <c r="EP249" s="2"/>
      <c r="EQ249" s="2">
        <v>0</v>
      </c>
      <c r="ER249" s="2">
        <v>0</v>
      </c>
      <c r="ES249" s="2">
        <v>0</v>
      </c>
      <c r="ET249" s="2">
        <v>0</v>
      </c>
      <c r="EU249" s="2">
        <v>0</v>
      </c>
      <c r="EV249" s="2">
        <v>0</v>
      </c>
      <c r="EW249" s="2">
        <v>0</v>
      </c>
      <c r="EX249" s="2">
        <v>0</v>
      </c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>
        <v>0</v>
      </c>
      <c r="FR249" s="2">
        <v>0</v>
      </c>
      <c r="FS249" s="2">
        <v>0</v>
      </c>
      <c r="FT249" s="2"/>
      <c r="FU249" s="2"/>
      <c r="FV249" s="2"/>
      <c r="FW249" s="2"/>
      <c r="FX249" s="2">
        <v>100</v>
      </c>
      <c r="FY249" s="2">
        <v>49</v>
      </c>
      <c r="FZ249" s="2"/>
      <c r="GA249" s="2" t="s">
        <v>3</v>
      </c>
      <c r="GB249" s="2"/>
      <c r="GC249" s="2"/>
      <c r="GD249" s="2">
        <v>1</v>
      </c>
      <c r="GE249" s="2"/>
      <c r="GF249" s="2">
        <v>-438754628</v>
      </c>
      <c r="GG249" s="2">
        <v>2</v>
      </c>
      <c r="GH249" s="2">
        <v>1</v>
      </c>
      <c r="GI249" s="2">
        <v>-2</v>
      </c>
      <c r="GJ249" s="2">
        <v>0</v>
      </c>
      <c r="GK249" s="2">
        <v>0</v>
      </c>
      <c r="GL249" s="2">
        <f>ROUND(IF(AND(BH249=3,BI249=3,FS249&lt;&gt;0),P249,0),2)</f>
        <v>0</v>
      </c>
      <c r="GM249" s="2">
        <f>ROUND(O249+X249+Y249,2)+GX249</f>
        <v>0</v>
      </c>
      <c r="GN249" s="2">
        <f>IF(OR(BI249=0,BI249=1),GM249-GX249,0)</f>
        <v>0</v>
      </c>
      <c r="GO249" s="2">
        <f>IF(BI249=2,GM249-GX249,0)</f>
        <v>0</v>
      </c>
      <c r="GP249" s="2">
        <f>IF(BI249=4,GM249-GX249,0)</f>
        <v>0</v>
      </c>
      <c r="GQ249" s="2"/>
      <c r="GR249" s="2">
        <v>0</v>
      </c>
      <c r="GS249" s="2">
        <v>3</v>
      </c>
      <c r="GT249" s="2">
        <v>0</v>
      </c>
      <c r="GU249" s="2" t="s">
        <v>3</v>
      </c>
      <c r="GV249" s="2">
        <f>ROUND((GT249),2)</f>
        <v>0</v>
      </c>
      <c r="GW249" s="2">
        <v>1</v>
      </c>
      <c r="GX249" s="2">
        <f>ROUND(HC249*I249,2)</f>
        <v>0</v>
      </c>
      <c r="GY249" s="2"/>
      <c r="GZ249" s="2"/>
      <c r="HA249" s="2">
        <v>0</v>
      </c>
      <c r="HB249" s="2">
        <v>0</v>
      </c>
      <c r="HC249" s="2">
        <f>GV249*GW249</f>
        <v>0</v>
      </c>
      <c r="HD249" s="2"/>
      <c r="HE249" s="2" t="s">
        <v>3</v>
      </c>
      <c r="HF249" s="2" t="s">
        <v>3</v>
      </c>
      <c r="HG249" s="2"/>
      <c r="HH249" s="2"/>
      <c r="HI249" s="2"/>
      <c r="HJ249" s="2"/>
      <c r="HK249" s="2"/>
      <c r="HL249" s="2"/>
      <c r="HM249" s="2" t="s">
        <v>3</v>
      </c>
      <c r="HN249" s="2" t="s">
        <v>234</v>
      </c>
      <c r="HO249" s="2" t="s">
        <v>235</v>
      </c>
      <c r="HP249" s="2" t="s">
        <v>232</v>
      </c>
      <c r="HQ249" s="2" t="s">
        <v>232</v>
      </c>
      <c r="HR249" s="2"/>
      <c r="HS249" s="2">
        <v>0</v>
      </c>
      <c r="HT249" s="2"/>
      <c r="HU249" s="2"/>
      <c r="HV249" s="2"/>
      <c r="HW249" s="2"/>
      <c r="HX249" s="2"/>
      <c r="HY249" s="2"/>
      <c r="HZ249" s="2"/>
      <c r="IA249" s="2"/>
      <c r="IB249" s="2"/>
      <c r="IC249" s="2"/>
      <c r="ID249" s="2"/>
      <c r="IE249" s="2"/>
      <c r="IF249" s="2"/>
      <c r="IG249" s="2"/>
      <c r="IH249" s="2"/>
      <c r="II249" s="2"/>
      <c r="IJ249" s="2"/>
      <c r="IK249" s="2">
        <v>0</v>
      </c>
      <c r="IL249" s="2"/>
      <c r="IM249" s="2"/>
      <c r="IN249" s="2"/>
      <c r="IO249" s="2"/>
      <c r="IP249" s="2"/>
      <c r="IQ249" s="2"/>
      <c r="IR249" s="2"/>
      <c r="IS249" s="2"/>
      <c r="IT249" s="2"/>
      <c r="IU249" s="2"/>
    </row>
    <row r="250" spans="1:255" x14ac:dyDescent="0.2">
      <c r="A250">
        <v>18</v>
      </c>
      <c r="B250">
        <v>1</v>
      </c>
      <c r="C250">
        <v>566</v>
      </c>
      <c r="E250" t="s">
        <v>237</v>
      </c>
      <c r="F250" t="s">
        <v>238</v>
      </c>
      <c r="G250" t="s">
        <v>239</v>
      </c>
      <c r="H250" t="s">
        <v>86</v>
      </c>
      <c r="I250">
        <f>I247*J250</f>
        <v>2.5204800000000001</v>
      </c>
      <c r="J250">
        <v>26.700000000000003</v>
      </c>
      <c r="K250">
        <v>26.7</v>
      </c>
      <c r="L250">
        <v>2.5204800000000001</v>
      </c>
      <c r="M250">
        <v>0</v>
      </c>
      <c r="N250">
        <f>ROUND(L250-M250,4)</f>
        <v>2.5205000000000002</v>
      </c>
      <c r="O250">
        <f>ROUND(CP250,2)</f>
        <v>0</v>
      </c>
      <c r="P250">
        <f>ROUND(CQ250*I250,2)</f>
        <v>0</v>
      </c>
      <c r="Q250">
        <f>ROUND(CR250*I250,2)</f>
        <v>0</v>
      </c>
      <c r="R250">
        <f>ROUND(CS250*I250,2)</f>
        <v>0</v>
      </c>
      <c r="S250">
        <f>ROUND(CT250*I250,2)</f>
        <v>0</v>
      </c>
      <c r="T250">
        <f>ROUND(CU250*I250,2)</f>
        <v>0</v>
      </c>
      <c r="U250">
        <f>ROUND(CV250*I250,7)</f>
        <v>0</v>
      </c>
      <c r="V250">
        <f>ROUND(CW250*I250,7)</f>
        <v>0</v>
      </c>
      <c r="W250">
        <f>ROUND(CX250*I250,2)</f>
        <v>0</v>
      </c>
      <c r="X250">
        <f t="shared" si="406"/>
        <v>0</v>
      </c>
      <c r="Y250">
        <f t="shared" si="406"/>
        <v>0</v>
      </c>
      <c r="AA250">
        <v>85057623</v>
      </c>
      <c r="AB250">
        <f>ROUND((AC250+AD250+AF250),2)</f>
        <v>0</v>
      </c>
      <c r="AC250">
        <f>ROUND((ES250),2)</f>
        <v>0</v>
      </c>
      <c r="AD250">
        <f>ROUND((((ET250)-(EU250))+AE250),2)</f>
        <v>0</v>
      </c>
      <c r="AE250">
        <f t="shared" si="407"/>
        <v>0</v>
      </c>
      <c r="AF250">
        <f t="shared" si="407"/>
        <v>0</v>
      </c>
      <c r="AG250">
        <f>ROUND((AP250),2)</f>
        <v>0</v>
      </c>
      <c r="AH250">
        <f t="shared" si="408"/>
        <v>0</v>
      </c>
      <c r="AI250">
        <f t="shared" si="408"/>
        <v>0</v>
      </c>
      <c r="AJ250">
        <f>(AS250)</f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100</v>
      </c>
      <c r="AU250">
        <v>49</v>
      </c>
      <c r="AV250">
        <v>1</v>
      </c>
      <c r="AW250">
        <v>1</v>
      </c>
      <c r="AZ250">
        <v>1</v>
      </c>
      <c r="BA250">
        <v>1</v>
      </c>
      <c r="BB250">
        <v>1</v>
      </c>
      <c r="BC250">
        <v>1</v>
      </c>
      <c r="BD250" t="s">
        <v>3</v>
      </c>
      <c r="BE250" t="s">
        <v>3</v>
      </c>
      <c r="BF250" t="s">
        <v>3</v>
      </c>
      <c r="BG250" t="s">
        <v>3</v>
      </c>
      <c r="BH250">
        <v>3</v>
      </c>
      <c r="BI250">
        <v>1</v>
      </c>
      <c r="BJ250" t="s">
        <v>3</v>
      </c>
      <c r="BM250">
        <v>15001</v>
      </c>
      <c r="BN250">
        <v>0</v>
      </c>
      <c r="BO250" t="s">
        <v>3</v>
      </c>
      <c r="BP250">
        <v>0</v>
      </c>
      <c r="BQ250">
        <v>2</v>
      </c>
      <c r="BR250">
        <v>0</v>
      </c>
      <c r="BS250">
        <v>1</v>
      </c>
      <c r="BT250">
        <v>1</v>
      </c>
      <c r="BU250">
        <v>1</v>
      </c>
      <c r="BV250">
        <v>1</v>
      </c>
      <c r="BW250">
        <v>1</v>
      </c>
      <c r="BX250">
        <v>1</v>
      </c>
      <c r="BY250" t="s">
        <v>3</v>
      </c>
      <c r="BZ250">
        <v>100</v>
      </c>
      <c r="CA250">
        <v>49</v>
      </c>
      <c r="CB250" t="s">
        <v>3</v>
      </c>
      <c r="CE250">
        <v>0</v>
      </c>
      <c r="CF250">
        <v>0</v>
      </c>
      <c r="CG250">
        <v>0</v>
      </c>
      <c r="CH250">
        <v>9</v>
      </c>
      <c r="CI250">
        <v>1</v>
      </c>
      <c r="CJ250">
        <v>0</v>
      </c>
      <c r="CK250">
        <v>0</v>
      </c>
      <c r="CL250">
        <v>0</v>
      </c>
      <c r="CM250">
        <v>0</v>
      </c>
      <c r="CN250" t="s">
        <v>3</v>
      </c>
      <c r="CO250">
        <v>0</v>
      </c>
      <c r="CP250">
        <f>(P250+Q250+S250+R250)</f>
        <v>0</v>
      </c>
      <c r="CQ250">
        <f>ROUND(AL250*BC250,2)</f>
        <v>0</v>
      </c>
      <c r="CR250">
        <f>ROUND(AM250*BB250,2)</f>
        <v>0</v>
      </c>
      <c r="CS250">
        <f>ROUND(AN250*BS250,2)</f>
        <v>0</v>
      </c>
      <c r="CT250">
        <f>ROUND(AO250*BA250,2)</f>
        <v>0</v>
      </c>
      <c r="CU250">
        <f t="shared" si="409"/>
        <v>0</v>
      </c>
      <c r="CV250">
        <f t="shared" si="409"/>
        <v>0</v>
      </c>
      <c r="CW250">
        <f t="shared" si="409"/>
        <v>0</v>
      </c>
      <c r="CX250">
        <f t="shared" si="409"/>
        <v>0</v>
      </c>
      <c r="CY250">
        <f>(((S250+R250)*AT250)/100)</f>
        <v>0</v>
      </c>
      <c r="CZ250">
        <f>(((S250+R250)*AU250)/100)</f>
        <v>0</v>
      </c>
      <c r="DC250" t="s">
        <v>3</v>
      </c>
      <c r="DD250" t="s">
        <v>3</v>
      </c>
      <c r="DE250" t="s">
        <v>3</v>
      </c>
      <c r="DF250" t="s">
        <v>3</v>
      </c>
      <c r="DG250" t="s">
        <v>3</v>
      </c>
      <c r="DH250" t="s">
        <v>3</v>
      </c>
      <c r="DI250" t="s">
        <v>3</v>
      </c>
      <c r="DJ250" t="s">
        <v>3</v>
      </c>
      <c r="DK250" t="s">
        <v>3</v>
      </c>
      <c r="DL250" t="s">
        <v>3</v>
      </c>
      <c r="DM250" t="s">
        <v>3</v>
      </c>
      <c r="DN250">
        <v>0</v>
      </c>
      <c r="DO250">
        <v>0</v>
      </c>
      <c r="DP250">
        <v>1</v>
      </c>
      <c r="DQ250">
        <v>1</v>
      </c>
      <c r="DU250">
        <v>1009</v>
      </c>
      <c r="DV250" t="s">
        <v>86</v>
      </c>
      <c r="DW250" t="s">
        <v>86</v>
      </c>
      <c r="DX250">
        <v>1</v>
      </c>
      <c r="DZ250" t="s">
        <v>3</v>
      </c>
      <c r="EA250" t="s">
        <v>3</v>
      </c>
      <c r="EB250" t="s">
        <v>3</v>
      </c>
      <c r="EC250" t="s">
        <v>3</v>
      </c>
      <c r="EE250">
        <v>83666851</v>
      </c>
      <c r="EF250">
        <v>2</v>
      </c>
      <c r="EG250" t="s">
        <v>24</v>
      </c>
      <c r="EH250">
        <v>15</v>
      </c>
      <c r="EI250" t="s">
        <v>232</v>
      </c>
      <c r="EJ250">
        <v>1</v>
      </c>
      <c r="EK250">
        <v>15001</v>
      </c>
      <c r="EL250" t="s">
        <v>232</v>
      </c>
      <c r="EM250" t="s">
        <v>233</v>
      </c>
      <c r="EO250" t="s">
        <v>3</v>
      </c>
      <c r="EQ250">
        <v>0</v>
      </c>
      <c r="ER250">
        <v>0</v>
      </c>
      <c r="ES250">
        <v>0</v>
      </c>
      <c r="ET250">
        <v>0</v>
      </c>
      <c r="EU250">
        <v>0</v>
      </c>
      <c r="EV250">
        <v>0</v>
      </c>
      <c r="EW250">
        <v>0</v>
      </c>
      <c r="EX250">
        <v>0</v>
      </c>
      <c r="FQ250">
        <v>0</v>
      </c>
      <c r="FR250">
        <v>0</v>
      </c>
      <c r="FS250">
        <v>0</v>
      </c>
      <c r="FX250">
        <v>100</v>
      </c>
      <c r="FY250">
        <v>49</v>
      </c>
      <c r="GA250" t="s">
        <v>3</v>
      </c>
      <c r="GD250">
        <v>1</v>
      </c>
      <c r="GF250">
        <v>-438754628</v>
      </c>
      <c r="GG250">
        <v>2</v>
      </c>
      <c r="GH250">
        <v>1</v>
      </c>
      <c r="GI250">
        <v>-2</v>
      </c>
      <c r="GJ250">
        <v>0</v>
      </c>
      <c r="GK250">
        <v>0</v>
      </c>
      <c r="GL250">
        <f>ROUND(IF(AND(BH250=3,BI250=3,FS250&lt;&gt;0),P250,0),2)</f>
        <v>0</v>
      </c>
      <c r="GM250">
        <f>ROUND(O250+X250+Y250,2)+GX250</f>
        <v>0</v>
      </c>
      <c r="GN250">
        <f>IF(OR(BI250=0,BI250=1),GM250-GX250,0)</f>
        <v>0</v>
      </c>
      <c r="GO250">
        <f>IF(BI250=2,GM250-GX250,0)</f>
        <v>0</v>
      </c>
      <c r="GP250">
        <f>IF(BI250=4,GM250-GX250,0)</f>
        <v>0</v>
      </c>
      <c r="GR250">
        <v>0</v>
      </c>
      <c r="GS250">
        <v>3</v>
      </c>
      <c r="GT250">
        <v>0</v>
      </c>
      <c r="GU250" t="s">
        <v>3</v>
      </c>
      <c r="GV250">
        <f>ROUND((GT250),2)</f>
        <v>0</v>
      </c>
      <c r="GW250">
        <v>1</v>
      </c>
      <c r="GX250">
        <f>ROUND(HC250*I250,2)</f>
        <v>0</v>
      </c>
      <c r="HA250">
        <v>0</v>
      </c>
      <c r="HB250">
        <v>0</v>
      </c>
      <c r="HC250">
        <f>GV250*GW250</f>
        <v>0</v>
      </c>
      <c r="HE250" t="s">
        <v>3</v>
      </c>
      <c r="HF250" t="s">
        <v>3</v>
      </c>
      <c r="HM250" t="s">
        <v>3</v>
      </c>
      <c r="HN250" t="s">
        <v>234</v>
      </c>
      <c r="HO250" t="s">
        <v>235</v>
      </c>
      <c r="HP250" t="s">
        <v>232</v>
      </c>
      <c r="HQ250" t="s">
        <v>232</v>
      </c>
      <c r="HS250">
        <v>0</v>
      </c>
      <c r="IK250">
        <v>0</v>
      </c>
    </row>
    <row r="251" spans="1:255" x14ac:dyDescent="0.2">
      <c r="A251" s="2">
        <v>18</v>
      </c>
      <c r="B251" s="2">
        <v>1</v>
      </c>
      <c r="C251" s="2">
        <v>557</v>
      </c>
      <c r="D251" s="2"/>
      <c r="E251" s="2" t="s">
        <v>240</v>
      </c>
      <c r="F251" s="2" t="s">
        <v>241</v>
      </c>
      <c r="G251" s="2" t="s">
        <v>242</v>
      </c>
      <c r="H251" s="2" t="s">
        <v>94</v>
      </c>
      <c r="I251" s="2">
        <f>I246*J251</f>
        <v>9.7230000000000005E-4</v>
      </c>
      <c r="J251" s="2">
        <v>1.0299788135593221E-2</v>
      </c>
      <c r="K251" s="2">
        <v>1.03E-2</v>
      </c>
      <c r="L251" s="2">
        <v>9.7232000000000004E-4</v>
      </c>
      <c r="M251" s="2">
        <v>0</v>
      </c>
      <c r="N251" s="2">
        <f>ROUND(L251-M251,4)</f>
        <v>1E-3</v>
      </c>
      <c r="O251" s="2">
        <f>ROUND(CP251,2)</f>
        <v>0</v>
      </c>
      <c r="P251" s="2">
        <f>ROUND(CQ251*I251,2)</f>
        <v>0</v>
      </c>
      <c r="Q251" s="2">
        <f>ROUND(CR251*I251,2)</f>
        <v>0</v>
      </c>
      <c r="R251" s="2">
        <f>ROUND(CS251*I251,2)</f>
        <v>0</v>
      </c>
      <c r="S251" s="2">
        <f>ROUND(CT251*I251,2)</f>
        <v>0</v>
      </c>
      <c r="T251" s="2">
        <f>ROUND(CU251*I251,2)</f>
        <v>0</v>
      </c>
      <c r="U251" s="2">
        <f>ROUND(CV251*I251,7)</f>
        <v>0</v>
      </c>
      <c r="V251" s="2">
        <f>ROUND(CW251*I251,7)</f>
        <v>0</v>
      </c>
      <c r="W251" s="2">
        <f>ROUND(CX251*I251,2)</f>
        <v>0</v>
      </c>
      <c r="X251" s="2">
        <f t="shared" si="406"/>
        <v>0</v>
      </c>
      <c r="Y251" s="2">
        <f t="shared" si="406"/>
        <v>0</v>
      </c>
      <c r="Z251" s="2"/>
      <c r="AA251" s="2">
        <v>85057682</v>
      </c>
      <c r="AB251" s="2">
        <f>ROUND((AC251+AD251+AF251),2)</f>
        <v>0</v>
      </c>
      <c r="AC251" s="2">
        <f>ROUND((ES251),2)</f>
        <v>0</v>
      </c>
      <c r="AD251" s="2">
        <f>ROUND((((ET251)-(EU251))+AE251),2)</f>
        <v>0</v>
      </c>
      <c r="AE251" s="2">
        <f t="shared" si="407"/>
        <v>0</v>
      </c>
      <c r="AF251" s="2">
        <f t="shared" si="407"/>
        <v>0</v>
      </c>
      <c r="AG251" s="2">
        <f>ROUND((AP251),2)</f>
        <v>0</v>
      </c>
      <c r="AH251" s="2">
        <f t="shared" si="408"/>
        <v>0</v>
      </c>
      <c r="AI251" s="2">
        <f t="shared" si="408"/>
        <v>0</v>
      </c>
      <c r="AJ251" s="2">
        <f>(AS251)</f>
        <v>0</v>
      </c>
      <c r="AK251" s="2">
        <v>0</v>
      </c>
      <c r="AL251" s="2">
        <v>0</v>
      </c>
      <c r="AM251" s="2">
        <v>0</v>
      </c>
      <c r="AN251" s="2">
        <v>0</v>
      </c>
      <c r="AO251" s="2">
        <v>0</v>
      </c>
      <c r="AP251" s="2">
        <v>0</v>
      </c>
      <c r="AQ251" s="2">
        <v>0</v>
      </c>
      <c r="AR251" s="2">
        <v>0</v>
      </c>
      <c r="AS251" s="2">
        <v>0</v>
      </c>
      <c r="AT251" s="2">
        <v>100</v>
      </c>
      <c r="AU251" s="2">
        <v>49</v>
      </c>
      <c r="AV251" s="2">
        <v>1</v>
      </c>
      <c r="AW251" s="2">
        <v>1</v>
      </c>
      <c r="AX251" s="2"/>
      <c r="AY251" s="2"/>
      <c r="AZ251" s="2">
        <v>1</v>
      </c>
      <c r="BA251" s="2">
        <v>1</v>
      </c>
      <c r="BB251" s="2">
        <v>1</v>
      </c>
      <c r="BC251" s="2">
        <v>1</v>
      </c>
      <c r="BD251" s="2" t="s">
        <v>3</v>
      </c>
      <c r="BE251" s="2" t="s">
        <v>3</v>
      </c>
      <c r="BF251" s="2" t="s">
        <v>3</v>
      </c>
      <c r="BG251" s="2" t="s">
        <v>3</v>
      </c>
      <c r="BH251" s="2">
        <v>3</v>
      </c>
      <c r="BI251" s="2">
        <v>1</v>
      </c>
      <c r="BJ251" s="2" t="s">
        <v>3</v>
      </c>
      <c r="BK251" s="2"/>
      <c r="BL251" s="2"/>
      <c r="BM251" s="2">
        <v>15001</v>
      </c>
      <c r="BN251" s="2">
        <v>0</v>
      </c>
      <c r="BO251" s="2" t="s">
        <v>3</v>
      </c>
      <c r="BP251" s="2">
        <v>0</v>
      </c>
      <c r="BQ251" s="2">
        <v>2</v>
      </c>
      <c r="BR251" s="2">
        <v>0</v>
      </c>
      <c r="BS251" s="2">
        <v>1</v>
      </c>
      <c r="BT251" s="2">
        <v>1</v>
      </c>
      <c r="BU251" s="2">
        <v>1</v>
      </c>
      <c r="BV251" s="2">
        <v>1</v>
      </c>
      <c r="BW251" s="2">
        <v>1</v>
      </c>
      <c r="BX251" s="2">
        <v>1</v>
      </c>
      <c r="BY251" s="2" t="s">
        <v>3</v>
      </c>
      <c r="BZ251" s="2">
        <v>100</v>
      </c>
      <c r="CA251" s="2">
        <v>49</v>
      </c>
      <c r="CB251" s="2" t="s">
        <v>3</v>
      </c>
      <c r="CC251" s="2"/>
      <c r="CD251" s="2"/>
      <c r="CE251" s="2">
        <v>0</v>
      </c>
      <c r="CF251" s="2">
        <v>0</v>
      </c>
      <c r="CG251" s="2">
        <v>0</v>
      </c>
      <c r="CH251" s="2">
        <v>9</v>
      </c>
      <c r="CI251" s="2">
        <v>2</v>
      </c>
      <c r="CJ251" s="2">
        <v>0</v>
      </c>
      <c r="CK251" s="2">
        <v>0</v>
      </c>
      <c r="CL251" s="2">
        <v>0</v>
      </c>
      <c r="CM251" s="2">
        <v>0</v>
      </c>
      <c r="CN251" s="2" t="s">
        <v>3</v>
      </c>
      <c r="CO251" s="2">
        <v>0</v>
      </c>
      <c r="CP251" s="2">
        <f>(P251+Q251+S251+R251)</f>
        <v>0</v>
      </c>
      <c r="CQ251" s="2">
        <f>ROUND(AL251*BC251,2)</f>
        <v>0</v>
      </c>
      <c r="CR251" s="2">
        <f>ROUND(AM251*BB251,2)</f>
        <v>0</v>
      </c>
      <c r="CS251" s="2">
        <f>ROUND(AN251*BS251,2)</f>
        <v>0</v>
      </c>
      <c r="CT251" s="2">
        <f>ROUND(AO251*BA251,2)</f>
        <v>0</v>
      </c>
      <c r="CU251" s="2">
        <f t="shared" si="409"/>
        <v>0</v>
      </c>
      <c r="CV251" s="2">
        <f t="shared" si="409"/>
        <v>0</v>
      </c>
      <c r="CW251" s="2">
        <f t="shared" si="409"/>
        <v>0</v>
      </c>
      <c r="CX251" s="2">
        <f t="shared" si="409"/>
        <v>0</v>
      </c>
      <c r="CY251" s="2">
        <f>(((S251+R251)*AT251)/100)</f>
        <v>0</v>
      </c>
      <c r="CZ251" s="2">
        <f>(((S251+R251)*AU251)/100)</f>
        <v>0</v>
      </c>
      <c r="DA251" s="2"/>
      <c r="DB251" s="2"/>
      <c r="DC251" s="2" t="s">
        <v>3</v>
      </c>
      <c r="DD251" s="2" t="s">
        <v>3</v>
      </c>
      <c r="DE251" s="2" t="s">
        <v>3</v>
      </c>
      <c r="DF251" s="2" t="s">
        <v>3</v>
      </c>
      <c r="DG251" s="2" t="s">
        <v>3</v>
      </c>
      <c r="DH251" s="2" t="s">
        <v>3</v>
      </c>
      <c r="DI251" s="2" t="s">
        <v>3</v>
      </c>
      <c r="DJ251" s="2" t="s">
        <v>3</v>
      </c>
      <c r="DK251" s="2" t="s">
        <v>3</v>
      </c>
      <c r="DL251" s="2" t="s">
        <v>3</v>
      </c>
      <c r="DM251" s="2" t="s">
        <v>3</v>
      </c>
      <c r="DN251" s="2">
        <v>0</v>
      </c>
      <c r="DO251" s="2">
        <v>0</v>
      </c>
      <c r="DP251" s="2">
        <v>1</v>
      </c>
      <c r="DQ251" s="2">
        <v>1</v>
      </c>
      <c r="DR251" s="2"/>
      <c r="DS251" s="2"/>
      <c r="DT251" s="2"/>
      <c r="DU251" s="2">
        <v>1009</v>
      </c>
      <c r="DV251" s="2" t="s">
        <v>94</v>
      </c>
      <c r="DW251" s="2" t="s">
        <v>94</v>
      </c>
      <c r="DX251" s="2">
        <v>1000</v>
      </c>
      <c r="DY251" s="2"/>
      <c r="DZ251" s="2" t="s">
        <v>3</v>
      </c>
      <c r="EA251" s="2" t="s">
        <v>3</v>
      </c>
      <c r="EB251" s="2" t="s">
        <v>3</v>
      </c>
      <c r="EC251" s="2" t="s">
        <v>3</v>
      </c>
      <c r="ED251" s="2"/>
      <c r="EE251" s="2">
        <v>83666851</v>
      </c>
      <c r="EF251" s="2">
        <v>2</v>
      </c>
      <c r="EG251" s="2" t="s">
        <v>24</v>
      </c>
      <c r="EH251" s="2">
        <v>15</v>
      </c>
      <c r="EI251" s="2" t="s">
        <v>232</v>
      </c>
      <c r="EJ251" s="2">
        <v>1</v>
      </c>
      <c r="EK251" s="2">
        <v>15001</v>
      </c>
      <c r="EL251" s="2" t="s">
        <v>232</v>
      </c>
      <c r="EM251" s="2" t="s">
        <v>233</v>
      </c>
      <c r="EN251" s="2"/>
      <c r="EO251" s="2" t="s">
        <v>3</v>
      </c>
      <c r="EP251" s="2"/>
      <c r="EQ251" s="2">
        <v>0</v>
      </c>
      <c r="ER251" s="2">
        <v>0</v>
      </c>
      <c r="ES251" s="2">
        <v>0</v>
      </c>
      <c r="ET251" s="2">
        <v>0</v>
      </c>
      <c r="EU251" s="2">
        <v>0</v>
      </c>
      <c r="EV251" s="2">
        <v>0</v>
      </c>
      <c r="EW251" s="2">
        <v>0</v>
      </c>
      <c r="EX251" s="2">
        <v>0</v>
      </c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>
        <v>0</v>
      </c>
      <c r="FR251" s="2">
        <v>0</v>
      </c>
      <c r="FS251" s="2">
        <v>0</v>
      </c>
      <c r="FT251" s="2"/>
      <c r="FU251" s="2"/>
      <c r="FV251" s="2"/>
      <c r="FW251" s="2"/>
      <c r="FX251" s="2">
        <v>100</v>
      </c>
      <c r="FY251" s="2">
        <v>49</v>
      </c>
      <c r="FZ251" s="2"/>
      <c r="GA251" s="2" t="s">
        <v>3</v>
      </c>
      <c r="GB251" s="2"/>
      <c r="GC251" s="2"/>
      <c r="GD251" s="2">
        <v>1</v>
      </c>
      <c r="GE251" s="2"/>
      <c r="GF251" s="2">
        <v>-827349247</v>
      </c>
      <c r="GG251" s="2">
        <v>2</v>
      </c>
      <c r="GH251" s="2">
        <v>1</v>
      </c>
      <c r="GI251" s="2">
        <v>-2</v>
      </c>
      <c r="GJ251" s="2">
        <v>0</v>
      </c>
      <c r="GK251" s="2">
        <v>0</v>
      </c>
      <c r="GL251" s="2">
        <f>ROUND(IF(AND(BH251=3,BI251=3,FS251&lt;&gt;0),P251,0),2)</f>
        <v>0</v>
      </c>
      <c r="GM251" s="2">
        <f>ROUND(O251+X251+Y251,2)+GX251</f>
        <v>0</v>
      </c>
      <c r="GN251" s="2">
        <f>IF(OR(BI251=0,BI251=1),GM251-GX251,0)</f>
        <v>0</v>
      </c>
      <c r="GO251" s="2">
        <f>IF(BI251=2,GM251-GX251,0)</f>
        <v>0</v>
      </c>
      <c r="GP251" s="2">
        <f>IF(BI251=4,GM251-GX251,0)</f>
        <v>0</v>
      </c>
      <c r="GQ251" s="2"/>
      <c r="GR251" s="2">
        <v>0</v>
      </c>
      <c r="GS251" s="2">
        <v>3</v>
      </c>
      <c r="GT251" s="2">
        <v>0</v>
      </c>
      <c r="GU251" s="2" t="s">
        <v>3</v>
      </c>
      <c r="GV251" s="2">
        <f>ROUND((GT251),2)</f>
        <v>0</v>
      </c>
      <c r="GW251" s="2">
        <v>1</v>
      </c>
      <c r="GX251" s="2">
        <f>ROUND(HC251*I251,2)</f>
        <v>0</v>
      </c>
      <c r="GY251" s="2"/>
      <c r="GZ251" s="2"/>
      <c r="HA251" s="2">
        <v>0</v>
      </c>
      <c r="HB251" s="2">
        <v>0</v>
      </c>
      <c r="HC251" s="2">
        <f>GV251*GW251</f>
        <v>0</v>
      </c>
      <c r="HD251" s="2"/>
      <c r="HE251" s="2" t="s">
        <v>3</v>
      </c>
      <c r="HF251" s="2" t="s">
        <v>3</v>
      </c>
      <c r="HG251" s="2"/>
      <c r="HH251" s="2"/>
      <c r="HI251" s="2"/>
      <c r="HJ251" s="2"/>
      <c r="HK251" s="2"/>
      <c r="HL251" s="2"/>
      <c r="HM251" s="2" t="s">
        <v>3</v>
      </c>
      <c r="HN251" s="2" t="s">
        <v>234</v>
      </c>
      <c r="HO251" s="2" t="s">
        <v>235</v>
      </c>
      <c r="HP251" s="2" t="s">
        <v>232</v>
      </c>
      <c r="HQ251" s="2" t="s">
        <v>232</v>
      </c>
      <c r="HR251" s="2"/>
      <c r="HS251" s="2">
        <v>0</v>
      </c>
      <c r="HT251" s="2"/>
      <c r="HU251" s="2"/>
      <c r="HV251" s="2"/>
      <c r="HW251" s="2"/>
      <c r="HX251" s="2"/>
      <c r="HY251" s="2"/>
      <c r="HZ251" s="2"/>
      <c r="IA251" s="2"/>
      <c r="IB251" s="2"/>
      <c r="IC251" s="2"/>
      <c r="ID251" s="2"/>
      <c r="IE251" s="2"/>
      <c r="IF251" s="2"/>
      <c r="IG251" s="2"/>
      <c r="IH251" s="2"/>
      <c r="II251" s="2"/>
      <c r="IJ251" s="2"/>
      <c r="IK251" s="2">
        <v>0</v>
      </c>
      <c r="IL251" s="2"/>
      <c r="IM251" s="2"/>
      <c r="IN251" s="2"/>
      <c r="IO251" s="2"/>
      <c r="IP251" s="2"/>
      <c r="IQ251" s="2"/>
      <c r="IR251" s="2"/>
      <c r="IS251" s="2"/>
      <c r="IT251" s="2"/>
      <c r="IU251" s="2"/>
    </row>
    <row r="252" spans="1:255" x14ac:dyDescent="0.2">
      <c r="A252">
        <v>18</v>
      </c>
      <c r="B252">
        <v>1</v>
      </c>
      <c r="C252">
        <v>567</v>
      </c>
      <c r="E252" t="s">
        <v>240</v>
      </c>
      <c r="F252" t="s">
        <v>241</v>
      </c>
      <c r="G252" t="s">
        <v>242</v>
      </c>
      <c r="H252" t="s">
        <v>94</v>
      </c>
      <c r="I252">
        <f>I247*J252</f>
        <v>9.7230000000000005E-4</v>
      </c>
      <c r="J252">
        <v>1.0299788135593221E-2</v>
      </c>
      <c r="K252">
        <v>1.03E-2</v>
      </c>
      <c r="L252">
        <v>9.7232000000000004E-4</v>
      </c>
      <c r="M252">
        <v>0</v>
      </c>
      <c r="N252">
        <f>ROUND(L252-M252,4)</f>
        <v>1E-3</v>
      </c>
      <c r="O252">
        <f>ROUND(CP252,2)</f>
        <v>0</v>
      </c>
      <c r="P252">
        <f>ROUND(CQ252*I252,2)</f>
        <v>0</v>
      </c>
      <c r="Q252">
        <f>ROUND(CR252*I252,2)</f>
        <v>0</v>
      </c>
      <c r="R252">
        <f>ROUND(CS252*I252,2)</f>
        <v>0</v>
      </c>
      <c r="S252">
        <f>ROUND(CT252*I252,2)</f>
        <v>0</v>
      </c>
      <c r="T252">
        <f>ROUND(CU252*I252,2)</f>
        <v>0</v>
      </c>
      <c r="U252">
        <f>ROUND(CV252*I252,7)</f>
        <v>0</v>
      </c>
      <c r="V252">
        <f>ROUND(CW252*I252,7)</f>
        <v>0</v>
      </c>
      <c r="W252">
        <f>ROUND(CX252*I252,2)</f>
        <v>0</v>
      </c>
      <c r="X252">
        <f t="shared" si="406"/>
        <v>0</v>
      </c>
      <c r="Y252">
        <f t="shared" si="406"/>
        <v>0</v>
      </c>
      <c r="AA252">
        <v>85057623</v>
      </c>
      <c r="AB252">
        <f>ROUND((AC252+AD252+AF252),2)</f>
        <v>0</v>
      </c>
      <c r="AC252">
        <f>ROUND((ES252),2)</f>
        <v>0</v>
      </c>
      <c r="AD252">
        <f>ROUND((((ET252)-(EU252))+AE252),2)</f>
        <v>0</v>
      </c>
      <c r="AE252">
        <f t="shared" si="407"/>
        <v>0</v>
      </c>
      <c r="AF252">
        <f t="shared" si="407"/>
        <v>0</v>
      </c>
      <c r="AG252">
        <f>ROUND((AP252),2)</f>
        <v>0</v>
      </c>
      <c r="AH252">
        <f t="shared" si="408"/>
        <v>0</v>
      </c>
      <c r="AI252">
        <f t="shared" si="408"/>
        <v>0</v>
      </c>
      <c r="AJ252">
        <f>(AS252)</f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  <c r="AS252">
        <v>0</v>
      </c>
      <c r="AT252">
        <v>100</v>
      </c>
      <c r="AU252">
        <v>49</v>
      </c>
      <c r="AV252">
        <v>1</v>
      </c>
      <c r="AW252">
        <v>1</v>
      </c>
      <c r="AZ252">
        <v>1</v>
      </c>
      <c r="BA252">
        <v>1</v>
      </c>
      <c r="BB252">
        <v>1</v>
      </c>
      <c r="BC252">
        <v>1</v>
      </c>
      <c r="BD252" t="s">
        <v>3</v>
      </c>
      <c r="BE252" t="s">
        <v>3</v>
      </c>
      <c r="BF252" t="s">
        <v>3</v>
      </c>
      <c r="BG252" t="s">
        <v>3</v>
      </c>
      <c r="BH252">
        <v>3</v>
      </c>
      <c r="BI252">
        <v>1</v>
      </c>
      <c r="BJ252" t="s">
        <v>3</v>
      </c>
      <c r="BM252">
        <v>15001</v>
      </c>
      <c r="BN252">
        <v>0</v>
      </c>
      <c r="BO252" t="s">
        <v>3</v>
      </c>
      <c r="BP252">
        <v>0</v>
      </c>
      <c r="BQ252">
        <v>2</v>
      </c>
      <c r="BR252">
        <v>0</v>
      </c>
      <c r="BS252">
        <v>1</v>
      </c>
      <c r="BT252">
        <v>1</v>
      </c>
      <c r="BU252">
        <v>1</v>
      </c>
      <c r="BV252">
        <v>1</v>
      </c>
      <c r="BW252">
        <v>1</v>
      </c>
      <c r="BX252">
        <v>1</v>
      </c>
      <c r="BY252" t="s">
        <v>3</v>
      </c>
      <c r="BZ252">
        <v>100</v>
      </c>
      <c r="CA252">
        <v>49</v>
      </c>
      <c r="CB252" t="s">
        <v>3</v>
      </c>
      <c r="CE252">
        <v>0</v>
      </c>
      <c r="CF252">
        <v>0</v>
      </c>
      <c r="CG252">
        <v>0</v>
      </c>
      <c r="CH252">
        <v>9</v>
      </c>
      <c r="CI252">
        <v>2</v>
      </c>
      <c r="CJ252">
        <v>0</v>
      </c>
      <c r="CK252">
        <v>0</v>
      </c>
      <c r="CL252">
        <v>0</v>
      </c>
      <c r="CM252">
        <v>0</v>
      </c>
      <c r="CN252" t="s">
        <v>3</v>
      </c>
      <c r="CO252">
        <v>0</v>
      </c>
      <c r="CP252">
        <f>(P252+Q252+S252+R252)</f>
        <v>0</v>
      </c>
      <c r="CQ252">
        <f>ROUND(AL252*BC252,2)</f>
        <v>0</v>
      </c>
      <c r="CR252">
        <f>ROUND(AM252*BB252,2)</f>
        <v>0</v>
      </c>
      <c r="CS252">
        <f>ROUND(AN252*BS252,2)</f>
        <v>0</v>
      </c>
      <c r="CT252">
        <f>ROUND(AO252*BA252,2)</f>
        <v>0</v>
      </c>
      <c r="CU252">
        <f t="shared" si="409"/>
        <v>0</v>
      </c>
      <c r="CV252">
        <f t="shared" si="409"/>
        <v>0</v>
      </c>
      <c r="CW252">
        <f t="shared" si="409"/>
        <v>0</v>
      </c>
      <c r="CX252">
        <f t="shared" si="409"/>
        <v>0</v>
      </c>
      <c r="CY252">
        <f>(((S252+R252)*AT252)/100)</f>
        <v>0</v>
      </c>
      <c r="CZ252">
        <f>(((S252+R252)*AU252)/100)</f>
        <v>0</v>
      </c>
      <c r="DC252" t="s">
        <v>3</v>
      </c>
      <c r="DD252" t="s">
        <v>3</v>
      </c>
      <c r="DE252" t="s">
        <v>3</v>
      </c>
      <c r="DF252" t="s">
        <v>3</v>
      </c>
      <c r="DG252" t="s">
        <v>3</v>
      </c>
      <c r="DH252" t="s">
        <v>3</v>
      </c>
      <c r="DI252" t="s">
        <v>3</v>
      </c>
      <c r="DJ252" t="s">
        <v>3</v>
      </c>
      <c r="DK252" t="s">
        <v>3</v>
      </c>
      <c r="DL252" t="s">
        <v>3</v>
      </c>
      <c r="DM252" t="s">
        <v>3</v>
      </c>
      <c r="DN252">
        <v>0</v>
      </c>
      <c r="DO252">
        <v>0</v>
      </c>
      <c r="DP252">
        <v>1</v>
      </c>
      <c r="DQ252">
        <v>1</v>
      </c>
      <c r="DU252">
        <v>1009</v>
      </c>
      <c r="DV252" t="s">
        <v>94</v>
      </c>
      <c r="DW252" t="s">
        <v>94</v>
      </c>
      <c r="DX252">
        <v>1000</v>
      </c>
      <c r="DZ252" t="s">
        <v>3</v>
      </c>
      <c r="EA252" t="s">
        <v>3</v>
      </c>
      <c r="EB252" t="s">
        <v>3</v>
      </c>
      <c r="EC252" t="s">
        <v>3</v>
      </c>
      <c r="EE252">
        <v>83666851</v>
      </c>
      <c r="EF252">
        <v>2</v>
      </c>
      <c r="EG252" t="s">
        <v>24</v>
      </c>
      <c r="EH252">
        <v>15</v>
      </c>
      <c r="EI252" t="s">
        <v>232</v>
      </c>
      <c r="EJ252">
        <v>1</v>
      </c>
      <c r="EK252">
        <v>15001</v>
      </c>
      <c r="EL252" t="s">
        <v>232</v>
      </c>
      <c r="EM252" t="s">
        <v>233</v>
      </c>
      <c r="EO252" t="s">
        <v>3</v>
      </c>
      <c r="EQ252">
        <v>0</v>
      </c>
      <c r="ER252">
        <v>0</v>
      </c>
      <c r="ES252">
        <v>0</v>
      </c>
      <c r="ET252">
        <v>0</v>
      </c>
      <c r="EU252">
        <v>0</v>
      </c>
      <c r="EV252">
        <v>0</v>
      </c>
      <c r="EW252">
        <v>0</v>
      </c>
      <c r="EX252">
        <v>0</v>
      </c>
      <c r="FQ252">
        <v>0</v>
      </c>
      <c r="FR252">
        <v>0</v>
      </c>
      <c r="FS252">
        <v>0</v>
      </c>
      <c r="FX252">
        <v>100</v>
      </c>
      <c r="FY252">
        <v>49</v>
      </c>
      <c r="GA252" t="s">
        <v>3</v>
      </c>
      <c r="GD252">
        <v>1</v>
      </c>
      <c r="GF252">
        <v>-827349247</v>
      </c>
      <c r="GG252">
        <v>2</v>
      </c>
      <c r="GH252">
        <v>1</v>
      </c>
      <c r="GI252">
        <v>-2</v>
      </c>
      <c r="GJ252">
        <v>0</v>
      </c>
      <c r="GK252">
        <v>0</v>
      </c>
      <c r="GL252">
        <f>ROUND(IF(AND(BH252=3,BI252=3,FS252&lt;&gt;0),P252,0),2)</f>
        <v>0</v>
      </c>
      <c r="GM252">
        <f>ROUND(O252+X252+Y252,2)+GX252</f>
        <v>0</v>
      </c>
      <c r="GN252">
        <f>IF(OR(BI252=0,BI252=1),GM252-GX252,0)</f>
        <v>0</v>
      </c>
      <c r="GO252">
        <f>IF(BI252=2,GM252-GX252,0)</f>
        <v>0</v>
      </c>
      <c r="GP252">
        <f>IF(BI252=4,GM252-GX252,0)</f>
        <v>0</v>
      </c>
      <c r="GR252">
        <v>0</v>
      </c>
      <c r="GS252">
        <v>3</v>
      </c>
      <c r="GT252">
        <v>0</v>
      </c>
      <c r="GU252" t="s">
        <v>3</v>
      </c>
      <c r="GV252">
        <f>ROUND((GT252),2)</f>
        <v>0</v>
      </c>
      <c r="GW252">
        <v>1</v>
      </c>
      <c r="GX252">
        <f>ROUND(HC252*I252,2)</f>
        <v>0</v>
      </c>
      <c r="HA252">
        <v>0</v>
      </c>
      <c r="HB252">
        <v>0</v>
      </c>
      <c r="HC252">
        <f>GV252*GW252</f>
        <v>0</v>
      </c>
      <c r="HE252" t="s">
        <v>3</v>
      </c>
      <c r="HF252" t="s">
        <v>3</v>
      </c>
      <c r="HM252" t="s">
        <v>3</v>
      </c>
      <c r="HN252" t="s">
        <v>234</v>
      </c>
      <c r="HO252" t="s">
        <v>235</v>
      </c>
      <c r="HP252" t="s">
        <v>232</v>
      </c>
      <c r="HQ252" t="s">
        <v>232</v>
      </c>
      <c r="HS252">
        <v>0</v>
      </c>
      <c r="IK252">
        <v>0</v>
      </c>
    </row>
    <row r="254" spans="1:255" x14ac:dyDescent="0.2">
      <c r="A254" s="3">
        <v>51</v>
      </c>
      <c r="B254" s="3">
        <f>B24</f>
        <v>1</v>
      </c>
      <c r="C254" s="3">
        <f>A24</f>
        <v>4</v>
      </c>
      <c r="D254" s="3">
        <f>ROW(A24)</f>
        <v>24</v>
      </c>
      <c r="E254" s="3"/>
      <c r="F254" s="3" t="str">
        <f>IF(F24&lt;&gt;"",F24,"")</f>
        <v>Новый раздел</v>
      </c>
      <c r="G254" s="3" t="str">
        <f>IF(G24&lt;&gt;"",G24,"")</f>
        <v>СМР</v>
      </c>
      <c r="H254" s="3">
        <v>0</v>
      </c>
      <c r="I254" s="3"/>
      <c r="J254" s="3"/>
      <c r="K254" s="3"/>
      <c r="L254" s="3"/>
      <c r="M254" s="3"/>
      <c r="N254" s="3"/>
      <c r="O254" s="3">
        <f t="shared" ref="O254:T254" si="410">ROUND(AB254,2)</f>
        <v>1494.08</v>
      </c>
      <c r="P254" s="3">
        <f t="shared" si="410"/>
        <v>146.9</v>
      </c>
      <c r="Q254" s="3">
        <f t="shared" si="410"/>
        <v>3.08</v>
      </c>
      <c r="R254" s="3">
        <f t="shared" si="410"/>
        <v>4.51</v>
      </c>
      <c r="S254" s="3">
        <f t="shared" si="410"/>
        <v>1339.59</v>
      </c>
      <c r="T254" s="3">
        <f t="shared" si="410"/>
        <v>0</v>
      </c>
      <c r="U254" s="3">
        <f>AH254</f>
        <v>1.8124800000000001</v>
      </c>
      <c r="V254" s="3">
        <f>AI254</f>
        <v>5.6640000000000006E-3</v>
      </c>
      <c r="W254" s="3">
        <f>ROUND(AJ254,2)</f>
        <v>0</v>
      </c>
      <c r="X254" s="3">
        <f>ROUND(AK254,2)</f>
        <v>1344.1</v>
      </c>
      <c r="Y254" s="3">
        <f>ROUND(AL254,2)</f>
        <v>658.61</v>
      </c>
      <c r="Z254" s="3"/>
      <c r="AA254" s="3"/>
      <c r="AB254" s="3">
        <f>ROUND(SUMIF(AA28:AA252,"=85057682",O28:O252),2)</f>
        <v>1494.08</v>
      </c>
      <c r="AC254" s="3">
        <f>ROUND(SUMIF(AA28:AA252,"=85057682",P28:P252),2)</f>
        <v>146.9</v>
      </c>
      <c r="AD254" s="3">
        <f>ROUND(SUMIF(AA28:AA252,"=85057682",Q28:Q252),2)</f>
        <v>3.08</v>
      </c>
      <c r="AE254" s="3">
        <f>ROUND(SUMIF(AA28:AA252,"=85057682",R28:R252),2)</f>
        <v>4.51</v>
      </c>
      <c r="AF254" s="3">
        <f>ROUND(SUMIF(AA28:AA252,"=85057682",S28:S252),2)</f>
        <v>1339.59</v>
      </c>
      <c r="AG254" s="3">
        <f>ROUND(SUMIF(AA28:AA252,"=85057682",T28:T252),2)</f>
        <v>0</v>
      </c>
      <c r="AH254" s="3">
        <f>SUMIF(AA28:AA252,"=85057682",U28:U252)</f>
        <v>1.8124800000000001</v>
      </c>
      <c r="AI254" s="3">
        <f>SUMIF(AA28:AA252,"=85057682",V28:V252)</f>
        <v>5.6640000000000006E-3</v>
      </c>
      <c r="AJ254" s="3">
        <f>ROUND(SUMIF(AA28:AA252,"=85057682",W28:W252),2)</f>
        <v>0</v>
      </c>
      <c r="AK254" s="3">
        <f>ROUND(SUMIF(AA28:AA252,"=85057682",X28:X252),2)</f>
        <v>1344.1</v>
      </c>
      <c r="AL254" s="3">
        <f>ROUND(SUMIF(AA28:AA252,"=85057682",Y28:Y252),2)</f>
        <v>658.61</v>
      </c>
      <c r="AM254" s="3"/>
      <c r="AN254" s="3"/>
      <c r="AO254" s="3">
        <f t="shared" ref="AO254:BD254" si="411">ROUND(BX254,2)</f>
        <v>0</v>
      </c>
      <c r="AP254" s="3">
        <f t="shared" si="411"/>
        <v>0</v>
      </c>
      <c r="AQ254" s="3">
        <f t="shared" si="411"/>
        <v>0</v>
      </c>
      <c r="AR254" s="3">
        <f t="shared" si="411"/>
        <v>3496.79</v>
      </c>
      <c r="AS254" s="3">
        <f t="shared" si="411"/>
        <v>3496.79</v>
      </c>
      <c r="AT254" s="3">
        <f t="shared" si="411"/>
        <v>0</v>
      </c>
      <c r="AU254" s="3">
        <f t="shared" si="411"/>
        <v>0</v>
      </c>
      <c r="AV254" s="3">
        <f t="shared" si="411"/>
        <v>146.9</v>
      </c>
      <c r="AW254" s="3">
        <f t="shared" si="411"/>
        <v>146.9</v>
      </c>
      <c r="AX254" s="3">
        <f t="shared" si="411"/>
        <v>0</v>
      </c>
      <c r="AY254" s="3">
        <f t="shared" si="411"/>
        <v>146.9</v>
      </c>
      <c r="AZ254" s="3">
        <f t="shared" si="411"/>
        <v>0</v>
      </c>
      <c r="BA254" s="3">
        <f t="shared" si="411"/>
        <v>0</v>
      </c>
      <c r="BB254" s="3">
        <f t="shared" si="411"/>
        <v>0</v>
      </c>
      <c r="BC254" s="3">
        <f t="shared" si="411"/>
        <v>0</v>
      </c>
      <c r="BD254" s="3">
        <f t="shared" si="411"/>
        <v>0</v>
      </c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>
        <f>ROUND(SUMIF(AA28:AA252,"=85057682",FQ28:FQ252),2)</f>
        <v>0</v>
      </c>
      <c r="BY254" s="3">
        <f>ROUND(SUMIF(AA28:AA252,"=85057682",FR28:FR252),2)</f>
        <v>0</v>
      </c>
      <c r="BZ254" s="3">
        <f>ROUND(SUMIF(AA28:AA252,"=85057682",GL28:GL252),2)</f>
        <v>0</v>
      </c>
      <c r="CA254" s="3">
        <f>ROUND(SUMIF(AA28:AA252,"=85057682",GM28:GM252),2)</f>
        <v>3496.79</v>
      </c>
      <c r="CB254" s="3">
        <f>ROUND(SUMIF(AA28:AA252,"=85057682",GN28:GN252),2)</f>
        <v>3496.79</v>
      </c>
      <c r="CC254" s="3">
        <f>ROUND(SUMIF(AA28:AA252,"=85057682",GO28:GO252),2)</f>
        <v>0</v>
      </c>
      <c r="CD254" s="3">
        <f>ROUND(SUMIF(AA28:AA252,"=85057682",GP28:GP252),2)</f>
        <v>0</v>
      </c>
      <c r="CE254" s="3">
        <f>AC254-BX254</f>
        <v>146.9</v>
      </c>
      <c r="CF254" s="3">
        <f>AC254-BY254</f>
        <v>146.9</v>
      </c>
      <c r="CG254" s="3">
        <f>BX254-BZ254</f>
        <v>0</v>
      </c>
      <c r="CH254" s="3">
        <f>AC254-BX254-BY254+BZ254</f>
        <v>146.9</v>
      </c>
      <c r="CI254" s="3">
        <f>BY254-BZ254</f>
        <v>0</v>
      </c>
      <c r="CJ254" s="3">
        <f>ROUND(SUMIF(AA28:AA252,"=85057682",GX28:GX252),2)</f>
        <v>0</v>
      </c>
      <c r="CK254" s="3">
        <f>ROUND(SUMIF(AA28:AA252,"=85057682",GY28:GY252),2)</f>
        <v>0</v>
      </c>
      <c r="CL254" s="3">
        <f>ROUND(SUMIF(AA28:AA252,"=85057682",GZ28:GZ252),2)</f>
        <v>0</v>
      </c>
      <c r="CM254" s="3">
        <f>ROUND(SUMIF(AA28:AA252,"=85057682",HD28:HD252),2)</f>
        <v>0</v>
      </c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4">
        <f t="shared" ref="DG254:DL254" si="412">ROUND(DT254,2)</f>
        <v>1494.08</v>
      </c>
      <c r="DH254" s="4">
        <f t="shared" si="412"/>
        <v>146.9</v>
      </c>
      <c r="DI254" s="4">
        <f t="shared" si="412"/>
        <v>3.08</v>
      </c>
      <c r="DJ254" s="4">
        <f t="shared" si="412"/>
        <v>4.51</v>
      </c>
      <c r="DK254" s="4">
        <f t="shared" si="412"/>
        <v>1339.59</v>
      </c>
      <c r="DL254" s="4">
        <f t="shared" si="412"/>
        <v>0</v>
      </c>
      <c r="DM254" s="4">
        <f>DZ254</f>
        <v>1.8124800000000001</v>
      </c>
      <c r="DN254" s="4">
        <f>EA254</f>
        <v>5.6640000000000006E-3</v>
      </c>
      <c r="DO254" s="4">
        <f>ROUND(EB254,2)</f>
        <v>0</v>
      </c>
      <c r="DP254" s="4">
        <f>ROUND(EC254,2)</f>
        <v>1344.1</v>
      </c>
      <c r="DQ254" s="4">
        <f>ROUND(ED254,2)</f>
        <v>658.61</v>
      </c>
      <c r="DR254" s="4"/>
      <c r="DS254" s="4"/>
      <c r="DT254" s="4">
        <f>ROUND(SUMIF(AA28:AA252,"=85057623",O28:O252),2)</f>
        <v>1494.08</v>
      </c>
      <c r="DU254" s="4">
        <f>ROUND(SUMIF(AA28:AA252,"=85057623",P28:P252),2)</f>
        <v>146.9</v>
      </c>
      <c r="DV254" s="4">
        <f>ROUND(SUMIF(AA28:AA252,"=85057623",Q28:Q252),2)</f>
        <v>3.08</v>
      </c>
      <c r="DW254" s="4">
        <f>ROUND(SUMIF(AA28:AA252,"=85057623",R28:R252),2)</f>
        <v>4.51</v>
      </c>
      <c r="DX254" s="4">
        <f>ROUND(SUMIF(AA28:AA252,"=85057623",S28:S252),2)</f>
        <v>1339.59</v>
      </c>
      <c r="DY254" s="4">
        <f>ROUND(SUMIF(AA28:AA252,"=85057623",T28:T252),2)</f>
        <v>0</v>
      </c>
      <c r="DZ254" s="4">
        <f>SUMIF(AA28:AA252,"=85057623",U28:U252)</f>
        <v>1.8124800000000001</v>
      </c>
      <c r="EA254" s="4">
        <f>SUMIF(AA28:AA252,"=85057623",V28:V252)</f>
        <v>5.6640000000000006E-3</v>
      </c>
      <c r="EB254" s="4">
        <f>ROUND(SUMIF(AA28:AA252,"=85057623",W28:W252),2)</f>
        <v>0</v>
      </c>
      <c r="EC254" s="4">
        <f>ROUND(SUMIF(AA28:AA252,"=85057623",X28:X252),2)</f>
        <v>1344.1</v>
      </c>
      <c r="ED254" s="4">
        <f>ROUND(SUMIF(AA28:AA252,"=85057623",Y28:Y252),2)</f>
        <v>658.61</v>
      </c>
      <c r="EE254" s="4"/>
      <c r="EF254" s="4"/>
      <c r="EG254" s="4">
        <f t="shared" ref="EG254:EV254" si="413">ROUND(FP254,2)</f>
        <v>0</v>
      </c>
      <c r="EH254" s="4">
        <f t="shared" si="413"/>
        <v>0</v>
      </c>
      <c r="EI254" s="4">
        <f t="shared" si="413"/>
        <v>0</v>
      </c>
      <c r="EJ254" s="4">
        <f t="shared" si="413"/>
        <v>3496.79</v>
      </c>
      <c r="EK254" s="4">
        <f t="shared" si="413"/>
        <v>3496.79</v>
      </c>
      <c r="EL254" s="4">
        <f t="shared" si="413"/>
        <v>0</v>
      </c>
      <c r="EM254" s="4">
        <f t="shared" si="413"/>
        <v>0</v>
      </c>
      <c r="EN254" s="4">
        <f t="shared" si="413"/>
        <v>146.9</v>
      </c>
      <c r="EO254" s="4">
        <f t="shared" si="413"/>
        <v>146.9</v>
      </c>
      <c r="EP254" s="4">
        <f t="shared" si="413"/>
        <v>0</v>
      </c>
      <c r="EQ254" s="4">
        <f t="shared" si="413"/>
        <v>146.9</v>
      </c>
      <c r="ER254" s="4">
        <f t="shared" si="413"/>
        <v>0</v>
      </c>
      <c r="ES254" s="4">
        <f t="shared" si="413"/>
        <v>0</v>
      </c>
      <c r="ET254" s="4">
        <f t="shared" si="413"/>
        <v>0</v>
      </c>
      <c r="EU254" s="4">
        <f t="shared" si="413"/>
        <v>0</v>
      </c>
      <c r="EV254" s="4">
        <f t="shared" si="413"/>
        <v>0</v>
      </c>
      <c r="EW254" s="4"/>
      <c r="EX254" s="4"/>
      <c r="EY254" s="4"/>
      <c r="EZ254" s="4"/>
      <c r="FA254" s="4"/>
      <c r="FB254" s="4"/>
      <c r="FC254" s="4"/>
      <c r="FD254" s="4"/>
      <c r="FE254" s="4"/>
      <c r="FF254" s="4"/>
      <c r="FG254" s="4"/>
      <c r="FH254" s="4"/>
      <c r="FI254" s="4"/>
      <c r="FJ254" s="4"/>
      <c r="FK254" s="4"/>
      <c r="FL254" s="4"/>
      <c r="FM254" s="4"/>
      <c r="FN254" s="4"/>
      <c r="FO254" s="4"/>
      <c r="FP254" s="4">
        <f>ROUND(SUMIF(AA28:AA252,"=85057623",FQ28:FQ252),2)</f>
        <v>0</v>
      </c>
      <c r="FQ254" s="4">
        <f>ROUND(SUMIF(AA28:AA252,"=85057623",FR28:FR252),2)</f>
        <v>0</v>
      </c>
      <c r="FR254" s="4">
        <f>ROUND(SUMIF(AA28:AA252,"=85057623",GL28:GL252),2)</f>
        <v>0</v>
      </c>
      <c r="FS254" s="4">
        <f>ROUND(SUMIF(AA28:AA252,"=85057623",GM28:GM252),2)</f>
        <v>3496.79</v>
      </c>
      <c r="FT254" s="4">
        <f>ROUND(SUMIF(AA28:AA252,"=85057623",GN28:GN252),2)</f>
        <v>3496.79</v>
      </c>
      <c r="FU254" s="4">
        <f>ROUND(SUMIF(AA28:AA252,"=85057623",GO28:GO252),2)</f>
        <v>0</v>
      </c>
      <c r="FV254" s="4">
        <f>ROUND(SUMIF(AA28:AA252,"=85057623",GP28:GP252),2)</f>
        <v>0</v>
      </c>
      <c r="FW254" s="4">
        <f>DU254-FP254</f>
        <v>146.9</v>
      </c>
      <c r="FX254" s="4">
        <f>DU254-FQ254</f>
        <v>146.9</v>
      </c>
      <c r="FY254" s="4">
        <f>FP254-FR254</f>
        <v>0</v>
      </c>
      <c r="FZ254" s="4">
        <f>DU254-FP254-FQ254+FR254</f>
        <v>146.9</v>
      </c>
      <c r="GA254" s="4">
        <f>FQ254-FR254</f>
        <v>0</v>
      </c>
      <c r="GB254" s="4">
        <f>ROUND(SUMIF(AA28:AA252,"=85057623",GX28:GX252),2)</f>
        <v>0</v>
      </c>
      <c r="GC254" s="4">
        <f>ROUND(SUMIF(AA28:AA252,"=85057623",GY28:GY252),2)</f>
        <v>0</v>
      </c>
      <c r="GD254" s="4">
        <f>ROUND(SUMIF(AA28:AA252,"=85057623",GZ28:GZ252),2)</f>
        <v>0</v>
      </c>
      <c r="GE254" s="4">
        <f>ROUND(SUMIF(AA28:AA252,"=85057623",HD28:HD252),2)</f>
        <v>0</v>
      </c>
      <c r="GF254" s="4"/>
      <c r="GG254" s="4"/>
      <c r="GH254" s="4"/>
      <c r="GI254" s="4"/>
      <c r="GJ254" s="4"/>
      <c r="GK254" s="4"/>
      <c r="GL254" s="4"/>
      <c r="GM254" s="4"/>
      <c r="GN254" s="4"/>
      <c r="GO254" s="4"/>
      <c r="GP254" s="4"/>
      <c r="GQ254" s="4"/>
      <c r="GR254" s="4"/>
      <c r="GS254" s="4"/>
      <c r="GT254" s="4"/>
      <c r="GU254" s="4"/>
      <c r="GV254" s="4"/>
      <c r="GW254" s="4"/>
      <c r="GX254" s="4">
        <v>0</v>
      </c>
    </row>
    <row r="256" spans="1:255" x14ac:dyDescent="0.2">
      <c r="A256" s="5">
        <v>50</v>
      </c>
      <c r="B256" s="5">
        <v>0</v>
      </c>
      <c r="C256" s="5">
        <v>0</v>
      </c>
      <c r="D256" s="5">
        <v>1</v>
      </c>
      <c r="E256" s="5">
        <v>201</v>
      </c>
      <c r="F256" s="5">
        <f>ROUND(Source!O254,O256)</f>
        <v>1494.08</v>
      </c>
      <c r="G256" s="5" t="s">
        <v>243</v>
      </c>
      <c r="H256" s="5" t="s">
        <v>244</v>
      </c>
      <c r="I256" s="5"/>
      <c r="J256" s="5"/>
      <c r="K256" s="5">
        <v>201</v>
      </c>
      <c r="L256" s="5">
        <v>1</v>
      </c>
      <c r="M256" s="5">
        <v>3</v>
      </c>
      <c r="N256" s="5" t="s">
        <v>3</v>
      </c>
      <c r="O256" s="5">
        <v>2</v>
      </c>
      <c r="P256" s="5">
        <f>ROUND(Source!DG254,O256)</f>
        <v>1494.08</v>
      </c>
      <c r="Q256" s="5"/>
      <c r="R256" s="5"/>
      <c r="S256" s="5"/>
      <c r="T256" s="5"/>
      <c r="U256" s="5"/>
      <c r="V256" s="5"/>
      <c r="W256" s="5">
        <v>1494.08</v>
      </c>
      <c r="X256" s="5">
        <v>1</v>
      </c>
      <c r="Y256" s="5">
        <v>1494.08</v>
      </c>
      <c r="Z256" s="5">
        <v>1494.08</v>
      </c>
      <c r="AA256" s="5">
        <v>1</v>
      </c>
      <c r="AB256" s="5">
        <v>1494.08</v>
      </c>
    </row>
    <row r="257" spans="1:28" x14ac:dyDescent="0.2">
      <c r="A257" s="5">
        <v>50</v>
      </c>
      <c r="B257" s="5">
        <v>0</v>
      </c>
      <c r="C257" s="5">
        <v>0</v>
      </c>
      <c r="D257" s="5">
        <v>1</v>
      </c>
      <c r="E257" s="5">
        <v>202</v>
      </c>
      <c r="F257" s="5">
        <f>ROUND(Source!P254,O257)</f>
        <v>146.9</v>
      </c>
      <c r="G257" s="5" t="s">
        <v>245</v>
      </c>
      <c r="H257" s="5" t="s">
        <v>246</v>
      </c>
      <c r="I257" s="5"/>
      <c r="J257" s="5"/>
      <c r="K257" s="5">
        <v>202</v>
      </c>
      <c r="L257" s="5">
        <v>2</v>
      </c>
      <c r="M257" s="5">
        <v>3</v>
      </c>
      <c r="N257" s="5" t="s">
        <v>3</v>
      </c>
      <c r="O257" s="5">
        <v>2</v>
      </c>
      <c r="P257" s="5">
        <f>ROUND(Source!DH254,O257)</f>
        <v>146.9</v>
      </c>
      <c r="Q257" s="5"/>
      <c r="R257" s="5"/>
      <c r="S257" s="5"/>
      <c r="T257" s="5"/>
      <c r="U257" s="5"/>
      <c r="V257" s="5"/>
      <c r="W257" s="5">
        <v>146.9</v>
      </c>
      <c r="X257" s="5">
        <v>1</v>
      </c>
      <c r="Y257" s="5">
        <v>146.9</v>
      </c>
      <c r="Z257" s="5">
        <v>146.9</v>
      </c>
      <c r="AA257" s="5">
        <v>1</v>
      </c>
      <c r="AB257" s="5">
        <v>146.9</v>
      </c>
    </row>
    <row r="258" spans="1:28" x14ac:dyDescent="0.2">
      <c r="A258" s="5">
        <v>50</v>
      </c>
      <c r="B258" s="5">
        <v>0</v>
      </c>
      <c r="C258" s="5">
        <v>0</v>
      </c>
      <c r="D258" s="5">
        <v>1</v>
      </c>
      <c r="E258" s="5">
        <v>222</v>
      </c>
      <c r="F258" s="5">
        <f>ROUND(Source!AO254,O258)</f>
        <v>0</v>
      </c>
      <c r="G258" s="5" t="s">
        <v>247</v>
      </c>
      <c r="H258" s="5" t="s">
        <v>248</v>
      </c>
      <c r="I258" s="5"/>
      <c r="J258" s="5"/>
      <c r="K258" s="5">
        <v>222</v>
      </c>
      <c r="L258" s="5">
        <v>3</v>
      </c>
      <c r="M258" s="5">
        <v>3</v>
      </c>
      <c r="N258" s="5" t="s">
        <v>3</v>
      </c>
      <c r="O258" s="5">
        <v>2</v>
      </c>
      <c r="P258" s="5">
        <f>ROUND(Source!EG254,O258)</f>
        <v>0</v>
      </c>
      <c r="Q258" s="5"/>
      <c r="R258" s="5"/>
      <c r="S258" s="5"/>
      <c r="T258" s="5"/>
      <c r="U258" s="5"/>
      <c r="V258" s="5"/>
      <c r="W258" s="5">
        <v>0</v>
      </c>
      <c r="X258" s="5">
        <v>1</v>
      </c>
      <c r="Y258" s="5">
        <v>0</v>
      </c>
      <c r="Z258" s="5">
        <v>0</v>
      </c>
      <c r="AA258" s="5">
        <v>1</v>
      </c>
      <c r="AB258" s="5">
        <v>0</v>
      </c>
    </row>
    <row r="259" spans="1:28" x14ac:dyDescent="0.2">
      <c r="A259" s="5">
        <v>50</v>
      </c>
      <c r="B259" s="5">
        <v>0</v>
      </c>
      <c r="C259" s="5">
        <v>0</v>
      </c>
      <c r="D259" s="5">
        <v>1</v>
      </c>
      <c r="E259" s="5">
        <v>225</v>
      </c>
      <c r="F259" s="5">
        <f>ROUND(Source!AV254,O259)</f>
        <v>146.9</v>
      </c>
      <c r="G259" s="5" t="s">
        <v>249</v>
      </c>
      <c r="H259" s="5" t="s">
        <v>250</v>
      </c>
      <c r="I259" s="5"/>
      <c r="J259" s="5"/>
      <c r="K259" s="5">
        <v>225</v>
      </c>
      <c r="L259" s="5">
        <v>4</v>
      </c>
      <c r="M259" s="5">
        <v>3</v>
      </c>
      <c r="N259" s="5" t="s">
        <v>3</v>
      </c>
      <c r="O259" s="5">
        <v>2</v>
      </c>
      <c r="P259" s="5">
        <f>ROUND(Source!EN254,O259)</f>
        <v>146.9</v>
      </c>
      <c r="Q259" s="5"/>
      <c r="R259" s="5"/>
      <c r="S259" s="5"/>
      <c r="T259" s="5"/>
      <c r="U259" s="5"/>
      <c r="V259" s="5"/>
      <c r="W259" s="5">
        <v>146.9</v>
      </c>
      <c r="X259" s="5">
        <v>1</v>
      </c>
      <c r="Y259" s="5">
        <v>146.9</v>
      </c>
      <c r="Z259" s="5">
        <v>146.9</v>
      </c>
      <c r="AA259" s="5">
        <v>1</v>
      </c>
      <c r="AB259" s="5">
        <v>146.9</v>
      </c>
    </row>
    <row r="260" spans="1:28" x14ac:dyDescent="0.2">
      <c r="A260" s="5">
        <v>50</v>
      </c>
      <c r="B260" s="5">
        <v>0</v>
      </c>
      <c r="C260" s="5">
        <v>0</v>
      </c>
      <c r="D260" s="5">
        <v>1</v>
      </c>
      <c r="E260" s="5">
        <v>226</v>
      </c>
      <c r="F260" s="5">
        <f>ROUND(Source!AW254,O260)</f>
        <v>146.9</v>
      </c>
      <c r="G260" s="5" t="s">
        <v>251</v>
      </c>
      <c r="H260" s="5" t="s">
        <v>252</v>
      </c>
      <c r="I260" s="5"/>
      <c r="J260" s="5"/>
      <c r="K260" s="5">
        <v>226</v>
      </c>
      <c r="L260" s="5">
        <v>5</v>
      </c>
      <c r="M260" s="5">
        <v>3</v>
      </c>
      <c r="N260" s="5" t="s">
        <v>3</v>
      </c>
      <c r="O260" s="5">
        <v>2</v>
      </c>
      <c r="P260" s="5">
        <f>ROUND(Source!EO254,O260)</f>
        <v>146.9</v>
      </c>
      <c r="Q260" s="5"/>
      <c r="R260" s="5"/>
      <c r="S260" s="5"/>
      <c r="T260" s="5"/>
      <c r="U260" s="5"/>
      <c r="V260" s="5"/>
      <c r="W260" s="5">
        <v>146.9</v>
      </c>
      <c r="X260" s="5">
        <v>1</v>
      </c>
      <c r="Y260" s="5">
        <v>146.9</v>
      </c>
      <c r="Z260" s="5">
        <v>146.9</v>
      </c>
      <c r="AA260" s="5">
        <v>1</v>
      </c>
      <c r="AB260" s="5">
        <v>146.9</v>
      </c>
    </row>
    <row r="261" spans="1:28" x14ac:dyDescent="0.2">
      <c r="A261" s="5">
        <v>50</v>
      </c>
      <c r="B261" s="5">
        <v>0</v>
      </c>
      <c r="C261" s="5">
        <v>0</v>
      </c>
      <c r="D261" s="5">
        <v>1</v>
      </c>
      <c r="E261" s="5">
        <v>227</v>
      </c>
      <c r="F261" s="5">
        <f>ROUND(Source!AX254,O261)</f>
        <v>0</v>
      </c>
      <c r="G261" s="5" t="s">
        <v>253</v>
      </c>
      <c r="H261" s="5" t="s">
        <v>254</v>
      </c>
      <c r="I261" s="5"/>
      <c r="J261" s="5"/>
      <c r="K261" s="5">
        <v>227</v>
      </c>
      <c r="L261" s="5">
        <v>6</v>
      </c>
      <c r="M261" s="5">
        <v>3</v>
      </c>
      <c r="N261" s="5" t="s">
        <v>3</v>
      </c>
      <c r="O261" s="5">
        <v>2</v>
      </c>
      <c r="P261" s="5">
        <f>ROUND(Source!EP254,O261)</f>
        <v>0</v>
      </c>
      <c r="Q261" s="5"/>
      <c r="R261" s="5"/>
      <c r="S261" s="5"/>
      <c r="T261" s="5"/>
      <c r="U261" s="5"/>
      <c r="V261" s="5"/>
      <c r="W261" s="5">
        <v>0</v>
      </c>
      <c r="X261" s="5">
        <v>1</v>
      </c>
      <c r="Y261" s="5">
        <v>0</v>
      </c>
      <c r="Z261" s="5">
        <v>0</v>
      </c>
      <c r="AA261" s="5">
        <v>1</v>
      </c>
      <c r="AB261" s="5">
        <v>0</v>
      </c>
    </row>
    <row r="262" spans="1:28" x14ac:dyDescent="0.2">
      <c r="A262" s="5">
        <v>50</v>
      </c>
      <c r="B262" s="5">
        <v>0</v>
      </c>
      <c r="C262" s="5">
        <v>0</v>
      </c>
      <c r="D262" s="5">
        <v>1</v>
      </c>
      <c r="E262" s="5">
        <v>228</v>
      </c>
      <c r="F262" s="5">
        <f>ROUND(Source!AY254,O262)</f>
        <v>146.9</v>
      </c>
      <c r="G262" s="5" t="s">
        <v>255</v>
      </c>
      <c r="H262" s="5" t="s">
        <v>256</v>
      </c>
      <c r="I262" s="5"/>
      <c r="J262" s="5"/>
      <c r="K262" s="5">
        <v>228</v>
      </c>
      <c r="L262" s="5">
        <v>7</v>
      </c>
      <c r="M262" s="5">
        <v>3</v>
      </c>
      <c r="N262" s="5" t="s">
        <v>3</v>
      </c>
      <c r="O262" s="5">
        <v>2</v>
      </c>
      <c r="P262" s="5">
        <f>ROUND(Source!EQ254,O262)</f>
        <v>146.9</v>
      </c>
      <c r="Q262" s="5"/>
      <c r="R262" s="5"/>
      <c r="S262" s="5"/>
      <c r="T262" s="5"/>
      <c r="U262" s="5"/>
      <c r="V262" s="5"/>
      <c r="W262" s="5">
        <v>146.9</v>
      </c>
      <c r="X262" s="5">
        <v>1</v>
      </c>
      <c r="Y262" s="5">
        <v>146.9</v>
      </c>
      <c r="Z262" s="5">
        <v>146.9</v>
      </c>
      <c r="AA262" s="5">
        <v>1</v>
      </c>
      <c r="AB262" s="5">
        <v>146.9</v>
      </c>
    </row>
    <row r="263" spans="1:28" x14ac:dyDescent="0.2">
      <c r="A263" s="5">
        <v>50</v>
      </c>
      <c r="B263" s="5">
        <v>0</v>
      </c>
      <c r="C263" s="5">
        <v>0</v>
      </c>
      <c r="D263" s="5">
        <v>1</v>
      </c>
      <c r="E263" s="5">
        <v>216</v>
      </c>
      <c r="F263" s="5">
        <f>ROUND(Source!AP254,O263)</f>
        <v>0</v>
      </c>
      <c r="G263" s="5" t="s">
        <v>257</v>
      </c>
      <c r="H263" s="5" t="s">
        <v>258</v>
      </c>
      <c r="I263" s="5"/>
      <c r="J263" s="5"/>
      <c r="K263" s="5">
        <v>216</v>
      </c>
      <c r="L263" s="5">
        <v>8</v>
      </c>
      <c r="M263" s="5">
        <v>3</v>
      </c>
      <c r="N263" s="5" t="s">
        <v>3</v>
      </c>
      <c r="O263" s="5">
        <v>2</v>
      </c>
      <c r="P263" s="5">
        <f>ROUND(Source!EH254,O263)</f>
        <v>0</v>
      </c>
      <c r="Q263" s="5"/>
      <c r="R263" s="5"/>
      <c r="S263" s="5"/>
      <c r="T263" s="5"/>
      <c r="U263" s="5"/>
      <c r="V263" s="5"/>
      <c r="W263" s="5">
        <v>0</v>
      </c>
      <c r="X263" s="5">
        <v>1</v>
      </c>
      <c r="Y263" s="5">
        <v>0</v>
      </c>
      <c r="Z263" s="5">
        <v>0</v>
      </c>
      <c r="AA263" s="5">
        <v>1</v>
      </c>
      <c r="AB263" s="5">
        <v>0</v>
      </c>
    </row>
    <row r="264" spans="1:28" x14ac:dyDescent="0.2">
      <c r="A264" s="5">
        <v>50</v>
      </c>
      <c r="B264" s="5">
        <v>0</v>
      </c>
      <c r="C264" s="5">
        <v>0</v>
      </c>
      <c r="D264" s="5">
        <v>1</v>
      </c>
      <c r="E264" s="5">
        <v>223</v>
      </c>
      <c r="F264" s="5">
        <f>ROUND(Source!AQ254,O264)</f>
        <v>0</v>
      </c>
      <c r="G264" s="5" t="s">
        <v>259</v>
      </c>
      <c r="H264" s="5" t="s">
        <v>260</v>
      </c>
      <c r="I264" s="5"/>
      <c r="J264" s="5"/>
      <c r="K264" s="5">
        <v>223</v>
      </c>
      <c r="L264" s="5">
        <v>9</v>
      </c>
      <c r="M264" s="5">
        <v>3</v>
      </c>
      <c r="N264" s="5" t="s">
        <v>3</v>
      </c>
      <c r="O264" s="5">
        <v>2</v>
      </c>
      <c r="P264" s="5">
        <f>ROUND(Source!EI254,O264)</f>
        <v>0</v>
      </c>
      <c r="Q264" s="5"/>
      <c r="R264" s="5"/>
      <c r="S264" s="5"/>
      <c r="T264" s="5"/>
      <c r="U264" s="5"/>
      <c r="V264" s="5"/>
      <c r="W264" s="5">
        <v>0</v>
      </c>
      <c r="X264" s="5">
        <v>1</v>
      </c>
      <c r="Y264" s="5">
        <v>0</v>
      </c>
      <c r="Z264" s="5">
        <v>0</v>
      </c>
      <c r="AA264" s="5">
        <v>1</v>
      </c>
      <c r="AB264" s="5">
        <v>0</v>
      </c>
    </row>
    <row r="265" spans="1:28" x14ac:dyDescent="0.2">
      <c r="A265" s="5">
        <v>50</v>
      </c>
      <c r="B265" s="5">
        <v>0</v>
      </c>
      <c r="C265" s="5">
        <v>0</v>
      </c>
      <c r="D265" s="5">
        <v>1</v>
      </c>
      <c r="E265" s="5">
        <v>229</v>
      </c>
      <c r="F265" s="5">
        <f>ROUND(Source!AZ254,O265)</f>
        <v>0</v>
      </c>
      <c r="G265" s="5" t="s">
        <v>261</v>
      </c>
      <c r="H265" s="5" t="s">
        <v>262</v>
      </c>
      <c r="I265" s="5"/>
      <c r="J265" s="5"/>
      <c r="K265" s="5">
        <v>229</v>
      </c>
      <c r="L265" s="5">
        <v>10</v>
      </c>
      <c r="M265" s="5">
        <v>3</v>
      </c>
      <c r="N265" s="5" t="s">
        <v>3</v>
      </c>
      <c r="O265" s="5">
        <v>2</v>
      </c>
      <c r="P265" s="5">
        <f>ROUND(Source!ER254,O265)</f>
        <v>0</v>
      </c>
      <c r="Q265" s="5"/>
      <c r="R265" s="5"/>
      <c r="S265" s="5"/>
      <c r="T265" s="5"/>
      <c r="U265" s="5"/>
      <c r="V265" s="5"/>
      <c r="W265" s="5">
        <v>0</v>
      </c>
      <c r="X265" s="5">
        <v>1</v>
      </c>
      <c r="Y265" s="5">
        <v>0</v>
      </c>
      <c r="Z265" s="5">
        <v>0</v>
      </c>
      <c r="AA265" s="5">
        <v>1</v>
      </c>
      <c r="AB265" s="5">
        <v>0</v>
      </c>
    </row>
    <row r="266" spans="1:28" x14ac:dyDescent="0.2">
      <c r="A266" s="5">
        <v>50</v>
      </c>
      <c r="B266" s="5">
        <v>0</v>
      </c>
      <c r="C266" s="5">
        <v>0</v>
      </c>
      <c r="D266" s="5">
        <v>1</v>
      </c>
      <c r="E266" s="5">
        <v>203</v>
      </c>
      <c r="F266" s="5">
        <f>ROUND(Source!Q254,O266)</f>
        <v>3.08</v>
      </c>
      <c r="G266" s="5" t="s">
        <v>263</v>
      </c>
      <c r="H266" s="5" t="s">
        <v>264</v>
      </c>
      <c r="I266" s="5"/>
      <c r="J266" s="5"/>
      <c r="K266" s="5">
        <v>203</v>
      </c>
      <c r="L266" s="5">
        <v>11</v>
      </c>
      <c r="M266" s="5">
        <v>3</v>
      </c>
      <c r="N266" s="5" t="s">
        <v>3</v>
      </c>
      <c r="O266" s="5">
        <v>2</v>
      </c>
      <c r="P266" s="5">
        <f>ROUND(Source!DI254,O266)</f>
        <v>3.08</v>
      </c>
      <c r="Q266" s="5"/>
      <c r="R266" s="5"/>
      <c r="S266" s="5"/>
      <c r="T266" s="5"/>
      <c r="U266" s="5"/>
      <c r="V266" s="5"/>
      <c r="W266" s="5">
        <v>3.0799999999999996</v>
      </c>
      <c r="X266" s="5">
        <v>1</v>
      </c>
      <c r="Y266" s="5">
        <v>3.0799999999999996</v>
      </c>
      <c r="Z266" s="5">
        <v>3.0799999999999996</v>
      </c>
      <c r="AA266" s="5">
        <v>1</v>
      </c>
      <c r="AB266" s="5">
        <v>3.0799999999999996</v>
      </c>
    </row>
    <row r="267" spans="1:28" x14ac:dyDescent="0.2">
      <c r="A267" s="5">
        <v>50</v>
      </c>
      <c r="B267" s="5">
        <v>0</v>
      </c>
      <c r="C267" s="5">
        <v>0</v>
      </c>
      <c r="D267" s="5">
        <v>1</v>
      </c>
      <c r="E267" s="5">
        <v>231</v>
      </c>
      <c r="F267" s="5">
        <f>ROUND(Source!BB254,O267)</f>
        <v>0</v>
      </c>
      <c r="G267" s="5" t="s">
        <v>265</v>
      </c>
      <c r="H267" s="5" t="s">
        <v>266</v>
      </c>
      <c r="I267" s="5"/>
      <c r="J267" s="5"/>
      <c r="K267" s="5">
        <v>231</v>
      </c>
      <c r="L267" s="5">
        <v>12</v>
      </c>
      <c r="M267" s="5">
        <v>3</v>
      </c>
      <c r="N267" s="5" t="s">
        <v>3</v>
      </c>
      <c r="O267" s="5">
        <v>2</v>
      </c>
      <c r="P267" s="5">
        <f>ROUND(Source!ET254,O267)</f>
        <v>0</v>
      </c>
      <c r="Q267" s="5"/>
      <c r="R267" s="5"/>
      <c r="S267" s="5"/>
      <c r="T267" s="5"/>
      <c r="U267" s="5"/>
      <c r="V267" s="5"/>
      <c r="W267" s="5">
        <v>0</v>
      </c>
      <c r="X267" s="5">
        <v>1</v>
      </c>
      <c r="Y267" s="5">
        <v>0</v>
      </c>
      <c r="Z267" s="5">
        <v>0</v>
      </c>
      <c r="AA267" s="5">
        <v>1</v>
      </c>
      <c r="AB267" s="5">
        <v>0</v>
      </c>
    </row>
    <row r="268" spans="1:28" x14ac:dyDescent="0.2">
      <c r="A268" s="5">
        <v>50</v>
      </c>
      <c r="B268" s="5">
        <v>0</v>
      </c>
      <c r="C268" s="5">
        <v>0</v>
      </c>
      <c r="D268" s="5">
        <v>1</v>
      </c>
      <c r="E268" s="5">
        <v>204</v>
      </c>
      <c r="F268" s="5">
        <f>ROUND(Source!R254,O268)</f>
        <v>4.51</v>
      </c>
      <c r="G268" s="5" t="s">
        <v>267</v>
      </c>
      <c r="H268" s="5" t="s">
        <v>268</v>
      </c>
      <c r="I268" s="5"/>
      <c r="J268" s="5"/>
      <c r="K268" s="5">
        <v>204</v>
      </c>
      <c r="L268" s="5">
        <v>13</v>
      </c>
      <c r="M268" s="5">
        <v>3</v>
      </c>
      <c r="N268" s="5" t="s">
        <v>3</v>
      </c>
      <c r="O268" s="5">
        <v>2</v>
      </c>
      <c r="P268" s="5">
        <f>ROUND(Source!DJ254,O268)</f>
        <v>4.51</v>
      </c>
      <c r="Q268" s="5"/>
      <c r="R268" s="5"/>
      <c r="S268" s="5"/>
      <c r="T268" s="5"/>
      <c r="U268" s="5"/>
      <c r="V268" s="5"/>
      <c r="W268" s="5">
        <v>4.51</v>
      </c>
      <c r="X268" s="5">
        <v>1</v>
      </c>
      <c r="Y268" s="5">
        <v>4.51</v>
      </c>
      <c r="Z268" s="5">
        <v>4.51</v>
      </c>
      <c r="AA268" s="5">
        <v>1</v>
      </c>
      <c r="AB268" s="5">
        <v>4.51</v>
      </c>
    </row>
    <row r="269" spans="1:28" x14ac:dyDescent="0.2">
      <c r="A269" s="5">
        <v>50</v>
      </c>
      <c r="B269" s="5">
        <v>0</v>
      </c>
      <c r="C269" s="5">
        <v>0</v>
      </c>
      <c r="D269" s="5">
        <v>1</v>
      </c>
      <c r="E269" s="5">
        <v>205</v>
      </c>
      <c r="F269" s="5">
        <f>ROUND(Source!S254,O269)</f>
        <v>1339.59</v>
      </c>
      <c r="G269" s="5" t="s">
        <v>269</v>
      </c>
      <c r="H269" s="5" t="s">
        <v>270</v>
      </c>
      <c r="I269" s="5"/>
      <c r="J269" s="5"/>
      <c r="K269" s="5">
        <v>205</v>
      </c>
      <c r="L269" s="5">
        <v>14</v>
      </c>
      <c r="M269" s="5">
        <v>3</v>
      </c>
      <c r="N269" s="5" t="s">
        <v>3</v>
      </c>
      <c r="O269" s="5">
        <v>2</v>
      </c>
      <c r="P269" s="5">
        <f>ROUND(Source!DK254,O269)</f>
        <v>1339.59</v>
      </c>
      <c r="Q269" s="5"/>
      <c r="R269" s="5"/>
      <c r="S269" s="5"/>
      <c r="T269" s="5"/>
      <c r="U269" s="5"/>
      <c r="V269" s="5"/>
      <c r="W269" s="5">
        <v>1339.59</v>
      </c>
      <c r="X269" s="5">
        <v>1</v>
      </c>
      <c r="Y269" s="5">
        <v>1339.59</v>
      </c>
      <c r="Z269" s="5">
        <v>1339.59</v>
      </c>
      <c r="AA269" s="5">
        <v>1</v>
      </c>
      <c r="AB269" s="5">
        <v>1339.59</v>
      </c>
    </row>
    <row r="270" spans="1:28" x14ac:dyDescent="0.2">
      <c r="A270" s="5">
        <v>50</v>
      </c>
      <c r="B270" s="5">
        <v>0</v>
      </c>
      <c r="C270" s="5">
        <v>0</v>
      </c>
      <c r="D270" s="5">
        <v>1</v>
      </c>
      <c r="E270" s="5">
        <v>232</v>
      </c>
      <c r="F270" s="5">
        <f>ROUND(Source!BC254,O270)</f>
        <v>0</v>
      </c>
      <c r="G270" s="5" t="s">
        <v>271</v>
      </c>
      <c r="H270" s="5" t="s">
        <v>272</v>
      </c>
      <c r="I270" s="5"/>
      <c r="J270" s="5"/>
      <c r="K270" s="5">
        <v>232</v>
      </c>
      <c r="L270" s="5">
        <v>15</v>
      </c>
      <c r="M270" s="5">
        <v>3</v>
      </c>
      <c r="N270" s="5" t="s">
        <v>3</v>
      </c>
      <c r="O270" s="5">
        <v>2</v>
      </c>
      <c r="P270" s="5">
        <f>ROUND(Source!EU254,O270)</f>
        <v>0</v>
      </c>
      <c r="Q270" s="5"/>
      <c r="R270" s="5"/>
      <c r="S270" s="5"/>
      <c r="T270" s="5"/>
      <c r="U270" s="5"/>
      <c r="V270" s="5"/>
      <c r="W270" s="5">
        <v>0</v>
      </c>
      <c r="X270" s="5">
        <v>1</v>
      </c>
      <c r="Y270" s="5">
        <v>0</v>
      </c>
      <c r="Z270" s="5">
        <v>0</v>
      </c>
      <c r="AA270" s="5">
        <v>1</v>
      </c>
      <c r="AB270" s="5">
        <v>0</v>
      </c>
    </row>
    <row r="271" spans="1:28" x14ac:dyDescent="0.2">
      <c r="A271" s="5">
        <v>50</v>
      </c>
      <c r="B271" s="5">
        <v>0</v>
      </c>
      <c r="C271" s="5">
        <v>0</v>
      </c>
      <c r="D271" s="5">
        <v>1</v>
      </c>
      <c r="E271" s="5">
        <v>214</v>
      </c>
      <c r="F271" s="5">
        <f>ROUND(Source!AS254,O271)</f>
        <v>3496.79</v>
      </c>
      <c r="G271" s="5" t="s">
        <v>273</v>
      </c>
      <c r="H271" s="5" t="s">
        <v>274</v>
      </c>
      <c r="I271" s="5"/>
      <c r="J271" s="5"/>
      <c r="K271" s="5">
        <v>214</v>
      </c>
      <c r="L271" s="5">
        <v>16</v>
      </c>
      <c r="M271" s="5">
        <v>3</v>
      </c>
      <c r="N271" s="5" t="s">
        <v>3</v>
      </c>
      <c r="O271" s="5">
        <v>2</v>
      </c>
      <c r="P271" s="5">
        <f>ROUND(Source!EK254,O271)</f>
        <v>3496.79</v>
      </c>
      <c r="Q271" s="5"/>
      <c r="R271" s="5"/>
      <c r="S271" s="5"/>
      <c r="T271" s="5"/>
      <c r="U271" s="5"/>
      <c r="V271" s="5"/>
      <c r="W271" s="5">
        <v>3496.79</v>
      </c>
      <c r="X271" s="5">
        <v>1</v>
      </c>
      <c r="Y271" s="5">
        <v>3496.79</v>
      </c>
      <c r="Z271" s="5">
        <v>3496.79</v>
      </c>
      <c r="AA271" s="5">
        <v>1</v>
      </c>
      <c r="AB271" s="5">
        <v>3496.79</v>
      </c>
    </row>
    <row r="272" spans="1:28" x14ac:dyDescent="0.2">
      <c r="A272" s="5">
        <v>50</v>
      </c>
      <c r="B272" s="5">
        <v>0</v>
      </c>
      <c r="C272" s="5">
        <v>0</v>
      </c>
      <c r="D272" s="5">
        <v>1</v>
      </c>
      <c r="E272" s="5">
        <v>215</v>
      </c>
      <c r="F272" s="5">
        <f>ROUND(Source!AT254,O272)</f>
        <v>0</v>
      </c>
      <c r="G272" s="5" t="s">
        <v>275</v>
      </c>
      <c r="H272" s="5" t="s">
        <v>276</v>
      </c>
      <c r="I272" s="5"/>
      <c r="J272" s="5"/>
      <c r="K272" s="5">
        <v>215</v>
      </c>
      <c r="L272" s="5">
        <v>17</v>
      </c>
      <c r="M272" s="5">
        <v>3</v>
      </c>
      <c r="N272" s="5" t="s">
        <v>3</v>
      </c>
      <c r="O272" s="5">
        <v>2</v>
      </c>
      <c r="P272" s="5">
        <f>ROUND(Source!EL254,O272)</f>
        <v>0</v>
      </c>
      <c r="Q272" s="5"/>
      <c r="R272" s="5"/>
      <c r="S272" s="5"/>
      <c r="T272" s="5"/>
      <c r="U272" s="5"/>
      <c r="V272" s="5"/>
      <c r="W272" s="5">
        <v>0</v>
      </c>
      <c r="X272" s="5">
        <v>1</v>
      </c>
      <c r="Y272" s="5">
        <v>0</v>
      </c>
      <c r="Z272" s="5">
        <v>0</v>
      </c>
      <c r="AA272" s="5">
        <v>1</v>
      </c>
      <c r="AB272" s="5">
        <v>0</v>
      </c>
    </row>
    <row r="273" spans="1:255" x14ac:dyDescent="0.2">
      <c r="A273" s="5">
        <v>50</v>
      </c>
      <c r="B273" s="5">
        <v>0</v>
      </c>
      <c r="C273" s="5">
        <v>0</v>
      </c>
      <c r="D273" s="5">
        <v>1</v>
      </c>
      <c r="E273" s="5">
        <v>217</v>
      </c>
      <c r="F273" s="5">
        <f>ROUND(Source!AU254,O273)</f>
        <v>0</v>
      </c>
      <c r="G273" s="5" t="s">
        <v>277</v>
      </c>
      <c r="H273" s="5" t="s">
        <v>278</v>
      </c>
      <c r="I273" s="5"/>
      <c r="J273" s="5"/>
      <c r="K273" s="5">
        <v>217</v>
      </c>
      <c r="L273" s="5">
        <v>18</v>
      </c>
      <c r="M273" s="5">
        <v>3</v>
      </c>
      <c r="N273" s="5" t="s">
        <v>3</v>
      </c>
      <c r="O273" s="5">
        <v>2</v>
      </c>
      <c r="P273" s="5">
        <f>ROUND(Source!EM254,O273)</f>
        <v>0</v>
      </c>
      <c r="Q273" s="5"/>
      <c r="R273" s="5"/>
      <c r="S273" s="5"/>
      <c r="T273" s="5"/>
      <c r="U273" s="5"/>
      <c r="V273" s="5"/>
      <c r="W273" s="5">
        <v>0</v>
      </c>
      <c r="X273" s="5">
        <v>1</v>
      </c>
      <c r="Y273" s="5">
        <v>0</v>
      </c>
      <c r="Z273" s="5">
        <v>0</v>
      </c>
      <c r="AA273" s="5">
        <v>1</v>
      </c>
      <c r="AB273" s="5">
        <v>0</v>
      </c>
    </row>
    <row r="274" spans="1:255" x14ac:dyDescent="0.2">
      <c r="A274" s="5">
        <v>50</v>
      </c>
      <c r="B274" s="5">
        <v>0</v>
      </c>
      <c r="C274" s="5">
        <v>0</v>
      </c>
      <c r="D274" s="5">
        <v>1</v>
      </c>
      <c r="E274" s="5">
        <v>230</v>
      </c>
      <c r="F274" s="5">
        <f>ROUND(Source!BA254,O274)</f>
        <v>0</v>
      </c>
      <c r="G274" s="5" t="s">
        <v>279</v>
      </c>
      <c r="H274" s="5" t="s">
        <v>280</v>
      </c>
      <c r="I274" s="5"/>
      <c r="J274" s="5"/>
      <c r="K274" s="5">
        <v>230</v>
      </c>
      <c r="L274" s="5">
        <v>19</v>
      </c>
      <c r="M274" s="5">
        <v>3</v>
      </c>
      <c r="N274" s="5" t="s">
        <v>3</v>
      </c>
      <c r="O274" s="5">
        <v>2</v>
      </c>
      <c r="P274" s="5">
        <f>ROUND(Source!ES254,O274)</f>
        <v>0</v>
      </c>
      <c r="Q274" s="5"/>
      <c r="R274" s="5"/>
      <c r="S274" s="5"/>
      <c r="T274" s="5"/>
      <c r="U274" s="5"/>
      <c r="V274" s="5"/>
      <c r="W274" s="5">
        <v>0</v>
      </c>
      <c r="X274" s="5">
        <v>1</v>
      </c>
      <c r="Y274" s="5">
        <v>0</v>
      </c>
      <c r="Z274" s="5">
        <v>0</v>
      </c>
      <c r="AA274" s="5">
        <v>1</v>
      </c>
      <c r="AB274" s="5">
        <v>0</v>
      </c>
    </row>
    <row r="275" spans="1:255" x14ac:dyDescent="0.2">
      <c r="A275" s="5">
        <v>50</v>
      </c>
      <c r="B275" s="5">
        <v>0</v>
      </c>
      <c r="C275" s="5">
        <v>0</v>
      </c>
      <c r="D275" s="5">
        <v>1</v>
      </c>
      <c r="E275" s="5">
        <v>206</v>
      </c>
      <c r="F275" s="5">
        <f>ROUND(Source!T254,O275)</f>
        <v>0</v>
      </c>
      <c r="G275" s="5" t="s">
        <v>281</v>
      </c>
      <c r="H275" s="5" t="s">
        <v>282</v>
      </c>
      <c r="I275" s="5"/>
      <c r="J275" s="5"/>
      <c r="K275" s="5">
        <v>206</v>
      </c>
      <c r="L275" s="5">
        <v>20</v>
      </c>
      <c r="M275" s="5">
        <v>3</v>
      </c>
      <c r="N275" s="5" t="s">
        <v>3</v>
      </c>
      <c r="O275" s="5">
        <v>2</v>
      </c>
      <c r="P275" s="5">
        <f>ROUND(Source!DL254,O275)</f>
        <v>0</v>
      </c>
      <c r="Q275" s="5"/>
      <c r="R275" s="5"/>
      <c r="S275" s="5"/>
      <c r="T275" s="5"/>
      <c r="U275" s="5"/>
      <c r="V275" s="5"/>
      <c r="W275" s="5">
        <v>0</v>
      </c>
      <c r="X275" s="5">
        <v>1</v>
      </c>
      <c r="Y275" s="5">
        <v>0</v>
      </c>
      <c r="Z275" s="5">
        <v>0</v>
      </c>
      <c r="AA275" s="5">
        <v>1</v>
      </c>
      <c r="AB275" s="5">
        <v>0</v>
      </c>
    </row>
    <row r="276" spans="1:255" x14ac:dyDescent="0.2">
      <c r="A276" s="5">
        <v>50</v>
      </c>
      <c r="B276" s="5">
        <v>0</v>
      </c>
      <c r="C276" s="5">
        <v>0</v>
      </c>
      <c r="D276" s="5">
        <v>1</v>
      </c>
      <c r="E276" s="5">
        <v>207</v>
      </c>
      <c r="F276" s="5">
        <f>ROUND(Source!U254,O276)</f>
        <v>1.8124800000000001</v>
      </c>
      <c r="G276" s="5" t="s">
        <v>283</v>
      </c>
      <c r="H276" s="5" t="s">
        <v>284</v>
      </c>
      <c r="I276" s="5"/>
      <c r="J276" s="5"/>
      <c r="K276" s="5">
        <v>207</v>
      </c>
      <c r="L276" s="5">
        <v>21</v>
      </c>
      <c r="M276" s="5">
        <v>3</v>
      </c>
      <c r="N276" s="5" t="s">
        <v>3</v>
      </c>
      <c r="O276" s="5">
        <v>7</v>
      </c>
      <c r="P276" s="5">
        <f>ROUND(Source!DM254,O276)</f>
        <v>1.8124800000000001</v>
      </c>
      <c r="Q276" s="5"/>
      <c r="R276" s="5"/>
      <c r="S276" s="5"/>
      <c r="T276" s="5"/>
      <c r="U276" s="5"/>
      <c r="V276" s="5"/>
      <c r="W276" s="5">
        <v>1.8124800000000001</v>
      </c>
      <c r="X276" s="5">
        <v>1</v>
      </c>
      <c r="Y276" s="5">
        <v>1.8124800000000001</v>
      </c>
      <c r="Z276" s="5">
        <v>1.8124800000000001</v>
      </c>
      <c r="AA276" s="5">
        <v>1</v>
      </c>
      <c r="AB276" s="5">
        <v>1.8124800000000001</v>
      </c>
    </row>
    <row r="277" spans="1:255" x14ac:dyDescent="0.2">
      <c r="A277" s="5">
        <v>50</v>
      </c>
      <c r="B277" s="5">
        <v>0</v>
      </c>
      <c r="C277" s="5">
        <v>0</v>
      </c>
      <c r="D277" s="5">
        <v>1</v>
      </c>
      <c r="E277" s="5">
        <v>208</v>
      </c>
      <c r="F277" s="5">
        <f>ROUND(Source!V254,O277)</f>
        <v>5.6639999999999998E-3</v>
      </c>
      <c r="G277" s="5" t="s">
        <v>285</v>
      </c>
      <c r="H277" s="5" t="s">
        <v>286</v>
      </c>
      <c r="I277" s="5"/>
      <c r="J277" s="5"/>
      <c r="K277" s="5">
        <v>208</v>
      </c>
      <c r="L277" s="5">
        <v>22</v>
      </c>
      <c r="M277" s="5">
        <v>3</v>
      </c>
      <c r="N277" s="5" t="s">
        <v>3</v>
      </c>
      <c r="O277" s="5">
        <v>7</v>
      </c>
      <c r="P277" s="5">
        <f>ROUND(Source!DN254,O277)</f>
        <v>5.6639999999999998E-3</v>
      </c>
      <c r="Q277" s="5"/>
      <c r="R277" s="5"/>
      <c r="S277" s="5"/>
      <c r="T277" s="5"/>
      <c r="U277" s="5"/>
      <c r="V277" s="5"/>
      <c r="W277" s="5">
        <v>5.6639999999999998E-3</v>
      </c>
      <c r="X277" s="5">
        <v>1</v>
      </c>
      <c r="Y277" s="5">
        <v>5.6639999999999998E-3</v>
      </c>
      <c r="Z277" s="5">
        <v>5.6639999999999998E-3</v>
      </c>
      <c r="AA277" s="5">
        <v>1</v>
      </c>
      <c r="AB277" s="5">
        <v>5.6639999999999998E-3</v>
      </c>
    </row>
    <row r="278" spans="1:255" x14ac:dyDescent="0.2">
      <c r="A278" s="5">
        <v>50</v>
      </c>
      <c r="B278" s="5">
        <v>0</v>
      </c>
      <c r="C278" s="5">
        <v>0</v>
      </c>
      <c r="D278" s="5">
        <v>1</v>
      </c>
      <c r="E278" s="5">
        <v>209</v>
      </c>
      <c r="F278" s="5">
        <f>ROUND(Source!W254,O278)</f>
        <v>0</v>
      </c>
      <c r="G278" s="5" t="s">
        <v>287</v>
      </c>
      <c r="H278" s="5" t="s">
        <v>288</v>
      </c>
      <c r="I278" s="5"/>
      <c r="J278" s="5"/>
      <c r="K278" s="5">
        <v>209</v>
      </c>
      <c r="L278" s="5">
        <v>23</v>
      </c>
      <c r="M278" s="5">
        <v>3</v>
      </c>
      <c r="N278" s="5" t="s">
        <v>3</v>
      </c>
      <c r="O278" s="5">
        <v>2</v>
      </c>
      <c r="P278" s="5">
        <f>ROUND(Source!DO254,O278)</f>
        <v>0</v>
      </c>
      <c r="Q278" s="5"/>
      <c r="R278" s="5"/>
      <c r="S278" s="5"/>
      <c r="T278" s="5"/>
      <c r="U278" s="5"/>
      <c r="V278" s="5"/>
      <c r="W278" s="5">
        <v>0</v>
      </c>
      <c r="X278" s="5">
        <v>1</v>
      </c>
      <c r="Y278" s="5">
        <v>0</v>
      </c>
      <c r="Z278" s="5">
        <v>0</v>
      </c>
      <c r="AA278" s="5">
        <v>1</v>
      </c>
      <c r="AB278" s="5">
        <v>0</v>
      </c>
    </row>
    <row r="279" spans="1:255" x14ac:dyDescent="0.2">
      <c r="A279" s="5">
        <v>50</v>
      </c>
      <c r="B279" s="5">
        <v>0</v>
      </c>
      <c r="C279" s="5">
        <v>0</v>
      </c>
      <c r="D279" s="5">
        <v>1</v>
      </c>
      <c r="E279" s="5">
        <v>233</v>
      </c>
      <c r="F279" s="5">
        <f>ROUND(Source!BD254,O279)</f>
        <v>0</v>
      </c>
      <c r="G279" s="5" t="s">
        <v>289</v>
      </c>
      <c r="H279" s="5" t="s">
        <v>290</v>
      </c>
      <c r="I279" s="5"/>
      <c r="J279" s="5"/>
      <c r="K279" s="5">
        <v>233</v>
      </c>
      <c r="L279" s="5">
        <v>24</v>
      </c>
      <c r="M279" s="5">
        <v>3</v>
      </c>
      <c r="N279" s="5" t="s">
        <v>3</v>
      </c>
      <c r="O279" s="5">
        <v>2</v>
      </c>
      <c r="P279" s="5">
        <f>ROUND(Source!EV254,O279)</f>
        <v>0</v>
      </c>
      <c r="Q279" s="5"/>
      <c r="R279" s="5"/>
      <c r="S279" s="5"/>
      <c r="T279" s="5"/>
      <c r="U279" s="5"/>
      <c r="V279" s="5"/>
      <c r="W279" s="5">
        <v>0</v>
      </c>
      <c r="X279" s="5">
        <v>1</v>
      </c>
      <c r="Y279" s="5">
        <v>0</v>
      </c>
      <c r="Z279" s="5">
        <v>0</v>
      </c>
      <c r="AA279" s="5">
        <v>1</v>
      </c>
      <c r="AB279" s="5">
        <v>0</v>
      </c>
    </row>
    <row r="280" spans="1:255" x14ac:dyDescent="0.2">
      <c r="A280" s="5">
        <v>50</v>
      </c>
      <c r="B280" s="5">
        <v>0</v>
      </c>
      <c r="C280" s="5">
        <v>0</v>
      </c>
      <c r="D280" s="5">
        <v>1</v>
      </c>
      <c r="E280" s="5">
        <v>210</v>
      </c>
      <c r="F280" s="5">
        <f>ROUND(Source!X254,O280)</f>
        <v>1344.1</v>
      </c>
      <c r="G280" s="5" t="s">
        <v>291</v>
      </c>
      <c r="H280" s="5" t="s">
        <v>292</v>
      </c>
      <c r="I280" s="5"/>
      <c r="J280" s="5"/>
      <c r="K280" s="5">
        <v>210</v>
      </c>
      <c r="L280" s="5">
        <v>25</v>
      </c>
      <c r="M280" s="5">
        <v>3</v>
      </c>
      <c r="N280" s="5" t="s">
        <v>3</v>
      </c>
      <c r="O280" s="5">
        <v>2</v>
      </c>
      <c r="P280" s="5">
        <f>ROUND(Source!DP254,O280)</f>
        <v>1344.1</v>
      </c>
      <c r="Q280" s="5"/>
      <c r="R280" s="5"/>
      <c r="S280" s="5"/>
      <c r="T280" s="5"/>
      <c r="U280" s="5"/>
      <c r="V280" s="5"/>
      <c r="W280" s="5">
        <v>1344.1</v>
      </c>
      <c r="X280" s="5">
        <v>1</v>
      </c>
      <c r="Y280" s="5">
        <v>1344.1</v>
      </c>
      <c r="Z280" s="5">
        <v>1344.1</v>
      </c>
      <c r="AA280" s="5">
        <v>1</v>
      </c>
      <c r="AB280" s="5">
        <v>1344.1</v>
      </c>
    </row>
    <row r="281" spans="1:255" x14ac:dyDescent="0.2">
      <c r="A281" s="5">
        <v>50</v>
      </c>
      <c r="B281" s="5">
        <v>0</v>
      </c>
      <c r="C281" s="5">
        <v>0</v>
      </c>
      <c r="D281" s="5">
        <v>1</v>
      </c>
      <c r="E281" s="5">
        <v>211</v>
      </c>
      <c r="F281" s="5">
        <f>ROUND(Source!Y254,O281)</f>
        <v>658.61</v>
      </c>
      <c r="G281" s="5" t="s">
        <v>293</v>
      </c>
      <c r="H281" s="5" t="s">
        <v>294</v>
      </c>
      <c r="I281" s="5"/>
      <c r="J281" s="5"/>
      <c r="K281" s="5">
        <v>211</v>
      </c>
      <c r="L281" s="5">
        <v>26</v>
      </c>
      <c r="M281" s="5">
        <v>3</v>
      </c>
      <c r="N281" s="5" t="s">
        <v>3</v>
      </c>
      <c r="O281" s="5">
        <v>2</v>
      </c>
      <c r="P281" s="5">
        <f>ROUND(Source!DQ254,O281)</f>
        <v>658.61</v>
      </c>
      <c r="Q281" s="5"/>
      <c r="R281" s="5"/>
      <c r="S281" s="5"/>
      <c r="T281" s="5"/>
      <c r="U281" s="5"/>
      <c r="V281" s="5"/>
      <c r="W281" s="5">
        <v>658.61</v>
      </c>
      <c r="X281" s="5">
        <v>1</v>
      </c>
      <c r="Y281" s="5">
        <v>658.61</v>
      </c>
      <c r="Z281" s="5">
        <v>658.61</v>
      </c>
      <c r="AA281" s="5">
        <v>1</v>
      </c>
      <c r="AB281" s="5">
        <v>658.61</v>
      </c>
    </row>
    <row r="282" spans="1:255" x14ac:dyDescent="0.2">
      <c r="A282" s="5">
        <v>50</v>
      </c>
      <c r="B282" s="5">
        <v>0</v>
      </c>
      <c r="C282" s="5">
        <v>0</v>
      </c>
      <c r="D282" s="5">
        <v>1</v>
      </c>
      <c r="E282" s="5">
        <v>224</v>
      </c>
      <c r="F282" s="5">
        <f>ROUND(Source!AR254,O282)</f>
        <v>3496.79</v>
      </c>
      <c r="G282" s="5" t="s">
        <v>295</v>
      </c>
      <c r="H282" s="5" t="s">
        <v>296</v>
      </c>
      <c r="I282" s="5"/>
      <c r="J282" s="5"/>
      <c r="K282" s="5">
        <v>224</v>
      </c>
      <c r="L282" s="5">
        <v>27</v>
      </c>
      <c r="M282" s="5">
        <v>3</v>
      </c>
      <c r="N282" s="5" t="s">
        <v>3</v>
      </c>
      <c r="O282" s="5">
        <v>2</v>
      </c>
      <c r="P282" s="5">
        <f>ROUND(Source!EJ254,O282)</f>
        <v>3496.79</v>
      </c>
      <c r="Q282" s="5"/>
      <c r="R282" s="5"/>
      <c r="S282" s="5"/>
      <c r="T282" s="5"/>
      <c r="U282" s="5"/>
      <c r="V282" s="5"/>
      <c r="W282" s="5">
        <v>3496.79</v>
      </c>
      <c r="X282" s="5">
        <v>1</v>
      </c>
      <c r="Y282" s="5">
        <v>3496.79</v>
      </c>
      <c r="Z282" s="5">
        <v>3496.79</v>
      </c>
      <c r="AA282" s="5">
        <v>1</v>
      </c>
      <c r="AB282" s="5">
        <v>3496.79</v>
      </c>
    </row>
    <row r="284" spans="1:255" x14ac:dyDescent="0.2">
      <c r="A284" s="1">
        <v>4</v>
      </c>
      <c r="B284" s="1">
        <v>1</v>
      </c>
      <c r="C284" s="1"/>
      <c r="D284" s="1">
        <f>ROW(A319)</f>
        <v>319</v>
      </c>
      <c r="E284" s="1"/>
      <c r="F284" s="1" t="s">
        <v>18</v>
      </c>
      <c r="G284" s="1" t="s">
        <v>297</v>
      </c>
      <c r="H284" s="1" t="s">
        <v>3</v>
      </c>
      <c r="I284" s="1">
        <v>0</v>
      </c>
      <c r="J284" s="1"/>
      <c r="K284" s="1">
        <v>0</v>
      </c>
      <c r="L284" s="1"/>
      <c r="M284" s="1" t="s">
        <v>3</v>
      </c>
      <c r="N284" s="1"/>
      <c r="O284" s="1"/>
      <c r="P284" s="1"/>
      <c r="Q284" s="1"/>
      <c r="R284" s="1"/>
      <c r="S284" s="1">
        <v>0</v>
      </c>
      <c r="T284" s="1">
        <v>0</v>
      </c>
      <c r="U284" s="1" t="s">
        <v>3</v>
      </c>
      <c r="V284" s="1">
        <v>0</v>
      </c>
      <c r="W284" s="1"/>
      <c r="X284" s="1"/>
      <c r="Y284" s="1"/>
      <c r="Z284" s="1"/>
      <c r="AA284" s="1"/>
      <c r="AB284" s="1" t="s">
        <v>3</v>
      </c>
      <c r="AC284" s="1" t="s">
        <v>3</v>
      </c>
      <c r="AD284" s="1" t="s">
        <v>3</v>
      </c>
      <c r="AE284" s="1" t="s">
        <v>3</v>
      </c>
      <c r="AF284" s="1" t="s">
        <v>3</v>
      </c>
      <c r="AG284" s="1" t="s">
        <v>3</v>
      </c>
      <c r="AH284" s="1"/>
      <c r="AI284" s="1"/>
      <c r="AJ284" s="1"/>
      <c r="AK284" s="1"/>
      <c r="AL284" s="1"/>
      <c r="AM284" s="1"/>
      <c r="AN284" s="1"/>
      <c r="AO284" s="1"/>
      <c r="AP284" s="1" t="s">
        <v>3</v>
      </c>
      <c r="AQ284" s="1" t="s">
        <v>3</v>
      </c>
      <c r="AR284" s="1" t="s">
        <v>3</v>
      </c>
      <c r="AS284" s="1"/>
      <c r="AT284" s="1"/>
      <c r="AU284" s="1"/>
      <c r="AV284" s="1"/>
      <c r="AW284" s="1"/>
      <c r="AX284" s="1"/>
      <c r="AY284" s="1"/>
      <c r="AZ284" s="1" t="s">
        <v>3</v>
      </c>
      <c r="BA284" s="1"/>
      <c r="BB284" s="1" t="s">
        <v>3</v>
      </c>
      <c r="BC284" s="1" t="s">
        <v>3</v>
      </c>
      <c r="BD284" s="1" t="s">
        <v>3</v>
      </c>
      <c r="BE284" s="1" t="s">
        <v>3</v>
      </c>
      <c r="BF284" s="1" t="s">
        <v>3</v>
      </c>
      <c r="BG284" s="1" t="s">
        <v>3</v>
      </c>
      <c r="BH284" s="1" t="s">
        <v>3</v>
      </c>
      <c r="BI284" s="1" t="s">
        <v>3</v>
      </c>
      <c r="BJ284" s="1" t="s">
        <v>3</v>
      </c>
      <c r="BK284" s="1" t="s">
        <v>3</v>
      </c>
      <c r="BL284" s="1" t="s">
        <v>3</v>
      </c>
      <c r="BM284" s="1" t="s">
        <v>3</v>
      </c>
      <c r="BN284" s="1" t="s">
        <v>3</v>
      </c>
      <c r="BO284" s="1" t="s">
        <v>3</v>
      </c>
      <c r="BP284" s="1" t="s">
        <v>3</v>
      </c>
      <c r="BQ284" s="1"/>
      <c r="BR284" s="1"/>
      <c r="BS284" s="1"/>
      <c r="BT284" s="1"/>
      <c r="BU284" s="1"/>
      <c r="BV284" s="1"/>
      <c r="BW284" s="1"/>
      <c r="BX284" s="1">
        <v>0</v>
      </c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>
        <v>0</v>
      </c>
    </row>
    <row r="286" spans="1:255" x14ac:dyDescent="0.2">
      <c r="A286" s="3">
        <v>52</v>
      </c>
      <c r="B286" s="3">
        <f t="shared" ref="B286:G286" si="414">B319</f>
        <v>1</v>
      </c>
      <c r="C286" s="3">
        <f t="shared" si="414"/>
        <v>4</v>
      </c>
      <c r="D286" s="3">
        <f t="shared" si="414"/>
        <v>284</v>
      </c>
      <c r="E286" s="3">
        <f t="shared" si="414"/>
        <v>0</v>
      </c>
      <c r="F286" s="3" t="str">
        <f t="shared" si="414"/>
        <v>Новый раздел</v>
      </c>
      <c r="G286" s="3" t="str">
        <f t="shared" si="414"/>
        <v>Заземление</v>
      </c>
      <c r="H286" s="3"/>
      <c r="I286" s="3"/>
      <c r="J286" s="3"/>
      <c r="K286" s="3"/>
      <c r="L286" s="3"/>
      <c r="M286" s="3"/>
      <c r="N286" s="3"/>
      <c r="O286" s="3">
        <f t="shared" ref="O286:AT286" si="415">O319</f>
        <v>334.9</v>
      </c>
      <c r="P286" s="3">
        <f t="shared" si="415"/>
        <v>-3.73</v>
      </c>
      <c r="Q286" s="3">
        <f t="shared" si="415"/>
        <v>2.27</v>
      </c>
      <c r="R286" s="3">
        <f t="shared" si="415"/>
        <v>1.9</v>
      </c>
      <c r="S286" s="3">
        <f t="shared" si="415"/>
        <v>334.46</v>
      </c>
      <c r="T286" s="3">
        <f t="shared" si="415"/>
        <v>0</v>
      </c>
      <c r="U286" s="3">
        <f t="shared" si="415"/>
        <v>0.41199999999999998</v>
      </c>
      <c r="V286" s="3">
        <f t="shared" si="415"/>
        <v>2E-3</v>
      </c>
      <c r="W286" s="3">
        <f t="shared" si="415"/>
        <v>0</v>
      </c>
      <c r="X286" s="3">
        <f t="shared" si="415"/>
        <v>326.27</v>
      </c>
      <c r="Y286" s="3">
        <f t="shared" si="415"/>
        <v>171.54</v>
      </c>
      <c r="Z286" s="3">
        <f t="shared" si="415"/>
        <v>0</v>
      </c>
      <c r="AA286" s="3">
        <f t="shared" si="415"/>
        <v>0</v>
      </c>
      <c r="AB286" s="3">
        <f t="shared" si="415"/>
        <v>334.9</v>
      </c>
      <c r="AC286" s="3">
        <f t="shared" si="415"/>
        <v>-3.73</v>
      </c>
      <c r="AD286" s="3">
        <f t="shared" si="415"/>
        <v>2.27</v>
      </c>
      <c r="AE286" s="3">
        <f t="shared" si="415"/>
        <v>1.9</v>
      </c>
      <c r="AF286" s="3">
        <f t="shared" si="415"/>
        <v>334.46</v>
      </c>
      <c r="AG286" s="3">
        <f t="shared" si="415"/>
        <v>0</v>
      </c>
      <c r="AH286" s="3">
        <f t="shared" si="415"/>
        <v>0.41199999999999998</v>
      </c>
      <c r="AI286" s="3">
        <f t="shared" si="415"/>
        <v>2E-3</v>
      </c>
      <c r="AJ286" s="3">
        <f t="shared" si="415"/>
        <v>0</v>
      </c>
      <c r="AK286" s="3">
        <f t="shared" si="415"/>
        <v>326.27</v>
      </c>
      <c r="AL286" s="3">
        <f t="shared" si="415"/>
        <v>171.54</v>
      </c>
      <c r="AM286" s="3">
        <f t="shared" si="415"/>
        <v>0</v>
      </c>
      <c r="AN286" s="3">
        <f t="shared" si="415"/>
        <v>0</v>
      </c>
      <c r="AO286" s="3">
        <f t="shared" si="415"/>
        <v>0</v>
      </c>
      <c r="AP286" s="3">
        <f t="shared" si="415"/>
        <v>0</v>
      </c>
      <c r="AQ286" s="3">
        <f t="shared" si="415"/>
        <v>0</v>
      </c>
      <c r="AR286" s="3">
        <f t="shared" si="415"/>
        <v>832.71</v>
      </c>
      <c r="AS286" s="3">
        <f t="shared" si="415"/>
        <v>0</v>
      </c>
      <c r="AT286" s="3">
        <f t="shared" si="415"/>
        <v>832.71</v>
      </c>
      <c r="AU286" s="3">
        <f t="shared" ref="AU286:BZ286" si="416">AU319</f>
        <v>0</v>
      </c>
      <c r="AV286" s="3">
        <f t="shared" si="416"/>
        <v>-3.73</v>
      </c>
      <c r="AW286" s="3">
        <f t="shared" si="416"/>
        <v>-3.73</v>
      </c>
      <c r="AX286" s="3">
        <f t="shared" si="416"/>
        <v>0</v>
      </c>
      <c r="AY286" s="3">
        <f t="shared" si="416"/>
        <v>-3.73</v>
      </c>
      <c r="AZ286" s="3">
        <f t="shared" si="416"/>
        <v>0</v>
      </c>
      <c r="BA286" s="3">
        <f t="shared" si="416"/>
        <v>0</v>
      </c>
      <c r="BB286" s="3">
        <f t="shared" si="416"/>
        <v>0</v>
      </c>
      <c r="BC286" s="3">
        <f t="shared" si="416"/>
        <v>0</v>
      </c>
      <c r="BD286" s="3">
        <f t="shared" si="416"/>
        <v>0</v>
      </c>
      <c r="BE286" s="3">
        <f t="shared" si="416"/>
        <v>0</v>
      </c>
      <c r="BF286" s="3">
        <f t="shared" si="416"/>
        <v>0</v>
      </c>
      <c r="BG286" s="3">
        <f t="shared" si="416"/>
        <v>0</v>
      </c>
      <c r="BH286" s="3">
        <f t="shared" si="416"/>
        <v>0</v>
      </c>
      <c r="BI286" s="3">
        <f t="shared" si="416"/>
        <v>0</v>
      </c>
      <c r="BJ286" s="3">
        <f t="shared" si="416"/>
        <v>0</v>
      </c>
      <c r="BK286" s="3">
        <f t="shared" si="416"/>
        <v>0</v>
      </c>
      <c r="BL286" s="3">
        <f t="shared" si="416"/>
        <v>0</v>
      </c>
      <c r="BM286" s="3">
        <f t="shared" si="416"/>
        <v>0</v>
      </c>
      <c r="BN286" s="3">
        <f t="shared" si="416"/>
        <v>0</v>
      </c>
      <c r="BO286" s="3">
        <f t="shared" si="416"/>
        <v>0</v>
      </c>
      <c r="BP286" s="3">
        <f t="shared" si="416"/>
        <v>0</v>
      </c>
      <c r="BQ286" s="3">
        <f t="shared" si="416"/>
        <v>0</v>
      </c>
      <c r="BR286" s="3">
        <f t="shared" si="416"/>
        <v>0</v>
      </c>
      <c r="BS286" s="3">
        <f t="shared" si="416"/>
        <v>0</v>
      </c>
      <c r="BT286" s="3">
        <f t="shared" si="416"/>
        <v>0</v>
      </c>
      <c r="BU286" s="3">
        <f t="shared" si="416"/>
        <v>0</v>
      </c>
      <c r="BV286" s="3">
        <f t="shared" si="416"/>
        <v>0</v>
      </c>
      <c r="BW286" s="3">
        <f t="shared" si="416"/>
        <v>0</v>
      </c>
      <c r="BX286" s="3">
        <f t="shared" si="416"/>
        <v>0</v>
      </c>
      <c r="BY286" s="3">
        <f t="shared" si="416"/>
        <v>0</v>
      </c>
      <c r="BZ286" s="3">
        <f t="shared" si="416"/>
        <v>0</v>
      </c>
      <c r="CA286" s="3">
        <f t="shared" ref="CA286:DF286" si="417">CA319</f>
        <v>832.71</v>
      </c>
      <c r="CB286" s="3">
        <f t="shared" si="417"/>
        <v>0</v>
      </c>
      <c r="CC286" s="3">
        <f t="shared" si="417"/>
        <v>832.71</v>
      </c>
      <c r="CD286" s="3">
        <f t="shared" si="417"/>
        <v>0</v>
      </c>
      <c r="CE286" s="3">
        <f t="shared" si="417"/>
        <v>-3.73</v>
      </c>
      <c r="CF286" s="3">
        <f t="shared" si="417"/>
        <v>-3.73</v>
      </c>
      <c r="CG286" s="3">
        <f t="shared" si="417"/>
        <v>0</v>
      </c>
      <c r="CH286" s="3">
        <f t="shared" si="417"/>
        <v>-3.73</v>
      </c>
      <c r="CI286" s="3">
        <f t="shared" si="417"/>
        <v>0</v>
      </c>
      <c r="CJ286" s="3">
        <f t="shared" si="417"/>
        <v>0</v>
      </c>
      <c r="CK286" s="3">
        <f t="shared" si="417"/>
        <v>0</v>
      </c>
      <c r="CL286" s="3">
        <f t="shared" si="417"/>
        <v>0</v>
      </c>
      <c r="CM286" s="3">
        <f t="shared" si="417"/>
        <v>0</v>
      </c>
      <c r="CN286" s="3">
        <f t="shared" si="417"/>
        <v>0</v>
      </c>
      <c r="CO286" s="3">
        <f t="shared" si="417"/>
        <v>0</v>
      </c>
      <c r="CP286" s="3">
        <f t="shared" si="417"/>
        <v>0</v>
      </c>
      <c r="CQ286" s="3">
        <f t="shared" si="417"/>
        <v>0</v>
      </c>
      <c r="CR286" s="3">
        <f t="shared" si="417"/>
        <v>0</v>
      </c>
      <c r="CS286" s="3">
        <f t="shared" si="417"/>
        <v>0</v>
      </c>
      <c r="CT286" s="3">
        <f t="shared" si="417"/>
        <v>0</v>
      </c>
      <c r="CU286" s="3">
        <f t="shared" si="417"/>
        <v>0</v>
      </c>
      <c r="CV286" s="3">
        <f t="shared" si="417"/>
        <v>0</v>
      </c>
      <c r="CW286" s="3">
        <f t="shared" si="417"/>
        <v>0</v>
      </c>
      <c r="CX286" s="3">
        <f t="shared" si="417"/>
        <v>0</v>
      </c>
      <c r="CY286" s="3">
        <f t="shared" si="417"/>
        <v>0</v>
      </c>
      <c r="CZ286" s="3">
        <f t="shared" si="417"/>
        <v>0</v>
      </c>
      <c r="DA286" s="3">
        <f t="shared" si="417"/>
        <v>0</v>
      </c>
      <c r="DB286" s="3">
        <f t="shared" si="417"/>
        <v>0</v>
      </c>
      <c r="DC286" s="3">
        <f t="shared" si="417"/>
        <v>0</v>
      </c>
      <c r="DD286" s="3">
        <f t="shared" si="417"/>
        <v>0</v>
      </c>
      <c r="DE286" s="3">
        <f t="shared" si="417"/>
        <v>0</v>
      </c>
      <c r="DF286" s="3">
        <f t="shared" si="417"/>
        <v>0</v>
      </c>
      <c r="DG286" s="4">
        <f t="shared" ref="DG286:EL286" si="418">DG319</f>
        <v>334.9</v>
      </c>
      <c r="DH286" s="4">
        <f t="shared" si="418"/>
        <v>-3.73</v>
      </c>
      <c r="DI286" s="4">
        <f t="shared" si="418"/>
        <v>2.27</v>
      </c>
      <c r="DJ286" s="4">
        <f t="shared" si="418"/>
        <v>1.9</v>
      </c>
      <c r="DK286" s="4">
        <f t="shared" si="418"/>
        <v>334.46</v>
      </c>
      <c r="DL286" s="4">
        <f t="shared" si="418"/>
        <v>0</v>
      </c>
      <c r="DM286" s="4">
        <f t="shared" si="418"/>
        <v>0.41199999999999998</v>
      </c>
      <c r="DN286" s="4">
        <f t="shared" si="418"/>
        <v>2E-3</v>
      </c>
      <c r="DO286" s="4">
        <f t="shared" si="418"/>
        <v>0</v>
      </c>
      <c r="DP286" s="4">
        <f t="shared" si="418"/>
        <v>326.27</v>
      </c>
      <c r="DQ286" s="4">
        <f t="shared" si="418"/>
        <v>171.54</v>
      </c>
      <c r="DR286" s="4">
        <f t="shared" si="418"/>
        <v>0</v>
      </c>
      <c r="DS286" s="4">
        <f t="shared" si="418"/>
        <v>0</v>
      </c>
      <c r="DT286" s="4">
        <f t="shared" si="418"/>
        <v>334.9</v>
      </c>
      <c r="DU286" s="4">
        <f t="shared" si="418"/>
        <v>-3.73</v>
      </c>
      <c r="DV286" s="4">
        <f t="shared" si="418"/>
        <v>2.27</v>
      </c>
      <c r="DW286" s="4">
        <f t="shared" si="418"/>
        <v>1.9</v>
      </c>
      <c r="DX286" s="4">
        <f t="shared" si="418"/>
        <v>334.46</v>
      </c>
      <c r="DY286" s="4">
        <f t="shared" si="418"/>
        <v>0</v>
      </c>
      <c r="DZ286" s="4">
        <f t="shared" si="418"/>
        <v>0.41199999999999998</v>
      </c>
      <c r="EA286" s="4">
        <f t="shared" si="418"/>
        <v>2E-3</v>
      </c>
      <c r="EB286" s="4">
        <f t="shared" si="418"/>
        <v>0</v>
      </c>
      <c r="EC286" s="4">
        <f t="shared" si="418"/>
        <v>326.27</v>
      </c>
      <c r="ED286" s="4">
        <f t="shared" si="418"/>
        <v>171.54</v>
      </c>
      <c r="EE286" s="4">
        <f t="shared" si="418"/>
        <v>0</v>
      </c>
      <c r="EF286" s="4">
        <f t="shared" si="418"/>
        <v>0</v>
      </c>
      <c r="EG286" s="4">
        <f t="shared" si="418"/>
        <v>0</v>
      </c>
      <c r="EH286" s="4">
        <f t="shared" si="418"/>
        <v>0</v>
      </c>
      <c r="EI286" s="4">
        <f t="shared" si="418"/>
        <v>0</v>
      </c>
      <c r="EJ286" s="4">
        <f t="shared" si="418"/>
        <v>832.71</v>
      </c>
      <c r="EK286" s="4">
        <f t="shared" si="418"/>
        <v>0</v>
      </c>
      <c r="EL286" s="4">
        <f t="shared" si="418"/>
        <v>832.71</v>
      </c>
      <c r="EM286" s="4">
        <f t="shared" ref="EM286:FR286" si="419">EM319</f>
        <v>0</v>
      </c>
      <c r="EN286" s="4">
        <f t="shared" si="419"/>
        <v>-3.73</v>
      </c>
      <c r="EO286" s="4">
        <f t="shared" si="419"/>
        <v>-3.73</v>
      </c>
      <c r="EP286" s="4">
        <f t="shared" si="419"/>
        <v>0</v>
      </c>
      <c r="EQ286" s="4">
        <f t="shared" si="419"/>
        <v>-3.73</v>
      </c>
      <c r="ER286" s="4">
        <f t="shared" si="419"/>
        <v>0</v>
      </c>
      <c r="ES286" s="4">
        <f t="shared" si="419"/>
        <v>0</v>
      </c>
      <c r="ET286" s="4">
        <f t="shared" si="419"/>
        <v>0</v>
      </c>
      <c r="EU286" s="4">
        <f t="shared" si="419"/>
        <v>0</v>
      </c>
      <c r="EV286" s="4">
        <f t="shared" si="419"/>
        <v>0</v>
      </c>
      <c r="EW286" s="4">
        <f t="shared" si="419"/>
        <v>0</v>
      </c>
      <c r="EX286" s="4">
        <f t="shared" si="419"/>
        <v>0</v>
      </c>
      <c r="EY286" s="4">
        <f t="shared" si="419"/>
        <v>0</v>
      </c>
      <c r="EZ286" s="4">
        <f t="shared" si="419"/>
        <v>0</v>
      </c>
      <c r="FA286" s="4">
        <f t="shared" si="419"/>
        <v>0</v>
      </c>
      <c r="FB286" s="4">
        <f t="shared" si="419"/>
        <v>0</v>
      </c>
      <c r="FC286" s="4">
        <f t="shared" si="419"/>
        <v>0</v>
      </c>
      <c r="FD286" s="4">
        <f t="shared" si="419"/>
        <v>0</v>
      </c>
      <c r="FE286" s="4">
        <f t="shared" si="419"/>
        <v>0</v>
      </c>
      <c r="FF286" s="4">
        <f t="shared" si="419"/>
        <v>0</v>
      </c>
      <c r="FG286" s="4">
        <f t="shared" si="419"/>
        <v>0</v>
      </c>
      <c r="FH286" s="4">
        <f t="shared" si="419"/>
        <v>0</v>
      </c>
      <c r="FI286" s="4">
        <f t="shared" si="419"/>
        <v>0</v>
      </c>
      <c r="FJ286" s="4">
        <f t="shared" si="419"/>
        <v>0</v>
      </c>
      <c r="FK286" s="4">
        <f t="shared" si="419"/>
        <v>0</v>
      </c>
      <c r="FL286" s="4">
        <f t="shared" si="419"/>
        <v>0</v>
      </c>
      <c r="FM286" s="4">
        <f t="shared" si="419"/>
        <v>0</v>
      </c>
      <c r="FN286" s="4">
        <f t="shared" si="419"/>
        <v>0</v>
      </c>
      <c r="FO286" s="4">
        <f t="shared" si="419"/>
        <v>0</v>
      </c>
      <c r="FP286" s="4">
        <f t="shared" si="419"/>
        <v>0</v>
      </c>
      <c r="FQ286" s="4">
        <f t="shared" si="419"/>
        <v>0</v>
      </c>
      <c r="FR286" s="4">
        <f t="shared" si="419"/>
        <v>0</v>
      </c>
      <c r="FS286" s="4">
        <f t="shared" ref="FS286:GX286" si="420">FS319</f>
        <v>832.71</v>
      </c>
      <c r="FT286" s="4">
        <f t="shared" si="420"/>
        <v>0</v>
      </c>
      <c r="FU286" s="4">
        <f t="shared" si="420"/>
        <v>832.71</v>
      </c>
      <c r="FV286" s="4">
        <f t="shared" si="420"/>
        <v>0</v>
      </c>
      <c r="FW286" s="4">
        <f t="shared" si="420"/>
        <v>-3.73</v>
      </c>
      <c r="FX286" s="4">
        <f t="shared" si="420"/>
        <v>-3.73</v>
      </c>
      <c r="FY286" s="4">
        <f t="shared" si="420"/>
        <v>0</v>
      </c>
      <c r="FZ286" s="4">
        <f t="shared" si="420"/>
        <v>-3.73</v>
      </c>
      <c r="GA286" s="4">
        <f t="shared" si="420"/>
        <v>0</v>
      </c>
      <c r="GB286" s="4">
        <f t="shared" si="420"/>
        <v>0</v>
      </c>
      <c r="GC286" s="4">
        <f t="shared" si="420"/>
        <v>0</v>
      </c>
      <c r="GD286" s="4">
        <f t="shared" si="420"/>
        <v>0</v>
      </c>
      <c r="GE286" s="4">
        <f t="shared" si="420"/>
        <v>0</v>
      </c>
      <c r="GF286" s="4">
        <f t="shared" si="420"/>
        <v>0</v>
      </c>
      <c r="GG286" s="4">
        <f t="shared" si="420"/>
        <v>0</v>
      </c>
      <c r="GH286" s="4">
        <f t="shared" si="420"/>
        <v>0</v>
      </c>
      <c r="GI286" s="4">
        <f t="shared" si="420"/>
        <v>0</v>
      </c>
      <c r="GJ286" s="4">
        <f t="shared" si="420"/>
        <v>0</v>
      </c>
      <c r="GK286" s="4">
        <f t="shared" si="420"/>
        <v>0</v>
      </c>
      <c r="GL286" s="4">
        <f t="shared" si="420"/>
        <v>0</v>
      </c>
      <c r="GM286" s="4">
        <f t="shared" si="420"/>
        <v>0</v>
      </c>
      <c r="GN286" s="4">
        <f t="shared" si="420"/>
        <v>0</v>
      </c>
      <c r="GO286" s="4">
        <f t="shared" si="420"/>
        <v>0</v>
      </c>
      <c r="GP286" s="4">
        <f t="shared" si="420"/>
        <v>0</v>
      </c>
      <c r="GQ286" s="4">
        <f t="shared" si="420"/>
        <v>0</v>
      </c>
      <c r="GR286" s="4">
        <f t="shared" si="420"/>
        <v>0</v>
      </c>
      <c r="GS286" s="4">
        <f t="shared" si="420"/>
        <v>0</v>
      </c>
      <c r="GT286" s="4">
        <f t="shared" si="420"/>
        <v>0</v>
      </c>
      <c r="GU286" s="4">
        <f t="shared" si="420"/>
        <v>0</v>
      </c>
      <c r="GV286" s="4">
        <f t="shared" si="420"/>
        <v>0</v>
      </c>
      <c r="GW286" s="4">
        <f t="shared" si="420"/>
        <v>0</v>
      </c>
      <c r="GX286" s="4">
        <f t="shared" si="420"/>
        <v>0</v>
      </c>
    </row>
    <row r="288" spans="1:255" x14ac:dyDescent="0.2">
      <c r="A288" s="2">
        <v>17</v>
      </c>
      <c r="B288" s="2">
        <v>1</v>
      </c>
      <c r="C288" s="2">
        <f>ROW(SmtRes!A569)</f>
        <v>569</v>
      </c>
      <c r="D288" s="2">
        <f>ROW(EtalonRes!A569)</f>
        <v>569</v>
      </c>
      <c r="E288" s="2" t="s">
        <v>298</v>
      </c>
      <c r="F288" s="2" t="s">
        <v>299</v>
      </c>
      <c r="G288" s="2" t="s">
        <v>300</v>
      </c>
      <c r="H288" s="2" t="s">
        <v>301</v>
      </c>
      <c r="I288" s="2">
        <v>0</v>
      </c>
      <c r="J288" s="2">
        <v>0</v>
      </c>
      <c r="K288" s="2">
        <v>0</v>
      </c>
      <c r="L288" s="2">
        <v>1.1520000000000001E-2</v>
      </c>
      <c r="M288" s="2">
        <v>1.1520000000000001E-2</v>
      </c>
      <c r="N288" s="2">
        <f t="shared" ref="N288:N293" si="421">ROUND(L288-M288,4)</f>
        <v>0</v>
      </c>
      <c r="O288" s="2">
        <f t="shared" ref="O288:O293" si="422">ROUND(CP288,2)</f>
        <v>0</v>
      </c>
      <c r="P288" s="2">
        <f>SUMIF(SmtRes!AQ569:'SmtRes'!AQ569,"=1",SmtRes!DF569:'SmtRes'!DF569)</f>
        <v>0</v>
      </c>
      <c r="Q288" s="2">
        <f>SUMIF(SmtRes!AQ569:'SmtRes'!AQ569,"=1",SmtRes!DG569:'SmtRes'!DG569)</f>
        <v>0</v>
      </c>
      <c r="R288" s="2">
        <f>SUMIF(SmtRes!AQ569:'SmtRes'!AQ569,"=1",SmtRes!DH569:'SmtRes'!DH569)</f>
        <v>0</v>
      </c>
      <c r="S288" s="2">
        <f>SUMIF(SmtRes!AQ569:'SmtRes'!AQ569,"=1",SmtRes!DI569:'SmtRes'!DI569)</f>
        <v>0</v>
      </c>
      <c r="T288" s="2">
        <f t="shared" ref="T288:T293" si="423">ROUND(CU288*I288,2)</f>
        <v>0</v>
      </c>
      <c r="U288" s="2">
        <f>SUMIF(SmtRes!AQ569:'SmtRes'!AQ569,"=1",SmtRes!CV569:'SmtRes'!CV569)</f>
        <v>0</v>
      </c>
      <c r="V288" s="2">
        <f>SUMIF(SmtRes!AQ569:'SmtRes'!AQ569,"=1",SmtRes!CW569:'SmtRes'!CW569)</f>
        <v>0</v>
      </c>
      <c r="W288" s="2">
        <f t="shared" ref="W288:W293" si="424">ROUND(CX288*I288,2)</f>
        <v>0</v>
      </c>
      <c r="X288" s="2">
        <f t="shared" ref="X288:Y293" si="425">ROUND(CY288,2)</f>
        <v>0</v>
      </c>
      <c r="Y288" s="2">
        <f t="shared" si="425"/>
        <v>0</v>
      </c>
      <c r="Z288" s="2"/>
      <c r="AA288" s="2">
        <v>85057682</v>
      </c>
      <c r="AB288" s="2">
        <f t="shared" ref="AB288:AB293" si="426">ROUND((AC288+AD288+AF288),2)</f>
        <v>101690.82</v>
      </c>
      <c r="AC288" s="2">
        <f>ROUND((0),2)</f>
        <v>0</v>
      </c>
      <c r="AD288" s="2">
        <f>ROUND((((0)-(0))+AE288),2)</f>
        <v>0</v>
      </c>
      <c r="AE288" s="2">
        <f>ROUND((0),2)</f>
        <v>0</v>
      </c>
      <c r="AF288" s="2">
        <f>ROUND((SUM(SmtRes!BT569:'SmtRes'!BT569)),2)</f>
        <v>101690.82</v>
      </c>
      <c r="AG288" s="2">
        <f t="shared" ref="AG288:AG293" si="427">ROUND((AP288),2)</f>
        <v>0</v>
      </c>
      <c r="AH288" s="2">
        <f>(SUM(SmtRes!BU569:'SmtRes'!BU569))</f>
        <v>154</v>
      </c>
      <c r="AI288" s="2">
        <f>(0)</f>
        <v>0</v>
      </c>
      <c r="AJ288" s="2">
        <f t="shared" ref="AJ288:AJ293" si="428">(AS288)</f>
        <v>0</v>
      </c>
      <c r="AK288" s="2">
        <v>101690.82</v>
      </c>
      <c r="AL288" s="2">
        <v>0</v>
      </c>
      <c r="AM288" s="2">
        <v>0</v>
      </c>
      <c r="AN288" s="2">
        <v>0</v>
      </c>
      <c r="AO288" s="2">
        <v>101690.82</v>
      </c>
      <c r="AP288" s="2">
        <v>0</v>
      </c>
      <c r="AQ288" s="2">
        <v>154</v>
      </c>
      <c r="AR288" s="2">
        <v>0</v>
      </c>
      <c r="AS288" s="2">
        <v>0</v>
      </c>
      <c r="AT288" s="2">
        <v>89</v>
      </c>
      <c r="AU288" s="2">
        <v>40</v>
      </c>
      <c r="AV288" s="2">
        <v>1</v>
      </c>
      <c r="AW288" s="2">
        <v>1</v>
      </c>
      <c r="AX288" s="2"/>
      <c r="AY288" s="2"/>
      <c r="AZ288" s="2">
        <v>1</v>
      </c>
      <c r="BA288" s="2">
        <v>1</v>
      </c>
      <c r="BB288" s="2">
        <v>1</v>
      </c>
      <c r="BC288" s="2">
        <v>1</v>
      </c>
      <c r="BD288" s="2" t="s">
        <v>3</v>
      </c>
      <c r="BE288" s="2" t="s">
        <v>3</v>
      </c>
      <c r="BF288" s="2" t="s">
        <v>3</v>
      </c>
      <c r="BG288" s="2" t="s">
        <v>3</v>
      </c>
      <c r="BH288" s="2">
        <v>0</v>
      </c>
      <c r="BI288" s="2">
        <v>1</v>
      </c>
      <c r="BJ288" s="2" t="s">
        <v>302</v>
      </c>
      <c r="BK288" s="2"/>
      <c r="BL288" s="2"/>
      <c r="BM288" s="2">
        <v>1003</v>
      </c>
      <c r="BN288" s="2">
        <v>0</v>
      </c>
      <c r="BO288" s="2" t="s">
        <v>3</v>
      </c>
      <c r="BP288" s="2">
        <v>0</v>
      </c>
      <c r="BQ288" s="2">
        <v>2</v>
      </c>
      <c r="BR288" s="2">
        <v>0</v>
      </c>
      <c r="BS288" s="2">
        <v>1</v>
      </c>
      <c r="BT288" s="2">
        <v>1</v>
      </c>
      <c r="BU288" s="2">
        <v>1</v>
      </c>
      <c r="BV288" s="2">
        <v>1</v>
      </c>
      <c r="BW288" s="2">
        <v>1</v>
      </c>
      <c r="BX288" s="2">
        <v>1</v>
      </c>
      <c r="BY288" s="2" t="s">
        <v>3</v>
      </c>
      <c r="BZ288" s="2">
        <v>89</v>
      </c>
      <c r="CA288" s="2">
        <v>40</v>
      </c>
      <c r="CB288" s="2" t="s">
        <v>3</v>
      </c>
      <c r="CC288" s="2"/>
      <c r="CD288" s="2"/>
      <c r="CE288" s="2">
        <v>0</v>
      </c>
      <c r="CF288" s="2">
        <v>0</v>
      </c>
      <c r="CG288" s="2">
        <v>0</v>
      </c>
      <c r="CH288" s="2">
        <v>10</v>
      </c>
      <c r="CI288" s="2">
        <v>0</v>
      </c>
      <c r="CJ288" s="2">
        <v>0</v>
      </c>
      <c r="CK288" s="2">
        <v>0</v>
      </c>
      <c r="CL288" s="2">
        <v>0</v>
      </c>
      <c r="CM288" s="2">
        <v>0</v>
      </c>
      <c r="CN288" s="2" t="s">
        <v>3</v>
      </c>
      <c r="CO288" s="2">
        <v>0</v>
      </c>
      <c r="CP288" s="2">
        <f t="shared" ref="CP288:CP293" si="429">(P288+Q288+S288+R288)</f>
        <v>0</v>
      </c>
      <c r="CQ288" s="2">
        <f>SUMIF(SmtRes!AQ569:'SmtRes'!AQ569,"=1",SmtRes!AA569:'SmtRes'!AA569)</f>
        <v>0</v>
      </c>
      <c r="CR288" s="2">
        <f>SUMIF(SmtRes!AQ569:'SmtRes'!AQ569,"=1",SmtRes!AB569:'SmtRes'!AB569)</f>
        <v>0</v>
      </c>
      <c r="CS288" s="2">
        <f>SUMIF(SmtRes!AQ569:'SmtRes'!AQ569,"=1",SmtRes!AC569:'SmtRes'!AC569)</f>
        <v>0</v>
      </c>
      <c r="CT288" s="2">
        <f>SUMIF(SmtRes!AQ569:'SmtRes'!AQ569,"=1",SmtRes!AD569:'SmtRes'!AD569)</f>
        <v>660.33</v>
      </c>
      <c r="CU288" s="2">
        <f t="shared" ref="CU288:CU293" si="430">AG288</f>
        <v>0</v>
      </c>
      <c r="CV288" s="2">
        <f>SUMIF(SmtRes!AQ569:'SmtRes'!AQ569,"=1",SmtRes!BU569:'SmtRes'!BU569)</f>
        <v>154</v>
      </c>
      <c r="CW288" s="2">
        <f>SUMIF(SmtRes!AQ569:'SmtRes'!AQ569,"=1",SmtRes!BV569:'SmtRes'!BV569)</f>
        <v>0</v>
      </c>
      <c r="CX288" s="2">
        <f t="shared" ref="CX288:CX293" si="431">AJ288</f>
        <v>0</v>
      </c>
      <c r="CY288" s="2">
        <f t="shared" ref="CY288:CY293" si="432">(((S288+R288)*AT288)/100)</f>
        <v>0</v>
      </c>
      <c r="CZ288" s="2">
        <f t="shared" ref="CZ288:CZ293" si="433">(((S288+R288)*AU288)/100)</f>
        <v>0</v>
      </c>
      <c r="DA288" s="2"/>
      <c r="DB288" s="2"/>
      <c r="DC288" s="2" t="s">
        <v>3</v>
      </c>
      <c r="DD288" s="2" t="s">
        <v>3</v>
      </c>
      <c r="DE288" s="2" t="s">
        <v>3</v>
      </c>
      <c r="DF288" s="2" t="s">
        <v>3</v>
      </c>
      <c r="DG288" s="2" t="s">
        <v>3</v>
      </c>
      <c r="DH288" s="2" t="s">
        <v>3</v>
      </c>
      <c r="DI288" s="2" t="s">
        <v>3</v>
      </c>
      <c r="DJ288" s="2" t="s">
        <v>3</v>
      </c>
      <c r="DK288" s="2" t="s">
        <v>3</v>
      </c>
      <c r="DL288" s="2" t="s">
        <v>3</v>
      </c>
      <c r="DM288" s="2" t="s">
        <v>3</v>
      </c>
      <c r="DN288" s="2">
        <v>0</v>
      </c>
      <c r="DO288" s="2">
        <v>0</v>
      </c>
      <c r="DP288" s="2">
        <v>1</v>
      </c>
      <c r="DQ288" s="2">
        <v>1</v>
      </c>
      <c r="DR288" s="2"/>
      <c r="DS288" s="2"/>
      <c r="DT288" s="2"/>
      <c r="DU288" s="2">
        <v>1007</v>
      </c>
      <c r="DV288" s="2" t="s">
        <v>301</v>
      </c>
      <c r="DW288" s="2" t="s">
        <v>301</v>
      </c>
      <c r="DX288" s="2">
        <v>100</v>
      </c>
      <c r="DY288" s="2"/>
      <c r="DZ288" s="2" t="s">
        <v>3</v>
      </c>
      <c r="EA288" s="2" t="s">
        <v>3</v>
      </c>
      <c r="EB288" s="2" t="s">
        <v>3</v>
      </c>
      <c r="EC288" s="2" t="s">
        <v>3</v>
      </c>
      <c r="ED288" s="2"/>
      <c r="EE288" s="2">
        <v>83666801</v>
      </c>
      <c r="EF288" s="2">
        <v>2</v>
      </c>
      <c r="EG288" s="2" t="s">
        <v>24</v>
      </c>
      <c r="EH288" s="2">
        <v>1</v>
      </c>
      <c r="EI288" s="2" t="s">
        <v>34</v>
      </c>
      <c r="EJ288" s="2">
        <v>1</v>
      </c>
      <c r="EK288" s="2">
        <v>1003</v>
      </c>
      <c r="EL288" s="2" t="s">
        <v>303</v>
      </c>
      <c r="EM288" s="2" t="s">
        <v>36</v>
      </c>
      <c r="EN288" s="2"/>
      <c r="EO288" s="2" t="s">
        <v>3</v>
      </c>
      <c r="EP288" s="2"/>
      <c r="EQ288" s="2">
        <v>131072</v>
      </c>
      <c r="ER288" s="2">
        <v>0</v>
      </c>
      <c r="ES288" s="2">
        <v>0</v>
      </c>
      <c r="ET288" s="2">
        <v>0</v>
      </c>
      <c r="EU288" s="2">
        <v>0</v>
      </c>
      <c r="EV288" s="2">
        <v>0</v>
      </c>
      <c r="EW288" s="2">
        <v>154</v>
      </c>
      <c r="EX288" s="2">
        <v>0</v>
      </c>
      <c r="EY288" s="2">
        <v>0</v>
      </c>
      <c r="EZ288" s="2"/>
      <c r="FA288" s="2"/>
      <c r="FB288" s="2"/>
      <c r="FC288" s="2"/>
      <c r="FD288" s="2"/>
      <c r="FE288" s="2"/>
      <c r="FF288" s="2"/>
      <c r="FG288" s="2"/>
      <c r="FH288" s="2"/>
      <c r="FI288" s="2"/>
      <c r="FJ288" s="2"/>
      <c r="FK288" s="2"/>
      <c r="FL288" s="2"/>
      <c r="FM288" s="2"/>
      <c r="FN288" s="2"/>
      <c r="FO288" s="2"/>
      <c r="FP288" s="2"/>
      <c r="FQ288" s="2">
        <v>0</v>
      </c>
      <c r="FR288" s="2">
        <v>0</v>
      </c>
      <c r="FS288" s="2">
        <v>0</v>
      </c>
      <c r="FT288" s="2"/>
      <c r="FU288" s="2"/>
      <c r="FV288" s="2"/>
      <c r="FW288" s="2"/>
      <c r="FX288" s="2">
        <v>89</v>
      </c>
      <c r="FY288" s="2">
        <v>40</v>
      </c>
      <c r="FZ288" s="2"/>
      <c r="GA288" s="2" t="s">
        <v>3</v>
      </c>
      <c r="GB288" s="2"/>
      <c r="GC288" s="2"/>
      <c r="GD288" s="2">
        <v>1</v>
      </c>
      <c r="GE288" s="2"/>
      <c r="GF288" s="2">
        <v>-179514182</v>
      </c>
      <c r="GG288" s="2">
        <v>2</v>
      </c>
      <c r="GH288" s="2">
        <v>1</v>
      </c>
      <c r="GI288" s="2">
        <v>-2</v>
      </c>
      <c r="GJ288" s="2">
        <v>0</v>
      </c>
      <c r="GK288" s="2">
        <v>0</v>
      </c>
      <c r="GL288" s="2">
        <f t="shared" ref="GL288:GL293" si="434">ROUND(IF(AND(BH288=3,BI288=3,FS288&lt;&gt;0),P288,0),2)</f>
        <v>0</v>
      </c>
      <c r="GM288" s="2">
        <f t="shared" ref="GM288:GM293" si="435">ROUND(O288+X288+Y288,2)+GX288</f>
        <v>0</v>
      </c>
      <c r="GN288" s="2">
        <f t="shared" ref="GN288:GN293" si="436">IF(OR(BI288=0,BI288=1),GM288-GX288,0)</f>
        <v>0</v>
      </c>
      <c r="GO288" s="2">
        <f t="shared" ref="GO288:GO293" si="437">IF(BI288=2,GM288-GX288,0)</f>
        <v>0</v>
      </c>
      <c r="GP288" s="2">
        <f t="shared" ref="GP288:GP293" si="438">IF(BI288=4,GM288-GX288,0)</f>
        <v>0</v>
      </c>
      <c r="GQ288" s="2"/>
      <c r="GR288" s="2">
        <v>0</v>
      </c>
      <c r="GS288" s="2">
        <v>3</v>
      </c>
      <c r="GT288" s="2">
        <v>0</v>
      </c>
      <c r="GU288" s="2" t="s">
        <v>3</v>
      </c>
      <c r="GV288" s="2">
        <f t="shared" ref="GV288:GV293" si="439">ROUND((GT288),2)</f>
        <v>0</v>
      </c>
      <c r="GW288" s="2">
        <v>1</v>
      </c>
      <c r="GX288" s="2">
        <f t="shared" ref="GX288:GX293" si="440">ROUND(HC288*I288,2)</f>
        <v>0</v>
      </c>
      <c r="GY288" s="2"/>
      <c r="GZ288" s="2"/>
      <c r="HA288" s="2">
        <v>0</v>
      </c>
      <c r="HB288" s="2">
        <v>0</v>
      </c>
      <c r="HC288" s="2">
        <f t="shared" ref="HC288:HC293" si="441">GV288*GW288</f>
        <v>0</v>
      </c>
      <c r="HD288" s="2"/>
      <c r="HE288" s="2" t="s">
        <v>3</v>
      </c>
      <c r="HF288" s="2" t="s">
        <v>3</v>
      </c>
      <c r="HG288" s="2"/>
      <c r="HH288" s="2"/>
      <c r="HI288" s="2"/>
      <c r="HJ288" s="2"/>
      <c r="HK288" s="2"/>
      <c r="HL288" s="2"/>
      <c r="HM288" s="2" t="s">
        <v>3</v>
      </c>
      <c r="HN288" s="2" t="s">
        <v>304</v>
      </c>
      <c r="HO288" s="2" t="s">
        <v>305</v>
      </c>
      <c r="HP288" s="2" t="s">
        <v>303</v>
      </c>
      <c r="HQ288" s="2" t="s">
        <v>303</v>
      </c>
      <c r="HR288" s="2"/>
      <c r="HS288" s="2">
        <v>0</v>
      </c>
      <c r="HT288" s="2"/>
      <c r="HU288" s="2"/>
      <c r="HV288" s="2"/>
      <c r="HW288" s="2"/>
      <c r="HX288" s="2"/>
      <c r="HY288" s="2"/>
      <c r="HZ288" s="2"/>
      <c r="IA288" s="2"/>
      <c r="IB288" s="2"/>
      <c r="IC288" s="2"/>
      <c r="ID288" s="2"/>
      <c r="IE288" s="2"/>
      <c r="IF288" s="2"/>
      <c r="IG288" s="2"/>
      <c r="IH288" s="2"/>
      <c r="II288" s="2"/>
      <c r="IJ288" s="2"/>
      <c r="IK288" s="2">
        <v>0</v>
      </c>
      <c r="IL288" s="2"/>
      <c r="IM288" s="2"/>
      <c r="IN288" s="2"/>
      <c r="IO288" s="2"/>
      <c r="IP288" s="2"/>
      <c r="IQ288" s="2"/>
      <c r="IR288" s="2"/>
      <c r="IS288" s="2"/>
      <c r="IT288" s="2"/>
      <c r="IU288" s="2"/>
    </row>
    <row r="289" spans="1:255" x14ac:dyDescent="0.2">
      <c r="A289">
        <v>17</v>
      </c>
      <c r="B289">
        <v>1</v>
      </c>
      <c r="C289">
        <f>ROW(SmtRes!A570)</f>
        <v>570</v>
      </c>
      <c r="D289">
        <f>ROW(EtalonRes!A570)</f>
        <v>570</v>
      </c>
      <c r="E289" t="s">
        <v>298</v>
      </c>
      <c r="F289" t="s">
        <v>299</v>
      </c>
      <c r="G289" t="s">
        <v>300</v>
      </c>
      <c r="H289" t="s">
        <v>301</v>
      </c>
      <c r="I289">
        <v>0</v>
      </c>
      <c r="J289">
        <v>0</v>
      </c>
      <c r="K289">
        <v>0</v>
      </c>
      <c r="L289">
        <v>1.1520000000000001E-2</v>
      </c>
      <c r="M289">
        <v>1.1520000000000001E-2</v>
      </c>
      <c r="N289">
        <f t="shared" si="421"/>
        <v>0</v>
      </c>
      <c r="O289">
        <f t="shared" si="422"/>
        <v>0</v>
      </c>
      <c r="P289">
        <f>SUMIF(SmtRes!AQ570:'SmtRes'!AQ570,"=1",SmtRes!DF570:'SmtRes'!DF570)</f>
        <v>0</v>
      </c>
      <c r="Q289">
        <f>SUMIF(SmtRes!AQ570:'SmtRes'!AQ570,"=1",SmtRes!DG570:'SmtRes'!DG570)</f>
        <v>0</v>
      </c>
      <c r="R289">
        <f>SUMIF(SmtRes!AQ570:'SmtRes'!AQ570,"=1",SmtRes!DH570:'SmtRes'!DH570)</f>
        <v>0</v>
      </c>
      <c r="S289">
        <f>SUMIF(SmtRes!AQ570:'SmtRes'!AQ570,"=1",SmtRes!DI570:'SmtRes'!DI570)</f>
        <v>0</v>
      </c>
      <c r="T289">
        <f t="shared" si="423"/>
        <v>0</v>
      </c>
      <c r="U289">
        <f>SUMIF(SmtRes!AQ570:'SmtRes'!AQ570,"=1",SmtRes!CV570:'SmtRes'!CV570)</f>
        <v>0</v>
      </c>
      <c r="V289">
        <f>SUMIF(SmtRes!AQ570:'SmtRes'!AQ570,"=1",SmtRes!CW570:'SmtRes'!CW570)</f>
        <v>0</v>
      </c>
      <c r="W289">
        <f t="shared" si="424"/>
        <v>0</v>
      </c>
      <c r="X289">
        <f t="shared" si="425"/>
        <v>0</v>
      </c>
      <c r="Y289">
        <f t="shared" si="425"/>
        <v>0</v>
      </c>
      <c r="AA289">
        <v>85057623</v>
      </c>
      <c r="AB289">
        <f t="shared" si="426"/>
        <v>101690.82</v>
      </c>
      <c r="AC289">
        <f>ROUND((0),2)</f>
        <v>0</v>
      </c>
      <c r="AD289">
        <f>ROUND((((0)-(0))+AE289),2)</f>
        <v>0</v>
      </c>
      <c r="AE289">
        <f>ROUND((0),2)</f>
        <v>0</v>
      </c>
      <c r="AF289">
        <f>ROUND((SUM(SmtRes!BT570:'SmtRes'!BT570)),2)</f>
        <v>101690.82</v>
      </c>
      <c r="AG289">
        <f t="shared" si="427"/>
        <v>0</v>
      </c>
      <c r="AH289">
        <f>(SUM(SmtRes!BU570:'SmtRes'!BU570))</f>
        <v>154</v>
      </c>
      <c r="AI289">
        <f>(0)</f>
        <v>0</v>
      </c>
      <c r="AJ289">
        <f t="shared" si="428"/>
        <v>0</v>
      </c>
      <c r="AK289">
        <v>101690.82</v>
      </c>
      <c r="AL289">
        <v>0</v>
      </c>
      <c r="AM289">
        <v>0</v>
      </c>
      <c r="AN289">
        <v>0</v>
      </c>
      <c r="AO289">
        <v>101690.82</v>
      </c>
      <c r="AP289">
        <v>0</v>
      </c>
      <c r="AQ289">
        <v>154</v>
      </c>
      <c r="AR289">
        <v>0</v>
      </c>
      <c r="AS289">
        <v>0</v>
      </c>
      <c r="AT289">
        <v>89</v>
      </c>
      <c r="AU289">
        <v>40</v>
      </c>
      <c r="AV289">
        <v>1</v>
      </c>
      <c r="AW289">
        <v>1</v>
      </c>
      <c r="AZ289">
        <v>1</v>
      </c>
      <c r="BA289">
        <v>1</v>
      </c>
      <c r="BB289">
        <v>1</v>
      </c>
      <c r="BC289">
        <v>1</v>
      </c>
      <c r="BD289" t="s">
        <v>3</v>
      </c>
      <c r="BE289" t="s">
        <v>3</v>
      </c>
      <c r="BF289" t="s">
        <v>3</v>
      </c>
      <c r="BG289" t="s">
        <v>3</v>
      </c>
      <c r="BH289">
        <v>0</v>
      </c>
      <c r="BI289">
        <v>1</v>
      </c>
      <c r="BJ289" t="s">
        <v>302</v>
      </c>
      <c r="BM289">
        <v>1003</v>
      </c>
      <c r="BN289">
        <v>0</v>
      </c>
      <c r="BO289" t="s">
        <v>3</v>
      </c>
      <c r="BP289">
        <v>0</v>
      </c>
      <c r="BQ289">
        <v>2</v>
      </c>
      <c r="BR289">
        <v>0</v>
      </c>
      <c r="BS289">
        <v>1</v>
      </c>
      <c r="BT289">
        <v>1</v>
      </c>
      <c r="BU289">
        <v>1</v>
      </c>
      <c r="BV289">
        <v>1</v>
      </c>
      <c r="BW289">
        <v>1</v>
      </c>
      <c r="BX289">
        <v>1</v>
      </c>
      <c r="BY289" t="s">
        <v>3</v>
      </c>
      <c r="BZ289">
        <v>89</v>
      </c>
      <c r="CA289">
        <v>40</v>
      </c>
      <c r="CB289" t="s">
        <v>3</v>
      </c>
      <c r="CE289">
        <v>0</v>
      </c>
      <c r="CF289">
        <v>0</v>
      </c>
      <c r="CG289">
        <v>0</v>
      </c>
      <c r="CH289">
        <v>10</v>
      </c>
      <c r="CI289">
        <v>0</v>
      </c>
      <c r="CJ289">
        <v>0</v>
      </c>
      <c r="CK289">
        <v>0</v>
      </c>
      <c r="CL289">
        <v>0</v>
      </c>
      <c r="CM289">
        <v>0</v>
      </c>
      <c r="CN289" t="s">
        <v>3</v>
      </c>
      <c r="CO289">
        <v>0</v>
      </c>
      <c r="CP289">
        <f t="shared" si="429"/>
        <v>0</v>
      </c>
      <c r="CQ289">
        <f>SUMIF(SmtRes!AQ570:'SmtRes'!AQ570,"=1",SmtRes!AA570:'SmtRes'!AA570)</f>
        <v>0</v>
      </c>
      <c r="CR289">
        <f>SUMIF(SmtRes!AQ570:'SmtRes'!AQ570,"=1",SmtRes!AB570:'SmtRes'!AB570)</f>
        <v>0</v>
      </c>
      <c r="CS289">
        <f>SUMIF(SmtRes!AQ570:'SmtRes'!AQ570,"=1",SmtRes!AC570:'SmtRes'!AC570)</f>
        <v>0</v>
      </c>
      <c r="CT289">
        <f>SUMIF(SmtRes!AQ570:'SmtRes'!AQ570,"=1",SmtRes!AD570:'SmtRes'!AD570)</f>
        <v>660.33</v>
      </c>
      <c r="CU289">
        <f t="shared" si="430"/>
        <v>0</v>
      </c>
      <c r="CV289">
        <f>SUMIF(SmtRes!AQ570:'SmtRes'!AQ570,"=1",SmtRes!BU570:'SmtRes'!BU570)</f>
        <v>154</v>
      </c>
      <c r="CW289">
        <f>SUMIF(SmtRes!AQ570:'SmtRes'!AQ570,"=1",SmtRes!BV570:'SmtRes'!BV570)</f>
        <v>0</v>
      </c>
      <c r="CX289">
        <f t="shared" si="431"/>
        <v>0</v>
      </c>
      <c r="CY289">
        <f t="shared" si="432"/>
        <v>0</v>
      </c>
      <c r="CZ289">
        <f t="shared" si="433"/>
        <v>0</v>
      </c>
      <c r="DC289" t="s">
        <v>3</v>
      </c>
      <c r="DD289" t="s">
        <v>3</v>
      </c>
      <c r="DE289" t="s">
        <v>3</v>
      </c>
      <c r="DF289" t="s">
        <v>3</v>
      </c>
      <c r="DG289" t="s">
        <v>3</v>
      </c>
      <c r="DH289" t="s">
        <v>3</v>
      </c>
      <c r="DI289" t="s">
        <v>3</v>
      </c>
      <c r="DJ289" t="s">
        <v>3</v>
      </c>
      <c r="DK289" t="s">
        <v>3</v>
      </c>
      <c r="DL289" t="s">
        <v>3</v>
      </c>
      <c r="DM289" t="s">
        <v>3</v>
      </c>
      <c r="DN289">
        <v>0</v>
      </c>
      <c r="DO289">
        <v>0</v>
      </c>
      <c r="DP289">
        <v>1</v>
      </c>
      <c r="DQ289">
        <v>1</v>
      </c>
      <c r="DU289">
        <v>1007</v>
      </c>
      <c r="DV289" t="s">
        <v>301</v>
      </c>
      <c r="DW289" t="s">
        <v>301</v>
      </c>
      <c r="DX289">
        <v>100</v>
      </c>
      <c r="DZ289" t="s">
        <v>3</v>
      </c>
      <c r="EA289" t="s">
        <v>3</v>
      </c>
      <c r="EB289" t="s">
        <v>3</v>
      </c>
      <c r="EC289" t="s">
        <v>3</v>
      </c>
      <c r="EE289">
        <v>83666801</v>
      </c>
      <c r="EF289">
        <v>2</v>
      </c>
      <c r="EG289" t="s">
        <v>24</v>
      </c>
      <c r="EH289">
        <v>1</v>
      </c>
      <c r="EI289" t="s">
        <v>34</v>
      </c>
      <c r="EJ289">
        <v>1</v>
      </c>
      <c r="EK289">
        <v>1003</v>
      </c>
      <c r="EL289" t="s">
        <v>303</v>
      </c>
      <c r="EM289" t="s">
        <v>36</v>
      </c>
      <c r="EO289" t="s">
        <v>3</v>
      </c>
      <c r="EQ289">
        <v>131072</v>
      </c>
      <c r="ER289">
        <v>0</v>
      </c>
      <c r="ES289">
        <v>0</v>
      </c>
      <c r="ET289">
        <v>0</v>
      </c>
      <c r="EU289">
        <v>0</v>
      </c>
      <c r="EV289">
        <v>0</v>
      </c>
      <c r="EW289">
        <v>154</v>
      </c>
      <c r="EX289">
        <v>0</v>
      </c>
      <c r="EY289">
        <v>0</v>
      </c>
      <c r="FQ289">
        <v>0</v>
      </c>
      <c r="FR289">
        <v>0</v>
      </c>
      <c r="FS289">
        <v>0</v>
      </c>
      <c r="FX289">
        <v>89</v>
      </c>
      <c r="FY289">
        <v>40</v>
      </c>
      <c r="GA289" t="s">
        <v>3</v>
      </c>
      <c r="GD289">
        <v>1</v>
      </c>
      <c r="GF289">
        <v>-179514182</v>
      </c>
      <c r="GG289">
        <v>2</v>
      </c>
      <c r="GH289">
        <v>1</v>
      </c>
      <c r="GI289">
        <v>-2</v>
      </c>
      <c r="GJ289">
        <v>0</v>
      </c>
      <c r="GK289">
        <v>0</v>
      </c>
      <c r="GL289">
        <f t="shared" si="434"/>
        <v>0</v>
      </c>
      <c r="GM289">
        <f t="shared" si="435"/>
        <v>0</v>
      </c>
      <c r="GN289">
        <f t="shared" si="436"/>
        <v>0</v>
      </c>
      <c r="GO289">
        <f t="shared" si="437"/>
        <v>0</v>
      </c>
      <c r="GP289">
        <f t="shared" si="438"/>
        <v>0</v>
      </c>
      <c r="GR289">
        <v>0</v>
      </c>
      <c r="GS289">
        <v>3</v>
      </c>
      <c r="GT289">
        <v>0</v>
      </c>
      <c r="GU289" t="s">
        <v>3</v>
      </c>
      <c r="GV289">
        <f t="shared" si="439"/>
        <v>0</v>
      </c>
      <c r="GW289">
        <v>1</v>
      </c>
      <c r="GX289">
        <f t="shared" si="440"/>
        <v>0</v>
      </c>
      <c r="HA289">
        <v>0</v>
      </c>
      <c r="HB289">
        <v>0</v>
      </c>
      <c r="HC289">
        <f t="shared" si="441"/>
        <v>0</v>
      </c>
      <c r="HE289" t="s">
        <v>3</v>
      </c>
      <c r="HF289" t="s">
        <v>3</v>
      </c>
      <c r="HM289" t="s">
        <v>3</v>
      </c>
      <c r="HN289" t="s">
        <v>304</v>
      </c>
      <c r="HO289" t="s">
        <v>305</v>
      </c>
      <c r="HP289" t="s">
        <v>303</v>
      </c>
      <c r="HQ289" t="s">
        <v>303</v>
      </c>
      <c r="HS289">
        <v>0</v>
      </c>
      <c r="IK289">
        <v>0</v>
      </c>
    </row>
    <row r="290" spans="1:255" x14ac:dyDescent="0.2">
      <c r="A290" s="2">
        <v>17</v>
      </c>
      <c r="B290" s="2">
        <v>1</v>
      </c>
      <c r="C290" s="2">
        <f>ROW(SmtRes!A571)</f>
        <v>571</v>
      </c>
      <c r="D290" s="2">
        <f>ROW(EtalonRes!A571)</f>
        <v>571</v>
      </c>
      <c r="E290" s="2" t="s">
        <v>306</v>
      </c>
      <c r="F290" s="2" t="s">
        <v>307</v>
      </c>
      <c r="G290" s="2" t="s">
        <v>308</v>
      </c>
      <c r="H290" s="2" t="s">
        <v>301</v>
      </c>
      <c r="I290" s="2">
        <v>0</v>
      </c>
      <c r="J290" s="2">
        <v>0</v>
      </c>
      <c r="K290" s="2">
        <v>0</v>
      </c>
      <c r="L290" s="2">
        <v>1.1520000000000001E-2</v>
      </c>
      <c r="M290" s="2">
        <v>1.1520000000000001E-2</v>
      </c>
      <c r="N290" s="2">
        <f t="shared" si="421"/>
        <v>0</v>
      </c>
      <c r="O290" s="2">
        <f t="shared" si="422"/>
        <v>0</v>
      </c>
      <c r="P290" s="2">
        <f>SUMIF(SmtRes!AQ571:'SmtRes'!AQ571,"=1",SmtRes!DF571:'SmtRes'!DF571)</f>
        <v>0</v>
      </c>
      <c r="Q290" s="2">
        <f>SUMIF(SmtRes!AQ571:'SmtRes'!AQ571,"=1",SmtRes!DG571:'SmtRes'!DG571)</f>
        <v>0</v>
      </c>
      <c r="R290" s="2">
        <f>SUMIF(SmtRes!AQ571:'SmtRes'!AQ571,"=1",SmtRes!DH571:'SmtRes'!DH571)</f>
        <v>0</v>
      </c>
      <c r="S290" s="2">
        <f>SUMIF(SmtRes!AQ571:'SmtRes'!AQ571,"=1",SmtRes!DI571:'SmtRes'!DI571)</f>
        <v>0</v>
      </c>
      <c r="T290" s="2">
        <f t="shared" si="423"/>
        <v>0</v>
      </c>
      <c r="U290" s="2">
        <f>SUMIF(SmtRes!AQ571:'SmtRes'!AQ571,"=1",SmtRes!CV571:'SmtRes'!CV571)</f>
        <v>0</v>
      </c>
      <c r="V290" s="2">
        <f>SUMIF(SmtRes!AQ571:'SmtRes'!AQ571,"=1",SmtRes!CW571:'SmtRes'!CW571)</f>
        <v>0</v>
      </c>
      <c r="W290" s="2">
        <f t="shared" si="424"/>
        <v>0</v>
      </c>
      <c r="X290" s="2">
        <f t="shared" si="425"/>
        <v>0</v>
      </c>
      <c r="Y290" s="2">
        <f t="shared" si="425"/>
        <v>0</v>
      </c>
      <c r="Z290" s="2"/>
      <c r="AA290" s="2">
        <v>85057682</v>
      </c>
      <c r="AB290" s="2">
        <f t="shared" si="426"/>
        <v>56026.7</v>
      </c>
      <c r="AC290" s="2">
        <f>ROUND((0),2)</f>
        <v>0</v>
      </c>
      <c r="AD290" s="2">
        <f>ROUND((((0)-(0))+AE290),2)</f>
        <v>0</v>
      </c>
      <c r="AE290" s="2">
        <f>ROUND((0),2)</f>
        <v>0</v>
      </c>
      <c r="AF290" s="2">
        <f>ROUND((SUM(SmtRes!BT571:'SmtRes'!BT571)),2)</f>
        <v>56026.7</v>
      </c>
      <c r="AG290" s="2">
        <f t="shared" si="427"/>
        <v>0</v>
      </c>
      <c r="AH290" s="2">
        <f>(SUM(SmtRes!BU571:'SmtRes'!BU571))</f>
        <v>88.5</v>
      </c>
      <c r="AI290" s="2">
        <f>(0)</f>
        <v>0</v>
      </c>
      <c r="AJ290" s="2">
        <f t="shared" si="428"/>
        <v>0</v>
      </c>
      <c r="AK290" s="2">
        <v>56026.695000000007</v>
      </c>
      <c r="AL290" s="2">
        <v>0</v>
      </c>
      <c r="AM290" s="2">
        <v>0</v>
      </c>
      <c r="AN290" s="2">
        <v>0</v>
      </c>
      <c r="AO290" s="2">
        <v>56026.695000000007</v>
      </c>
      <c r="AP290" s="2">
        <v>0</v>
      </c>
      <c r="AQ290" s="2">
        <v>88.5</v>
      </c>
      <c r="AR290" s="2">
        <v>0</v>
      </c>
      <c r="AS290" s="2">
        <v>0</v>
      </c>
      <c r="AT290" s="2">
        <v>89</v>
      </c>
      <c r="AU290" s="2">
        <v>40</v>
      </c>
      <c r="AV290" s="2">
        <v>1</v>
      </c>
      <c r="AW290" s="2">
        <v>1</v>
      </c>
      <c r="AX290" s="2"/>
      <c r="AY290" s="2"/>
      <c r="AZ290" s="2">
        <v>1</v>
      </c>
      <c r="BA290" s="2">
        <v>1</v>
      </c>
      <c r="BB290" s="2">
        <v>1</v>
      </c>
      <c r="BC290" s="2">
        <v>1</v>
      </c>
      <c r="BD290" s="2" t="s">
        <v>3</v>
      </c>
      <c r="BE290" s="2" t="s">
        <v>3</v>
      </c>
      <c r="BF290" s="2" t="s">
        <v>3</v>
      </c>
      <c r="BG290" s="2" t="s">
        <v>3</v>
      </c>
      <c r="BH290" s="2">
        <v>0</v>
      </c>
      <c r="BI290" s="2">
        <v>1</v>
      </c>
      <c r="BJ290" s="2" t="s">
        <v>309</v>
      </c>
      <c r="BK290" s="2"/>
      <c r="BL290" s="2"/>
      <c r="BM290" s="2">
        <v>1003</v>
      </c>
      <c r="BN290" s="2">
        <v>0</v>
      </c>
      <c r="BO290" s="2" t="s">
        <v>3</v>
      </c>
      <c r="BP290" s="2">
        <v>0</v>
      </c>
      <c r="BQ290" s="2">
        <v>2</v>
      </c>
      <c r="BR290" s="2">
        <v>0</v>
      </c>
      <c r="BS290" s="2">
        <v>1</v>
      </c>
      <c r="BT290" s="2">
        <v>1</v>
      </c>
      <c r="BU290" s="2">
        <v>1</v>
      </c>
      <c r="BV290" s="2">
        <v>1</v>
      </c>
      <c r="BW290" s="2">
        <v>1</v>
      </c>
      <c r="BX290" s="2">
        <v>1</v>
      </c>
      <c r="BY290" s="2" t="s">
        <v>3</v>
      </c>
      <c r="BZ290" s="2">
        <v>89</v>
      </c>
      <c r="CA290" s="2">
        <v>40</v>
      </c>
      <c r="CB290" s="2" t="s">
        <v>3</v>
      </c>
      <c r="CC290" s="2"/>
      <c r="CD290" s="2"/>
      <c r="CE290" s="2">
        <v>0</v>
      </c>
      <c r="CF290" s="2">
        <v>0</v>
      </c>
      <c r="CG290" s="2">
        <v>0</v>
      </c>
      <c r="CH290" s="2">
        <v>11</v>
      </c>
      <c r="CI290" s="2">
        <v>0</v>
      </c>
      <c r="CJ290" s="2">
        <v>0</v>
      </c>
      <c r="CK290" s="2">
        <v>0</v>
      </c>
      <c r="CL290" s="2">
        <v>0</v>
      </c>
      <c r="CM290" s="2">
        <v>0</v>
      </c>
      <c r="CN290" s="2" t="s">
        <v>3</v>
      </c>
      <c r="CO290" s="2">
        <v>0</v>
      </c>
      <c r="CP290" s="2">
        <f t="shared" si="429"/>
        <v>0</v>
      </c>
      <c r="CQ290" s="2">
        <f>SUMIF(SmtRes!AQ571:'SmtRes'!AQ571,"=1",SmtRes!AA571:'SmtRes'!AA571)</f>
        <v>0</v>
      </c>
      <c r="CR290" s="2">
        <f>SUMIF(SmtRes!AQ571:'SmtRes'!AQ571,"=1",SmtRes!AB571:'SmtRes'!AB571)</f>
        <v>0</v>
      </c>
      <c r="CS290" s="2">
        <f>SUMIF(SmtRes!AQ571:'SmtRes'!AQ571,"=1",SmtRes!AC571:'SmtRes'!AC571)</f>
        <v>0</v>
      </c>
      <c r="CT290" s="2">
        <f>SUMIF(SmtRes!AQ571:'SmtRes'!AQ571,"=1",SmtRes!AD571:'SmtRes'!AD571)</f>
        <v>633.07000000000005</v>
      </c>
      <c r="CU290" s="2">
        <f t="shared" si="430"/>
        <v>0</v>
      </c>
      <c r="CV290" s="2">
        <f>SUMIF(SmtRes!AQ571:'SmtRes'!AQ571,"=1",SmtRes!BU571:'SmtRes'!BU571)</f>
        <v>88.5</v>
      </c>
      <c r="CW290" s="2">
        <f>SUMIF(SmtRes!AQ571:'SmtRes'!AQ571,"=1",SmtRes!BV571:'SmtRes'!BV571)</f>
        <v>0</v>
      </c>
      <c r="CX290" s="2">
        <f t="shared" si="431"/>
        <v>0</v>
      </c>
      <c r="CY290" s="2">
        <f t="shared" si="432"/>
        <v>0</v>
      </c>
      <c r="CZ290" s="2">
        <f t="shared" si="433"/>
        <v>0</v>
      </c>
      <c r="DA290" s="2"/>
      <c r="DB290" s="2"/>
      <c r="DC290" s="2" t="s">
        <v>3</v>
      </c>
      <c r="DD290" s="2" t="s">
        <v>3</v>
      </c>
      <c r="DE290" s="2" t="s">
        <v>3</v>
      </c>
      <c r="DF290" s="2" t="s">
        <v>3</v>
      </c>
      <c r="DG290" s="2" t="s">
        <v>3</v>
      </c>
      <c r="DH290" s="2" t="s">
        <v>3</v>
      </c>
      <c r="DI290" s="2" t="s">
        <v>3</v>
      </c>
      <c r="DJ290" s="2" t="s">
        <v>3</v>
      </c>
      <c r="DK290" s="2" t="s">
        <v>3</v>
      </c>
      <c r="DL290" s="2" t="s">
        <v>3</v>
      </c>
      <c r="DM290" s="2" t="s">
        <v>3</v>
      </c>
      <c r="DN290" s="2">
        <v>0</v>
      </c>
      <c r="DO290" s="2">
        <v>0</v>
      </c>
      <c r="DP290" s="2">
        <v>1</v>
      </c>
      <c r="DQ290" s="2">
        <v>1</v>
      </c>
      <c r="DR290" s="2"/>
      <c r="DS290" s="2"/>
      <c r="DT290" s="2"/>
      <c r="DU290" s="2">
        <v>1007</v>
      </c>
      <c r="DV290" s="2" t="s">
        <v>301</v>
      </c>
      <c r="DW290" s="2" t="s">
        <v>301</v>
      </c>
      <c r="DX290" s="2">
        <v>100</v>
      </c>
      <c r="DY290" s="2"/>
      <c r="DZ290" s="2" t="s">
        <v>3</v>
      </c>
      <c r="EA290" s="2" t="s">
        <v>3</v>
      </c>
      <c r="EB290" s="2" t="s">
        <v>3</v>
      </c>
      <c r="EC290" s="2" t="s">
        <v>3</v>
      </c>
      <c r="ED290" s="2"/>
      <c r="EE290" s="2">
        <v>83666801</v>
      </c>
      <c r="EF290" s="2">
        <v>2</v>
      </c>
      <c r="EG290" s="2" t="s">
        <v>24</v>
      </c>
      <c r="EH290" s="2">
        <v>1</v>
      </c>
      <c r="EI290" s="2" t="s">
        <v>34</v>
      </c>
      <c r="EJ290" s="2">
        <v>1</v>
      </c>
      <c r="EK290" s="2">
        <v>1003</v>
      </c>
      <c r="EL290" s="2" t="s">
        <v>303</v>
      </c>
      <c r="EM290" s="2" t="s">
        <v>36</v>
      </c>
      <c r="EN290" s="2"/>
      <c r="EO290" s="2" t="s">
        <v>3</v>
      </c>
      <c r="EP290" s="2"/>
      <c r="EQ290" s="2">
        <v>131072</v>
      </c>
      <c r="ER290" s="2">
        <v>0</v>
      </c>
      <c r="ES290" s="2">
        <v>0</v>
      </c>
      <c r="ET290" s="2">
        <v>0</v>
      </c>
      <c r="EU290" s="2">
        <v>0</v>
      </c>
      <c r="EV290" s="2">
        <v>0</v>
      </c>
      <c r="EW290" s="2">
        <v>88.5</v>
      </c>
      <c r="EX290" s="2">
        <v>0</v>
      </c>
      <c r="EY290" s="2">
        <v>0</v>
      </c>
      <c r="EZ290" s="2"/>
      <c r="FA290" s="2"/>
      <c r="FB290" s="2"/>
      <c r="FC290" s="2"/>
      <c r="FD290" s="2"/>
      <c r="FE290" s="2"/>
      <c r="FF290" s="2"/>
      <c r="FG290" s="2"/>
      <c r="FH290" s="2"/>
      <c r="FI290" s="2"/>
      <c r="FJ290" s="2"/>
      <c r="FK290" s="2"/>
      <c r="FL290" s="2"/>
      <c r="FM290" s="2"/>
      <c r="FN290" s="2"/>
      <c r="FO290" s="2"/>
      <c r="FP290" s="2"/>
      <c r="FQ290" s="2">
        <v>0</v>
      </c>
      <c r="FR290" s="2">
        <v>0</v>
      </c>
      <c r="FS290" s="2">
        <v>0</v>
      </c>
      <c r="FT290" s="2"/>
      <c r="FU290" s="2"/>
      <c r="FV290" s="2"/>
      <c r="FW290" s="2"/>
      <c r="FX290" s="2">
        <v>89</v>
      </c>
      <c r="FY290" s="2">
        <v>40</v>
      </c>
      <c r="FZ290" s="2"/>
      <c r="GA290" s="2" t="s">
        <v>3</v>
      </c>
      <c r="GB290" s="2"/>
      <c r="GC290" s="2"/>
      <c r="GD290" s="2">
        <v>1</v>
      </c>
      <c r="GE290" s="2"/>
      <c r="GF290" s="2">
        <v>-1878548467</v>
      </c>
      <c r="GG290" s="2">
        <v>2</v>
      </c>
      <c r="GH290" s="2">
        <v>1</v>
      </c>
      <c r="GI290" s="2">
        <v>-2</v>
      </c>
      <c r="GJ290" s="2">
        <v>0</v>
      </c>
      <c r="GK290" s="2">
        <v>0</v>
      </c>
      <c r="GL290" s="2">
        <f t="shared" si="434"/>
        <v>0</v>
      </c>
      <c r="GM290" s="2">
        <f t="shared" si="435"/>
        <v>0</v>
      </c>
      <c r="GN290" s="2">
        <f t="shared" si="436"/>
        <v>0</v>
      </c>
      <c r="GO290" s="2">
        <f t="shared" si="437"/>
        <v>0</v>
      </c>
      <c r="GP290" s="2">
        <f t="shared" si="438"/>
        <v>0</v>
      </c>
      <c r="GQ290" s="2"/>
      <c r="GR290" s="2">
        <v>0</v>
      </c>
      <c r="GS290" s="2">
        <v>0</v>
      </c>
      <c r="GT290" s="2">
        <v>0</v>
      </c>
      <c r="GU290" s="2" t="s">
        <v>3</v>
      </c>
      <c r="GV290" s="2">
        <f t="shared" si="439"/>
        <v>0</v>
      </c>
      <c r="GW290" s="2">
        <v>1</v>
      </c>
      <c r="GX290" s="2">
        <f t="shared" si="440"/>
        <v>0</v>
      </c>
      <c r="GY290" s="2"/>
      <c r="GZ290" s="2"/>
      <c r="HA290" s="2">
        <v>0</v>
      </c>
      <c r="HB290" s="2">
        <v>0</v>
      </c>
      <c r="HC290" s="2">
        <f t="shared" si="441"/>
        <v>0</v>
      </c>
      <c r="HD290" s="2"/>
      <c r="HE290" s="2" t="s">
        <v>3</v>
      </c>
      <c r="HF290" s="2" t="s">
        <v>3</v>
      </c>
      <c r="HG290" s="2"/>
      <c r="HH290" s="2"/>
      <c r="HI290" s="2"/>
      <c r="HJ290" s="2"/>
      <c r="HK290" s="2"/>
      <c r="HL290" s="2"/>
      <c r="HM290" s="2" t="s">
        <v>3</v>
      </c>
      <c r="HN290" s="2" t="s">
        <v>304</v>
      </c>
      <c r="HO290" s="2" t="s">
        <v>305</v>
      </c>
      <c r="HP290" s="2" t="s">
        <v>303</v>
      </c>
      <c r="HQ290" s="2" t="s">
        <v>303</v>
      </c>
      <c r="HR290" s="2"/>
      <c r="HS290" s="2">
        <v>0</v>
      </c>
      <c r="HT290" s="2"/>
      <c r="HU290" s="2"/>
      <c r="HV290" s="2"/>
      <c r="HW290" s="2"/>
      <c r="HX290" s="2"/>
      <c r="HY290" s="2"/>
      <c r="HZ290" s="2"/>
      <c r="IA290" s="2"/>
      <c r="IB290" s="2"/>
      <c r="IC290" s="2"/>
      <c r="ID290" s="2"/>
      <c r="IE290" s="2"/>
      <c r="IF290" s="2"/>
      <c r="IG290" s="2"/>
      <c r="IH290" s="2"/>
      <c r="II290" s="2"/>
      <c r="IJ290" s="2"/>
      <c r="IK290" s="2">
        <v>0</v>
      </c>
      <c r="IL290" s="2"/>
      <c r="IM290" s="2"/>
      <c r="IN290" s="2"/>
      <c r="IO290" s="2"/>
      <c r="IP290" s="2"/>
      <c r="IQ290" s="2"/>
      <c r="IR290" s="2"/>
      <c r="IS290" s="2"/>
      <c r="IT290" s="2"/>
      <c r="IU290" s="2"/>
    </row>
    <row r="291" spans="1:255" x14ac:dyDescent="0.2">
      <c r="A291">
        <v>17</v>
      </c>
      <c r="B291">
        <v>1</v>
      </c>
      <c r="C291">
        <f>ROW(SmtRes!A572)</f>
        <v>572</v>
      </c>
      <c r="D291">
        <f>ROW(EtalonRes!A572)</f>
        <v>572</v>
      </c>
      <c r="E291" t="s">
        <v>306</v>
      </c>
      <c r="F291" t="s">
        <v>307</v>
      </c>
      <c r="G291" t="s">
        <v>308</v>
      </c>
      <c r="H291" t="s">
        <v>301</v>
      </c>
      <c r="I291">
        <v>0</v>
      </c>
      <c r="J291">
        <v>0</v>
      </c>
      <c r="K291">
        <v>0</v>
      </c>
      <c r="L291">
        <v>1.1520000000000001E-2</v>
      </c>
      <c r="M291">
        <v>1.1520000000000001E-2</v>
      </c>
      <c r="N291">
        <f t="shared" si="421"/>
        <v>0</v>
      </c>
      <c r="O291">
        <f t="shared" si="422"/>
        <v>0</v>
      </c>
      <c r="P291">
        <f>SUMIF(SmtRes!AQ572:'SmtRes'!AQ572,"=1",SmtRes!DF572:'SmtRes'!DF572)</f>
        <v>0</v>
      </c>
      <c r="Q291">
        <f>SUMIF(SmtRes!AQ572:'SmtRes'!AQ572,"=1",SmtRes!DG572:'SmtRes'!DG572)</f>
        <v>0</v>
      </c>
      <c r="R291">
        <f>SUMIF(SmtRes!AQ572:'SmtRes'!AQ572,"=1",SmtRes!DH572:'SmtRes'!DH572)</f>
        <v>0</v>
      </c>
      <c r="S291">
        <f>SUMIF(SmtRes!AQ572:'SmtRes'!AQ572,"=1",SmtRes!DI572:'SmtRes'!DI572)</f>
        <v>0</v>
      </c>
      <c r="T291">
        <f t="shared" si="423"/>
        <v>0</v>
      </c>
      <c r="U291">
        <f>SUMIF(SmtRes!AQ572:'SmtRes'!AQ572,"=1",SmtRes!CV572:'SmtRes'!CV572)</f>
        <v>0</v>
      </c>
      <c r="V291">
        <f>SUMIF(SmtRes!AQ572:'SmtRes'!AQ572,"=1",SmtRes!CW572:'SmtRes'!CW572)</f>
        <v>0</v>
      </c>
      <c r="W291">
        <f t="shared" si="424"/>
        <v>0</v>
      </c>
      <c r="X291">
        <f t="shared" si="425"/>
        <v>0</v>
      </c>
      <c r="Y291">
        <f t="shared" si="425"/>
        <v>0</v>
      </c>
      <c r="AA291">
        <v>85057623</v>
      </c>
      <c r="AB291">
        <f t="shared" si="426"/>
        <v>56026.7</v>
      </c>
      <c r="AC291">
        <f>ROUND((0),2)</f>
        <v>0</v>
      </c>
      <c r="AD291">
        <f>ROUND((((0)-(0))+AE291),2)</f>
        <v>0</v>
      </c>
      <c r="AE291">
        <f>ROUND((0),2)</f>
        <v>0</v>
      </c>
      <c r="AF291">
        <f>ROUND((SUM(SmtRes!BT572:'SmtRes'!BT572)),2)</f>
        <v>56026.7</v>
      </c>
      <c r="AG291">
        <f t="shared" si="427"/>
        <v>0</v>
      </c>
      <c r="AH291">
        <f>(SUM(SmtRes!BU572:'SmtRes'!BU572))</f>
        <v>88.5</v>
      </c>
      <c r="AI291">
        <f>(0)</f>
        <v>0</v>
      </c>
      <c r="AJ291">
        <f t="shared" si="428"/>
        <v>0</v>
      </c>
      <c r="AK291">
        <v>56026.695000000007</v>
      </c>
      <c r="AL291">
        <v>0</v>
      </c>
      <c r="AM291">
        <v>0</v>
      </c>
      <c r="AN291">
        <v>0</v>
      </c>
      <c r="AO291">
        <v>56026.695000000007</v>
      </c>
      <c r="AP291">
        <v>0</v>
      </c>
      <c r="AQ291">
        <v>88.5</v>
      </c>
      <c r="AR291">
        <v>0</v>
      </c>
      <c r="AS291">
        <v>0</v>
      </c>
      <c r="AT291">
        <v>89</v>
      </c>
      <c r="AU291">
        <v>40</v>
      </c>
      <c r="AV291">
        <v>1</v>
      </c>
      <c r="AW291">
        <v>1</v>
      </c>
      <c r="AZ291">
        <v>1</v>
      </c>
      <c r="BA291">
        <v>1</v>
      </c>
      <c r="BB291">
        <v>1</v>
      </c>
      <c r="BC291">
        <v>1</v>
      </c>
      <c r="BD291" t="s">
        <v>3</v>
      </c>
      <c r="BE291" t="s">
        <v>3</v>
      </c>
      <c r="BF291" t="s">
        <v>3</v>
      </c>
      <c r="BG291" t="s">
        <v>3</v>
      </c>
      <c r="BH291">
        <v>0</v>
      </c>
      <c r="BI291">
        <v>1</v>
      </c>
      <c r="BJ291" t="s">
        <v>309</v>
      </c>
      <c r="BM291">
        <v>1003</v>
      </c>
      <c r="BN291">
        <v>0</v>
      </c>
      <c r="BO291" t="s">
        <v>3</v>
      </c>
      <c r="BP291">
        <v>0</v>
      </c>
      <c r="BQ291">
        <v>2</v>
      </c>
      <c r="BR291">
        <v>0</v>
      </c>
      <c r="BS291">
        <v>1</v>
      </c>
      <c r="BT291">
        <v>1</v>
      </c>
      <c r="BU291">
        <v>1</v>
      </c>
      <c r="BV291">
        <v>1</v>
      </c>
      <c r="BW291">
        <v>1</v>
      </c>
      <c r="BX291">
        <v>1</v>
      </c>
      <c r="BY291" t="s">
        <v>3</v>
      </c>
      <c r="BZ291">
        <v>89</v>
      </c>
      <c r="CA291">
        <v>40</v>
      </c>
      <c r="CB291" t="s">
        <v>3</v>
      </c>
      <c r="CE291">
        <v>0</v>
      </c>
      <c r="CF291">
        <v>0</v>
      </c>
      <c r="CG291">
        <v>0</v>
      </c>
      <c r="CH291">
        <v>11</v>
      </c>
      <c r="CI291">
        <v>0</v>
      </c>
      <c r="CJ291">
        <v>0</v>
      </c>
      <c r="CK291">
        <v>0</v>
      </c>
      <c r="CL291">
        <v>0</v>
      </c>
      <c r="CM291">
        <v>0</v>
      </c>
      <c r="CN291" t="s">
        <v>3</v>
      </c>
      <c r="CO291">
        <v>0</v>
      </c>
      <c r="CP291">
        <f t="shared" si="429"/>
        <v>0</v>
      </c>
      <c r="CQ291">
        <f>SUMIF(SmtRes!AQ572:'SmtRes'!AQ572,"=1",SmtRes!AA572:'SmtRes'!AA572)</f>
        <v>0</v>
      </c>
      <c r="CR291">
        <f>SUMIF(SmtRes!AQ572:'SmtRes'!AQ572,"=1",SmtRes!AB572:'SmtRes'!AB572)</f>
        <v>0</v>
      </c>
      <c r="CS291">
        <f>SUMIF(SmtRes!AQ572:'SmtRes'!AQ572,"=1",SmtRes!AC572:'SmtRes'!AC572)</f>
        <v>0</v>
      </c>
      <c r="CT291">
        <f>SUMIF(SmtRes!AQ572:'SmtRes'!AQ572,"=1",SmtRes!AD572:'SmtRes'!AD572)</f>
        <v>633.07000000000005</v>
      </c>
      <c r="CU291">
        <f t="shared" si="430"/>
        <v>0</v>
      </c>
      <c r="CV291">
        <f>SUMIF(SmtRes!AQ572:'SmtRes'!AQ572,"=1",SmtRes!BU572:'SmtRes'!BU572)</f>
        <v>88.5</v>
      </c>
      <c r="CW291">
        <f>SUMIF(SmtRes!AQ572:'SmtRes'!AQ572,"=1",SmtRes!BV572:'SmtRes'!BV572)</f>
        <v>0</v>
      </c>
      <c r="CX291">
        <f t="shared" si="431"/>
        <v>0</v>
      </c>
      <c r="CY291">
        <f t="shared" si="432"/>
        <v>0</v>
      </c>
      <c r="CZ291">
        <f t="shared" si="433"/>
        <v>0</v>
      </c>
      <c r="DC291" t="s">
        <v>3</v>
      </c>
      <c r="DD291" t="s">
        <v>3</v>
      </c>
      <c r="DE291" t="s">
        <v>3</v>
      </c>
      <c r="DF291" t="s">
        <v>3</v>
      </c>
      <c r="DG291" t="s">
        <v>3</v>
      </c>
      <c r="DH291" t="s">
        <v>3</v>
      </c>
      <c r="DI291" t="s">
        <v>3</v>
      </c>
      <c r="DJ291" t="s">
        <v>3</v>
      </c>
      <c r="DK291" t="s">
        <v>3</v>
      </c>
      <c r="DL291" t="s">
        <v>3</v>
      </c>
      <c r="DM291" t="s">
        <v>3</v>
      </c>
      <c r="DN291">
        <v>0</v>
      </c>
      <c r="DO291">
        <v>0</v>
      </c>
      <c r="DP291">
        <v>1</v>
      </c>
      <c r="DQ291">
        <v>1</v>
      </c>
      <c r="DU291">
        <v>1007</v>
      </c>
      <c r="DV291" t="s">
        <v>301</v>
      </c>
      <c r="DW291" t="s">
        <v>301</v>
      </c>
      <c r="DX291">
        <v>100</v>
      </c>
      <c r="DZ291" t="s">
        <v>3</v>
      </c>
      <c r="EA291" t="s">
        <v>3</v>
      </c>
      <c r="EB291" t="s">
        <v>3</v>
      </c>
      <c r="EC291" t="s">
        <v>3</v>
      </c>
      <c r="EE291">
        <v>83666801</v>
      </c>
      <c r="EF291">
        <v>2</v>
      </c>
      <c r="EG291" t="s">
        <v>24</v>
      </c>
      <c r="EH291">
        <v>1</v>
      </c>
      <c r="EI291" t="s">
        <v>34</v>
      </c>
      <c r="EJ291">
        <v>1</v>
      </c>
      <c r="EK291">
        <v>1003</v>
      </c>
      <c r="EL291" t="s">
        <v>303</v>
      </c>
      <c r="EM291" t="s">
        <v>36</v>
      </c>
      <c r="EO291" t="s">
        <v>3</v>
      </c>
      <c r="EQ291">
        <v>131072</v>
      </c>
      <c r="ER291">
        <v>0</v>
      </c>
      <c r="ES291">
        <v>0</v>
      </c>
      <c r="ET291">
        <v>0</v>
      </c>
      <c r="EU291">
        <v>0</v>
      </c>
      <c r="EV291">
        <v>0</v>
      </c>
      <c r="EW291">
        <v>88.5</v>
      </c>
      <c r="EX291">
        <v>0</v>
      </c>
      <c r="EY291">
        <v>0</v>
      </c>
      <c r="FQ291">
        <v>0</v>
      </c>
      <c r="FR291">
        <v>0</v>
      </c>
      <c r="FS291">
        <v>0</v>
      </c>
      <c r="FX291">
        <v>89</v>
      </c>
      <c r="FY291">
        <v>40</v>
      </c>
      <c r="GA291" t="s">
        <v>3</v>
      </c>
      <c r="GD291">
        <v>1</v>
      </c>
      <c r="GF291">
        <v>-1878548467</v>
      </c>
      <c r="GG291">
        <v>2</v>
      </c>
      <c r="GH291">
        <v>1</v>
      </c>
      <c r="GI291">
        <v>-2</v>
      </c>
      <c r="GJ291">
        <v>0</v>
      </c>
      <c r="GK291">
        <v>0</v>
      </c>
      <c r="GL291">
        <f t="shared" si="434"/>
        <v>0</v>
      </c>
      <c r="GM291">
        <f t="shared" si="435"/>
        <v>0</v>
      </c>
      <c r="GN291">
        <f t="shared" si="436"/>
        <v>0</v>
      </c>
      <c r="GO291">
        <f t="shared" si="437"/>
        <v>0</v>
      </c>
      <c r="GP291">
        <f t="shared" si="438"/>
        <v>0</v>
      </c>
      <c r="GR291">
        <v>0</v>
      </c>
      <c r="GS291">
        <v>0</v>
      </c>
      <c r="GT291">
        <v>0</v>
      </c>
      <c r="GU291" t="s">
        <v>3</v>
      </c>
      <c r="GV291">
        <f t="shared" si="439"/>
        <v>0</v>
      </c>
      <c r="GW291">
        <v>1</v>
      </c>
      <c r="GX291">
        <f t="shared" si="440"/>
        <v>0</v>
      </c>
      <c r="HA291">
        <v>0</v>
      </c>
      <c r="HB291">
        <v>0</v>
      </c>
      <c r="HC291">
        <f t="shared" si="441"/>
        <v>0</v>
      </c>
      <c r="HE291" t="s">
        <v>3</v>
      </c>
      <c r="HF291" t="s">
        <v>3</v>
      </c>
      <c r="HM291" t="s">
        <v>3</v>
      </c>
      <c r="HN291" t="s">
        <v>304</v>
      </c>
      <c r="HO291" t="s">
        <v>305</v>
      </c>
      <c r="HP291" t="s">
        <v>303</v>
      </c>
      <c r="HQ291" t="s">
        <v>303</v>
      </c>
      <c r="HS291">
        <v>0</v>
      </c>
      <c r="IK291">
        <v>0</v>
      </c>
    </row>
    <row r="292" spans="1:255" x14ac:dyDescent="0.2">
      <c r="A292" s="2">
        <v>17</v>
      </c>
      <c r="B292" s="2">
        <v>1</v>
      </c>
      <c r="C292" s="2">
        <f>ROW(SmtRes!A580)</f>
        <v>580</v>
      </c>
      <c r="D292" s="2">
        <f>ROW(EtalonRes!A580)</f>
        <v>580</v>
      </c>
      <c r="E292" s="2" t="s">
        <v>310</v>
      </c>
      <c r="F292" s="2" t="s">
        <v>311</v>
      </c>
      <c r="G292" s="2" t="s">
        <v>312</v>
      </c>
      <c r="H292" s="2" t="s">
        <v>313</v>
      </c>
      <c r="I292" s="2">
        <v>0</v>
      </c>
      <c r="J292" s="2">
        <v>0</v>
      </c>
      <c r="K292" s="2">
        <v>0</v>
      </c>
      <c r="L292" s="2">
        <v>0.3</v>
      </c>
      <c r="M292" s="2">
        <v>0.3</v>
      </c>
      <c r="N292" s="2">
        <f t="shared" si="421"/>
        <v>0</v>
      </c>
      <c r="O292" s="2">
        <f t="shared" si="422"/>
        <v>0</v>
      </c>
      <c r="P292" s="2">
        <f>SUMIF(SmtRes!AQ573:'SmtRes'!AQ580,"=1",SmtRes!DF573:'SmtRes'!DF580)</f>
        <v>0</v>
      </c>
      <c r="Q292" s="2">
        <f>SUMIF(SmtRes!AQ573:'SmtRes'!AQ580,"=1",SmtRes!DG573:'SmtRes'!DG580)</f>
        <v>0</v>
      </c>
      <c r="R292" s="2">
        <f>SUMIF(SmtRes!AQ573:'SmtRes'!AQ580,"=1",SmtRes!DH573:'SmtRes'!DH580)</f>
        <v>0</v>
      </c>
      <c r="S292" s="2">
        <f>SUMIF(SmtRes!AQ573:'SmtRes'!AQ580,"=1",SmtRes!DI573:'SmtRes'!DI580)</f>
        <v>0</v>
      </c>
      <c r="T292" s="2">
        <f t="shared" si="423"/>
        <v>0</v>
      </c>
      <c r="U292" s="2">
        <f>SUMIF(SmtRes!AQ573:'SmtRes'!AQ580,"=1",SmtRes!CV573:'SmtRes'!CV580)</f>
        <v>0</v>
      </c>
      <c r="V292" s="2">
        <f>SUMIF(SmtRes!AQ573:'SmtRes'!AQ580,"=1",SmtRes!CW573:'SmtRes'!CW580)</f>
        <v>0</v>
      </c>
      <c r="W292" s="2">
        <f t="shared" si="424"/>
        <v>0</v>
      </c>
      <c r="X292" s="2">
        <f t="shared" si="425"/>
        <v>0</v>
      </c>
      <c r="Y292" s="2">
        <f t="shared" si="425"/>
        <v>0</v>
      </c>
      <c r="Z292" s="2"/>
      <c r="AA292" s="2">
        <v>85057682</v>
      </c>
      <c r="AB292" s="2">
        <f t="shared" si="426"/>
        <v>9718.86</v>
      </c>
      <c r="AC292" s="2">
        <f>ROUND((SUM(SmtRes!BQ573:'SmtRes'!BQ580)),2)</f>
        <v>1924.28</v>
      </c>
      <c r="AD292" s="2">
        <f>ROUND((((SUM(SmtRes!BR573:'SmtRes'!BR580))-(SUM(SmtRes!BS573:'SmtRes'!BS580)))+AE292),2)</f>
        <v>437.82</v>
      </c>
      <c r="AE292" s="2">
        <f>ROUND((SUM(SmtRes!BS573:'SmtRes'!BS580)),2)</f>
        <v>323.38</v>
      </c>
      <c r="AF292" s="2">
        <f>ROUND((SUM(SmtRes!BT573:'SmtRes'!BT580)),2)</f>
        <v>7356.76</v>
      </c>
      <c r="AG292" s="2">
        <f t="shared" si="427"/>
        <v>0</v>
      </c>
      <c r="AH292" s="2">
        <f>(SUM(SmtRes!BU573:'SmtRes'!BU580))</f>
        <v>9.27</v>
      </c>
      <c r="AI292" s="2">
        <f>(SUM(SmtRes!BV573:'SmtRes'!BV580))</f>
        <v>0.34</v>
      </c>
      <c r="AJ292" s="2">
        <f t="shared" si="428"/>
        <v>0</v>
      </c>
      <c r="AK292" s="2">
        <v>10042.2461</v>
      </c>
      <c r="AL292" s="2">
        <v>1924.2794999999999</v>
      </c>
      <c r="AM292" s="2">
        <v>437.81940000000003</v>
      </c>
      <c r="AN292" s="2">
        <v>323.38250000000005</v>
      </c>
      <c r="AO292" s="2">
        <v>7356.7646999999997</v>
      </c>
      <c r="AP292" s="2">
        <v>0</v>
      </c>
      <c r="AQ292" s="2">
        <v>9.27</v>
      </c>
      <c r="AR292" s="2">
        <v>0.34</v>
      </c>
      <c r="AS292" s="2">
        <v>0</v>
      </c>
      <c r="AT292" s="2">
        <v>97</v>
      </c>
      <c r="AU292" s="2">
        <v>51</v>
      </c>
      <c r="AV292" s="2">
        <v>1</v>
      </c>
      <c r="AW292" s="2">
        <v>1</v>
      </c>
      <c r="AX292" s="2"/>
      <c r="AY292" s="2"/>
      <c r="AZ292" s="2">
        <v>1</v>
      </c>
      <c r="BA292" s="2">
        <v>1</v>
      </c>
      <c r="BB292" s="2">
        <v>1</v>
      </c>
      <c r="BC292" s="2">
        <v>1</v>
      </c>
      <c r="BD292" s="2" t="s">
        <v>3</v>
      </c>
      <c r="BE292" s="2" t="s">
        <v>3</v>
      </c>
      <c r="BF292" s="2" t="s">
        <v>3</v>
      </c>
      <c r="BG292" s="2" t="s">
        <v>3</v>
      </c>
      <c r="BH292" s="2">
        <v>0</v>
      </c>
      <c r="BI292" s="2">
        <v>2</v>
      </c>
      <c r="BJ292" s="2" t="s">
        <v>314</v>
      </c>
      <c r="BK292" s="2"/>
      <c r="BL292" s="2"/>
      <c r="BM292" s="2">
        <v>108001</v>
      </c>
      <c r="BN292" s="2">
        <v>0</v>
      </c>
      <c r="BO292" s="2" t="s">
        <v>3</v>
      </c>
      <c r="BP292" s="2">
        <v>0</v>
      </c>
      <c r="BQ292" s="2">
        <v>3</v>
      </c>
      <c r="BR292" s="2">
        <v>0</v>
      </c>
      <c r="BS292" s="2">
        <v>1</v>
      </c>
      <c r="BT292" s="2">
        <v>1</v>
      </c>
      <c r="BU292" s="2">
        <v>1</v>
      </c>
      <c r="BV292" s="2">
        <v>1</v>
      </c>
      <c r="BW292" s="2">
        <v>1</v>
      </c>
      <c r="BX292" s="2">
        <v>1</v>
      </c>
      <c r="BY292" s="2" t="s">
        <v>3</v>
      </c>
      <c r="BZ292" s="2">
        <v>97</v>
      </c>
      <c r="CA292" s="2">
        <v>51</v>
      </c>
      <c r="CB292" s="2" t="s">
        <v>3</v>
      </c>
      <c r="CC292" s="2"/>
      <c r="CD292" s="2"/>
      <c r="CE292" s="2">
        <v>0</v>
      </c>
      <c r="CF292" s="2">
        <v>0</v>
      </c>
      <c r="CG292" s="2">
        <v>0</v>
      </c>
      <c r="CH292" s="2">
        <v>12</v>
      </c>
      <c r="CI292" s="2">
        <v>0</v>
      </c>
      <c r="CJ292" s="2">
        <v>0</v>
      </c>
      <c r="CK292" s="2">
        <v>0</v>
      </c>
      <c r="CL292" s="2">
        <v>0</v>
      </c>
      <c r="CM292" s="2">
        <v>0</v>
      </c>
      <c r="CN292" s="2" t="s">
        <v>3</v>
      </c>
      <c r="CO292" s="2">
        <v>0</v>
      </c>
      <c r="CP292" s="2">
        <f t="shared" si="429"/>
        <v>0</v>
      </c>
      <c r="CQ292" s="2">
        <f>SUMIF(SmtRes!AQ573:'SmtRes'!AQ580,"=1",SmtRes!AA573:'SmtRes'!AA580)</f>
        <v>1260.8400000000001</v>
      </c>
      <c r="CR292" s="2">
        <f>SUMIF(SmtRes!AQ573:'SmtRes'!AQ580,"=1",SmtRes!AB573:'SmtRes'!AB580)</f>
        <v>2302.6</v>
      </c>
      <c r="CS292" s="2">
        <f>SUMIF(SmtRes!AQ573:'SmtRes'!AQ580,"=1",SmtRes!AC573:'SmtRes'!AC580)</f>
        <v>1902.25</v>
      </c>
      <c r="CT292" s="2">
        <f>SUMIF(SmtRes!AQ573:'SmtRes'!AQ580,"=1",SmtRes!AD573:'SmtRes'!AD580)</f>
        <v>793.61</v>
      </c>
      <c r="CU292" s="2">
        <f t="shared" si="430"/>
        <v>0</v>
      </c>
      <c r="CV292" s="2">
        <f>SUMIF(SmtRes!AQ573:'SmtRes'!AQ580,"=1",SmtRes!BU573:'SmtRes'!BU580)</f>
        <v>9.27</v>
      </c>
      <c r="CW292" s="2">
        <f>SUMIF(SmtRes!AQ573:'SmtRes'!AQ580,"=1",SmtRes!BV573:'SmtRes'!BV580)</f>
        <v>0.34</v>
      </c>
      <c r="CX292" s="2">
        <f t="shared" si="431"/>
        <v>0</v>
      </c>
      <c r="CY292" s="2">
        <f t="shared" si="432"/>
        <v>0</v>
      </c>
      <c r="CZ292" s="2">
        <f t="shared" si="433"/>
        <v>0</v>
      </c>
      <c r="DA292" s="2"/>
      <c r="DB292" s="2"/>
      <c r="DC292" s="2" t="s">
        <v>3</v>
      </c>
      <c r="DD292" s="2" t="s">
        <v>3</v>
      </c>
      <c r="DE292" s="2" t="s">
        <v>3</v>
      </c>
      <c r="DF292" s="2" t="s">
        <v>3</v>
      </c>
      <c r="DG292" s="2" t="s">
        <v>3</v>
      </c>
      <c r="DH292" s="2" t="s">
        <v>3</v>
      </c>
      <c r="DI292" s="2" t="s">
        <v>3</v>
      </c>
      <c r="DJ292" s="2" t="s">
        <v>3</v>
      </c>
      <c r="DK292" s="2" t="s">
        <v>3</v>
      </c>
      <c r="DL292" s="2" t="s">
        <v>3</v>
      </c>
      <c r="DM292" s="2" t="s">
        <v>3</v>
      </c>
      <c r="DN292" s="2">
        <v>0</v>
      </c>
      <c r="DO292" s="2">
        <v>0</v>
      </c>
      <c r="DP292" s="2">
        <v>1</v>
      </c>
      <c r="DQ292" s="2">
        <v>1</v>
      </c>
      <c r="DR292" s="2"/>
      <c r="DS292" s="2"/>
      <c r="DT292" s="2"/>
      <c r="DU292" s="2">
        <v>1013</v>
      </c>
      <c r="DV292" s="2" t="s">
        <v>313</v>
      </c>
      <c r="DW292" s="2" t="s">
        <v>313</v>
      </c>
      <c r="DX292" s="2">
        <v>1</v>
      </c>
      <c r="DY292" s="2"/>
      <c r="DZ292" s="2" t="s">
        <v>3</v>
      </c>
      <c r="EA292" s="2" t="s">
        <v>3</v>
      </c>
      <c r="EB292" s="2" t="s">
        <v>3</v>
      </c>
      <c r="EC292" s="2" t="s">
        <v>3</v>
      </c>
      <c r="ED292" s="2"/>
      <c r="EE292" s="2">
        <v>83666702</v>
      </c>
      <c r="EF292" s="2">
        <v>3</v>
      </c>
      <c r="EG292" s="2" t="s">
        <v>144</v>
      </c>
      <c r="EH292" s="2">
        <v>0</v>
      </c>
      <c r="EI292" s="2" t="s">
        <v>3</v>
      </c>
      <c r="EJ292" s="2">
        <v>2</v>
      </c>
      <c r="EK292" s="2">
        <v>108001</v>
      </c>
      <c r="EL292" s="2" t="s">
        <v>145</v>
      </c>
      <c r="EM292" s="2" t="s">
        <v>146</v>
      </c>
      <c r="EN292" s="2"/>
      <c r="EO292" s="2" t="s">
        <v>3</v>
      </c>
      <c r="EP292" s="2"/>
      <c r="EQ292" s="2">
        <v>131072</v>
      </c>
      <c r="ER292" s="2">
        <v>0</v>
      </c>
      <c r="ES292" s="2">
        <v>0</v>
      </c>
      <c r="ET292" s="2">
        <v>0</v>
      </c>
      <c r="EU292" s="2">
        <v>0</v>
      </c>
      <c r="EV292" s="2">
        <v>0</v>
      </c>
      <c r="EW292" s="2">
        <v>9.27</v>
      </c>
      <c r="EX292" s="2">
        <v>0.34</v>
      </c>
      <c r="EY292" s="2">
        <v>0</v>
      </c>
      <c r="EZ292" s="2"/>
      <c r="FA292" s="2"/>
      <c r="FB292" s="2"/>
      <c r="FC292" s="2"/>
      <c r="FD292" s="2"/>
      <c r="FE292" s="2"/>
      <c r="FF292" s="2"/>
      <c r="FG292" s="2"/>
      <c r="FH292" s="2"/>
      <c r="FI292" s="2"/>
      <c r="FJ292" s="2"/>
      <c r="FK292" s="2"/>
      <c r="FL292" s="2"/>
      <c r="FM292" s="2"/>
      <c r="FN292" s="2"/>
      <c r="FO292" s="2"/>
      <c r="FP292" s="2"/>
      <c r="FQ292" s="2">
        <v>0</v>
      </c>
      <c r="FR292" s="2">
        <v>0</v>
      </c>
      <c r="FS292" s="2">
        <v>0</v>
      </c>
      <c r="FT292" s="2"/>
      <c r="FU292" s="2"/>
      <c r="FV292" s="2"/>
      <c r="FW292" s="2"/>
      <c r="FX292" s="2">
        <v>97</v>
      </c>
      <c r="FY292" s="2">
        <v>51</v>
      </c>
      <c r="FZ292" s="2"/>
      <c r="GA292" s="2" t="s">
        <v>3</v>
      </c>
      <c r="GB292" s="2"/>
      <c r="GC292" s="2"/>
      <c r="GD292" s="2">
        <v>1</v>
      </c>
      <c r="GE292" s="2"/>
      <c r="GF292" s="2">
        <v>732047066</v>
      </c>
      <c r="GG292" s="2">
        <v>2</v>
      </c>
      <c r="GH292" s="2">
        <v>1</v>
      </c>
      <c r="GI292" s="2">
        <v>-2</v>
      </c>
      <c r="GJ292" s="2">
        <v>0</v>
      </c>
      <c r="GK292" s="2">
        <v>0</v>
      </c>
      <c r="GL292" s="2">
        <f t="shared" si="434"/>
        <v>0</v>
      </c>
      <c r="GM292" s="2">
        <f t="shared" si="435"/>
        <v>0</v>
      </c>
      <c r="GN292" s="2">
        <f t="shared" si="436"/>
        <v>0</v>
      </c>
      <c r="GO292" s="2">
        <f t="shared" si="437"/>
        <v>0</v>
      </c>
      <c r="GP292" s="2">
        <f t="shared" si="438"/>
        <v>0</v>
      </c>
      <c r="GQ292" s="2"/>
      <c r="GR292" s="2">
        <v>0</v>
      </c>
      <c r="GS292" s="2">
        <v>0</v>
      </c>
      <c r="GT292" s="2">
        <v>0</v>
      </c>
      <c r="GU292" s="2" t="s">
        <v>3</v>
      </c>
      <c r="GV292" s="2">
        <f t="shared" si="439"/>
        <v>0</v>
      </c>
      <c r="GW292" s="2">
        <v>1</v>
      </c>
      <c r="GX292" s="2">
        <f t="shared" si="440"/>
        <v>0</v>
      </c>
      <c r="GY292" s="2"/>
      <c r="GZ292" s="2"/>
      <c r="HA292" s="2">
        <v>0</v>
      </c>
      <c r="HB292" s="2">
        <v>0</v>
      </c>
      <c r="HC292" s="2">
        <f t="shared" si="441"/>
        <v>0</v>
      </c>
      <c r="HD292" s="2"/>
      <c r="HE292" s="2" t="s">
        <v>3</v>
      </c>
      <c r="HF292" s="2" t="s">
        <v>3</v>
      </c>
      <c r="HG292" s="2"/>
      <c r="HH292" s="2"/>
      <c r="HI292" s="2"/>
      <c r="HJ292" s="2"/>
      <c r="HK292" s="2"/>
      <c r="HL292" s="2"/>
      <c r="HM292" s="2" t="s">
        <v>3</v>
      </c>
      <c r="HN292" s="2" t="s">
        <v>147</v>
      </c>
      <c r="HO292" s="2" t="s">
        <v>148</v>
      </c>
      <c r="HP292" s="2" t="s">
        <v>145</v>
      </c>
      <c r="HQ292" s="2" t="s">
        <v>145</v>
      </c>
      <c r="HR292" s="2"/>
      <c r="HS292" s="2">
        <v>0</v>
      </c>
      <c r="HT292" s="2"/>
      <c r="HU292" s="2"/>
      <c r="HV292" s="2"/>
      <c r="HW292" s="2"/>
      <c r="HX292" s="2"/>
      <c r="HY292" s="2"/>
      <c r="HZ292" s="2"/>
      <c r="IA292" s="2"/>
      <c r="IB292" s="2"/>
      <c r="IC292" s="2"/>
      <c r="ID292" s="2"/>
      <c r="IE292" s="2"/>
      <c r="IF292" s="2"/>
      <c r="IG292" s="2"/>
      <c r="IH292" s="2"/>
      <c r="II292" s="2"/>
      <c r="IJ292" s="2"/>
      <c r="IK292" s="2">
        <v>0</v>
      </c>
      <c r="IL292" s="2"/>
      <c r="IM292" s="2"/>
      <c r="IN292" s="2"/>
      <c r="IO292" s="2"/>
      <c r="IP292" s="2"/>
      <c r="IQ292" s="2"/>
      <c r="IR292" s="2"/>
      <c r="IS292" s="2"/>
      <c r="IT292" s="2"/>
      <c r="IU292" s="2"/>
    </row>
    <row r="293" spans="1:255" x14ac:dyDescent="0.2">
      <c r="A293">
        <v>17</v>
      </c>
      <c r="B293">
        <v>1</v>
      </c>
      <c r="C293">
        <f>ROW(SmtRes!A588)</f>
        <v>588</v>
      </c>
      <c r="D293">
        <f>ROW(EtalonRes!A588)</f>
        <v>588</v>
      </c>
      <c r="E293" t="s">
        <v>310</v>
      </c>
      <c r="F293" t="s">
        <v>311</v>
      </c>
      <c r="G293" t="s">
        <v>312</v>
      </c>
      <c r="H293" t="s">
        <v>313</v>
      </c>
      <c r="I293">
        <v>0</v>
      </c>
      <c r="J293">
        <v>0</v>
      </c>
      <c r="K293">
        <v>0</v>
      </c>
      <c r="L293">
        <v>0.3</v>
      </c>
      <c r="M293">
        <v>0.3</v>
      </c>
      <c r="N293">
        <f t="shared" si="421"/>
        <v>0</v>
      </c>
      <c r="O293">
        <f t="shared" si="422"/>
        <v>0</v>
      </c>
      <c r="P293">
        <f>SUMIF(SmtRes!AQ581:'SmtRes'!AQ588,"=1",SmtRes!DF581:'SmtRes'!DF588)</f>
        <v>0</v>
      </c>
      <c r="Q293">
        <f>SUMIF(SmtRes!AQ581:'SmtRes'!AQ588,"=1",SmtRes!DG581:'SmtRes'!DG588)</f>
        <v>0</v>
      </c>
      <c r="R293">
        <f>SUMIF(SmtRes!AQ581:'SmtRes'!AQ588,"=1",SmtRes!DH581:'SmtRes'!DH588)</f>
        <v>0</v>
      </c>
      <c r="S293">
        <f>SUMIF(SmtRes!AQ581:'SmtRes'!AQ588,"=1",SmtRes!DI581:'SmtRes'!DI588)</f>
        <v>0</v>
      </c>
      <c r="T293">
        <f t="shared" si="423"/>
        <v>0</v>
      </c>
      <c r="U293">
        <f>SUMIF(SmtRes!AQ581:'SmtRes'!AQ588,"=1",SmtRes!CV581:'SmtRes'!CV588)</f>
        <v>0</v>
      </c>
      <c r="V293">
        <f>SUMIF(SmtRes!AQ581:'SmtRes'!AQ588,"=1",SmtRes!CW581:'SmtRes'!CW588)</f>
        <v>0</v>
      </c>
      <c r="W293">
        <f t="shared" si="424"/>
        <v>0</v>
      </c>
      <c r="X293">
        <f t="shared" si="425"/>
        <v>0</v>
      </c>
      <c r="Y293">
        <f t="shared" si="425"/>
        <v>0</v>
      </c>
      <c r="AA293">
        <v>85057623</v>
      </c>
      <c r="AB293">
        <f t="shared" si="426"/>
        <v>9718.86</v>
      </c>
      <c r="AC293">
        <f>ROUND((SUM(SmtRes!BQ581:'SmtRes'!BQ588)),2)</f>
        <v>1924.28</v>
      </c>
      <c r="AD293">
        <f>ROUND((((SUM(SmtRes!BR581:'SmtRes'!BR588))-(SUM(SmtRes!BS581:'SmtRes'!BS588)))+AE293),2)</f>
        <v>437.82</v>
      </c>
      <c r="AE293">
        <f>ROUND((SUM(SmtRes!BS581:'SmtRes'!BS588)),2)</f>
        <v>323.38</v>
      </c>
      <c r="AF293">
        <f>ROUND((SUM(SmtRes!BT581:'SmtRes'!BT588)),2)</f>
        <v>7356.76</v>
      </c>
      <c r="AG293">
        <f t="shared" si="427"/>
        <v>0</v>
      </c>
      <c r="AH293">
        <f>(SUM(SmtRes!BU581:'SmtRes'!BU588))</f>
        <v>9.27</v>
      </c>
      <c r="AI293">
        <f>(SUM(SmtRes!BV581:'SmtRes'!BV588))</f>
        <v>0.34</v>
      </c>
      <c r="AJ293">
        <f t="shared" si="428"/>
        <v>0</v>
      </c>
      <c r="AK293">
        <v>10042.2461</v>
      </c>
      <c r="AL293">
        <v>1924.2794999999999</v>
      </c>
      <c r="AM293">
        <v>437.81940000000003</v>
      </c>
      <c r="AN293">
        <v>323.38250000000005</v>
      </c>
      <c r="AO293">
        <v>7356.7646999999997</v>
      </c>
      <c r="AP293">
        <v>0</v>
      </c>
      <c r="AQ293">
        <v>9.27</v>
      </c>
      <c r="AR293">
        <v>0.34</v>
      </c>
      <c r="AS293">
        <v>0</v>
      </c>
      <c r="AT293">
        <v>97</v>
      </c>
      <c r="AU293">
        <v>51</v>
      </c>
      <c r="AV293">
        <v>1</v>
      </c>
      <c r="AW293">
        <v>1</v>
      </c>
      <c r="AZ293">
        <v>1</v>
      </c>
      <c r="BA293">
        <v>1</v>
      </c>
      <c r="BB293">
        <v>1</v>
      </c>
      <c r="BC293">
        <v>1</v>
      </c>
      <c r="BD293" t="s">
        <v>3</v>
      </c>
      <c r="BE293" t="s">
        <v>3</v>
      </c>
      <c r="BF293" t="s">
        <v>3</v>
      </c>
      <c r="BG293" t="s">
        <v>3</v>
      </c>
      <c r="BH293">
        <v>0</v>
      </c>
      <c r="BI293">
        <v>2</v>
      </c>
      <c r="BJ293" t="s">
        <v>314</v>
      </c>
      <c r="BM293">
        <v>108001</v>
      </c>
      <c r="BN293">
        <v>0</v>
      </c>
      <c r="BO293" t="s">
        <v>3</v>
      </c>
      <c r="BP293">
        <v>0</v>
      </c>
      <c r="BQ293">
        <v>3</v>
      </c>
      <c r="BR293">
        <v>0</v>
      </c>
      <c r="BS293">
        <v>1</v>
      </c>
      <c r="BT293">
        <v>1</v>
      </c>
      <c r="BU293">
        <v>1</v>
      </c>
      <c r="BV293">
        <v>1</v>
      </c>
      <c r="BW293">
        <v>1</v>
      </c>
      <c r="BX293">
        <v>1</v>
      </c>
      <c r="BY293" t="s">
        <v>3</v>
      </c>
      <c r="BZ293">
        <v>97</v>
      </c>
      <c r="CA293">
        <v>51</v>
      </c>
      <c r="CB293" t="s">
        <v>3</v>
      </c>
      <c r="CE293">
        <v>0</v>
      </c>
      <c r="CF293">
        <v>0</v>
      </c>
      <c r="CG293">
        <v>0</v>
      </c>
      <c r="CH293">
        <v>12</v>
      </c>
      <c r="CI293">
        <v>0</v>
      </c>
      <c r="CJ293">
        <v>0</v>
      </c>
      <c r="CK293">
        <v>0</v>
      </c>
      <c r="CL293">
        <v>0</v>
      </c>
      <c r="CM293">
        <v>0</v>
      </c>
      <c r="CN293" t="s">
        <v>3</v>
      </c>
      <c r="CO293">
        <v>0</v>
      </c>
      <c r="CP293">
        <f t="shared" si="429"/>
        <v>0</v>
      </c>
      <c r="CQ293">
        <f>SUMIF(SmtRes!AQ581:'SmtRes'!AQ588,"=1",SmtRes!AA581:'SmtRes'!AA588)</f>
        <v>1260.8400000000001</v>
      </c>
      <c r="CR293">
        <f>SUMIF(SmtRes!AQ581:'SmtRes'!AQ588,"=1",SmtRes!AB581:'SmtRes'!AB588)</f>
        <v>2302.6</v>
      </c>
      <c r="CS293">
        <f>SUMIF(SmtRes!AQ581:'SmtRes'!AQ588,"=1",SmtRes!AC581:'SmtRes'!AC588)</f>
        <v>1902.25</v>
      </c>
      <c r="CT293">
        <f>SUMIF(SmtRes!AQ581:'SmtRes'!AQ588,"=1",SmtRes!AD581:'SmtRes'!AD588)</f>
        <v>793.61</v>
      </c>
      <c r="CU293">
        <f t="shared" si="430"/>
        <v>0</v>
      </c>
      <c r="CV293">
        <f>SUMIF(SmtRes!AQ581:'SmtRes'!AQ588,"=1",SmtRes!BU581:'SmtRes'!BU588)</f>
        <v>9.27</v>
      </c>
      <c r="CW293">
        <f>SUMIF(SmtRes!AQ581:'SmtRes'!AQ588,"=1",SmtRes!BV581:'SmtRes'!BV588)</f>
        <v>0.34</v>
      </c>
      <c r="CX293">
        <f t="shared" si="431"/>
        <v>0</v>
      </c>
      <c r="CY293">
        <f t="shared" si="432"/>
        <v>0</v>
      </c>
      <c r="CZ293">
        <f t="shared" si="433"/>
        <v>0</v>
      </c>
      <c r="DC293" t="s">
        <v>3</v>
      </c>
      <c r="DD293" t="s">
        <v>3</v>
      </c>
      <c r="DE293" t="s">
        <v>3</v>
      </c>
      <c r="DF293" t="s">
        <v>3</v>
      </c>
      <c r="DG293" t="s">
        <v>3</v>
      </c>
      <c r="DH293" t="s">
        <v>3</v>
      </c>
      <c r="DI293" t="s">
        <v>3</v>
      </c>
      <c r="DJ293" t="s">
        <v>3</v>
      </c>
      <c r="DK293" t="s">
        <v>3</v>
      </c>
      <c r="DL293" t="s">
        <v>3</v>
      </c>
      <c r="DM293" t="s">
        <v>3</v>
      </c>
      <c r="DN293">
        <v>0</v>
      </c>
      <c r="DO293">
        <v>0</v>
      </c>
      <c r="DP293">
        <v>1</v>
      </c>
      <c r="DQ293">
        <v>1</v>
      </c>
      <c r="DU293">
        <v>1013</v>
      </c>
      <c r="DV293" t="s">
        <v>313</v>
      </c>
      <c r="DW293" t="s">
        <v>313</v>
      </c>
      <c r="DX293">
        <v>1</v>
      </c>
      <c r="DZ293" t="s">
        <v>3</v>
      </c>
      <c r="EA293" t="s">
        <v>3</v>
      </c>
      <c r="EB293" t="s">
        <v>3</v>
      </c>
      <c r="EC293" t="s">
        <v>3</v>
      </c>
      <c r="EE293">
        <v>83666702</v>
      </c>
      <c r="EF293">
        <v>3</v>
      </c>
      <c r="EG293" t="s">
        <v>144</v>
      </c>
      <c r="EH293">
        <v>0</v>
      </c>
      <c r="EI293" t="s">
        <v>3</v>
      </c>
      <c r="EJ293">
        <v>2</v>
      </c>
      <c r="EK293">
        <v>108001</v>
      </c>
      <c r="EL293" t="s">
        <v>145</v>
      </c>
      <c r="EM293" t="s">
        <v>146</v>
      </c>
      <c r="EO293" t="s">
        <v>3</v>
      </c>
      <c r="EQ293">
        <v>131072</v>
      </c>
      <c r="ER293">
        <v>0</v>
      </c>
      <c r="ES293">
        <v>0</v>
      </c>
      <c r="ET293">
        <v>0</v>
      </c>
      <c r="EU293">
        <v>0</v>
      </c>
      <c r="EV293">
        <v>0</v>
      </c>
      <c r="EW293">
        <v>9.27</v>
      </c>
      <c r="EX293">
        <v>0.34</v>
      </c>
      <c r="EY293">
        <v>0</v>
      </c>
      <c r="FQ293">
        <v>0</v>
      </c>
      <c r="FR293">
        <v>0</v>
      </c>
      <c r="FS293">
        <v>0</v>
      </c>
      <c r="FX293">
        <v>97</v>
      </c>
      <c r="FY293">
        <v>51</v>
      </c>
      <c r="GA293" t="s">
        <v>3</v>
      </c>
      <c r="GD293">
        <v>1</v>
      </c>
      <c r="GF293">
        <v>732047066</v>
      </c>
      <c r="GG293">
        <v>2</v>
      </c>
      <c r="GH293">
        <v>1</v>
      </c>
      <c r="GI293">
        <v>-2</v>
      </c>
      <c r="GJ293">
        <v>0</v>
      </c>
      <c r="GK293">
        <v>0</v>
      </c>
      <c r="GL293">
        <f t="shared" si="434"/>
        <v>0</v>
      </c>
      <c r="GM293">
        <f t="shared" si="435"/>
        <v>0</v>
      </c>
      <c r="GN293">
        <f t="shared" si="436"/>
        <v>0</v>
      </c>
      <c r="GO293">
        <f t="shared" si="437"/>
        <v>0</v>
      </c>
      <c r="GP293">
        <f t="shared" si="438"/>
        <v>0</v>
      </c>
      <c r="GR293">
        <v>0</v>
      </c>
      <c r="GS293">
        <v>0</v>
      </c>
      <c r="GT293">
        <v>0</v>
      </c>
      <c r="GU293" t="s">
        <v>3</v>
      </c>
      <c r="GV293">
        <f t="shared" si="439"/>
        <v>0</v>
      </c>
      <c r="GW293">
        <v>1</v>
      </c>
      <c r="GX293">
        <f t="shared" si="440"/>
        <v>0</v>
      </c>
      <c r="HA293">
        <v>0</v>
      </c>
      <c r="HB293">
        <v>0</v>
      </c>
      <c r="HC293">
        <f t="shared" si="441"/>
        <v>0</v>
      </c>
      <c r="HE293" t="s">
        <v>3</v>
      </c>
      <c r="HF293" t="s">
        <v>3</v>
      </c>
      <c r="HM293" t="s">
        <v>3</v>
      </c>
      <c r="HN293" t="s">
        <v>147</v>
      </c>
      <c r="HO293" t="s">
        <v>148</v>
      </c>
      <c r="HP293" t="s">
        <v>145</v>
      </c>
      <c r="HQ293" t="s">
        <v>145</v>
      </c>
      <c r="HS293">
        <v>0</v>
      </c>
      <c r="IK293">
        <v>0</v>
      </c>
    </row>
    <row r="294" spans="1:255" x14ac:dyDescent="0.2">
      <c r="A294" s="2">
        <v>19</v>
      </c>
      <c r="B294" s="2">
        <v>1</v>
      </c>
      <c r="C294" s="2"/>
      <c r="D294" s="2"/>
      <c r="E294" s="2"/>
      <c r="F294" s="2" t="s">
        <v>3</v>
      </c>
      <c r="G294" s="2" t="s">
        <v>315</v>
      </c>
      <c r="H294" s="2" t="s">
        <v>3</v>
      </c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>
        <v>1</v>
      </c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  <c r="FE294" s="2"/>
      <c r="FF294" s="2"/>
      <c r="FG294" s="2"/>
      <c r="FH294" s="2"/>
      <c r="FI294" s="2"/>
      <c r="FJ294" s="2"/>
      <c r="FK294" s="2"/>
      <c r="FL294" s="2"/>
      <c r="FM294" s="2"/>
      <c r="FN294" s="2"/>
      <c r="FO294" s="2"/>
      <c r="FP294" s="2"/>
      <c r="FQ294" s="2"/>
      <c r="FR294" s="2"/>
      <c r="FS294" s="2"/>
      <c r="FT294" s="2"/>
      <c r="FU294" s="2"/>
      <c r="FV294" s="2"/>
      <c r="FW294" s="2"/>
      <c r="FX294" s="2"/>
      <c r="FY294" s="2"/>
      <c r="FZ294" s="2"/>
      <c r="GA294" s="2"/>
      <c r="GB294" s="2"/>
      <c r="GC294" s="2"/>
      <c r="GD294" s="2"/>
      <c r="GE294" s="2"/>
      <c r="GF294" s="2"/>
      <c r="GG294" s="2"/>
      <c r="GH294" s="2"/>
      <c r="GI294" s="2"/>
      <c r="GJ294" s="2"/>
      <c r="GK294" s="2"/>
      <c r="GL294" s="2"/>
      <c r="GM294" s="2"/>
      <c r="GN294" s="2"/>
      <c r="GO294" s="2"/>
      <c r="GP294" s="2"/>
      <c r="GQ294" s="2"/>
      <c r="GR294" s="2"/>
      <c r="GS294" s="2"/>
      <c r="GT294" s="2"/>
      <c r="GU294" s="2"/>
      <c r="GV294" s="2"/>
      <c r="GW294" s="2"/>
      <c r="GX294" s="2"/>
      <c r="GY294" s="2"/>
      <c r="GZ294" s="2"/>
      <c r="HA294" s="2"/>
      <c r="HB294" s="2"/>
      <c r="HC294" s="2"/>
      <c r="HD294" s="2"/>
      <c r="HE294" s="2"/>
      <c r="HF294" s="2"/>
      <c r="HG294" s="2"/>
      <c r="HH294" s="2"/>
      <c r="HI294" s="2"/>
      <c r="HJ294" s="2"/>
      <c r="HK294" s="2"/>
      <c r="HL294" s="2"/>
      <c r="HM294" s="2"/>
      <c r="HN294" s="2"/>
      <c r="HO294" s="2"/>
      <c r="HP294" s="2"/>
      <c r="HQ294" s="2"/>
      <c r="HR294" s="2"/>
      <c r="HS294" s="2"/>
      <c r="HT294" s="2"/>
      <c r="HU294" s="2"/>
      <c r="HV294" s="2"/>
      <c r="HW294" s="2"/>
      <c r="HX294" s="2"/>
      <c r="HY294" s="2"/>
      <c r="HZ294" s="2"/>
      <c r="IA294" s="2"/>
      <c r="IB294" s="2"/>
      <c r="IC294" s="2"/>
      <c r="ID294" s="2"/>
      <c r="IE294" s="2"/>
      <c r="IF294" s="2"/>
      <c r="IG294" s="2"/>
      <c r="IH294" s="2"/>
      <c r="II294" s="2"/>
      <c r="IJ294" s="2"/>
      <c r="IK294" s="2">
        <v>0</v>
      </c>
      <c r="IL294" s="2"/>
      <c r="IM294" s="2"/>
      <c r="IN294" s="2"/>
      <c r="IO294" s="2"/>
      <c r="IP294" s="2"/>
      <c r="IQ294" s="2"/>
      <c r="IR294" s="2"/>
      <c r="IS294" s="2"/>
      <c r="IT294" s="2"/>
      <c r="IU294" s="2"/>
    </row>
    <row r="295" spans="1:255" x14ac:dyDescent="0.2">
      <c r="A295" s="2">
        <v>18</v>
      </c>
      <c r="B295" s="2">
        <v>1</v>
      </c>
      <c r="C295" s="2">
        <v>580</v>
      </c>
      <c r="D295" s="2"/>
      <c r="E295" s="2" t="s">
        <v>316</v>
      </c>
      <c r="F295" s="2" t="s">
        <v>150</v>
      </c>
      <c r="G295" s="2" t="s">
        <v>151</v>
      </c>
      <c r="H295" s="2" t="s">
        <v>152</v>
      </c>
      <c r="I295" s="2">
        <f>J295</f>
        <v>2</v>
      </c>
      <c r="J295" s="2">
        <v>2</v>
      </c>
      <c r="K295" s="2">
        <v>2</v>
      </c>
      <c r="L295" s="2">
        <v>0.6</v>
      </c>
      <c r="M295" s="2">
        <v>0.6</v>
      </c>
      <c r="N295" s="2">
        <f t="shared" ref="N295:N300" si="442">ROUND(L295-M295,4)</f>
        <v>0</v>
      </c>
      <c r="O295" s="2">
        <f>ROUND(P295,2)</f>
        <v>0</v>
      </c>
      <c r="P295" s="2">
        <f>ROUND(ROUND(ROUND(SUMIF(SmtRes!AQ581:'SmtRes'!AQ588,"=1",SmtRes!CU581:'SmtRes'!CU588),2),2)*I295/100,2)</f>
        <v>0</v>
      </c>
      <c r="Q295" s="2">
        <f>ROUND(CR295*I295,2)</f>
        <v>0</v>
      </c>
      <c r="R295" s="2">
        <f>ROUND(CS295*I295,2)</f>
        <v>0</v>
      </c>
      <c r="S295" s="2">
        <f>ROUND(CT295*I295,2)</f>
        <v>0</v>
      </c>
      <c r="T295" s="2">
        <f t="shared" ref="T295:T300" si="443">ROUND(CU295*I295,2)</f>
        <v>0</v>
      </c>
      <c r="U295" s="2">
        <f>ROUND(CV295*I295,7)</f>
        <v>0</v>
      </c>
      <c r="V295" s="2">
        <f>ROUND(CW295*I295,7)</f>
        <v>0</v>
      </c>
      <c r="W295" s="2">
        <f t="shared" ref="W295:W300" si="444">ROUND(CX295*I295,2)</f>
        <v>0</v>
      </c>
      <c r="X295" s="2">
        <f t="shared" ref="X295:Y300" si="445">ROUND(CY295,2)</f>
        <v>0</v>
      </c>
      <c r="Y295" s="2">
        <f t="shared" si="445"/>
        <v>0</v>
      </c>
      <c r="Z295" s="2"/>
      <c r="AA295" s="2">
        <v>85057682</v>
      </c>
      <c r="AB295" s="2">
        <f t="shared" ref="AB295:AB300" si="446">ROUND((AC295+AD295+AF295),2)</f>
        <v>0</v>
      </c>
      <c r="AC295" s="2">
        <f>ROUND((ES295),2)</f>
        <v>0</v>
      </c>
      <c r="AD295" s="2">
        <f>ROUND((((ET295)-(EU295))+AE295),2)</f>
        <v>0</v>
      </c>
      <c r="AE295" s="2">
        <f t="shared" ref="AE295:AF298" si="447">ROUND((EU295),2)</f>
        <v>0</v>
      </c>
      <c r="AF295" s="2">
        <f t="shared" si="447"/>
        <v>0</v>
      </c>
      <c r="AG295" s="2">
        <f t="shared" ref="AG295:AG300" si="448">ROUND((AP295),2)</f>
        <v>0</v>
      </c>
      <c r="AH295" s="2">
        <f t="shared" ref="AH295:AI298" si="449">(EW295)</f>
        <v>0</v>
      </c>
      <c r="AI295" s="2">
        <f t="shared" si="449"/>
        <v>0</v>
      </c>
      <c r="AJ295" s="2">
        <f t="shared" ref="AJ295:AJ300" si="450">(AS295)</f>
        <v>0</v>
      </c>
      <c r="AK295" s="2">
        <v>0</v>
      </c>
      <c r="AL295" s="2">
        <v>0</v>
      </c>
      <c r="AM295" s="2">
        <v>0</v>
      </c>
      <c r="AN295" s="2">
        <v>0</v>
      </c>
      <c r="AO295" s="2">
        <v>0</v>
      </c>
      <c r="AP295" s="2">
        <v>0</v>
      </c>
      <c r="AQ295" s="2">
        <v>0</v>
      </c>
      <c r="AR295" s="2">
        <v>0</v>
      </c>
      <c r="AS295" s="2">
        <v>0</v>
      </c>
      <c r="AT295" s="2">
        <v>97</v>
      </c>
      <c r="AU295" s="2">
        <v>51</v>
      </c>
      <c r="AV295" s="2">
        <v>1</v>
      </c>
      <c r="AW295" s="2">
        <v>1</v>
      </c>
      <c r="AX295" s="2"/>
      <c r="AY295" s="2"/>
      <c r="AZ295" s="2">
        <v>1</v>
      </c>
      <c r="BA295" s="2">
        <v>1</v>
      </c>
      <c r="BB295" s="2">
        <v>1</v>
      </c>
      <c r="BC295" s="2">
        <v>1</v>
      </c>
      <c r="BD295" s="2" t="s">
        <v>3</v>
      </c>
      <c r="BE295" s="2" t="s">
        <v>3</v>
      </c>
      <c r="BF295" s="2" t="s">
        <v>3</v>
      </c>
      <c r="BG295" s="2" t="s">
        <v>3</v>
      </c>
      <c r="BH295" s="2">
        <v>3</v>
      </c>
      <c r="BI295" s="2">
        <v>2</v>
      </c>
      <c r="BJ295" s="2" t="s">
        <v>3</v>
      </c>
      <c r="BK295" s="2"/>
      <c r="BL295" s="2"/>
      <c r="BM295" s="2">
        <v>108001</v>
      </c>
      <c r="BN295" s="2">
        <v>0</v>
      </c>
      <c r="BO295" s="2" t="s">
        <v>3</v>
      </c>
      <c r="BP295" s="2">
        <v>0</v>
      </c>
      <c r="BQ295" s="2">
        <v>3</v>
      </c>
      <c r="BR295" s="2">
        <v>0</v>
      </c>
      <c r="BS295" s="2">
        <v>1</v>
      </c>
      <c r="BT295" s="2">
        <v>1</v>
      </c>
      <c r="BU295" s="2">
        <v>1</v>
      </c>
      <c r="BV295" s="2">
        <v>1</v>
      </c>
      <c r="BW295" s="2">
        <v>1</v>
      </c>
      <c r="BX295" s="2">
        <v>1</v>
      </c>
      <c r="BY295" s="2" t="s">
        <v>3</v>
      </c>
      <c r="BZ295" s="2">
        <v>97</v>
      </c>
      <c r="CA295" s="2">
        <v>51</v>
      </c>
      <c r="CB295" s="2" t="s">
        <v>3</v>
      </c>
      <c r="CC295" s="2"/>
      <c r="CD295" s="2"/>
      <c r="CE295" s="2">
        <v>0</v>
      </c>
      <c r="CF295" s="2">
        <v>0</v>
      </c>
      <c r="CG295" s="2">
        <v>0</v>
      </c>
      <c r="CH295" s="2">
        <v>12</v>
      </c>
      <c r="CI295" s="2">
        <v>1</v>
      </c>
      <c r="CJ295" s="2">
        <v>0</v>
      </c>
      <c r="CK295" s="2">
        <v>0</v>
      </c>
      <c r="CL295" s="2">
        <v>0</v>
      </c>
      <c r="CM295" s="2">
        <v>0</v>
      </c>
      <c r="CN295" s="2" t="s">
        <v>3</v>
      </c>
      <c r="CO295" s="2">
        <v>0</v>
      </c>
      <c r="CP295" s="2">
        <f>0</f>
        <v>0</v>
      </c>
      <c r="CQ295" s="2">
        <f>0</f>
        <v>0</v>
      </c>
      <c r="CR295" s="2">
        <f>0</f>
        <v>0</v>
      </c>
      <c r="CS295" s="2">
        <f>0</f>
        <v>0</v>
      </c>
      <c r="CT295" s="2">
        <f>0</f>
        <v>0</v>
      </c>
      <c r="CU295" s="2">
        <f>0</f>
        <v>0</v>
      </c>
      <c r="CV295" s="2">
        <f>0</f>
        <v>0</v>
      </c>
      <c r="CW295" s="2">
        <f>0</f>
        <v>0</v>
      </c>
      <c r="CX295" s="2">
        <f>0</f>
        <v>0</v>
      </c>
      <c r="CY295" s="2">
        <f>0</f>
        <v>0</v>
      </c>
      <c r="CZ295" s="2">
        <f>0</f>
        <v>0</v>
      </c>
      <c r="DA295" s="2"/>
      <c r="DB295" s="2"/>
      <c r="DC295" s="2" t="s">
        <v>3</v>
      </c>
      <c r="DD295" s="2" t="s">
        <v>3</v>
      </c>
      <c r="DE295" s="2" t="s">
        <v>3</v>
      </c>
      <c r="DF295" s="2" t="s">
        <v>3</v>
      </c>
      <c r="DG295" s="2" t="s">
        <v>3</v>
      </c>
      <c r="DH295" s="2" t="s">
        <v>3</v>
      </c>
      <c r="DI295" s="2" t="s">
        <v>3</v>
      </c>
      <c r="DJ295" s="2" t="s">
        <v>3</v>
      </c>
      <c r="DK295" s="2" t="s">
        <v>3</v>
      </c>
      <c r="DL295" s="2" t="s">
        <v>3</v>
      </c>
      <c r="DM295" s="2" t="s">
        <v>3</v>
      </c>
      <c r="DN295" s="2">
        <v>0</v>
      </c>
      <c r="DO295" s="2">
        <v>0</v>
      </c>
      <c r="DP295" s="2">
        <v>1</v>
      </c>
      <c r="DQ295" s="2">
        <v>1</v>
      </c>
      <c r="DR295" s="2"/>
      <c r="DS295" s="2"/>
      <c r="DT295" s="2"/>
      <c r="DU295" s="2">
        <v>1013</v>
      </c>
      <c r="DV295" s="2" t="s">
        <v>152</v>
      </c>
      <c r="DW295" s="2" t="s">
        <v>152</v>
      </c>
      <c r="DX295" s="2">
        <v>1</v>
      </c>
      <c r="DY295" s="2"/>
      <c r="DZ295" s="2" t="s">
        <v>3</v>
      </c>
      <c r="EA295" s="2" t="s">
        <v>3</v>
      </c>
      <c r="EB295" s="2" t="s">
        <v>3</v>
      </c>
      <c r="EC295" s="2" t="s">
        <v>3</v>
      </c>
      <c r="ED295" s="2"/>
      <c r="EE295" s="2">
        <v>83666702</v>
      </c>
      <c r="EF295" s="2">
        <v>3</v>
      </c>
      <c r="EG295" s="2" t="s">
        <v>144</v>
      </c>
      <c r="EH295" s="2">
        <v>0</v>
      </c>
      <c r="EI295" s="2" t="s">
        <v>3</v>
      </c>
      <c r="EJ295" s="2">
        <v>2</v>
      </c>
      <c r="EK295" s="2">
        <v>108001</v>
      </c>
      <c r="EL295" s="2" t="s">
        <v>145</v>
      </c>
      <c r="EM295" s="2" t="s">
        <v>146</v>
      </c>
      <c r="EN295" s="2"/>
      <c r="EO295" s="2" t="s">
        <v>3</v>
      </c>
      <c r="EP295" s="2"/>
      <c r="EQ295" s="2">
        <v>0</v>
      </c>
      <c r="ER295" s="2">
        <v>0</v>
      </c>
      <c r="ES295" s="2">
        <v>0</v>
      </c>
      <c r="ET295" s="2">
        <v>0</v>
      </c>
      <c r="EU295" s="2">
        <v>0</v>
      </c>
      <c r="EV295" s="2">
        <v>0</v>
      </c>
      <c r="EW295" s="2">
        <v>0</v>
      </c>
      <c r="EX295" s="2">
        <v>0</v>
      </c>
      <c r="EY295" s="2"/>
      <c r="EZ295" s="2"/>
      <c r="FA295" s="2"/>
      <c r="FB295" s="2"/>
      <c r="FC295" s="2"/>
      <c r="FD295" s="2"/>
      <c r="FE295" s="2"/>
      <c r="FF295" s="2"/>
      <c r="FG295" s="2"/>
      <c r="FH295" s="2"/>
      <c r="FI295" s="2"/>
      <c r="FJ295" s="2"/>
      <c r="FK295" s="2"/>
      <c r="FL295" s="2"/>
      <c r="FM295" s="2"/>
      <c r="FN295" s="2"/>
      <c r="FO295" s="2"/>
      <c r="FP295" s="2"/>
      <c r="FQ295" s="2">
        <v>0</v>
      </c>
      <c r="FR295" s="2">
        <v>0</v>
      </c>
      <c r="FS295" s="2">
        <v>0</v>
      </c>
      <c r="FT295" s="2"/>
      <c r="FU295" s="2"/>
      <c r="FV295" s="2"/>
      <c r="FW295" s="2"/>
      <c r="FX295" s="2">
        <v>97</v>
      </c>
      <c r="FY295" s="2">
        <v>51</v>
      </c>
      <c r="FZ295" s="2"/>
      <c r="GA295" s="2" t="s">
        <v>3</v>
      </c>
      <c r="GB295" s="2"/>
      <c r="GC295" s="2"/>
      <c r="GD295" s="2">
        <v>1</v>
      </c>
      <c r="GE295" s="2"/>
      <c r="GF295" s="2">
        <v>274903907</v>
      </c>
      <c r="GG295" s="2">
        <v>2</v>
      </c>
      <c r="GH295" s="2">
        <v>1</v>
      </c>
      <c r="GI295" s="2">
        <v>-2</v>
      </c>
      <c r="GJ295" s="2">
        <v>0</v>
      </c>
      <c r="GK295" s="2">
        <v>0</v>
      </c>
      <c r="GL295" s="2">
        <f t="shared" ref="GL295:GL300" si="451">ROUND(IF(AND(BH295=3,BI295=3,FS295&lt;&gt;0),P295,0),2)</f>
        <v>0</v>
      </c>
      <c r="GM295" s="2">
        <f t="shared" ref="GM295:GM300" si="452">ROUND(O295+X295+Y295,2)+GX295</f>
        <v>0</v>
      </c>
      <c r="GN295" s="2">
        <f t="shared" ref="GN295:GN300" si="453">IF(OR(BI295=0,BI295=1),GM295-GX295,0)</f>
        <v>0</v>
      </c>
      <c r="GO295" s="2">
        <f t="shared" ref="GO295:GO300" si="454">IF(BI295=2,GM295-GX295,0)</f>
        <v>0</v>
      </c>
      <c r="GP295" s="2">
        <f t="shared" ref="GP295:GP300" si="455">IF(BI295=4,GM295-GX295,0)</f>
        <v>0</v>
      </c>
      <c r="GQ295" s="2"/>
      <c r="GR295" s="2">
        <v>0</v>
      </c>
      <c r="GS295" s="2">
        <v>0</v>
      </c>
      <c r="GT295" s="2">
        <v>0</v>
      </c>
      <c r="GU295" s="2" t="s">
        <v>3</v>
      </c>
      <c r="GV295" s="2">
        <f t="shared" ref="GV295:GV300" si="456">ROUND((GT295),2)</f>
        <v>0</v>
      </c>
      <c r="GW295" s="2">
        <v>1</v>
      </c>
      <c r="GX295" s="2">
        <f t="shared" ref="GX295:GX300" si="457">ROUND(HC295*I295,2)</f>
        <v>0</v>
      </c>
      <c r="GY295" s="2"/>
      <c r="GZ295" s="2"/>
      <c r="HA295" s="2">
        <v>0</v>
      </c>
      <c r="HB295" s="2">
        <v>0</v>
      </c>
      <c r="HC295" s="2">
        <f>0</f>
        <v>0</v>
      </c>
      <c r="HD295" s="2"/>
      <c r="HE295" s="2" t="s">
        <v>3</v>
      </c>
      <c r="HF295" s="2" t="s">
        <v>3</v>
      </c>
      <c r="HG295" s="2"/>
      <c r="HH295" s="2"/>
      <c r="HI295" s="2"/>
      <c r="HJ295" s="2"/>
      <c r="HK295" s="2"/>
      <c r="HL295" s="2"/>
      <c r="HM295" s="2" t="s">
        <v>3</v>
      </c>
      <c r="HN295" s="2" t="s">
        <v>147</v>
      </c>
      <c r="HO295" s="2" t="s">
        <v>148</v>
      </c>
      <c r="HP295" s="2" t="s">
        <v>145</v>
      </c>
      <c r="HQ295" s="2" t="s">
        <v>145</v>
      </c>
      <c r="HR295" s="2"/>
      <c r="HS295" s="2">
        <v>0</v>
      </c>
      <c r="HT295" s="2"/>
      <c r="HU295" s="2"/>
      <c r="HV295" s="2"/>
      <c r="HW295" s="2"/>
      <c r="HX295" s="2"/>
      <c r="HY295" s="2"/>
      <c r="HZ295" s="2"/>
      <c r="IA295" s="2"/>
      <c r="IB295" s="2"/>
      <c r="IC295" s="2"/>
      <c r="ID295" s="2"/>
      <c r="IE295" s="2"/>
      <c r="IF295" s="2"/>
      <c r="IG295" s="2"/>
      <c r="IH295" s="2"/>
      <c r="II295" s="2"/>
      <c r="IJ295" s="2"/>
      <c r="IK295" s="2">
        <v>0</v>
      </c>
      <c r="IL295" s="2"/>
      <c r="IM295" s="2"/>
      <c r="IN295" s="2"/>
      <c r="IO295" s="2"/>
      <c r="IP295" s="2"/>
      <c r="IQ295" s="2"/>
      <c r="IR295" s="2"/>
      <c r="IS295" s="2"/>
      <c r="IT295" s="2"/>
      <c r="IU295" s="2"/>
    </row>
    <row r="296" spans="1:255" x14ac:dyDescent="0.2">
      <c r="A296">
        <v>18</v>
      </c>
      <c r="B296">
        <v>1</v>
      </c>
      <c r="C296">
        <v>588</v>
      </c>
      <c r="E296" t="s">
        <v>316</v>
      </c>
      <c r="F296" t="s">
        <v>150</v>
      </c>
      <c r="G296" t="s">
        <v>151</v>
      </c>
      <c r="H296" t="s">
        <v>152</v>
      </c>
      <c r="I296">
        <f>J296</f>
        <v>2</v>
      </c>
      <c r="J296">
        <v>2</v>
      </c>
      <c r="K296">
        <v>2</v>
      </c>
      <c r="L296">
        <v>0.6</v>
      </c>
      <c r="M296">
        <v>0.6</v>
      </c>
      <c r="N296">
        <f t="shared" si="442"/>
        <v>0</v>
      </c>
      <c r="O296">
        <f>ROUND(P296,2)</f>
        <v>0</v>
      </c>
      <c r="P296">
        <f>ROUND(ROUND(ROUND(SUMIF(SmtRes!AQ581:'SmtRes'!AQ588,"=1",SmtRes!CU581:'SmtRes'!CU588),2),2)*I296/100,2)</f>
        <v>0</v>
      </c>
      <c r="Q296">
        <f>ROUND(CR296*I296,2)</f>
        <v>0</v>
      </c>
      <c r="R296">
        <f>ROUND(CS296*I296,2)</f>
        <v>0</v>
      </c>
      <c r="S296">
        <f>ROUND(CT296*I296,2)</f>
        <v>0</v>
      </c>
      <c r="T296">
        <f t="shared" si="443"/>
        <v>0</v>
      </c>
      <c r="U296">
        <f>ROUND(CV296*I296,7)</f>
        <v>0</v>
      </c>
      <c r="V296">
        <f>ROUND(CW296*I296,7)</f>
        <v>0</v>
      </c>
      <c r="W296">
        <f t="shared" si="444"/>
        <v>0</v>
      </c>
      <c r="X296">
        <f t="shared" si="445"/>
        <v>0</v>
      </c>
      <c r="Y296">
        <f t="shared" si="445"/>
        <v>0</v>
      </c>
      <c r="AA296">
        <v>85057623</v>
      </c>
      <c r="AB296">
        <f t="shared" si="446"/>
        <v>0</v>
      </c>
      <c r="AC296">
        <f>ROUND((ES296),2)</f>
        <v>0</v>
      </c>
      <c r="AD296">
        <f>ROUND((((ET296)-(EU296))+AE296),2)</f>
        <v>0</v>
      </c>
      <c r="AE296">
        <f t="shared" si="447"/>
        <v>0</v>
      </c>
      <c r="AF296">
        <f t="shared" si="447"/>
        <v>0</v>
      </c>
      <c r="AG296">
        <f t="shared" si="448"/>
        <v>0</v>
      </c>
      <c r="AH296">
        <f t="shared" si="449"/>
        <v>0</v>
      </c>
      <c r="AI296">
        <f t="shared" si="449"/>
        <v>0</v>
      </c>
      <c r="AJ296">
        <f t="shared" si="450"/>
        <v>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0</v>
      </c>
      <c r="AR296">
        <v>0</v>
      </c>
      <c r="AS296">
        <v>0</v>
      </c>
      <c r="AT296">
        <v>97</v>
      </c>
      <c r="AU296">
        <v>51</v>
      </c>
      <c r="AV296">
        <v>1</v>
      </c>
      <c r="AW296">
        <v>1</v>
      </c>
      <c r="AZ296">
        <v>1</v>
      </c>
      <c r="BA296">
        <v>1</v>
      </c>
      <c r="BB296">
        <v>1</v>
      </c>
      <c r="BC296">
        <v>1</v>
      </c>
      <c r="BD296" t="s">
        <v>3</v>
      </c>
      <c r="BE296" t="s">
        <v>3</v>
      </c>
      <c r="BF296" t="s">
        <v>3</v>
      </c>
      <c r="BG296" t="s">
        <v>3</v>
      </c>
      <c r="BH296">
        <v>3</v>
      </c>
      <c r="BI296">
        <v>2</v>
      </c>
      <c r="BJ296" t="s">
        <v>3</v>
      </c>
      <c r="BM296">
        <v>108001</v>
      </c>
      <c r="BN296">
        <v>0</v>
      </c>
      <c r="BO296" t="s">
        <v>3</v>
      </c>
      <c r="BP296">
        <v>0</v>
      </c>
      <c r="BQ296">
        <v>3</v>
      </c>
      <c r="BR296">
        <v>0</v>
      </c>
      <c r="BS296">
        <v>1</v>
      </c>
      <c r="BT296">
        <v>1</v>
      </c>
      <c r="BU296">
        <v>1</v>
      </c>
      <c r="BV296">
        <v>1</v>
      </c>
      <c r="BW296">
        <v>1</v>
      </c>
      <c r="BX296">
        <v>1</v>
      </c>
      <c r="BY296" t="s">
        <v>3</v>
      </c>
      <c r="BZ296">
        <v>97</v>
      </c>
      <c r="CA296">
        <v>51</v>
      </c>
      <c r="CB296" t="s">
        <v>3</v>
      </c>
      <c r="CE296">
        <v>0</v>
      </c>
      <c r="CF296">
        <v>0</v>
      </c>
      <c r="CG296">
        <v>0</v>
      </c>
      <c r="CH296">
        <v>12</v>
      </c>
      <c r="CI296">
        <v>1</v>
      </c>
      <c r="CJ296">
        <v>0</v>
      </c>
      <c r="CK296">
        <v>0</v>
      </c>
      <c r="CL296">
        <v>0</v>
      </c>
      <c r="CM296">
        <v>0</v>
      </c>
      <c r="CN296" t="s">
        <v>3</v>
      </c>
      <c r="CO296">
        <v>0</v>
      </c>
      <c r="CP296">
        <f>0</f>
        <v>0</v>
      </c>
      <c r="CQ296">
        <f>0</f>
        <v>0</v>
      </c>
      <c r="CR296">
        <f>0</f>
        <v>0</v>
      </c>
      <c r="CS296">
        <f>0</f>
        <v>0</v>
      </c>
      <c r="CT296">
        <f>0</f>
        <v>0</v>
      </c>
      <c r="CU296">
        <f>0</f>
        <v>0</v>
      </c>
      <c r="CV296">
        <f>0</f>
        <v>0</v>
      </c>
      <c r="CW296">
        <f>0</f>
        <v>0</v>
      </c>
      <c r="CX296">
        <f>0</f>
        <v>0</v>
      </c>
      <c r="CY296">
        <f>0</f>
        <v>0</v>
      </c>
      <c r="CZ296">
        <f>0</f>
        <v>0</v>
      </c>
      <c r="DC296" t="s">
        <v>3</v>
      </c>
      <c r="DD296" t="s">
        <v>3</v>
      </c>
      <c r="DE296" t="s">
        <v>3</v>
      </c>
      <c r="DF296" t="s">
        <v>3</v>
      </c>
      <c r="DG296" t="s">
        <v>3</v>
      </c>
      <c r="DH296" t="s">
        <v>3</v>
      </c>
      <c r="DI296" t="s">
        <v>3</v>
      </c>
      <c r="DJ296" t="s">
        <v>3</v>
      </c>
      <c r="DK296" t="s">
        <v>3</v>
      </c>
      <c r="DL296" t="s">
        <v>3</v>
      </c>
      <c r="DM296" t="s">
        <v>3</v>
      </c>
      <c r="DN296">
        <v>0</v>
      </c>
      <c r="DO296">
        <v>0</v>
      </c>
      <c r="DP296">
        <v>1</v>
      </c>
      <c r="DQ296">
        <v>1</v>
      </c>
      <c r="DU296">
        <v>1013</v>
      </c>
      <c r="DV296" t="s">
        <v>152</v>
      </c>
      <c r="DW296" t="s">
        <v>152</v>
      </c>
      <c r="DX296">
        <v>1</v>
      </c>
      <c r="DZ296" t="s">
        <v>3</v>
      </c>
      <c r="EA296" t="s">
        <v>3</v>
      </c>
      <c r="EB296" t="s">
        <v>3</v>
      </c>
      <c r="EC296" t="s">
        <v>3</v>
      </c>
      <c r="EE296">
        <v>83666702</v>
      </c>
      <c r="EF296">
        <v>3</v>
      </c>
      <c r="EG296" t="s">
        <v>144</v>
      </c>
      <c r="EH296">
        <v>0</v>
      </c>
      <c r="EI296" t="s">
        <v>3</v>
      </c>
      <c r="EJ296">
        <v>2</v>
      </c>
      <c r="EK296">
        <v>108001</v>
      </c>
      <c r="EL296" t="s">
        <v>145</v>
      </c>
      <c r="EM296" t="s">
        <v>146</v>
      </c>
      <c r="EO296" t="s">
        <v>3</v>
      </c>
      <c r="EQ296">
        <v>0</v>
      </c>
      <c r="ER296">
        <v>0</v>
      </c>
      <c r="ES296">
        <v>0</v>
      </c>
      <c r="ET296">
        <v>0</v>
      </c>
      <c r="EU296">
        <v>0</v>
      </c>
      <c r="EV296">
        <v>0</v>
      </c>
      <c r="EW296">
        <v>0</v>
      </c>
      <c r="EX296">
        <v>0</v>
      </c>
      <c r="FQ296">
        <v>0</v>
      </c>
      <c r="FR296">
        <v>0</v>
      </c>
      <c r="FS296">
        <v>0</v>
      </c>
      <c r="FX296">
        <v>97</v>
      </c>
      <c r="FY296">
        <v>51</v>
      </c>
      <c r="GA296" t="s">
        <v>3</v>
      </c>
      <c r="GD296">
        <v>1</v>
      </c>
      <c r="GF296">
        <v>274903907</v>
      </c>
      <c r="GG296">
        <v>2</v>
      </c>
      <c r="GH296">
        <v>1</v>
      </c>
      <c r="GI296">
        <v>-2</v>
      </c>
      <c r="GJ296">
        <v>0</v>
      </c>
      <c r="GK296">
        <v>0</v>
      </c>
      <c r="GL296">
        <f t="shared" si="451"/>
        <v>0</v>
      </c>
      <c r="GM296">
        <f t="shared" si="452"/>
        <v>0</v>
      </c>
      <c r="GN296">
        <f t="shared" si="453"/>
        <v>0</v>
      </c>
      <c r="GO296">
        <f t="shared" si="454"/>
        <v>0</v>
      </c>
      <c r="GP296">
        <f t="shared" si="455"/>
        <v>0</v>
      </c>
      <c r="GR296">
        <v>0</v>
      </c>
      <c r="GS296">
        <v>0</v>
      </c>
      <c r="GT296">
        <v>0</v>
      </c>
      <c r="GU296" t="s">
        <v>3</v>
      </c>
      <c r="GV296">
        <f t="shared" si="456"/>
        <v>0</v>
      </c>
      <c r="GW296">
        <v>1</v>
      </c>
      <c r="GX296">
        <f t="shared" si="457"/>
        <v>0</v>
      </c>
      <c r="HA296">
        <v>0</v>
      </c>
      <c r="HB296">
        <v>0</v>
      </c>
      <c r="HC296">
        <f>0</f>
        <v>0</v>
      </c>
      <c r="HE296" t="s">
        <v>3</v>
      </c>
      <c r="HF296" t="s">
        <v>3</v>
      </c>
      <c r="HM296" t="s">
        <v>3</v>
      </c>
      <c r="HN296" t="s">
        <v>147</v>
      </c>
      <c r="HO296" t="s">
        <v>148</v>
      </c>
      <c r="HP296" t="s">
        <v>145</v>
      </c>
      <c r="HQ296" t="s">
        <v>145</v>
      </c>
      <c r="HS296">
        <v>0</v>
      </c>
      <c r="IK296">
        <v>0</v>
      </c>
    </row>
    <row r="297" spans="1:255" x14ac:dyDescent="0.2">
      <c r="A297" s="2">
        <v>17</v>
      </c>
      <c r="B297" s="2">
        <v>1</v>
      </c>
      <c r="C297" s="2"/>
      <c r="D297" s="2"/>
      <c r="E297" s="2" t="s">
        <v>317</v>
      </c>
      <c r="F297" s="2" t="s">
        <v>318</v>
      </c>
      <c r="G297" s="2" t="s">
        <v>319</v>
      </c>
      <c r="H297" s="2" t="s">
        <v>320</v>
      </c>
      <c r="I297" s="2">
        <v>0</v>
      </c>
      <c r="J297" s="2">
        <v>0</v>
      </c>
      <c r="K297" s="2">
        <v>0</v>
      </c>
      <c r="L297" s="2">
        <v>7.5</v>
      </c>
      <c r="M297" s="2">
        <v>7.5</v>
      </c>
      <c r="N297" s="2">
        <f t="shared" si="442"/>
        <v>0</v>
      </c>
      <c r="O297" s="2">
        <f>ROUND(CP297,2)</f>
        <v>0</v>
      </c>
      <c r="P297" s="2">
        <f>ROUND(CQ297*I297,2)</f>
        <v>0</v>
      </c>
      <c r="Q297" s="2">
        <f>ROUND(CR297*I297,2)</f>
        <v>0</v>
      </c>
      <c r="R297" s="2">
        <f>ROUND(CS297*I297,2)</f>
        <v>0</v>
      </c>
      <c r="S297" s="2">
        <f>ROUND(CT297*I297,2)</f>
        <v>0</v>
      </c>
      <c r="T297" s="2">
        <f t="shared" si="443"/>
        <v>0</v>
      </c>
      <c r="U297" s="2">
        <f>ROUND(CV297*I297,7)</f>
        <v>0</v>
      </c>
      <c r="V297" s="2">
        <f>ROUND(CW297*I297,7)</f>
        <v>0</v>
      </c>
      <c r="W297" s="2">
        <f t="shared" si="444"/>
        <v>0</v>
      </c>
      <c r="X297" s="2">
        <f t="shared" si="445"/>
        <v>0</v>
      </c>
      <c r="Y297" s="2">
        <f t="shared" si="445"/>
        <v>0</v>
      </c>
      <c r="Z297" s="2"/>
      <c r="AA297" s="2">
        <v>85057682</v>
      </c>
      <c r="AB297" s="2">
        <f t="shared" si="446"/>
        <v>518.26</v>
      </c>
      <c r="AC297" s="2">
        <f>ROUND((ES297),2)</f>
        <v>518.26</v>
      </c>
      <c r="AD297" s="2">
        <f>ROUND((ET297),2)</f>
        <v>0</v>
      </c>
      <c r="AE297" s="2">
        <f t="shared" si="447"/>
        <v>0</v>
      </c>
      <c r="AF297" s="2">
        <f t="shared" si="447"/>
        <v>0</v>
      </c>
      <c r="AG297" s="2">
        <f t="shared" si="448"/>
        <v>0</v>
      </c>
      <c r="AH297" s="2">
        <f t="shared" si="449"/>
        <v>0</v>
      </c>
      <c r="AI297" s="2">
        <f t="shared" si="449"/>
        <v>0</v>
      </c>
      <c r="AJ297" s="2">
        <f t="shared" si="450"/>
        <v>0</v>
      </c>
      <c r="AK297" s="2">
        <v>518.26</v>
      </c>
      <c r="AL297" s="2">
        <v>518.26</v>
      </c>
      <c r="AM297" s="2">
        <v>0</v>
      </c>
      <c r="AN297" s="2">
        <v>0</v>
      </c>
      <c r="AO297" s="2">
        <v>0</v>
      </c>
      <c r="AP297" s="2">
        <v>0</v>
      </c>
      <c r="AQ297" s="2">
        <v>0</v>
      </c>
      <c r="AR297" s="2">
        <v>0</v>
      </c>
      <c r="AS297" s="2">
        <v>0</v>
      </c>
      <c r="AT297" s="2">
        <v>0</v>
      </c>
      <c r="AU297" s="2">
        <v>0</v>
      </c>
      <c r="AV297" s="2">
        <v>1</v>
      </c>
      <c r="AW297" s="2">
        <v>1</v>
      </c>
      <c r="AX297" s="2"/>
      <c r="AY297" s="2"/>
      <c r="AZ297" s="2">
        <v>1</v>
      </c>
      <c r="BA297" s="2">
        <v>1</v>
      </c>
      <c r="BB297" s="2">
        <v>1</v>
      </c>
      <c r="BC297" s="2">
        <v>1</v>
      </c>
      <c r="BD297" s="2" t="s">
        <v>3</v>
      </c>
      <c r="BE297" s="2" t="s">
        <v>3</v>
      </c>
      <c r="BF297" s="2" t="s">
        <v>3</v>
      </c>
      <c r="BG297" s="2" t="s">
        <v>3</v>
      </c>
      <c r="BH297" s="2">
        <v>3</v>
      </c>
      <c r="BI297" s="2">
        <v>1</v>
      </c>
      <c r="BJ297" s="2" t="s">
        <v>318</v>
      </c>
      <c r="BK297" s="2"/>
      <c r="BL297" s="2"/>
      <c r="BM297" s="2">
        <v>900</v>
      </c>
      <c r="BN297" s="2">
        <v>0</v>
      </c>
      <c r="BO297" s="2" t="s">
        <v>3</v>
      </c>
      <c r="BP297" s="2">
        <v>0</v>
      </c>
      <c r="BQ297" s="2">
        <v>90</v>
      </c>
      <c r="BR297" s="2">
        <v>0</v>
      </c>
      <c r="BS297" s="2">
        <v>1</v>
      </c>
      <c r="BT297" s="2">
        <v>1</v>
      </c>
      <c r="BU297" s="2">
        <v>1</v>
      </c>
      <c r="BV297" s="2">
        <v>1</v>
      </c>
      <c r="BW297" s="2">
        <v>1</v>
      </c>
      <c r="BX297" s="2">
        <v>1</v>
      </c>
      <c r="BY297" s="2" t="s">
        <v>3</v>
      </c>
      <c r="BZ297" s="2">
        <v>0</v>
      </c>
      <c r="CA297" s="2">
        <v>0</v>
      </c>
      <c r="CB297" s="2" t="s">
        <v>3</v>
      </c>
      <c r="CC297" s="2"/>
      <c r="CD297" s="2"/>
      <c r="CE297" s="2">
        <v>0</v>
      </c>
      <c r="CF297" s="2">
        <v>0</v>
      </c>
      <c r="CG297" s="2">
        <v>0</v>
      </c>
      <c r="CH297" s="2">
        <v>13</v>
      </c>
      <c r="CI297" s="2">
        <v>0</v>
      </c>
      <c r="CJ297" s="2">
        <v>0</v>
      </c>
      <c r="CK297" s="2">
        <v>0</v>
      </c>
      <c r="CL297" s="2">
        <v>0</v>
      </c>
      <c r="CM297" s="2">
        <v>0</v>
      </c>
      <c r="CN297" s="2" t="s">
        <v>3</v>
      </c>
      <c r="CO297" s="2">
        <v>0</v>
      </c>
      <c r="CP297" s="2">
        <f>(P297+Q297+S297+R297)</f>
        <v>0</v>
      </c>
      <c r="CQ297" s="2">
        <f>ROUND(AL297,2)</f>
        <v>518.26</v>
      </c>
      <c r="CR297" s="2">
        <f>ROUND(AM297,2)</f>
        <v>0</v>
      </c>
      <c r="CS297" s="2">
        <f>ROUND(AN297*BS297,2)</f>
        <v>0</v>
      </c>
      <c r="CT297" s="2">
        <f>ROUND(AO297*BA297,2)</f>
        <v>0</v>
      </c>
      <c r="CU297" s="2">
        <f t="shared" ref="CU297:CX298" si="458">AG297</f>
        <v>0</v>
      </c>
      <c r="CV297" s="2">
        <f t="shared" si="458"/>
        <v>0</v>
      </c>
      <c r="CW297" s="2">
        <f t="shared" si="458"/>
        <v>0</v>
      </c>
      <c r="CX297" s="2">
        <f t="shared" si="458"/>
        <v>0</v>
      </c>
      <c r="CY297" s="2">
        <f>0</f>
        <v>0</v>
      </c>
      <c r="CZ297" s="2">
        <f>0</f>
        <v>0</v>
      </c>
      <c r="DA297" s="2"/>
      <c r="DB297" s="2"/>
      <c r="DC297" s="2" t="s">
        <v>3</v>
      </c>
      <c r="DD297" s="2" t="s">
        <v>3</v>
      </c>
      <c r="DE297" s="2" t="s">
        <v>3</v>
      </c>
      <c r="DF297" s="2" t="s">
        <v>3</v>
      </c>
      <c r="DG297" s="2" t="s">
        <v>3</v>
      </c>
      <c r="DH297" s="2" t="s">
        <v>3</v>
      </c>
      <c r="DI297" s="2" t="s">
        <v>3</v>
      </c>
      <c r="DJ297" s="2" t="s">
        <v>3</v>
      </c>
      <c r="DK297" s="2" t="s">
        <v>3</v>
      </c>
      <c r="DL297" s="2" t="s">
        <v>3</v>
      </c>
      <c r="DM297" s="2" t="s">
        <v>3</v>
      </c>
      <c r="DN297" s="2">
        <v>0</v>
      </c>
      <c r="DO297" s="2">
        <v>0</v>
      </c>
      <c r="DP297" s="2">
        <v>1</v>
      </c>
      <c r="DQ297" s="2">
        <v>1</v>
      </c>
      <c r="DR297" s="2"/>
      <c r="DS297" s="2"/>
      <c r="DT297" s="2"/>
      <c r="DU297" s="2">
        <v>1003</v>
      </c>
      <c r="DV297" s="2" t="s">
        <v>320</v>
      </c>
      <c r="DW297" s="2" t="s">
        <v>320</v>
      </c>
      <c r="DX297" s="2">
        <v>1</v>
      </c>
      <c r="DY297" s="2"/>
      <c r="DZ297" s="2" t="s">
        <v>3</v>
      </c>
      <c r="EA297" s="2" t="s">
        <v>3</v>
      </c>
      <c r="EB297" s="2" t="s">
        <v>3</v>
      </c>
      <c r="EC297" s="2" t="s">
        <v>3</v>
      </c>
      <c r="ED297" s="2"/>
      <c r="EE297" s="2">
        <v>83667261</v>
      </c>
      <c r="EF297" s="2">
        <v>90</v>
      </c>
      <c r="EG297" s="2" t="s">
        <v>321</v>
      </c>
      <c r="EH297" s="2">
        <v>0</v>
      </c>
      <c r="EI297" s="2" t="s">
        <v>3</v>
      </c>
      <c r="EJ297" s="2">
        <v>1</v>
      </c>
      <c r="EK297" s="2">
        <v>900</v>
      </c>
      <c r="EL297" s="2" t="s">
        <v>321</v>
      </c>
      <c r="EM297" s="2" t="s">
        <v>322</v>
      </c>
      <c r="EN297" s="2"/>
      <c r="EO297" s="2" t="s">
        <v>3</v>
      </c>
      <c r="EP297" s="2"/>
      <c r="EQ297" s="2">
        <v>131088</v>
      </c>
      <c r="ER297" s="2">
        <v>0</v>
      </c>
      <c r="ES297" s="2">
        <v>518.26</v>
      </c>
      <c r="ET297" s="2">
        <v>0</v>
      </c>
      <c r="EU297" s="2">
        <v>0</v>
      </c>
      <c r="EV297" s="2">
        <v>0</v>
      </c>
      <c r="EW297" s="2">
        <v>0</v>
      </c>
      <c r="EX297" s="2">
        <v>0</v>
      </c>
      <c r="EY297" s="2">
        <v>0</v>
      </c>
      <c r="EZ297" s="2">
        <v>5</v>
      </c>
      <c r="FA297" s="2"/>
      <c r="FB297" s="2"/>
      <c r="FC297" s="2">
        <v>0</v>
      </c>
      <c r="FD297" s="2">
        <v>18</v>
      </c>
      <c r="FE297" s="2"/>
      <c r="FF297" s="2">
        <v>518.26</v>
      </c>
      <c r="FG297" s="2"/>
      <c r="FH297" s="2"/>
      <c r="FI297" s="2"/>
      <c r="FJ297" s="2"/>
      <c r="FK297" s="2"/>
      <c r="FL297" s="2"/>
      <c r="FM297" s="2"/>
      <c r="FN297" s="2"/>
      <c r="FO297" s="2"/>
      <c r="FP297" s="2"/>
      <c r="FQ297" s="2">
        <v>0</v>
      </c>
      <c r="FR297" s="2">
        <v>0</v>
      </c>
      <c r="FS297" s="2">
        <v>0</v>
      </c>
      <c r="FT297" s="2"/>
      <c r="FU297" s="2"/>
      <c r="FV297" s="2"/>
      <c r="FW297" s="2"/>
      <c r="FX297" s="2">
        <v>0</v>
      </c>
      <c r="FY297" s="2">
        <v>0</v>
      </c>
      <c r="FZ297" s="2"/>
      <c r="GA297" s="2" t="s">
        <v>3</v>
      </c>
      <c r="GB297" s="2"/>
      <c r="GC297" s="2"/>
      <c r="GD297" s="2">
        <v>1</v>
      </c>
      <c r="GE297" s="2"/>
      <c r="GF297" s="2">
        <v>-1981188980</v>
      </c>
      <c r="GG297" s="2">
        <v>2</v>
      </c>
      <c r="GH297" s="2">
        <v>3</v>
      </c>
      <c r="GI297" s="2">
        <v>-2</v>
      </c>
      <c r="GJ297" s="2">
        <v>0</v>
      </c>
      <c r="GK297" s="2">
        <v>0</v>
      </c>
      <c r="GL297" s="2">
        <f t="shared" si="451"/>
        <v>0</v>
      </c>
      <c r="GM297" s="2">
        <f t="shared" si="452"/>
        <v>0</v>
      </c>
      <c r="GN297" s="2">
        <f t="shared" si="453"/>
        <v>0</v>
      </c>
      <c r="GO297" s="2">
        <f t="shared" si="454"/>
        <v>0</v>
      </c>
      <c r="GP297" s="2">
        <f t="shared" si="455"/>
        <v>0</v>
      </c>
      <c r="GQ297" s="2"/>
      <c r="GR297" s="2">
        <v>1</v>
      </c>
      <c r="GS297" s="2">
        <v>1</v>
      </c>
      <c r="GT297" s="2">
        <v>0</v>
      </c>
      <c r="GU297" s="2" t="s">
        <v>3</v>
      </c>
      <c r="GV297" s="2">
        <f t="shared" si="456"/>
        <v>0</v>
      </c>
      <c r="GW297" s="2">
        <v>1</v>
      </c>
      <c r="GX297" s="2">
        <f t="shared" si="457"/>
        <v>0</v>
      </c>
      <c r="GY297" s="2"/>
      <c r="GZ297" s="2"/>
      <c r="HA297" s="2">
        <v>0</v>
      </c>
      <c r="HB297" s="2">
        <v>0</v>
      </c>
      <c r="HC297" s="2">
        <f>GV297*GW297</f>
        <v>0</v>
      </c>
      <c r="HD297" s="2"/>
      <c r="HE297" s="2" t="s">
        <v>3</v>
      </c>
      <c r="HF297" s="2" t="s">
        <v>3</v>
      </c>
      <c r="HG297" s="2">
        <f>ROUND(ROUND(AL297,2)*I297,2)</f>
        <v>0</v>
      </c>
      <c r="HH297" s="2"/>
      <c r="HI297" s="2"/>
      <c r="HJ297" s="2"/>
      <c r="HK297" s="2"/>
      <c r="HL297" s="2"/>
      <c r="HM297" s="2" t="s">
        <v>3</v>
      </c>
      <c r="HN297" s="2" t="s">
        <v>3</v>
      </c>
      <c r="HO297" s="2" t="s">
        <v>3</v>
      </c>
      <c r="HP297" s="2" t="s">
        <v>3</v>
      </c>
      <c r="HQ297" s="2" t="s">
        <v>3</v>
      </c>
      <c r="HR297" s="2"/>
      <c r="HS297" s="2">
        <v>0</v>
      </c>
      <c r="HT297" s="2"/>
      <c r="HU297" s="2"/>
      <c r="HV297" s="2"/>
      <c r="HW297" s="2"/>
      <c r="HX297" s="2"/>
      <c r="HY297" s="2"/>
      <c r="HZ297" s="2"/>
      <c r="IA297" s="2"/>
      <c r="IB297" s="2"/>
      <c r="IC297" s="2"/>
      <c r="ID297" s="2"/>
      <c r="IE297" s="2"/>
      <c r="IF297" s="2"/>
      <c r="IG297" s="2"/>
      <c r="IH297" s="2"/>
      <c r="II297" s="2"/>
      <c r="IJ297" s="2"/>
      <c r="IK297" s="2">
        <v>0</v>
      </c>
      <c r="IL297" s="2"/>
      <c r="IM297" s="2"/>
      <c r="IN297" s="2"/>
      <c r="IO297" s="2"/>
      <c r="IP297" s="2"/>
      <c r="IQ297" s="2"/>
      <c r="IR297" s="2"/>
      <c r="IS297" s="2"/>
      <c r="IT297" s="2"/>
      <c r="IU297" s="2"/>
    </row>
    <row r="298" spans="1:255" x14ac:dyDescent="0.2">
      <c r="A298">
        <v>17</v>
      </c>
      <c r="B298">
        <v>1</v>
      </c>
      <c r="E298" t="s">
        <v>317</v>
      </c>
      <c r="F298" t="s">
        <v>318</v>
      </c>
      <c r="G298" t="s">
        <v>319</v>
      </c>
      <c r="H298" t="s">
        <v>320</v>
      </c>
      <c r="I298">
        <v>0</v>
      </c>
      <c r="J298">
        <v>0</v>
      </c>
      <c r="K298">
        <v>0</v>
      </c>
      <c r="L298">
        <v>7.5</v>
      </c>
      <c r="M298">
        <v>7.5</v>
      </c>
      <c r="N298">
        <f t="shared" si="442"/>
        <v>0</v>
      </c>
      <c r="O298">
        <f>ROUND(CP298,2)</f>
        <v>0</v>
      </c>
      <c r="P298">
        <f>ROUND(CQ298*I298,2)</f>
        <v>0</v>
      </c>
      <c r="Q298">
        <f>ROUND(CR298*I298,2)</f>
        <v>0</v>
      </c>
      <c r="R298">
        <f>ROUND(CS298*I298,2)</f>
        <v>0</v>
      </c>
      <c r="S298">
        <f>ROUND(CT298*I298,2)</f>
        <v>0</v>
      </c>
      <c r="T298">
        <f t="shared" si="443"/>
        <v>0</v>
      </c>
      <c r="U298">
        <f>ROUND(CV298*I298,7)</f>
        <v>0</v>
      </c>
      <c r="V298">
        <f>ROUND(CW298*I298,7)</f>
        <v>0</v>
      </c>
      <c r="W298">
        <f t="shared" si="444"/>
        <v>0</v>
      </c>
      <c r="X298">
        <f t="shared" si="445"/>
        <v>0</v>
      </c>
      <c r="Y298">
        <f t="shared" si="445"/>
        <v>0</v>
      </c>
      <c r="AA298">
        <v>85057623</v>
      </c>
      <c r="AB298">
        <f t="shared" si="446"/>
        <v>518.26</v>
      </c>
      <c r="AC298">
        <f>ROUND((ES298),2)</f>
        <v>518.26</v>
      </c>
      <c r="AD298">
        <f>ROUND((ET298),2)</f>
        <v>0</v>
      </c>
      <c r="AE298">
        <f t="shared" si="447"/>
        <v>0</v>
      </c>
      <c r="AF298">
        <f t="shared" si="447"/>
        <v>0</v>
      </c>
      <c r="AG298">
        <f t="shared" si="448"/>
        <v>0</v>
      </c>
      <c r="AH298">
        <f t="shared" si="449"/>
        <v>0</v>
      </c>
      <c r="AI298">
        <f t="shared" si="449"/>
        <v>0</v>
      </c>
      <c r="AJ298">
        <f t="shared" si="450"/>
        <v>0</v>
      </c>
      <c r="AK298">
        <v>518.26</v>
      </c>
      <c r="AL298">
        <v>518.26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  <c r="AS298">
        <v>0</v>
      </c>
      <c r="AT298">
        <v>0</v>
      </c>
      <c r="AU298">
        <v>0</v>
      </c>
      <c r="AV298">
        <v>1</v>
      </c>
      <c r="AW298">
        <v>1</v>
      </c>
      <c r="AZ298">
        <v>1</v>
      </c>
      <c r="BA298">
        <v>1</v>
      </c>
      <c r="BB298">
        <v>1</v>
      </c>
      <c r="BC298">
        <v>1</v>
      </c>
      <c r="BD298" t="s">
        <v>3</v>
      </c>
      <c r="BE298" t="s">
        <v>3</v>
      </c>
      <c r="BF298" t="s">
        <v>3</v>
      </c>
      <c r="BG298" t="s">
        <v>3</v>
      </c>
      <c r="BH298">
        <v>3</v>
      </c>
      <c r="BI298">
        <v>1</v>
      </c>
      <c r="BJ298" t="s">
        <v>318</v>
      </c>
      <c r="BM298">
        <v>900</v>
      </c>
      <c r="BN298">
        <v>0</v>
      </c>
      <c r="BO298" t="s">
        <v>3</v>
      </c>
      <c r="BP298">
        <v>0</v>
      </c>
      <c r="BQ298">
        <v>90</v>
      </c>
      <c r="BR298">
        <v>0</v>
      </c>
      <c r="BS298">
        <v>1</v>
      </c>
      <c r="BT298">
        <v>1</v>
      </c>
      <c r="BU298">
        <v>1</v>
      </c>
      <c r="BV298">
        <v>1</v>
      </c>
      <c r="BW298">
        <v>1</v>
      </c>
      <c r="BX298">
        <v>1</v>
      </c>
      <c r="BY298" t="s">
        <v>3</v>
      </c>
      <c r="BZ298">
        <v>0</v>
      </c>
      <c r="CA298">
        <v>0</v>
      </c>
      <c r="CB298" t="s">
        <v>3</v>
      </c>
      <c r="CE298">
        <v>0</v>
      </c>
      <c r="CF298">
        <v>0</v>
      </c>
      <c r="CG298">
        <v>0</v>
      </c>
      <c r="CH298">
        <v>13</v>
      </c>
      <c r="CI298">
        <v>0</v>
      </c>
      <c r="CJ298">
        <v>0</v>
      </c>
      <c r="CK298">
        <v>0</v>
      </c>
      <c r="CL298">
        <v>0</v>
      </c>
      <c r="CM298">
        <v>0</v>
      </c>
      <c r="CN298" t="s">
        <v>3</v>
      </c>
      <c r="CO298">
        <v>0</v>
      </c>
      <c r="CP298">
        <f>(P298+Q298+S298+R298)</f>
        <v>0</v>
      </c>
      <c r="CQ298">
        <f>ROUND(AL298,2)</f>
        <v>518.26</v>
      </c>
      <c r="CR298">
        <f>ROUND(AM298,2)</f>
        <v>0</v>
      </c>
      <c r="CS298">
        <f>ROUND(AN298*BS298,2)</f>
        <v>0</v>
      </c>
      <c r="CT298">
        <f>ROUND(AO298*BA298,2)</f>
        <v>0</v>
      </c>
      <c r="CU298">
        <f t="shared" si="458"/>
        <v>0</v>
      </c>
      <c r="CV298">
        <f t="shared" si="458"/>
        <v>0</v>
      </c>
      <c r="CW298">
        <f t="shared" si="458"/>
        <v>0</v>
      </c>
      <c r="CX298">
        <f t="shared" si="458"/>
        <v>0</v>
      </c>
      <c r="CY298">
        <f>0</f>
        <v>0</v>
      </c>
      <c r="CZ298">
        <f>0</f>
        <v>0</v>
      </c>
      <c r="DC298" t="s">
        <v>3</v>
      </c>
      <c r="DD298" t="s">
        <v>3</v>
      </c>
      <c r="DE298" t="s">
        <v>3</v>
      </c>
      <c r="DF298" t="s">
        <v>3</v>
      </c>
      <c r="DG298" t="s">
        <v>3</v>
      </c>
      <c r="DH298" t="s">
        <v>3</v>
      </c>
      <c r="DI298" t="s">
        <v>3</v>
      </c>
      <c r="DJ298" t="s">
        <v>3</v>
      </c>
      <c r="DK298" t="s">
        <v>3</v>
      </c>
      <c r="DL298" t="s">
        <v>3</v>
      </c>
      <c r="DM298" t="s">
        <v>3</v>
      </c>
      <c r="DN298">
        <v>0</v>
      </c>
      <c r="DO298">
        <v>0</v>
      </c>
      <c r="DP298">
        <v>1</v>
      </c>
      <c r="DQ298">
        <v>1</v>
      </c>
      <c r="DU298">
        <v>1003</v>
      </c>
      <c r="DV298" t="s">
        <v>320</v>
      </c>
      <c r="DW298" t="s">
        <v>320</v>
      </c>
      <c r="DX298">
        <v>1</v>
      </c>
      <c r="DZ298" t="s">
        <v>3</v>
      </c>
      <c r="EA298" t="s">
        <v>3</v>
      </c>
      <c r="EB298" t="s">
        <v>3</v>
      </c>
      <c r="EC298" t="s">
        <v>3</v>
      </c>
      <c r="EE298">
        <v>83667261</v>
      </c>
      <c r="EF298">
        <v>90</v>
      </c>
      <c r="EG298" t="s">
        <v>321</v>
      </c>
      <c r="EH298">
        <v>0</v>
      </c>
      <c r="EI298" t="s">
        <v>3</v>
      </c>
      <c r="EJ298">
        <v>1</v>
      </c>
      <c r="EK298">
        <v>900</v>
      </c>
      <c r="EL298" t="s">
        <v>321</v>
      </c>
      <c r="EM298" t="s">
        <v>322</v>
      </c>
      <c r="EO298" t="s">
        <v>3</v>
      </c>
      <c r="EQ298">
        <v>131088</v>
      </c>
      <c r="ER298">
        <v>0</v>
      </c>
      <c r="ES298">
        <v>518.26</v>
      </c>
      <c r="ET298">
        <v>0</v>
      </c>
      <c r="EU298">
        <v>0</v>
      </c>
      <c r="EV298">
        <v>0</v>
      </c>
      <c r="EW298">
        <v>0</v>
      </c>
      <c r="EX298">
        <v>0</v>
      </c>
      <c r="EY298">
        <v>0</v>
      </c>
      <c r="EZ298">
        <v>5</v>
      </c>
      <c r="FC298">
        <v>0</v>
      </c>
      <c r="FD298">
        <v>18</v>
      </c>
      <c r="FF298">
        <v>518.26</v>
      </c>
      <c r="FQ298">
        <v>0</v>
      </c>
      <c r="FR298">
        <v>0</v>
      </c>
      <c r="FS298">
        <v>0</v>
      </c>
      <c r="FX298">
        <v>0</v>
      </c>
      <c r="FY298">
        <v>0</v>
      </c>
      <c r="GA298" t="s">
        <v>3</v>
      </c>
      <c r="GD298">
        <v>1</v>
      </c>
      <c r="GF298">
        <v>-1981188980</v>
      </c>
      <c r="GG298">
        <v>2</v>
      </c>
      <c r="GH298">
        <v>3</v>
      </c>
      <c r="GI298">
        <v>-2</v>
      </c>
      <c r="GJ298">
        <v>0</v>
      </c>
      <c r="GK298">
        <v>0</v>
      </c>
      <c r="GL298">
        <f t="shared" si="451"/>
        <v>0</v>
      </c>
      <c r="GM298">
        <f t="shared" si="452"/>
        <v>0</v>
      </c>
      <c r="GN298">
        <f t="shared" si="453"/>
        <v>0</v>
      </c>
      <c r="GO298">
        <f t="shared" si="454"/>
        <v>0</v>
      </c>
      <c r="GP298">
        <f t="shared" si="455"/>
        <v>0</v>
      </c>
      <c r="GR298">
        <v>1</v>
      </c>
      <c r="GS298">
        <v>1</v>
      </c>
      <c r="GT298">
        <v>0</v>
      </c>
      <c r="GU298" t="s">
        <v>3</v>
      </c>
      <c r="GV298">
        <f t="shared" si="456"/>
        <v>0</v>
      </c>
      <c r="GW298">
        <v>1</v>
      </c>
      <c r="GX298">
        <f t="shared" si="457"/>
        <v>0</v>
      </c>
      <c r="HA298">
        <v>0</v>
      </c>
      <c r="HB298">
        <v>0</v>
      </c>
      <c r="HC298">
        <f>GV298*GW298</f>
        <v>0</v>
      </c>
      <c r="HE298" t="s">
        <v>3</v>
      </c>
      <c r="HF298" t="s">
        <v>3</v>
      </c>
      <c r="HG298">
        <f>ROUND(ROUND(AL298,2)*I298,2)</f>
        <v>0</v>
      </c>
      <c r="HM298" t="s">
        <v>3</v>
      </c>
      <c r="HN298" t="s">
        <v>3</v>
      </c>
      <c r="HO298" t="s">
        <v>3</v>
      </c>
      <c r="HP298" t="s">
        <v>3</v>
      </c>
      <c r="HQ298" t="s">
        <v>3</v>
      </c>
      <c r="HS298">
        <v>0</v>
      </c>
      <c r="IK298">
        <v>0</v>
      </c>
    </row>
    <row r="299" spans="1:255" x14ac:dyDescent="0.2">
      <c r="A299" s="2">
        <v>17</v>
      </c>
      <c r="B299" s="2">
        <v>1</v>
      </c>
      <c r="C299" s="2">
        <f>ROW(SmtRes!A596)</f>
        <v>596</v>
      </c>
      <c r="D299" s="2">
        <f>ROW(EtalonRes!A596)</f>
        <v>596</v>
      </c>
      <c r="E299" s="2" t="s">
        <v>323</v>
      </c>
      <c r="F299" s="2" t="s">
        <v>324</v>
      </c>
      <c r="G299" s="2" t="s">
        <v>325</v>
      </c>
      <c r="H299" s="2" t="s">
        <v>142</v>
      </c>
      <c r="I299" s="2">
        <v>0</v>
      </c>
      <c r="J299" s="2">
        <v>0</v>
      </c>
      <c r="K299" s="2">
        <v>0</v>
      </c>
      <c r="L299" s="2">
        <v>3.5999999999999997E-2</v>
      </c>
      <c r="M299" s="2">
        <v>3.5999999999999997E-2</v>
      </c>
      <c r="N299" s="2">
        <f t="shared" si="442"/>
        <v>0</v>
      </c>
      <c r="O299" s="2">
        <f>ROUND(CP299,2)</f>
        <v>0</v>
      </c>
      <c r="P299" s="2">
        <f>SUMIF(SmtRes!AQ589:'SmtRes'!AQ596,"=1",SmtRes!DF589:'SmtRes'!DF596)</f>
        <v>0</v>
      </c>
      <c r="Q299" s="2">
        <f>SUMIF(SmtRes!AQ589:'SmtRes'!AQ596,"=1",SmtRes!DG589:'SmtRes'!DG596)</f>
        <v>0</v>
      </c>
      <c r="R299" s="2">
        <f>SUMIF(SmtRes!AQ589:'SmtRes'!AQ596,"=1",SmtRes!DH589:'SmtRes'!DH596)</f>
        <v>0</v>
      </c>
      <c r="S299" s="2">
        <f>SUMIF(SmtRes!AQ589:'SmtRes'!AQ596,"=1",SmtRes!DI589:'SmtRes'!DI596)</f>
        <v>0</v>
      </c>
      <c r="T299" s="2">
        <f t="shared" si="443"/>
        <v>0</v>
      </c>
      <c r="U299" s="2">
        <f>SUMIF(SmtRes!AQ589:'SmtRes'!AQ596,"=1",SmtRes!CV589:'SmtRes'!CV596)</f>
        <v>0</v>
      </c>
      <c r="V299" s="2">
        <f>SUMIF(SmtRes!AQ589:'SmtRes'!AQ596,"=1",SmtRes!CW589:'SmtRes'!CW596)</f>
        <v>0</v>
      </c>
      <c r="W299" s="2">
        <f t="shared" si="444"/>
        <v>0</v>
      </c>
      <c r="X299" s="2">
        <f t="shared" si="445"/>
        <v>0</v>
      </c>
      <c r="Y299" s="2">
        <f t="shared" si="445"/>
        <v>0</v>
      </c>
      <c r="Z299" s="2"/>
      <c r="AA299" s="2">
        <v>85057682</v>
      </c>
      <c r="AB299" s="2">
        <f t="shared" si="446"/>
        <v>15399.35</v>
      </c>
      <c r="AC299" s="2">
        <f>ROUND((SUM(SmtRes!BQ589:'SmtRes'!BQ596)),2)</f>
        <v>1916.5</v>
      </c>
      <c r="AD299" s="2">
        <f>ROUND((((SUM(SmtRes!BR589:'SmtRes'!BR596))-(SUM(SmtRes!BS589:'SmtRes'!BS596)))+AE299),2)</f>
        <v>388.28</v>
      </c>
      <c r="AE299" s="2">
        <f>ROUND((SUM(SmtRes!BS589:'SmtRes'!BS596)),2)</f>
        <v>247.29</v>
      </c>
      <c r="AF299" s="2">
        <f>ROUND((SUM(SmtRes!BT589:'SmtRes'!BT596)),2)</f>
        <v>13094.57</v>
      </c>
      <c r="AG299" s="2">
        <f t="shared" si="448"/>
        <v>0</v>
      </c>
      <c r="AH299" s="2">
        <f>(SUM(SmtRes!BU589:'SmtRes'!BU596))</f>
        <v>16.5</v>
      </c>
      <c r="AI299" s="2">
        <f>(SUM(SmtRes!BV589:'SmtRes'!BV596))</f>
        <v>0.26</v>
      </c>
      <c r="AJ299" s="2">
        <f t="shared" si="450"/>
        <v>0</v>
      </c>
      <c r="AK299" s="2">
        <v>15646.6412</v>
      </c>
      <c r="AL299" s="2">
        <v>1916.4979999999998</v>
      </c>
      <c r="AM299" s="2">
        <v>388.28570000000002</v>
      </c>
      <c r="AN299" s="2">
        <v>247.29250000000002</v>
      </c>
      <c r="AO299" s="2">
        <v>13094.565000000001</v>
      </c>
      <c r="AP299" s="2">
        <v>0</v>
      </c>
      <c r="AQ299" s="2">
        <v>16.5</v>
      </c>
      <c r="AR299" s="2">
        <v>0.26</v>
      </c>
      <c r="AS299" s="2">
        <v>0</v>
      </c>
      <c r="AT299" s="2">
        <v>97</v>
      </c>
      <c r="AU299" s="2">
        <v>51</v>
      </c>
      <c r="AV299" s="2">
        <v>1</v>
      </c>
      <c r="AW299" s="2">
        <v>1</v>
      </c>
      <c r="AX299" s="2"/>
      <c r="AY299" s="2"/>
      <c r="AZ299" s="2">
        <v>1</v>
      </c>
      <c r="BA299" s="2">
        <v>1</v>
      </c>
      <c r="BB299" s="2">
        <v>1</v>
      </c>
      <c r="BC299" s="2">
        <v>1</v>
      </c>
      <c r="BD299" s="2" t="s">
        <v>3</v>
      </c>
      <c r="BE299" s="2" t="s">
        <v>3</v>
      </c>
      <c r="BF299" s="2" t="s">
        <v>3</v>
      </c>
      <c r="BG299" s="2" t="s">
        <v>3</v>
      </c>
      <c r="BH299" s="2">
        <v>0</v>
      </c>
      <c r="BI299" s="2">
        <v>2</v>
      </c>
      <c r="BJ299" s="2" t="s">
        <v>326</v>
      </c>
      <c r="BK299" s="2"/>
      <c r="BL299" s="2"/>
      <c r="BM299" s="2">
        <v>108001</v>
      </c>
      <c r="BN299" s="2">
        <v>0</v>
      </c>
      <c r="BO299" s="2" t="s">
        <v>3</v>
      </c>
      <c r="BP299" s="2">
        <v>0</v>
      </c>
      <c r="BQ299" s="2">
        <v>3</v>
      </c>
      <c r="BR299" s="2">
        <v>0</v>
      </c>
      <c r="BS299" s="2">
        <v>1</v>
      </c>
      <c r="BT299" s="2">
        <v>1</v>
      </c>
      <c r="BU299" s="2">
        <v>1</v>
      </c>
      <c r="BV299" s="2">
        <v>1</v>
      </c>
      <c r="BW299" s="2">
        <v>1</v>
      </c>
      <c r="BX299" s="2">
        <v>1</v>
      </c>
      <c r="BY299" s="2" t="s">
        <v>3</v>
      </c>
      <c r="BZ299" s="2">
        <v>97</v>
      </c>
      <c r="CA299" s="2">
        <v>51</v>
      </c>
      <c r="CB299" s="2" t="s">
        <v>3</v>
      </c>
      <c r="CC299" s="2"/>
      <c r="CD299" s="2"/>
      <c r="CE299" s="2">
        <v>0</v>
      </c>
      <c r="CF299" s="2">
        <v>0</v>
      </c>
      <c r="CG299" s="2">
        <v>0</v>
      </c>
      <c r="CH299" s="2">
        <v>14</v>
      </c>
      <c r="CI299" s="2">
        <v>0</v>
      </c>
      <c r="CJ299" s="2">
        <v>0</v>
      </c>
      <c r="CK299" s="2">
        <v>0</v>
      </c>
      <c r="CL299" s="2">
        <v>0</v>
      </c>
      <c r="CM299" s="2">
        <v>0</v>
      </c>
      <c r="CN299" s="2" t="s">
        <v>3</v>
      </c>
      <c r="CO299" s="2">
        <v>0</v>
      </c>
      <c r="CP299" s="2">
        <f>(P299+Q299+S299+R299)</f>
        <v>0</v>
      </c>
      <c r="CQ299" s="2">
        <f>SUMIF(SmtRes!AQ589:'SmtRes'!AQ596,"=1",SmtRes!AA589:'SmtRes'!AA596)</f>
        <v>1260.8400000000001</v>
      </c>
      <c r="CR299" s="2">
        <f>SUMIF(SmtRes!AQ589:'SmtRes'!AQ596,"=1",SmtRes!AB589:'SmtRes'!AB596)</f>
        <v>2302.6</v>
      </c>
      <c r="CS299" s="2">
        <f>SUMIF(SmtRes!AQ589:'SmtRes'!AQ596,"=1",SmtRes!AC589:'SmtRes'!AC596)</f>
        <v>1902.25</v>
      </c>
      <c r="CT299" s="2">
        <f>SUMIF(SmtRes!AQ589:'SmtRes'!AQ596,"=1",SmtRes!AD589:'SmtRes'!AD596)</f>
        <v>793.61</v>
      </c>
      <c r="CU299" s="2">
        <f>AG299</f>
        <v>0</v>
      </c>
      <c r="CV299" s="2">
        <f>SUMIF(SmtRes!AQ589:'SmtRes'!AQ596,"=1",SmtRes!BU589:'SmtRes'!BU596)</f>
        <v>16.5</v>
      </c>
      <c r="CW299" s="2">
        <f>SUMIF(SmtRes!AQ589:'SmtRes'!AQ596,"=1",SmtRes!BV589:'SmtRes'!BV596)</f>
        <v>0.26</v>
      </c>
      <c r="CX299" s="2">
        <f>AJ299</f>
        <v>0</v>
      </c>
      <c r="CY299" s="2">
        <f>(((S299+R299)*AT299)/100)</f>
        <v>0</v>
      </c>
      <c r="CZ299" s="2">
        <f>(((S299+R299)*AU299)/100)</f>
        <v>0</v>
      </c>
      <c r="DA299" s="2"/>
      <c r="DB299" s="2"/>
      <c r="DC299" s="2" t="s">
        <v>3</v>
      </c>
      <c r="DD299" s="2" t="s">
        <v>3</v>
      </c>
      <c r="DE299" s="2" t="s">
        <v>3</v>
      </c>
      <c r="DF299" s="2" t="s">
        <v>3</v>
      </c>
      <c r="DG299" s="2" t="s">
        <v>3</v>
      </c>
      <c r="DH299" s="2" t="s">
        <v>3</v>
      </c>
      <c r="DI299" s="2" t="s">
        <v>3</v>
      </c>
      <c r="DJ299" s="2" t="s">
        <v>3</v>
      </c>
      <c r="DK299" s="2" t="s">
        <v>3</v>
      </c>
      <c r="DL299" s="2" t="s">
        <v>3</v>
      </c>
      <c r="DM299" s="2" t="s">
        <v>3</v>
      </c>
      <c r="DN299" s="2">
        <v>0</v>
      </c>
      <c r="DO299" s="2">
        <v>0</v>
      </c>
      <c r="DP299" s="2">
        <v>1</v>
      </c>
      <c r="DQ299" s="2">
        <v>1</v>
      </c>
      <c r="DR299" s="2"/>
      <c r="DS299" s="2"/>
      <c r="DT299" s="2"/>
      <c r="DU299" s="2">
        <v>1003</v>
      </c>
      <c r="DV299" s="2" t="s">
        <v>142</v>
      </c>
      <c r="DW299" s="2" t="s">
        <v>142</v>
      </c>
      <c r="DX299" s="2">
        <v>100</v>
      </c>
      <c r="DY299" s="2"/>
      <c r="DZ299" s="2" t="s">
        <v>3</v>
      </c>
      <c r="EA299" s="2" t="s">
        <v>3</v>
      </c>
      <c r="EB299" s="2" t="s">
        <v>3</v>
      </c>
      <c r="EC299" s="2" t="s">
        <v>3</v>
      </c>
      <c r="ED299" s="2"/>
      <c r="EE299" s="2">
        <v>83666702</v>
      </c>
      <c r="EF299" s="2">
        <v>3</v>
      </c>
      <c r="EG299" s="2" t="s">
        <v>144</v>
      </c>
      <c r="EH299" s="2">
        <v>0</v>
      </c>
      <c r="EI299" s="2" t="s">
        <v>3</v>
      </c>
      <c r="EJ299" s="2">
        <v>2</v>
      </c>
      <c r="EK299" s="2">
        <v>108001</v>
      </c>
      <c r="EL299" s="2" t="s">
        <v>145</v>
      </c>
      <c r="EM299" s="2" t="s">
        <v>146</v>
      </c>
      <c r="EN299" s="2"/>
      <c r="EO299" s="2" t="s">
        <v>3</v>
      </c>
      <c r="EP299" s="2"/>
      <c r="EQ299" s="2">
        <v>131072</v>
      </c>
      <c r="ER299" s="2">
        <v>0</v>
      </c>
      <c r="ES299" s="2">
        <v>0</v>
      </c>
      <c r="ET299" s="2">
        <v>0</v>
      </c>
      <c r="EU299" s="2">
        <v>0</v>
      </c>
      <c r="EV299" s="2">
        <v>0</v>
      </c>
      <c r="EW299" s="2">
        <v>16.5</v>
      </c>
      <c r="EX299" s="2">
        <v>0.26</v>
      </c>
      <c r="EY299" s="2">
        <v>0</v>
      </c>
      <c r="EZ299" s="2"/>
      <c r="FA299" s="2"/>
      <c r="FB299" s="2"/>
      <c r="FC299" s="2"/>
      <c r="FD299" s="2"/>
      <c r="FE299" s="2"/>
      <c r="FF299" s="2"/>
      <c r="FG299" s="2"/>
      <c r="FH299" s="2"/>
      <c r="FI299" s="2"/>
      <c r="FJ299" s="2"/>
      <c r="FK299" s="2"/>
      <c r="FL299" s="2"/>
      <c r="FM299" s="2"/>
      <c r="FN299" s="2"/>
      <c r="FO299" s="2"/>
      <c r="FP299" s="2"/>
      <c r="FQ299" s="2">
        <v>0</v>
      </c>
      <c r="FR299" s="2">
        <v>0</v>
      </c>
      <c r="FS299" s="2">
        <v>0</v>
      </c>
      <c r="FT299" s="2"/>
      <c r="FU299" s="2"/>
      <c r="FV299" s="2"/>
      <c r="FW299" s="2"/>
      <c r="FX299" s="2">
        <v>97</v>
      </c>
      <c r="FY299" s="2">
        <v>51</v>
      </c>
      <c r="FZ299" s="2"/>
      <c r="GA299" s="2" t="s">
        <v>3</v>
      </c>
      <c r="GB299" s="2"/>
      <c r="GC299" s="2"/>
      <c r="GD299" s="2">
        <v>1</v>
      </c>
      <c r="GE299" s="2"/>
      <c r="GF299" s="2">
        <v>-1815355656</v>
      </c>
      <c r="GG299" s="2">
        <v>2</v>
      </c>
      <c r="GH299" s="2">
        <v>1</v>
      </c>
      <c r="GI299" s="2">
        <v>-2</v>
      </c>
      <c r="GJ299" s="2">
        <v>0</v>
      </c>
      <c r="GK299" s="2">
        <v>0</v>
      </c>
      <c r="GL299" s="2">
        <f t="shared" si="451"/>
        <v>0</v>
      </c>
      <c r="GM299" s="2">
        <f t="shared" si="452"/>
        <v>0</v>
      </c>
      <c r="GN299" s="2">
        <f t="shared" si="453"/>
        <v>0</v>
      </c>
      <c r="GO299" s="2">
        <f t="shared" si="454"/>
        <v>0</v>
      </c>
      <c r="GP299" s="2">
        <f t="shared" si="455"/>
        <v>0</v>
      </c>
      <c r="GQ299" s="2"/>
      <c r="GR299" s="2">
        <v>0</v>
      </c>
      <c r="GS299" s="2">
        <v>3</v>
      </c>
      <c r="GT299" s="2">
        <v>0</v>
      </c>
      <c r="GU299" s="2" t="s">
        <v>3</v>
      </c>
      <c r="GV299" s="2">
        <f t="shared" si="456"/>
        <v>0</v>
      </c>
      <c r="GW299" s="2">
        <v>1</v>
      </c>
      <c r="GX299" s="2">
        <f t="shared" si="457"/>
        <v>0</v>
      </c>
      <c r="GY299" s="2"/>
      <c r="GZ299" s="2"/>
      <c r="HA299" s="2">
        <v>0</v>
      </c>
      <c r="HB299" s="2">
        <v>0</v>
      </c>
      <c r="HC299" s="2">
        <f>GV299*GW299</f>
        <v>0</v>
      </c>
      <c r="HD299" s="2"/>
      <c r="HE299" s="2" t="s">
        <v>3</v>
      </c>
      <c r="HF299" s="2" t="s">
        <v>3</v>
      </c>
      <c r="HG299" s="2"/>
      <c r="HH299" s="2"/>
      <c r="HI299" s="2"/>
      <c r="HJ299" s="2"/>
      <c r="HK299" s="2"/>
      <c r="HL299" s="2"/>
      <c r="HM299" s="2" t="s">
        <v>3</v>
      </c>
      <c r="HN299" s="2" t="s">
        <v>147</v>
      </c>
      <c r="HO299" s="2" t="s">
        <v>148</v>
      </c>
      <c r="HP299" s="2" t="s">
        <v>145</v>
      </c>
      <c r="HQ299" s="2" t="s">
        <v>145</v>
      </c>
      <c r="HR299" s="2"/>
      <c r="HS299" s="2">
        <v>0</v>
      </c>
      <c r="HT299" s="2"/>
      <c r="HU299" s="2"/>
      <c r="HV299" s="2"/>
      <c r="HW299" s="2"/>
      <c r="HX299" s="2"/>
      <c r="HY299" s="2"/>
      <c r="HZ299" s="2"/>
      <c r="IA299" s="2"/>
      <c r="IB299" s="2"/>
      <c r="IC299" s="2"/>
      <c r="ID299" s="2"/>
      <c r="IE299" s="2"/>
      <c r="IF299" s="2"/>
      <c r="IG299" s="2"/>
      <c r="IH299" s="2"/>
      <c r="II299" s="2"/>
      <c r="IJ299" s="2"/>
      <c r="IK299" s="2">
        <v>0</v>
      </c>
      <c r="IL299" s="2"/>
      <c r="IM299" s="2"/>
      <c r="IN299" s="2"/>
      <c r="IO299" s="2"/>
      <c r="IP299" s="2"/>
      <c r="IQ299" s="2"/>
      <c r="IR299" s="2"/>
      <c r="IS299" s="2"/>
      <c r="IT299" s="2"/>
      <c r="IU299" s="2"/>
    </row>
    <row r="300" spans="1:255" x14ac:dyDescent="0.2">
      <c r="A300">
        <v>17</v>
      </c>
      <c r="B300">
        <v>1</v>
      </c>
      <c r="C300">
        <f>ROW(SmtRes!A604)</f>
        <v>604</v>
      </c>
      <c r="D300">
        <f>ROW(EtalonRes!A604)</f>
        <v>604</v>
      </c>
      <c r="E300" t="s">
        <v>323</v>
      </c>
      <c r="F300" t="s">
        <v>324</v>
      </c>
      <c r="G300" t="s">
        <v>325</v>
      </c>
      <c r="H300" t="s">
        <v>142</v>
      </c>
      <c r="I300">
        <v>0</v>
      </c>
      <c r="J300">
        <v>0</v>
      </c>
      <c r="K300">
        <v>0</v>
      </c>
      <c r="L300">
        <v>3.5999999999999997E-2</v>
      </c>
      <c r="M300">
        <v>3.5999999999999997E-2</v>
      </c>
      <c r="N300">
        <f t="shared" si="442"/>
        <v>0</v>
      </c>
      <c r="O300">
        <f>ROUND(CP300,2)</f>
        <v>0</v>
      </c>
      <c r="P300">
        <f>SUMIF(SmtRes!AQ597:'SmtRes'!AQ604,"=1",SmtRes!DF597:'SmtRes'!DF604)</f>
        <v>0</v>
      </c>
      <c r="Q300">
        <f>SUMIF(SmtRes!AQ597:'SmtRes'!AQ604,"=1",SmtRes!DG597:'SmtRes'!DG604)</f>
        <v>0</v>
      </c>
      <c r="R300">
        <f>SUMIF(SmtRes!AQ597:'SmtRes'!AQ604,"=1",SmtRes!DH597:'SmtRes'!DH604)</f>
        <v>0</v>
      </c>
      <c r="S300">
        <f>SUMIF(SmtRes!AQ597:'SmtRes'!AQ604,"=1",SmtRes!DI597:'SmtRes'!DI604)</f>
        <v>0</v>
      </c>
      <c r="T300">
        <f t="shared" si="443"/>
        <v>0</v>
      </c>
      <c r="U300">
        <f>SUMIF(SmtRes!AQ597:'SmtRes'!AQ604,"=1",SmtRes!CV597:'SmtRes'!CV604)</f>
        <v>0</v>
      </c>
      <c r="V300">
        <f>SUMIF(SmtRes!AQ597:'SmtRes'!AQ604,"=1",SmtRes!CW597:'SmtRes'!CW604)</f>
        <v>0</v>
      </c>
      <c r="W300">
        <f t="shared" si="444"/>
        <v>0</v>
      </c>
      <c r="X300">
        <f t="shared" si="445"/>
        <v>0</v>
      </c>
      <c r="Y300">
        <f t="shared" si="445"/>
        <v>0</v>
      </c>
      <c r="AA300">
        <v>85057623</v>
      </c>
      <c r="AB300">
        <f t="shared" si="446"/>
        <v>15399.35</v>
      </c>
      <c r="AC300">
        <f>ROUND((SUM(SmtRes!BQ597:'SmtRes'!BQ604)),2)</f>
        <v>1916.5</v>
      </c>
      <c r="AD300">
        <f>ROUND((((SUM(SmtRes!BR597:'SmtRes'!BR604))-(SUM(SmtRes!BS597:'SmtRes'!BS604)))+AE300),2)</f>
        <v>388.28</v>
      </c>
      <c r="AE300">
        <f>ROUND((SUM(SmtRes!BS597:'SmtRes'!BS604)),2)</f>
        <v>247.29</v>
      </c>
      <c r="AF300">
        <f>ROUND((SUM(SmtRes!BT597:'SmtRes'!BT604)),2)</f>
        <v>13094.57</v>
      </c>
      <c r="AG300">
        <f t="shared" si="448"/>
        <v>0</v>
      </c>
      <c r="AH300">
        <f>(SUM(SmtRes!BU597:'SmtRes'!BU604))</f>
        <v>16.5</v>
      </c>
      <c r="AI300">
        <f>(SUM(SmtRes!BV597:'SmtRes'!BV604))</f>
        <v>0.26</v>
      </c>
      <c r="AJ300">
        <f t="shared" si="450"/>
        <v>0</v>
      </c>
      <c r="AK300">
        <v>15646.6412</v>
      </c>
      <c r="AL300">
        <v>1916.4979999999998</v>
      </c>
      <c r="AM300">
        <v>388.28570000000002</v>
      </c>
      <c r="AN300">
        <v>247.29250000000002</v>
      </c>
      <c r="AO300">
        <v>13094.565000000001</v>
      </c>
      <c r="AP300">
        <v>0</v>
      </c>
      <c r="AQ300">
        <v>16.5</v>
      </c>
      <c r="AR300">
        <v>0.26</v>
      </c>
      <c r="AS300">
        <v>0</v>
      </c>
      <c r="AT300">
        <v>97</v>
      </c>
      <c r="AU300">
        <v>51</v>
      </c>
      <c r="AV300">
        <v>1</v>
      </c>
      <c r="AW300">
        <v>1</v>
      </c>
      <c r="AZ300">
        <v>1</v>
      </c>
      <c r="BA300">
        <v>1</v>
      </c>
      <c r="BB300">
        <v>1</v>
      </c>
      <c r="BC300">
        <v>1</v>
      </c>
      <c r="BD300" t="s">
        <v>3</v>
      </c>
      <c r="BE300" t="s">
        <v>3</v>
      </c>
      <c r="BF300" t="s">
        <v>3</v>
      </c>
      <c r="BG300" t="s">
        <v>3</v>
      </c>
      <c r="BH300">
        <v>0</v>
      </c>
      <c r="BI300">
        <v>2</v>
      </c>
      <c r="BJ300" t="s">
        <v>326</v>
      </c>
      <c r="BM300">
        <v>108001</v>
      </c>
      <c r="BN300">
        <v>0</v>
      </c>
      <c r="BO300" t="s">
        <v>3</v>
      </c>
      <c r="BP300">
        <v>0</v>
      </c>
      <c r="BQ300">
        <v>3</v>
      </c>
      <c r="BR300">
        <v>0</v>
      </c>
      <c r="BS300">
        <v>1</v>
      </c>
      <c r="BT300">
        <v>1</v>
      </c>
      <c r="BU300">
        <v>1</v>
      </c>
      <c r="BV300">
        <v>1</v>
      </c>
      <c r="BW300">
        <v>1</v>
      </c>
      <c r="BX300">
        <v>1</v>
      </c>
      <c r="BY300" t="s">
        <v>3</v>
      </c>
      <c r="BZ300">
        <v>97</v>
      </c>
      <c r="CA300">
        <v>51</v>
      </c>
      <c r="CB300" t="s">
        <v>3</v>
      </c>
      <c r="CE300">
        <v>0</v>
      </c>
      <c r="CF300">
        <v>0</v>
      </c>
      <c r="CG300">
        <v>0</v>
      </c>
      <c r="CH300">
        <v>14</v>
      </c>
      <c r="CI300">
        <v>0</v>
      </c>
      <c r="CJ300">
        <v>0</v>
      </c>
      <c r="CK300">
        <v>0</v>
      </c>
      <c r="CL300">
        <v>0</v>
      </c>
      <c r="CM300">
        <v>0</v>
      </c>
      <c r="CN300" t="s">
        <v>3</v>
      </c>
      <c r="CO300">
        <v>0</v>
      </c>
      <c r="CP300">
        <f>(P300+Q300+S300+R300)</f>
        <v>0</v>
      </c>
      <c r="CQ300">
        <f>SUMIF(SmtRes!AQ597:'SmtRes'!AQ604,"=1",SmtRes!AA597:'SmtRes'!AA604)</f>
        <v>1260.8400000000001</v>
      </c>
      <c r="CR300">
        <f>SUMIF(SmtRes!AQ597:'SmtRes'!AQ604,"=1",SmtRes!AB597:'SmtRes'!AB604)</f>
        <v>2302.6</v>
      </c>
      <c r="CS300">
        <f>SUMIF(SmtRes!AQ597:'SmtRes'!AQ604,"=1",SmtRes!AC597:'SmtRes'!AC604)</f>
        <v>1902.25</v>
      </c>
      <c r="CT300">
        <f>SUMIF(SmtRes!AQ597:'SmtRes'!AQ604,"=1",SmtRes!AD597:'SmtRes'!AD604)</f>
        <v>793.61</v>
      </c>
      <c r="CU300">
        <f>AG300</f>
        <v>0</v>
      </c>
      <c r="CV300">
        <f>SUMIF(SmtRes!AQ597:'SmtRes'!AQ604,"=1",SmtRes!BU597:'SmtRes'!BU604)</f>
        <v>16.5</v>
      </c>
      <c r="CW300">
        <f>SUMIF(SmtRes!AQ597:'SmtRes'!AQ604,"=1",SmtRes!BV597:'SmtRes'!BV604)</f>
        <v>0.26</v>
      </c>
      <c r="CX300">
        <f>AJ300</f>
        <v>0</v>
      </c>
      <c r="CY300">
        <f>(((S300+R300)*AT300)/100)</f>
        <v>0</v>
      </c>
      <c r="CZ300">
        <f>(((S300+R300)*AU300)/100)</f>
        <v>0</v>
      </c>
      <c r="DC300" t="s">
        <v>3</v>
      </c>
      <c r="DD300" t="s">
        <v>3</v>
      </c>
      <c r="DE300" t="s">
        <v>3</v>
      </c>
      <c r="DF300" t="s">
        <v>3</v>
      </c>
      <c r="DG300" t="s">
        <v>3</v>
      </c>
      <c r="DH300" t="s">
        <v>3</v>
      </c>
      <c r="DI300" t="s">
        <v>3</v>
      </c>
      <c r="DJ300" t="s">
        <v>3</v>
      </c>
      <c r="DK300" t="s">
        <v>3</v>
      </c>
      <c r="DL300" t="s">
        <v>3</v>
      </c>
      <c r="DM300" t="s">
        <v>3</v>
      </c>
      <c r="DN300">
        <v>0</v>
      </c>
      <c r="DO300">
        <v>0</v>
      </c>
      <c r="DP300">
        <v>1</v>
      </c>
      <c r="DQ300">
        <v>1</v>
      </c>
      <c r="DU300">
        <v>1003</v>
      </c>
      <c r="DV300" t="s">
        <v>142</v>
      </c>
      <c r="DW300" t="s">
        <v>142</v>
      </c>
      <c r="DX300">
        <v>100</v>
      </c>
      <c r="DZ300" t="s">
        <v>3</v>
      </c>
      <c r="EA300" t="s">
        <v>3</v>
      </c>
      <c r="EB300" t="s">
        <v>3</v>
      </c>
      <c r="EC300" t="s">
        <v>3</v>
      </c>
      <c r="EE300">
        <v>83666702</v>
      </c>
      <c r="EF300">
        <v>3</v>
      </c>
      <c r="EG300" t="s">
        <v>144</v>
      </c>
      <c r="EH300">
        <v>0</v>
      </c>
      <c r="EI300" t="s">
        <v>3</v>
      </c>
      <c r="EJ300">
        <v>2</v>
      </c>
      <c r="EK300">
        <v>108001</v>
      </c>
      <c r="EL300" t="s">
        <v>145</v>
      </c>
      <c r="EM300" t="s">
        <v>146</v>
      </c>
      <c r="EO300" t="s">
        <v>3</v>
      </c>
      <c r="EQ300">
        <v>131072</v>
      </c>
      <c r="ER300">
        <v>0</v>
      </c>
      <c r="ES300">
        <v>0</v>
      </c>
      <c r="ET300">
        <v>0</v>
      </c>
      <c r="EU300">
        <v>0</v>
      </c>
      <c r="EV300">
        <v>0</v>
      </c>
      <c r="EW300">
        <v>16.5</v>
      </c>
      <c r="EX300">
        <v>0.26</v>
      </c>
      <c r="EY300">
        <v>0</v>
      </c>
      <c r="FQ300">
        <v>0</v>
      </c>
      <c r="FR300">
        <v>0</v>
      </c>
      <c r="FS300">
        <v>0</v>
      </c>
      <c r="FX300">
        <v>97</v>
      </c>
      <c r="FY300">
        <v>51</v>
      </c>
      <c r="GA300" t="s">
        <v>3</v>
      </c>
      <c r="GD300">
        <v>1</v>
      </c>
      <c r="GF300">
        <v>-1815355656</v>
      </c>
      <c r="GG300">
        <v>2</v>
      </c>
      <c r="GH300">
        <v>1</v>
      </c>
      <c r="GI300">
        <v>-2</v>
      </c>
      <c r="GJ300">
        <v>0</v>
      </c>
      <c r="GK300">
        <v>0</v>
      </c>
      <c r="GL300">
        <f t="shared" si="451"/>
        <v>0</v>
      </c>
      <c r="GM300">
        <f t="shared" si="452"/>
        <v>0</v>
      </c>
      <c r="GN300">
        <f t="shared" si="453"/>
        <v>0</v>
      </c>
      <c r="GO300">
        <f t="shared" si="454"/>
        <v>0</v>
      </c>
      <c r="GP300">
        <f t="shared" si="455"/>
        <v>0</v>
      </c>
      <c r="GR300">
        <v>0</v>
      </c>
      <c r="GS300">
        <v>3</v>
      </c>
      <c r="GT300">
        <v>0</v>
      </c>
      <c r="GU300" t="s">
        <v>3</v>
      </c>
      <c r="GV300">
        <f t="shared" si="456"/>
        <v>0</v>
      </c>
      <c r="GW300">
        <v>1</v>
      </c>
      <c r="GX300">
        <f t="shared" si="457"/>
        <v>0</v>
      </c>
      <c r="HA300">
        <v>0</v>
      </c>
      <c r="HB300">
        <v>0</v>
      </c>
      <c r="HC300">
        <f>GV300*GW300</f>
        <v>0</v>
      </c>
      <c r="HE300" t="s">
        <v>3</v>
      </c>
      <c r="HF300" t="s">
        <v>3</v>
      </c>
      <c r="HM300" t="s">
        <v>3</v>
      </c>
      <c r="HN300" t="s">
        <v>147</v>
      </c>
      <c r="HO300" t="s">
        <v>148</v>
      </c>
      <c r="HP300" t="s">
        <v>145</v>
      </c>
      <c r="HQ300" t="s">
        <v>145</v>
      </c>
      <c r="HS300">
        <v>0</v>
      </c>
      <c r="IK300">
        <v>0</v>
      </c>
    </row>
    <row r="301" spans="1:255" x14ac:dyDescent="0.2">
      <c r="A301" s="2">
        <v>19</v>
      </c>
      <c r="B301" s="2">
        <v>1</v>
      </c>
      <c r="C301" s="2"/>
      <c r="D301" s="2"/>
      <c r="E301" s="2"/>
      <c r="F301" s="2" t="s">
        <v>3</v>
      </c>
      <c r="G301" s="2" t="s">
        <v>327</v>
      </c>
      <c r="H301" s="2" t="s">
        <v>3</v>
      </c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>
        <v>1</v>
      </c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  <c r="FE301" s="2"/>
      <c r="FF301" s="2"/>
      <c r="FG301" s="2"/>
      <c r="FH301" s="2"/>
      <c r="FI301" s="2"/>
      <c r="FJ301" s="2"/>
      <c r="FK301" s="2"/>
      <c r="FL301" s="2"/>
      <c r="FM301" s="2"/>
      <c r="FN301" s="2"/>
      <c r="FO301" s="2"/>
      <c r="FP301" s="2"/>
      <c r="FQ301" s="2"/>
      <c r="FR301" s="2"/>
      <c r="FS301" s="2"/>
      <c r="FT301" s="2"/>
      <c r="FU301" s="2"/>
      <c r="FV301" s="2"/>
      <c r="FW301" s="2"/>
      <c r="FX301" s="2"/>
      <c r="FY301" s="2"/>
      <c r="FZ301" s="2"/>
      <c r="GA301" s="2"/>
      <c r="GB301" s="2"/>
      <c r="GC301" s="2"/>
      <c r="GD301" s="2"/>
      <c r="GE301" s="2"/>
      <c r="GF301" s="2"/>
      <c r="GG301" s="2"/>
      <c r="GH301" s="2"/>
      <c r="GI301" s="2"/>
      <c r="GJ301" s="2"/>
      <c r="GK301" s="2"/>
      <c r="GL301" s="2"/>
      <c r="GM301" s="2"/>
      <c r="GN301" s="2"/>
      <c r="GO301" s="2"/>
      <c r="GP301" s="2"/>
      <c r="GQ301" s="2"/>
      <c r="GR301" s="2"/>
      <c r="GS301" s="2"/>
      <c r="GT301" s="2"/>
      <c r="GU301" s="2"/>
      <c r="GV301" s="2"/>
      <c r="GW301" s="2"/>
      <c r="GX301" s="2"/>
      <c r="GY301" s="2"/>
      <c r="GZ301" s="2"/>
      <c r="HA301" s="2"/>
      <c r="HB301" s="2"/>
      <c r="HC301" s="2"/>
      <c r="HD301" s="2"/>
      <c r="HE301" s="2"/>
      <c r="HF301" s="2"/>
      <c r="HG301" s="2"/>
      <c r="HH301" s="2"/>
      <c r="HI301" s="2"/>
      <c r="HJ301" s="2"/>
      <c r="HK301" s="2"/>
      <c r="HL301" s="2"/>
      <c r="HM301" s="2"/>
      <c r="HN301" s="2"/>
      <c r="HO301" s="2"/>
      <c r="HP301" s="2"/>
      <c r="HQ301" s="2"/>
      <c r="HR301" s="2"/>
      <c r="HS301" s="2"/>
      <c r="HT301" s="2"/>
      <c r="HU301" s="2"/>
      <c r="HV301" s="2"/>
      <c r="HW301" s="2"/>
      <c r="HX301" s="2"/>
      <c r="HY301" s="2"/>
      <c r="HZ301" s="2"/>
      <c r="IA301" s="2"/>
      <c r="IB301" s="2"/>
      <c r="IC301" s="2"/>
      <c r="ID301" s="2"/>
      <c r="IE301" s="2"/>
      <c r="IF301" s="2"/>
      <c r="IG301" s="2"/>
      <c r="IH301" s="2"/>
      <c r="II301" s="2"/>
      <c r="IJ301" s="2"/>
      <c r="IK301" s="2">
        <v>0</v>
      </c>
      <c r="IL301" s="2"/>
      <c r="IM301" s="2"/>
      <c r="IN301" s="2"/>
      <c r="IO301" s="2"/>
      <c r="IP301" s="2"/>
      <c r="IQ301" s="2"/>
      <c r="IR301" s="2"/>
      <c r="IS301" s="2"/>
      <c r="IT301" s="2"/>
      <c r="IU301" s="2"/>
    </row>
    <row r="302" spans="1:255" x14ac:dyDescent="0.2">
      <c r="A302" s="2">
        <v>18</v>
      </c>
      <c r="B302" s="2">
        <v>1</v>
      </c>
      <c r="C302" s="2">
        <v>596</v>
      </c>
      <c r="D302" s="2"/>
      <c r="E302" s="2" t="s">
        <v>328</v>
      </c>
      <c r="F302" s="2" t="s">
        <v>150</v>
      </c>
      <c r="G302" s="2" t="s">
        <v>151</v>
      </c>
      <c r="H302" s="2" t="s">
        <v>152</v>
      </c>
      <c r="I302" s="2">
        <f>J302</f>
        <v>2</v>
      </c>
      <c r="J302" s="2">
        <v>2</v>
      </c>
      <c r="K302" s="2">
        <v>2</v>
      </c>
      <c r="L302" s="2">
        <v>7.1999999999999995E-2</v>
      </c>
      <c r="M302" s="2">
        <v>7.1999999999999995E-2</v>
      </c>
      <c r="N302" s="2">
        <f>ROUND(L302-M302,4)</f>
        <v>0</v>
      </c>
      <c r="O302" s="2">
        <f>ROUND(P302,2)</f>
        <v>0</v>
      </c>
      <c r="P302" s="2">
        <f>ROUND(ROUND(ROUND(SUMIF(SmtRes!AQ597:'SmtRes'!AQ604,"=1",SmtRes!CU597:'SmtRes'!CU604),2),2)*I302/100,2)</f>
        <v>0</v>
      </c>
      <c r="Q302" s="2">
        <f>ROUND(CR302*I302,2)</f>
        <v>0</v>
      </c>
      <c r="R302" s="2">
        <f>ROUND(CS302*I302,2)</f>
        <v>0</v>
      </c>
      <c r="S302" s="2">
        <f>ROUND(CT302*I302,2)</f>
        <v>0</v>
      </c>
      <c r="T302" s="2">
        <f>ROUND(CU302*I302,2)</f>
        <v>0</v>
      </c>
      <c r="U302" s="2">
        <f>ROUND(CV302*I302,7)</f>
        <v>0</v>
      </c>
      <c r="V302" s="2">
        <f>ROUND(CW302*I302,7)</f>
        <v>0</v>
      </c>
      <c r="W302" s="2">
        <f>ROUND(CX302*I302,2)</f>
        <v>0</v>
      </c>
      <c r="X302" s="2">
        <f t="shared" ref="X302:Y305" si="459">ROUND(CY302,2)</f>
        <v>0</v>
      </c>
      <c r="Y302" s="2">
        <f t="shared" si="459"/>
        <v>0</v>
      </c>
      <c r="Z302" s="2"/>
      <c r="AA302" s="2">
        <v>85057682</v>
      </c>
      <c r="AB302" s="2">
        <f>ROUND((AC302+AD302+AF302),2)</f>
        <v>0</v>
      </c>
      <c r="AC302" s="2">
        <f>ROUND((ES302),2)</f>
        <v>0</v>
      </c>
      <c r="AD302" s="2">
        <f>ROUND((((ET302)-(EU302))+AE302),2)</f>
        <v>0</v>
      </c>
      <c r="AE302" s="2">
        <f>ROUND((EU302),2)</f>
        <v>0</v>
      </c>
      <c r="AF302" s="2">
        <f>ROUND((EV302),2)</f>
        <v>0</v>
      </c>
      <c r="AG302" s="2">
        <f>ROUND((AP302),2)</f>
        <v>0</v>
      </c>
      <c r="AH302" s="2">
        <f>(EW302)</f>
        <v>0</v>
      </c>
      <c r="AI302" s="2">
        <f>(EX302)</f>
        <v>0</v>
      </c>
      <c r="AJ302" s="2">
        <f>(AS302)</f>
        <v>0</v>
      </c>
      <c r="AK302" s="2">
        <v>0</v>
      </c>
      <c r="AL302" s="2">
        <v>0</v>
      </c>
      <c r="AM302" s="2">
        <v>0</v>
      </c>
      <c r="AN302" s="2">
        <v>0</v>
      </c>
      <c r="AO302" s="2">
        <v>0</v>
      </c>
      <c r="AP302" s="2">
        <v>0</v>
      </c>
      <c r="AQ302" s="2">
        <v>0</v>
      </c>
      <c r="AR302" s="2">
        <v>0</v>
      </c>
      <c r="AS302" s="2">
        <v>0</v>
      </c>
      <c r="AT302" s="2">
        <v>97</v>
      </c>
      <c r="AU302" s="2">
        <v>51</v>
      </c>
      <c r="AV302" s="2">
        <v>1</v>
      </c>
      <c r="AW302" s="2">
        <v>1</v>
      </c>
      <c r="AX302" s="2"/>
      <c r="AY302" s="2"/>
      <c r="AZ302" s="2">
        <v>1</v>
      </c>
      <c r="BA302" s="2">
        <v>1</v>
      </c>
      <c r="BB302" s="2">
        <v>1</v>
      </c>
      <c r="BC302" s="2">
        <v>1</v>
      </c>
      <c r="BD302" s="2" t="s">
        <v>3</v>
      </c>
      <c r="BE302" s="2" t="s">
        <v>3</v>
      </c>
      <c r="BF302" s="2" t="s">
        <v>3</v>
      </c>
      <c r="BG302" s="2" t="s">
        <v>3</v>
      </c>
      <c r="BH302" s="2">
        <v>3</v>
      </c>
      <c r="BI302" s="2">
        <v>2</v>
      </c>
      <c r="BJ302" s="2" t="s">
        <v>3</v>
      </c>
      <c r="BK302" s="2"/>
      <c r="BL302" s="2"/>
      <c r="BM302" s="2">
        <v>108001</v>
      </c>
      <c r="BN302" s="2">
        <v>0</v>
      </c>
      <c r="BO302" s="2" t="s">
        <v>3</v>
      </c>
      <c r="BP302" s="2">
        <v>0</v>
      </c>
      <c r="BQ302" s="2">
        <v>3</v>
      </c>
      <c r="BR302" s="2">
        <v>0</v>
      </c>
      <c r="BS302" s="2">
        <v>1</v>
      </c>
      <c r="BT302" s="2">
        <v>1</v>
      </c>
      <c r="BU302" s="2">
        <v>1</v>
      </c>
      <c r="BV302" s="2">
        <v>1</v>
      </c>
      <c r="BW302" s="2">
        <v>1</v>
      </c>
      <c r="BX302" s="2">
        <v>1</v>
      </c>
      <c r="BY302" s="2" t="s">
        <v>3</v>
      </c>
      <c r="BZ302" s="2">
        <v>97</v>
      </c>
      <c r="CA302" s="2">
        <v>51</v>
      </c>
      <c r="CB302" s="2" t="s">
        <v>3</v>
      </c>
      <c r="CC302" s="2"/>
      <c r="CD302" s="2"/>
      <c r="CE302" s="2">
        <v>0</v>
      </c>
      <c r="CF302" s="2">
        <v>0</v>
      </c>
      <c r="CG302" s="2">
        <v>0</v>
      </c>
      <c r="CH302" s="2">
        <v>14</v>
      </c>
      <c r="CI302" s="2">
        <v>1</v>
      </c>
      <c r="CJ302" s="2">
        <v>0</v>
      </c>
      <c r="CK302" s="2">
        <v>0</v>
      </c>
      <c r="CL302" s="2">
        <v>0</v>
      </c>
      <c r="CM302" s="2">
        <v>0</v>
      </c>
      <c r="CN302" s="2" t="s">
        <v>3</v>
      </c>
      <c r="CO302" s="2">
        <v>0</v>
      </c>
      <c r="CP302" s="2">
        <f>0</f>
        <v>0</v>
      </c>
      <c r="CQ302" s="2">
        <f>0</f>
        <v>0</v>
      </c>
      <c r="CR302" s="2">
        <f>0</f>
        <v>0</v>
      </c>
      <c r="CS302" s="2">
        <f>0</f>
        <v>0</v>
      </c>
      <c r="CT302" s="2">
        <f>0</f>
        <v>0</v>
      </c>
      <c r="CU302" s="2">
        <f>0</f>
        <v>0</v>
      </c>
      <c r="CV302" s="2">
        <f>0</f>
        <v>0</v>
      </c>
      <c r="CW302" s="2">
        <f>0</f>
        <v>0</v>
      </c>
      <c r="CX302" s="2">
        <f>0</f>
        <v>0</v>
      </c>
      <c r="CY302" s="2">
        <f>0</f>
        <v>0</v>
      </c>
      <c r="CZ302" s="2">
        <f>0</f>
        <v>0</v>
      </c>
      <c r="DA302" s="2"/>
      <c r="DB302" s="2"/>
      <c r="DC302" s="2" t="s">
        <v>3</v>
      </c>
      <c r="DD302" s="2" t="s">
        <v>3</v>
      </c>
      <c r="DE302" s="2" t="s">
        <v>3</v>
      </c>
      <c r="DF302" s="2" t="s">
        <v>3</v>
      </c>
      <c r="DG302" s="2" t="s">
        <v>3</v>
      </c>
      <c r="DH302" s="2" t="s">
        <v>3</v>
      </c>
      <c r="DI302" s="2" t="s">
        <v>3</v>
      </c>
      <c r="DJ302" s="2" t="s">
        <v>3</v>
      </c>
      <c r="DK302" s="2" t="s">
        <v>3</v>
      </c>
      <c r="DL302" s="2" t="s">
        <v>3</v>
      </c>
      <c r="DM302" s="2" t="s">
        <v>3</v>
      </c>
      <c r="DN302" s="2">
        <v>0</v>
      </c>
      <c r="DO302" s="2">
        <v>0</v>
      </c>
      <c r="DP302" s="2">
        <v>1</v>
      </c>
      <c r="DQ302" s="2">
        <v>1</v>
      </c>
      <c r="DR302" s="2"/>
      <c r="DS302" s="2"/>
      <c r="DT302" s="2"/>
      <c r="DU302" s="2">
        <v>1013</v>
      </c>
      <c r="DV302" s="2" t="s">
        <v>152</v>
      </c>
      <c r="DW302" s="2" t="s">
        <v>152</v>
      </c>
      <c r="DX302" s="2">
        <v>1</v>
      </c>
      <c r="DY302" s="2"/>
      <c r="DZ302" s="2" t="s">
        <v>3</v>
      </c>
      <c r="EA302" s="2" t="s">
        <v>3</v>
      </c>
      <c r="EB302" s="2" t="s">
        <v>3</v>
      </c>
      <c r="EC302" s="2" t="s">
        <v>3</v>
      </c>
      <c r="ED302" s="2"/>
      <c r="EE302" s="2">
        <v>83666702</v>
      </c>
      <c r="EF302" s="2">
        <v>3</v>
      </c>
      <c r="EG302" s="2" t="s">
        <v>144</v>
      </c>
      <c r="EH302" s="2">
        <v>0</v>
      </c>
      <c r="EI302" s="2" t="s">
        <v>3</v>
      </c>
      <c r="EJ302" s="2">
        <v>2</v>
      </c>
      <c r="EK302" s="2">
        <v>108001</v>
      </c>
      <c r="EL302" s="2" t="s">
        <v>145</v>
      </c>
      <c r="EM302" s="2" t="s">
        <v>146</v>
      </c>
      <c r="EN302" s="2"/>
      <c r="EO302" s="2" t="s">
        <v>3</v>
      </c>
      <c r="EP302" s="2"/>
      <c r="EQ302" s="2">
        <v>0</v>
      </c>
      <c r="ER302" s="2">
        <v>0</v>
      </c>
      <c r="ES302" s="2">
        <v>0</v>
      </c>
      <c r="ET302" s="2">
        <v>0</v>
      </c>
      <c r="EU302" s="2">
        <v>0</v>
      </c>
      <c r="EV302" s="2">
        <v>0</v>
      </c>
      <c r="EW302" s="2">
        <v>0</v>
      </c>
      <c r="EX302" s="2">
        <v>0</v>
      </c>
      <c r="EY302" s="2"/>
      <c r="EZ302" s="2"/>
      <c r="FA302" s="2"/>
      <c r="FB302" s="2"/>
      <c r="FC302" s="2"/>
      <c r="FD302" s="2"/>
      <c r="FE302" s="2"/>
      <c r="FF302" s="2"/>
      <c r="FG302" s="2"/>
      <c r="FH302" s="2"/>
      <c r="FI302" s="2"/>
      <c r="FJ302" s="2"/>
      <c r="FK302" s="2"/>
      <c r="FL302" s="2"/>
      <c r="FM302" s="2"/>
      <c r="FN302" s="2"/>
      <c r="FO302" s="2"/>
      <c r="FP302" s="2"/>
      <c r="FQ302" s="2">
        <v>0</v>
      </c>
      <c r="FR302" s="2">
        <v>0</v>
      </c>
      <c r="FS302" s="2">
        <v>0</v>
      </c>
      <c r="FT302" s="2"/>
      <c r="FU302" s="2"/>
      <c r="FV302" s="2"/>
      <c r="FW302" s="2"/>
      <c r="FX302" s="2">
        <v>97</v>
      </c>
      <c r="FY302" s="2">
        <v>51</v>
      </c>
      <c r="FZ302" s="2"/>
      <c r="GA302" s="2" t="s">
        <v>3</v>
      </c>
      <c r="GB302" s="2"/>
      <c r="GC302" s="2"/>
      <c r="GD302" s="2">
        <v>1</v>
      </c>
      <c r="GE302" s="2"/>
      <c r="GF302" s="2">
        <v>274903907</v>
      </c>
      <c r="GG302" s="2">
        <v>2</v>
      </c>
      <c r="GH302" s="2">
        <v>1</v>
      </c>
      <c r="GI302" s="2">
        <v>-2</v>
      </c>
      <c r="GJ302" s="2">
        <v>0</v>
      </c>
      <c r="GK302" s="2">
        <v>0</v>
      </c>
      <c r="GL302" s="2">
        <f>ROUND(IF(AND(BH302=3,BI302=3,FS302&lt;&gt;0),P302,0),2)</f>
        <v>0</v>
      </c>
      <c r="GM302" s="2">
        <f>ROUND(O302+X302+Y302,2)+GX302</f>
        <v>0</v>
      </c>
      <c r="GN302" s="2">
        <f>IF(OR(BI302=0,BI302=1),GM302-GX302,0)</f>
        <v>0</v>
      </c>
      <c r="GO302" s="2">
        <f>IF(BI302=2,GM302-GX302,0)</f>
        <v>0</v>
      </c>
      <c r="GP302" s="2">
        <f>IF(BI302=4,GM302-GX302,0)</f>
        <v>0</v>
      </c>
      <c r="GQ302" s="2"/>
      <c r="GR302" s="2">
        <v>0</v>
      </c>
      <c r="GS302" s="2">
        <v>3</v>
      </c>
      <c r="GT302" s="2">
        <v>0</v>
      </c>
      <c r="GU302" s="2" t="s">
        <v>3</v>
      </c>
      <c r="GV302" s="2">
        <f>ROUND((GT302),2)</f>
        <v>0</v>
      </c>
      <c r="GW302" s="2">
        <v>1</v>
      </c>
      <c r="GX302" s="2">
        <f>ROUND(HC302*I302,2)</f>
        <v>0</v>
      </c>
      <c r="GY302" s="2"/>
      <c r="GZ302" s="2"/>
      <c r="HA302" s="2">
        <v>0</v>
      </c>
      <c r="HB302" s="2">
        <v>0</v>
      </c>
      <c r="HC302" s="2">
        <f>0</f>
        <v>0</v>
      </c>
      <c r="HD302" s="2"/>
      <c r="HE302" s="2" t="s">
        <v>3</v>
      </c>
      <c r="HF302" s="2" t="s">
        <v>3</v>
      </c>
      <c r="HG302" s="2"/>
      <c r="HH302" s="2"/>
      <c r="HI302" s="2"/>
      <c r="HJ302" s="2"/>
      <c r="HK302" s="2"/>
      <c r="HL302" s="2"/>
      <c r="HM302" s="2" t="s">
        <v>3</v>
      </c>
      <c r="HN302" s="2" t="s">
        <v>147</v>
      </c>
      <c r="HO302" s="2" t="s">
        <v>148</v>
      </c>
      <c r="HP302" s="2" t="s">
        <v>145</v>
      </c>
      <c r="HQ302" s="2" t="s">
        <v>145</v>
      </c>
      <c r="HR302" s="2"/>
      <c r="HS302" s="2">
        <v>0</v>
      </c>
      <c r="HT302" s="2"/>
      <c r="HU302" s="2"/>
      <c r="HV302" s="2"/>
      <c r="HW302" s="2"/>
      <c r="HX302" s="2"/>
      <c r="HY302" s="2"/>
      <c r="HZ302" s="2"/>
      <c r="IA302" s="2"/>
      <c r="IB302" s="2"/>
      <c r="IC302" s="2"/>
      <c r="ID302" s="2"/>
      <c r="IE302" s="2"/>
      <c r="IF302" s="2"/>
      <c r="IG302" s="2"/>
      <c r="IH302" s="2"/>
      <c r="II302" s="2"/>
      <c r="IJ302" s="2"/>
      <c r="IK302" s="2">
        <v>0</v>
      </c>
      <c r="IL302" s="2"/>
      <c r="IM302" s="2"/>
      <c r="IN302" s="2"/>
      <c r="IO302" s="2"/>
      <c r="IP302" s="2"/>
      <c r="IQ302" s="2"/>
      <c r="IR302" s="2"/>
      <c r="IS302" s="2"/>
      <c r="IT302" s="2"/>
      <c r="IU302" s="2"/>
    </row>
    <row r="303" spans="1:255" x14ac:dyDescent="0.2">
      <c r="A303">
        <v>18</v>
      </c>
      <c r="B303">
        <v>1</v>
      </c>
      <c r="C303">
        <v>604</v>
      </c>
      <c r="E303" t="s">
        <v>328</v>
      </c>
      <c r="F303" t="s">
        <v>150</v>
      </c>
      <c r="G303" t="s">
        <v>151</v>
      </c>
      <c r="H303" t="s">
        <v>152</v>
      </c>
      <c r="I303">
        <f>J303</f>
        <v>2</v>
      </c>
      <c r="J303">
        <v>2</v>
      </c>
      <c r="K303">
        <v>2</v>
      </c>
      <c r="L303">
        <v>7.1999999999999995E-2</v>
      </c>
      <c r="M303">
        <v>7.1999999999999995E-2</v>
      </c>
      <c r="N303">
        <f>ROUND(L303-M303,4)</f>
        <v>0</v>
      </c>
      <c r="O303">
        <f>ROUND(P303,2)</f>
        <v>0</v>
      </c>
      <c r="P303">
        <f>ROUND(ROUND(ROUND(SUMIF(SmtRes!AQ597:'SmtRes'!AQ604,"=1",SmtRes!CU597:'SmtRes'!CU604),2),2)*I303/100,2)</f>
        <v>0</v>
      </c>
      <c r="Q303">
        <f>ROUND(CR303*I303,2)</f>
        <v>0</v>
      </c>
      <c r="R303">
        <f>ROUND(CS303*I303,2)</f>
        <v>0</v>
      </c>
      <c r="S303">
        <f>ROUND(CT303*I303,2)</f>
        <v>0</v>
      </c>
      <c r="T303">
        <f>ROUND(CU303*I303,2)</f>
        <v>0</v>
      </c>
      <c r="U303">
        <f>ROUND(CV303*I303,7)</f>
        <v>0</v>
      </c>
      <c r="V303">
        <f>ROUND(CW303*I303,7)</f>
        <v>0</v>
      </c>
      <c r="W303">
        <f>ROUND(CX303*I303,2)</f>
        <v>0</v>
      </c>
      <c r="X303">
        <f t="shared" si="459"/>
        <v>0</v>
      </c>
      <c r="Y303">
        <f t="shared" si="459"/>
        <v>0</v>
      </c>
      <c r="AA303">
        <v>85057623</v>
      </c>
      <c r="AB303">
        <f>ROUND((AC303+AD303+AF303),2)</f>
        <v>0</v>
      </c>
      <c r="AC303">
        <f>ROUND((ES303),2)</f>
        <v>0</v>
      </c>
      <c r="AD303">
        <f>ROUND((((ET303)-(EU303))+AE303),2)</f>
        <v>0</v>
      </c>
      <c r="AE303">
        <f>ROUND((EU303),2)</f>
        <v>0</v>
      </c>
      <c r="AF303">
        <f>ROUND((EV303),2)</f>
        <v>0</v>
      </c>
      <c r="AG303">
        <f>ROUND((AP303),2)</f>
        <v>0</v>
      </c>
      <c r="AH303">
        <f>(EW303)</f>
        <v>0</v>
      </c>
      <c r="AI303">
        <f>(EX303)</f>
        <v>0</v>
      </c>
      <c r="AJ303">
        <f>(AS303)</f>
        <v>0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0</v>
      </c>
      <c r="AR303">
        <v>0</v>
      </c>
      <c r="AS303">
        <v>0</v>
      </c>
      <c r="AT303">
        <v>97</v>
      </c>
      <c r="AU303">
        <v>51</v>
      </c>
      <c r="AV303">
        <v>1</v>
      </c>
      <c r="AW303">
        <v>1</v>
      </c>
      <c r="AZ303">
        <v>1</v>
      </c>
      <c r="BA303">
        <v>1</v>
      </c>
      <c r="BB303">
        <v>1</v>
      </c>
      <c r="BC303">
        <v>1</v>
      </c>
      <c r="BD303" t="s">
        <v>3</v>
      </c>
      <c r="BE303" t="s">
        <v>3</v>
      </c>
      <c r="BF303" t="s">
        <v>3</v>
      </c>
      <c r="BG303" t="s">
        <v>3</v>
      </c>
      <c r="BH303">
        <v>3</v>
      </c>
      <c r="BI303">
        <v>2</v>
      </c>
      <c r="BJ303" t="s">
        <v>3</v>
      </c>
      <c r="BM303">
        <v>108001</v>
      </c>
      <c r="BN303">
        <v>0</v>
      </c>
      <c r="BO303" t="s">
        <v>3</v>
      </c>
      <c r="BP303">
        <v>0</v>
      </c>
      <c r="BQ303">
        <v>3</v>
      </c>
      <c r="BR303">
        <v>0</v>
      </c>
      <c r="BS303">
        <v>1</v>
      </c>
      <c r="BT303">
        <v>1</v>
      </c>
      <c r="BU303">
        <v>1</v>
      </c>
      <c r="BV303">
        <v>1</v>
      </c>
      <c r="BW303">
        <v>1</v>
      </c>
      <c r="BX303">
        <v>1</v>
      </c>
      <c r="BY303" t="s">
        <v>3</v>
      </c>
      <c r="BZ303">
        <v>97</v>
      </c>
      <c r="CA303">
        <v>51</v>
      </c>
      <c r="CB303" t="s">
        <v>3</v>
      </c>
      <c r="CE303">
        <v>0</v>
      </c>
      <c r="CF303">
        <v>0</v>
      </c>
      <c r="CG303">
        <v>0</v>
      </c>
      <c r="CH303">
        <v>14</v>
      </c>
      <c r="CI303">
        <v>1</v>
      </c>
      <c r="CJ303">
        <v>0</v>
      </c>
      <c r="CK303">
        <v>0</v>
      </c>
      <c r="CL303">
        <v>0</v>
      </c>
      <c r="CM303">
        <v>0</v>
      </c>
      <c r="CN303" t="s">
        <v>3</v>
      </c>
      <c r="CO303">
        <v>0</v>
      </c>
      <c r="CP303">
        <f>0</f>
        <v>0</v>
      </c>
      <c r="CQ303">
        <f>0</f>
        <v>0</v>
      </c>
      <c r="CR303">
        <f>0</f>
        <v>0</v>
      </c>
      <c r="CS303">
        <f>0</f>
        <v>0</v>
      </c>
      <c r="CT303">
        <f>0</f>
        <v>0</v>
      </c>
      <c r="CU303">
        <f>0</f>
        <v>0</v>
      </c>
      <c r="CV303">
        <f>0</f>
        <v>0</v>
      </c>
      <c r="CW303">
        <f>0</f>
        <v>0</v>
      </c>
      <c r="CX303">
        <f>0</f>
        <v>0</v>
      </c>
      <c r="CY303">
        <f>0</f>
        <v>0</v>
      </c>
      <c r="CZ303">
        <f>0</f>
        <v>0</v>
      </c>
      <c r="DC303" t="s">
        <v>3</v>
      </c>
      <c r="DD303" t="s">
        <v>3</v>
      </c>
      <c r="DE303" t="s">
        <v>3</v>
      </c>
      <c r="DF303" t="s">
        <v>3</v>
      </c>
      <c r="DG303" t="s">
        <v>3</v>
      </c>
      <c r="DH303" t="s">
        <v>3</v>
      </c>
      <c r="DI303" t="s">
        <v>3</v>
      </c>
      <c r="DJ303" t="s">
        <v>3</v>
      </c>
      <c r="DK303" t="s">
        <v>3</v>
      </c>
      <c r="DL303" t="s">
        <v>3</v>
      </c>
      <c r="DM303" t="s">
        <v>3</v>
      </c>
      <c r="DN303">
        <v>0</v>
      </c>
      <c r="DO303">
        <v>0</v>
      </c>
      <c r="DP303">
        <v>1</v>
      </c>
      <c r="DQ303">
        <v>1</v>
      </c>
      <c r="DU303">
        <v>1013</v>
      </c>
      <c r="DV303" t="s">
        <v>152</v>
      </c>
      <c r="DW303" t="s">
        <v>152</v>
      </c>
      <c r="DX303">
        <v>1</v>
      </c>
      <c r="DZ303" t="s">
        <v>3</v>
      </c>
      <c r="EA303" t="s">
        <v>3</v>
      </c>
      <c r="EB303" t="s">
        <v>3</v>
      </c>
      <c r="EC303" t="s">
        <v>3</v>
      </c>
      <c r="EE303">
        <v>83666702</v>
      </c>
      <c r="EF303">
        <v>3</v>
      </c>
      <c r="EG303" t="s">
        <v>144</v>
      </c>
      <c r="EH303">
        <v>0</v>
      </c>
      <c r="EI303" t="s">
        <v>3</v>
      </c>
      <c r="EJ303">
        <v>2</v>
      </c>
      <c r="EK303">
        <v>108001</v>
      </c>
      <c r="EL303" t="s">
        <v>145</v>
      </c>
      <c r="EM303" t="s">
        <v>146</v>
      </c>
      <c r="EO303" t="s">
        <v>3</v>
      </c>
      <c r="EQ303">
        <v>0</v>
      </c>
      <c r="ER303">
        <v>0</v>
      </c>
      <c r="ES303">
        <v>0</v>
      </c>
      <c r="ET303">
        <v>0</v>
      </c>
      <c r="EU303">
        <v>0</v>
      </c>
      <c r="EV303">
        <v>0</v>
      </c>
      <c r="EW303">
        <v>0</v>
      </c>
      <c r="EX303">
        <v>0</v>
      </c>
      <c r="FQ303">
        <v>0</v>
      </c>
      <c r="FR303">
        <v>0</v>
      </c>
      <c r="FS303">
        <v>0</v>
      </c>
      <c r="FX303">
        <v>97</v>
      </c>
      <c r="FY303">
        <v>51</v>
      </c>
      <c r="GA303" t="s">
        <v>3</v>
      </c>
      <c r="GD303">
        <v>1</v>
      </c>
      <c r="GF303">
        <v>274903907</v>
      </c>
      <c r="GG303">
        <v>2</v>
      </c>
      <c r="GH303">
        <v>1</v>
      </c>
      <c r="GI303">
        <v>-2</v>
      </c>
      <c r="GJ303">
        <v>0</v>
      </c>
      <c r="GK303">
        <v>0</v>
      </c>
      <c r="GL303">
        <f>ROUND(IF(AND(BH303=3,BI303=3,FS303&lt;&gt;0),P303,0),2)</f>
        <v>0</v>
      </c>
      <c r="GM303">
        <f>ROUND(O303+X303+Y303,2)+GX303</f>
        <v>0</v>
      </c>
      <c r="GN303">
        <f>IF(OR(BI303=0,BI303=1),GM303-GX303,0)</f>
        <v>0</v>
      </c>
      <c r="GO303">
        <f>IF(BI303=2,GM303-GX303,0)</f>
        <v>0</v>
      </c>
      <c r="GP303">
        <f>IF(BI303=4,GM303-GX303,0)</f>
        <v>0</v>
      </c>
      <c r="GR303">
        <v>0</v>
      </c>
      <c r="GS303">
        <v>3</v>
      </c>
      <c r="GT303">
        <v>0</v>
      </c>
      <c r="GU303" t="s">
        <v>3</v>
      </c>
      <c r="GV303">
        <f>ROUND((GT303),2)</f>
        <v>0</v>
      </c>
      <c r="GW303">
        <v>1</v>
      </c>
      <c r="GX303">
        <f>ROUND(HC303*I303,2)</f>
        <v>0</v>
      </c>
      <c r="HA303">
        <v>0</v>
      </c>
      <c r="HB303">
        <v>0</v>
      </c>
      <c r="HC303">
        <f>0</f>
        <v>0</v>
      </c>
      <c r="HE303" t="s">
        <v>3</v>
      </c>
      <c r="HF303" t="s">
        <v>3</v>
      </c>
      <c r="HM303" t="s">
        <v>3</v>
      </c>
      <c r="HN303" t="s">
        <v>147</v>
      </c>
      <c r="HO303" t="s">
        <v>148</v>
      </c>
      <c r="HP303" t="s">
        <v>145</v>
      </c>
      <c r="HQ303" t="s">
        <v>145</v>
      </c>
      <c r="HS303">
        <v>0</v>
      </c>
      <c r="IK303">
        <v>0</v>
      </c>
    </row>
    <row r="304" spans="1:255" x14ac:dyDescent="0.2">
      <c r="A304" s="2">
        <v>17</v>
      </c>
      <c r="B304" s="2">
        <v>1</v>
      </c>
      <c r="C304" s="2">
        <f>ROW(SmtRes!A613)</f>
        <v>613</v>
      </c>
      <c r="D304" s="2">
        <f>ROW(EtalonRes!A613)</f>
        <v>613</v>
      </c>
      <c r="E304" s="2" t="s">
        <v>329</v>
      </c>
      <c r="F304" s="2" t="s">
        <v>330</v>
      </c>
      <c r="G304" s="2" t="s">
        <v>331</v>
      </c>
      <c r="H304" s="2" t="s">
        <v>142</v>
      </c>
      <c r="I304" s="2">
        <v>0</v>
      </c>
      <c r="J304" s="2">
        <v>0</v>
      </c>
      <c r="K304" s="2">
        <v>0</v>
      </c>
      <c r="L304" s="2">
        <v>0.21</v>
      </c>
      <c r="M304" s="2">
        <v>0.21</v>
      </c>
      <c r="N304" s="2">
        <f>ROUND(L304-M304,4)</f>
        <v>0</v>
      </c>
      <c r="O304" s="2">
        <f>ROUND(CP304,2)</f>
        <v>0</v>
      </c>
      <c r="P304" s="2">
        <f>SUMIF(SmtRes!AQ605:'SmtRes'!AQ613,"=1",SmtRes!DF605:'SmtRes'!DF613)</f>
        <v>0</v>
      </c>
      <c r="Q304" s="2">
        <f>SUMIF(SmtRes!AQ605:'SmtRes'!AQ613,"=1",SmtRes!DG605:'SmtRes'!DG613)</f>
        <v>0</v>
      </c>
      <c r="R304" s="2">
        <f>SUMIF(SmtRes!AQ605:'SmtRes'!AQ613,"=1",SmtRes!DH605:'SmtRes'!DH613)</f>
        <v>0</v>
      </c>
      <c r="S304" s="2">
        <f>SUMIF(SmtRes!AQ605:'SmtRes'!AQ613,"=1",SmtRes!DI605:'SmtRes'!DI613)</f>
        <v>0</v>
      </c>
      <c r="T304" s="2">
        <f>ROUND(CU304*I304,2)</f>
        <v>0</v>
      </c>
      <c r="U304" s="2">
        <f>SUMIF(SmtRes!AQ605:'SmtRes'!AQ613,"=1",SmtRes!CV605:'SmtRes'!CV613)</f>
        <v>0</v>
      </c>
      <c r="V304" s="2">
        <f>SUMIF(SmtRes!AQ605:'SmtRes'!AQ613,"=1",SmtRes!CW605:'SmtRes'!CW613)</f>
        <v>0</v>
      </c>
      <c r="W304" s="2">
        <f>ROUND(CX304*I304,2)</f>
        <v>0</v>
      </c>
      <c r="X304" s="2">
        <f t="shared" si="459"/>
        <v>0</v>
      </c>
      <c r="Y304" s="2">
        <f t="shared" si="459"/>
        <v>0</v>
      </c>
      <c r="Z304" s="2"/>
      <c r="AA304" s="2">
        <v>85057682</v>
      </c>
      <c r="AB304" s="2">
        <f>ROUND((AC304+AD304+AF304),2)</f>
        <v>17695.5</v>
      </c>
      <c r="AC304" s="2">
        <f>ROUND((SUM(SmtRes!BQ605:'SmtRes'!BQ613)),2)</f>
        <v>2527.79</v>
      </c>
      <c r="AD304" s="2">
        <f>ROUND((((SUM(SmtRes!BR605:'SmtRes'!BR613))-(SUM(SmtRes!BS605:'SmtRes'!BS613)))+AE304),2)</f>
        <v>485.92</v>
      </c>
      <c r="AE304" s="2">
        <f>ROUND((SUM(SmtRes!BS605:'SmtRes'!BS613)),2)</f>
        <v>323.38</v>
      </c>
      <c r="AF304" s="2">
        <f>ROUND((SUM(SmtRes!BT605:'SmtRes'!BT613)),2)</f>
        <v>14681.79</v>
      </c>
      <c r="AG304" s="2">
        <f>ROUND((AP304),2)</f>
        <v>0</v>
      </c>
      <c r="AH304" s="2">
        <f>(SUM(SmtRes!BU605:'SmtRes'!BU613))</f>
        <v>18.5</v>
      </c>
      <c r="AI304" s="2">
        <f>(SUM(SmtRes!BV605:'SmtRes'!BV613))</f>
        <v>0.34</v>
      </c>
      <c r="AJ304" s="2">
        <f>(AS304)</f>
        <v>0</v>
      </c>
      <c r="AK304" s="2">
        <v>18018.888879999999</v>
      </c>
      <c r="AL304" s="2">
        <v>2527.7940799999997</v>
      </c>
      <c r="AM304" s="2">
        <v>485.92730000000006</v>
      </c>
      <c r="AN304" s="2">
        <v>323.38250000000005</v>
      </c>
      <c r="AO304" s="2">
        <v>14681.785</v>
      </c>
      <c r="AP304" s="2">
        <v>0</v>
      </c>
      <c r="AQ304" s="2">
        <v>18.5</v>
      </c>
      <c r="AR304" s="2">
        <v>0.34</v>
      </c>
      <c r="AS304" s="2">
        <v>0</v>
      </c>
      <c r="AT304" s="2">
        <v>97</v>
      </c>
      <c r="AU304" s="2">
        <v>51</v>
      </c>
      <c r="AV304" s="2">
        <v>1</v>
      </c>
      <c r="AW304" s="2">
        <v>1</v>
      </c>
      <c r="AX304" s="2"/>
      <c r="AY304" s="2"/>
      <c r="AZ304" s="2">
        <v>1</v>
      </c>
      <c r="BA304" s="2">
        <v>1</v>
      </c>
      <c r="BB304" s="2">
        <v>1</v>
      </c>
      <c r="BC304" s="2">
        <v>1</v>
      </c>
      <c r="BD304" s="2" t="s">
        <v>3</v>
      </c>
      <c r="BE304" s="2" t="s">
        <v>3</v>
      </c>
      <c r="BF304" s="2" t="s">
        <v>3</v>
      </c>
      <c r="BG304" s="2" t="s">
        <v>3</v>
      </c>
      <c r="BH304" s="2">
        <v>0</v>
      </c>
      <c r="BI304" s="2">
        <v>2</v>
      </c>
      <c r="BJ304" s="2" t="s">
        <v>332</v>
      </c>
      <c r="BK304" s="2"/>
      <c r="BL304" s="2"/>
      <c r="BM304" s="2">
        <v>108001</v>
      </c>
      <c r="BN304" s="2">
        <v>0</v>
      </c>
      <c r="BO304" s="2" t="s">
        <v>3</v>
      </c>
      <c r="BP304" s="2">
        <v>0</v>
      </c>
      <c r="BQ304" s="2">
        <v>3</v>
      </c>
      <c r="BR304" s="2">
        <v>0</v>
      </c>
      <c r="BS304" s="2">
        <v>1</v>
      </c>
      <c r="BT304" s="2">
        <v>1</v>
      </c>
      <c r="BU304" s="2">
        <v>1</v>
      </c>
      <c r="BV304" s="2">
        <v>1</v>
      </c>
      <c r="BW304" s="2">
        <v>1</v>
      </c>
      <c r="BX304" s="2">
        <v>1</v>
      </c>
      <c r="BY304" s="2" t="s">
        <v>3</v>
      </c>
      <c r="BZ304" s="2">
        <v>97</v>
      </c>
      <c r="CA304" s="2">
        <v>51</v>
      </c>
      <c r="CB304" s="2" t="s">
        <v>3</v>
      </c>
      <c r="CC304" s="2"/>
      <c r="CD304" s="2"/>
      <c r="CE304" s="2">
        <v>0</v>
      </c>
      <c r="CF304" s="2">
        <v>0</v>
      </c>
      <c r="CG304" s="2">
        <v>0</v>
      </c>
      <c r="CH304" s="2">
        <v>15</v>
      </c>
      <c r="CI304" s="2">
        <v>0</v>
      </c>
      <c r="CJ304" s="2">
        <v>0</v>
      </c>
      <c r="CK304" s="2">
        <v>0</v>
      </c>
      <c r="CL304" s="2">
        <v>0</v>
      </c>
      <c r="CM304" s="2">
        <v>0</v>
      </c>
      <c r="CN304" s="2" t="s">
        <v>3</v>
      </c>
      <c r="CO304" s="2">
        <v>0</v>
      </c>
      <c r="CP304" s="2">
        <f>(P304+Q304+S304+R304)</f>
        <v>0</v>
      </c>
      <c r="CQ304" s="2">
        <f>SUMIF(SmtRes!AQ605:'SmtRes'!AQ613,"=1",SmtRes!AA605:'SmtRes'!AA613)</f>
        <v>51256.609999999993</v>
      </c>
      <c r="CR304" s="2">
        <f>SUMIF(SmtRes!AQ605:'SmtRes'!AQ613,"=1",SmtRes!AB605:'SmtRes'!AB613)</f>
        <v>2302.6</v>
      </c>
      <c r="CS304" s="2">
        <f>SUMIF(SmtRes!AQ605:'SmtRes'!AQ613,"=1",SmtRes!AC605:'SmtRes'!AC613)</f>
        <v>1902.25</v>
      </c>
      <c r="CT304" s="2">
        <f>SUMIF(SmtRes!AQ605:'SmtRes'!AQ613,"=1",SmtRes!AD605:'SmtRes'!AD613)</f>
        <v>793.61</v>
      </c>
      <c r="CU304" s="2">
        <f>AG304</f>
        <v>0</v>
      </c>
      <c r="CV304" s="2">
        <f>SUMIF(SmtRes!AQ605:'SmtRes'!AQ613,"=1",SmtRes!BU605:'SmtRes'!BU613)</f>
        <v>18.5</v>
      </c>
      <c r="CW304" s="2">
        <f>SUMIF(SmtRes!AQ605:'SmtRes'!AQ613,"=1",SmtRes!BV605:'SmtRes'!BV613)</f>
        <v>0.34</v>
      </c>
      <c r="CX304" s="2">
        <f>AJ304</f>
        <v>0</v>
      </c>
      <c r="CY304" s="2">
        <f>(((S304+R304)*AT304)/100)</f>
        <v>0</v>
      </c>
      <c r="CZ304" s="2">
        <f>(((S304+R304)*AU304)/100)</f>
        <v>0</v>
      </c>
      <c r="DA304" s="2"/>
      <c r="DB304" s="2"/>
      <c r="DC304" s="2" t="s">
        <v>3</v>
      </c>
      <c r="DD304" s="2" t="s">
        <v>3</v>
      </c>
      <c r="DE304" s="2" t="s">
        <v>3</v>
      </c>
      <c r="DF304" s="2" t="s">
        <v>3</v>
      </c>
      <c r="DG304" s="2" t="s">
        <v>3</v>
      </c>
      <c r="DH304" s="2" t="s">
        <v>3</v>
      </c>
      <c r="DI304" s="2" t="s">
        <v>3</v>
      </c>
      <c r="DJ304" s="2" t="s">
        <v>3</v>
      </c>
      <c r="DK304" s="2" t="s">
        <v>3</v>
      </c>
      <c r="DL304" s="2" t="s">
        <v>3</v>
      </c>
      <c r="DM304" s="2" t="s">
        <v>3</v>
      </c>
      <c r="DN304" s="2">
        <v>0</v>
      </c>
      <c r="DO304" s="2">
        <v>0</v>
      </c>
      <c r="DP304" s="2">
        <v>1</v>
      </c>
      <c r="DQ304" s="2">
        <v>1</v>
      </c>
      <c r="DR304" s="2"/>
      <c r="DS304" s="2"/>
      <c r="DT304" s="2"/>
      <c r="DU304" s="2">
        <v>1003</v>
      </c>
      <c r="DV304" s="2" t="s">
        <v>142</v>
      </c>
      <c r="DW304" s="2" t="s">
        <v>142</v>
      </c>
      <c r="DX304" s="2">
        <v>100</v>
      </c>
      <c r="DY304" s="2"/>
      <c r="DZ304" s="2" t="s">
        <v>3</v>
      </c>
      <c r="EA304" s="2" t="s">
        <v>3</v>
      </c>
      <c r="EB304" s="2" t="s">
        <v>3</v>
      </c>
      <c r="EC304" s="2" t="s">
        <v>3</v>
      </c>
      <c r="ED304" s="2"/>
      <c r="EE304" s="2">
        <v>83666702</v>
      </c>
      <c r="EF304" s="2">
        <v>3</v>
      </c>
      <c r="EG304" s="2" t="s">
        <v>144</v>
      </c>
      <c r="EH304" s="2">
        <v>0</v>
      </c>
      <c r="EI304" s="2" t="s">
        <v>3</v>
      </c>
      <c r="EJ304" s="2">
        <v>2</v>
      </c>
      <c r="EK304" s="2">
        <v>108001</v>
      </c>
      <c r="EL304" s="2" t="s">
        <v>145</v>
      </c>
      <c r="EM304" s="2" t="s">
        <v>146</v>
      </c>
      <c r="EN304" s="2"/>
      <c r="EO304" s="2" t="s">
        <v>3</v>
      </c>
      <c r="EP304" s="2"/>
      <c r="EQ304" s="2">
        <v>131072</v>
      </c>
      <c r="ER304" s="2">
        <v>0</v>
      </c>
      <c r="ES304" s="2">
        <v>0</v>
      </c>
      <c r="ET304" s="2">
        <v>0</v>
      </c>
      <c r="EU304" s="2">
        <v>0</v>
      </c>
      <c r="EV304" s="2">
        <v>0</v>
      </c>
      <c r="EW304" s="2">
        <v>18.5</v>
      </c>
      <c r="EX304" s="2">
        <v>0.34</v>
      </c>
      <c r="EY304" s="2">
        <v>0</v>
      </c>
      <c r="EZ304" s="2"/>
      <c r="FA304" s="2"/>
      <c r="FB304" s="2"/>
      <c r="FC304" s="2"/>
      <c r="FD304" s="2"/>
      <c r="FE304" s="2"/>
      <c r="FF304" s="2"/>
      <c r="FG304" s="2"/>
      <c r="FH304" s="2"/>
      <c r="FI304" s="2"/>
      <c r="FJ304" s="2"/>
      <c r="FK304" s="2"/>
      <c r="FL304" s="2"/>
      <c r="FM304" s="2"/>
      <c r="FN304" s="2"/>
      <c r="FO304" s="2"/>
      <c r="FP304" s="2"/>
      <c r="FQ304" s="2">
        <v>0</v>
      </c>
      <c r="FR304" s="2">
        <v>0</v>
      </c>
      <c r="FS304" s="2">
        <v>0</v>
      </c>
      <c r="FT304" s="2"/>
      <c r="FU304" s="2"/>
      <c r="FV304" s="2"/>
      <c r="FW304" s="2"/>
      <c r="FX304" s="2">
        <v>97</v>
      </c>
      <c r="FY304" s="2">
        <v>51</v>
      </c>
      <c r="FZ304" s="2"/>
      <c r="GA304" s="2" t="s">
        <v>3</v>
      </c>
      <c r="GB304" s="2"/>
      <c r="GC304" s="2"/>
      <c r="GD304" s="2">
        <v>1</v>
      </c>
      <c r="GE304" s="2"/>
      <c r="GF304" s="2">
        <v>1494873545</v>
      </c>
      <c r="GG304" s="2">
        <v>2</v>
      </c>
      <c r="GH304" s="2">
        <v>1</v>
      </c>
      <c r="GI304" s="2">
        <v>-2</v>
      </c>
      <c r="GJ304" s="2">
        <v>0</v>
      </c>
      <c r="GK304" s="2">
        <v>0</v>
      </c>
      <c r="GL304" s="2">
        <f>ROUND(IF(AND(BH304=3,BI304=3,FS304&lt;&gt;0),P304,0),2)</f>
        <v>0</v>
      </c>
      <c r="GM304" s="2">
        <f>ROUND(O304+X304+Y304,2)+GX304</f>
        <v>0</v>
      </c>
      <c r="GN304" s="2">
        <f>IF(OR(BI304=0,BI304=1),GM304-GX304,0)</f>
        <v>0</v>
      </c>
      <c r="GO304" s="2">
        <f>IF(BI304=2,GM304-GX304,0)</f>
        <v>0</v>
      </c>
      <c r="GP304" s="2">
        <f>IF(BI304=4,GM304-GX304,0)</f>
        <v>0</v>
      </c>
      <c r="GQ304" s="2"/>
      <c r="GR304" s="2">
        <v>0</v>
      </c>
      <c r="GS304" s="2">
        <v>3</v>
      </c>
      <c r="GT304" s="2">
        <v>0</v>
      </c>
      <c r="GU304" s="2" t="s">
        <v>3</v>
      </c>
      <c r="GV304" s="2">
        <f>ROUND((GT304),2)</f>
        <v>0</v>
      </c>
      <c r="GW304" s="2">
        <v>1</v>
      </c>
      <c r="GX304" s="2">
        <f>ROUND(HC304*I304,2)</f>
        <v>0</v>
      </c>
      <c r="GY304" s="2"/>
      <c r="GZ304" s="2"/>
      <c r="HA304" s="2">
        <v>0</v>
      </c>
      <c r="HB304" s="2">
        <v>0</v>
      </c>
      <c r="HC304" s="2">
        <f>GV304*GW304</f>
        <v>0</v>
      </c>
      <c r="HD304" s="2"/>
      <c r="HE304" s="2" t="s">
        <v>3</v>
      </c>
      <c r="HF304" s="2" t="s">
        <v>3</v>
      </c>
      <c r="HG304" s="2"/>
      <c r="HH304" s="2"/>
      <c r="HI304" s="2"/>
      <c r="HJ304" s="2"/>
      <c r="HK304" s="2"/>
      <c r="HL304" s="2"/>
      <c r="HM304" s="2" t="s">
        <v>3</v>
      </c>
      <c r="HN304" s="2" t="s">
        <v>147</v>
      </c>
      <c r="HO304" s="2" t="s">
        <v>148</v>
      </c>
      <c r="HP304" s="2" t="s">
        <v>145</v>
      </c>
      <c r="HQ304" s="2" t="s">
        <v>145</v>
      </c>
      <c r="HR304" s="2"/>
      <c r="HS304" s="2">
        <v>0</v>
      </c>
      <c r="HT304" s="2"/>
      <c r="HU304" s="2"/>
      <c r="HV304" s="2"/>
      <c r="HW304" s="2"/>
      <c r="HX304" s="2"/>
      <c r="HY304" s="2"/>
      <c r="HZ304" s="2"/>
      <c r="IA304" s="2"/>
      <c r="IB304" s="2"/>
      <c r="IC304" s="2"/>
      <c r="ID304" s="2"/>
      <c r="IE304" s="2"/>
      <c r="IF304" s="2"/>
      <c r="IG304" s="2"/>
      <c r="IH304" s="2"/>
      <c r="II304" s="2"/>
      <c r="IJ304" s="2"/>
      <c r="IK304" s="2">
        <v>0</v>
      </c>
      <c r="IL304" s="2"/>
      <c r="IM304" s="2"/>
      <c r="IN304" s="2"/>
      <c r="IO304" s="2"/>
      <c r="IP304" s="2"/>
      <c r="IQ304" s="2"/>
      <c r="IR304" s="2"/>
      <c r="IS304" s="2"/>
      <c r="IT304" s="2"/>
      <c r="IU304" s="2"/>
    </row>
    <row r="305" spans="1:255" x14ac:dyDescent="0.2">
      <c r="A305">
        <v>17</v>
      </c>
      <c r="B305">
        <v>1</v>
      </c>
      <c r="C305">
        <f>ROW(SmtRes!A622)</f>
        <v>622</v>
      </c>
      <c r="D305">
        <f>ROW(EtalonRes!A622)</f>
        <v>622</v>
      </c>
      <c r="E305" t="s">
        <v>329</v>
      </c>
      <c r="F305" t="s">
        <v>330</v>
      </c>
      <c r="G305" t="s">
        <v>331</v>
      </c>
      <c r="H305" t="s">
        <v>142</v>
      </c>
      <c r="I305">
        <v>0</v>
      </c>
      <c r="J305">
        <v>0</v>
      </c>
      <c r="K305">
        <v>0</v>
      </c>
      <c r="L305">
        <v>0.21</v>
      </c>
      <c r="M305">
        <v>0.21</v>
      </c>
      <c r="N305">
        <f>ROUND(L305-M305,4)</f>
        <v>0</v>
      </c>
      <c r="O305">
        <f>ROUND(CP305,2)</f>
        <v>0</v>
      </c>
      <c r="P305">
        <f>SUMIF(SmtRes!AQ614:'SmtRes'!AQ622,"=1",SmtRes!DF614:'SmtRes'!DF622)</f>
        <v>0</v>
      </c>
      <c r="Q305">
        <f>SUMIF(SmtRes!AQ614:'SmtRes'!AQ622,"=1",SmtRes!DG614:'SmtRes'!DG622)</f>
        <v>0</v>
      </c>
      <c r="R305">
        <f>SUMIF(SmtRes!AQ614:'SmtRes'!AQ622,"=1",SmtRes!DH614:'SmtRes'!DH622)</f>
        <v>0</v>
      </c>
      <c r="S305">
        <f>SUMIF(SmtRes!AQ614:'SmtRes'!AQ622,"=1",SmtRes!DI614:'SmtRes'!DI622)</f>
        <v>0</v>
      </c>
      <c r="T305">
        <f>ROUND(CU305*I305,2)</f>
        <v>0</v>
      </c>
      <c r="U305">
        <f>SUMIF(SmtRes!AQ614:'SmtRes'!AQ622,"=1",SmtRes!CV614:'SmtRes'!CV622)</f>
        <v>0</v>
      </c>
      <c r="V305">
        <f>SUMIF(SmtRes!AQ614:'SmtRes'!AQ622,"=1",SmtRes!CW614:'SmtRes'!CW622)</f>
        <v>0</v>
      </c>
      <c r="W305">
        <f>ROUND(CX305*I305,2)</f>
        <v>0</v>
      </c>
      <c r="X305">
        <f t="shared" si="459"/>
        <v>0</v>
      </c>
      <c r="Y305">
        <f t="shared" si="459"/>
        <v>0</v>
      </c>
      <c r="AA305">
        <v>85057623</v>
      </c>
      <c r="AB305">
        <f>ROUND((AC305+AD305+AF305),2)</f>
        <v>17695.5</v>
      </c>
      <c r="AC305">
        <f>ROUND((SUM(SmtRes!BQ614:'SmtRes'!BQ622)),2)</f>
        <v>2527.79</v>
      </c>
      <c r="AD305">
        <f>ROUND((((SUM(SmtRes!BR614:'SmtRes'!BR622))-(SUM(SmtRes!BS614:'SmtRes'!BS622)))+AE305),2)</f>
        <v>485.92</v>
      </c>
      <c r="AE305">
        <f>ROUND((SUM(SmtRes!BS614:'SmtRes'!BS622)),2)</f>
        <v>323.38</v>
      </c>
      <c r="AF305">
        <f>ROUND((SUM(SmtRes!BT614:'SmtRes'!BT622)),2)</f>
        <v>14681.79</v>
      </c>
      <c r="AG305">
        <f>ROUND((AP305),2)</f>
        <v>0</v>
      </c>
      <c r="AH305">
        <f>(SUM(SmtRes!BU614:'SmtRes'!BU622))</f>
        <v>18.5</v>
      </c>
      <c r="AI305">
        <f>(SUM(SmtRes!BV614:'SmtRes'!BV622))</f>
        <v>0.34</v>
      </c>
      <c r="AJ305">
        <f>(AS305)</f>
        <v>0</v>
      </c>
      <c r="AK305">
        <v>18018.888879999999</v>
      </c>
      <c r="AL305">
        <v>2527.7940799999997</v>
      </c>
      <c r="AM305">
        <v>485.92730000000006</v>
      </c>
      <c r="AN305">
        <v>323.38250000000005</v>
      </c>
      <c r="AO305">
        <v>14681.785</v>
      </c>
      <c r="AP305">
        <v>0</v>
      </c>
      <c r="AQ305">
        <v>18.5</v>
      </c>
      <c r="AR305">
        <v>0.34</v>
      </c>
      <c r="AS305">
        <v>0</v>
      </c>
      <c r="AT305">
        <v>97</v>
      </c>
      <c r="AU305">
        <v>51</v>
      </c>
      <c r="AV305">
        <v>1</v>
      </c>
      <c r="AW305">
        <v>1</v>
      </c>
      <c r="AZ305">
        <v>1</v>
      </c>
      <c r="BA305">
        <v>1</v>
      </c>
      <c r="BB305">
        <v>1</v>
      </c>
      <c r="BC305">
        <v>1</v>
      </c>
      <c r="BD305" t="s">
        <v>3</v>
      </c>
      <c r="BE305" t="s">
        <v>3</v>
      </c>
      <c r="BF305" t="s">
        <v>3</v>
      </c>
      <c r="BG305" t="s">
        <v>3</v>
      </c>
      <c r="BH305">
        <v>0</v>
      </c>
      <c r="BI305">
        <v>2</v>
      </c>
      <c r="BJ305" t="s">
        <v>332</v>
      </c>
      <c r="BM305">
        <v>108001</v>
      </c>
      <c r="BN305">
        <v>0</v>
      </c>
      <c r="BO305" t="s">
        <v>3</v>
      </c>
      <c r="BP305">
        <v>0</v>
      </c>
      <c r="BQ305">
        <v>3</v>
      </c>
      <c r="BR305">
        <v>0</v>
      </c>
      <c r="BS305">
        <v>1</v>
      </c>
      <c r="BT305">
        <v>1</v>
      </c>
      <c r="BU305">
        <v>1</v>
      </c>
      <c r="BV305">
        <v>1</v>
      </c>
      <c r="BW305">
        <v>1</v>
      </c>
      <c r="BX305">
        <v>1</v>
      </c>
      <c r="BY305" t="s">
        <v>3</v>
      </c>
      <c r="BZ305">
        <v>97</v>
      </c>
      <c r="CA305">
        <v>51</v>
      </c>
      <c r="CB305" t="s">
        <v>3</v>
      </c>
      <c r="CE305">
        <v>0</v>
      </c>
      <c r="CF305">
        <v>0</v>
      </c>
      <c r="CG305">
        <v>0</v>
      </c>
      <c r="CH305">
        <v>15</v>
      </c>
      <c r="CI305">
        <v>0</v>
      </c>
      <c r="CJ305">
        <v>0</v>
      </c>
      <c r="CK305">
        <v>0</v>
      </c>
      <c r="CL305">
        <v>0</v>
      </c>
      <c r="CM305">
        <v>0</v>
      </c>
      <c r="CN305" t="s">
        <v>3</v>
      </c>
      <c r="CO305">
        <v>0</v>
      </c>
      <c r="CP305">
        <f>(P305+Q305+S305+R305)</f>
        <v>0</v>
      </c>
      <c r="CQ305">
        <f>SUMIF(SmtRes!AQ614:'SmtRes'!AQ622,"=1",SmtRes!AA614:'SmtRes'!AA622)</f>
        <v>51256.609999999993</v>
      </c>
      <c r="CR305">
        <f>SUMIF(SmtRes!AQ614:'SmtRes'!AQ622,"=1",SmtRes!AB614:'SmtRes'!AB622)</f>
        <v>2302.6</v>
      </c>
      <c r="CS305">
        <f>SUMIF(SmtRes!AQ614:'SmtRes'!AQ622,"=1",SmtRes!AC614:'SmtRes'!AC622)</f>
        <v>1902.25</v>
      </c>
      <c r="CT305">
        <f>SUMIF(SmtRes!AQ614:'SmtRes'!AQ622,"=1",SmtRes!AD614:'SmtRes'!AD622)</f>
        <v>793.61</v>
      </c>
      <c r="CU305">
        <f>AG305</f>
        <v>0</v>
      </c>
      <c r="CV305">
        <f>SUMIF(SmtRes!AQ614:'SmtRes'!AQ622,"=1",SmtRes!BU614:'SmtRes'!BU622)</f>
        <v>18.5</v>
      </c>
      <c r="CW305">
        <f>SUMIF(SmtRes!AQ614:'SmtRes'!AQ622,"=1",SmtRes!BV614:'SmtRes'!BV622)</f>
        <v>0.34</v>
      </c>
      <c r="CX305">
        <f>AJ305</f>
        <v>0</v>
      </c>
      <c r="CY305">
        <f>(((S305+R305)*AT305)/100)</f>
        <v>0</v>
      </c>
      <c r="CZ305">
        <f>(((S305+R305)*AU305)/100)</f>
        <v>0</v>
      </c>
      <c r="DC305" t="s">
        <v>3</v>
      </c>
      <c r="DD305" t="s">
        <v>3</v>
      </c>
      <c r="DE305" t="s">
        <v>3</v>
      </c>
      <c r="DF305" t="s">
        <v>3</v>
      </c>
      <c r="DG305" t="s">
        <v>3</v>
      </c>
      <c r="DH305" t="s">
        <v>3</v>
      </c>
      <c r="DI305" t="s">
        <v>3</v>
      </c>
      <c r="DJ305" t="s">
        <v>3</v>
      </c>
      <c r="DK305" t="s">
        <v>3</v>
      </c>
      <c r="DL305" t="s">
        <v>3</v>
      </c>
      <c r="DM305" t="s">
        <v>3</v>
      </c>
      <c r="DN305">
        <v>0</v>
      </c>
      <c r="DO305">
        <v>0</v>
      </c>
      <c r="DP305">
        <v>1</v>
      </c>
      <c r="DQ305">
        <v>1</v>
      </c>
      <c r="DU305">
        <v>1003</v>
      </c>
      <c r="DV305" t="s">
        <v>142</v>
      </c>
      <c r="DW305" t="s">
        <v>142</v>
      </c>
      <c r="DX305">
        <v>100</v>
      </c>
      <c r="DZ305" t="s">
        <v>3</v>
      </c>
      <c r="EA305" t="s">
        <v>3</v>
      </c>
      <c r="EB305" t="s">
        <v>3</v>
      </c>
      <c r="EC305" t="s">
        <v>3</v>
      </c>
      <c r="EE305">
        <v>83666702</v>
      </c>
      <c r="EF305">
        <v>3</v>
      </c>
      <c r="EG305" t="s">
        <v>144</v>
      </c>
      <c r="EH305">
        <v>0</v>
      </c>
      <c r="EI305" t="s">
        <v>3</v>
      </c>
      <c r="EJ305">
        <v>2</v>
      </c>
      <c r="EK305">
        <v>108001</v>
      </c>
      <c r="EL305" t="s">
        <v>145</v>
      </c>
      <c r="EM305" t="s">
        <v>146</v>
      </c>
      <c r="EO305" t="s">
        <v>3</v>
      </c>
      <c r="EQ305">
        <v>131072</v>
      </c>
      <c r="ER305">
        <v>0</v>
      </c>
      <c r="ES305">
        <v>0</v>
      </c>
      <c r="ET305">
        <v>0</v>
      </c>
      <c r="EU305">
        <v>0</v>
      </c>
      <c r="EV305">
        <v>0</v>
      </c>
      <c r="EW305">
        <v>18.5</v>
      </c>
      <c r="EX305">
        <v>0.34</v>
      </c>
      <c r="EY305">
        <v>0</v>
      </c>
      <c r="FQ305">
        <v>0</v>
      </c>
      <c r="FR305">
        <v>0</v>
      </c>
      <c r="FS305">
        <v>0</v>
      </c>
      <c r="FX305">
        <v>97</v>
      </c>
      <c r="FY305">
        <v>51</v>
      </c>
      <c r="GA305" t="s">
        <v>3</v>
      </c>
      <c r="GD305">
        <v>1</v>
      </c>
      <c r="GF305">
        <v>1494873545</v>
      </c>
      <c r="GG305">
        <v>2</v>
      </c>
      <c r="GH305">
        <v>1</v>
      </c>
      <c r="GI305">
        <v>-2</v>
      </c>
      <c r="GJ305">
        <v>0</v>
      </c>
      <c r="GK305">
        <v>0</v>
      </c>
      <c r="GL305">
        <f>ROUND(IF(AND(BH305=3,BI305=3,FS305&lt;&gt;0),P305,0),2)</f>
        <v>0</v>
      </c>
      <c r="GM305">
        <f>ROUND(O305+X305+Y305,2)+GX305</f>
        <v>0</v>
      </c>
      <c r="GN305">
        <f>IF(OR(BI305=0,BI305=1),GM305-GX305,0)</f>
        <v>0</v>
      </c>
      <c r="GO305">
        <f>IF(BI305=2,GM305-GX305,0)</f>
        <v>0</v>
      </c>
      <c r="GP305">
        <f>IF(BI305=4,GM305-GX305,0)</f>
        <v>0</v>
      </c>
      <c r="GR305">
        <v>0</v>
      </c>
      <c r="GS305">
        <v>3</v>
      </c>
      <c r="GT305">
        <v>0</v>
      </c>
      <c r="GU305" t="s">
        <v>3</v>
      </c>
      <c r="GV305">
        <f>ROUND((GT305),2)</f>
        <v>0</v>
      </c>
      <c r="GW305">
        <v>1</v>
      </c>
      <c r="GX305">
        <f>ROUND(HC305*I305,2)</f>
        <v>0</v>
      </c>
      <c r="HA305">
        <v>0</v>
      </c>
      <c r="HB305">
        <v>0</v>
      </c>
      <c r="HC305">
        <f>GV305*GW305</f>
        <v>0</v>
      </c>
      <c r="HE305" t="s">
        <v>3</v>
      </c>
      <c r="HF305" t="s">
        <v>3</v>
      </c>
      <c r="HM305" t="s">
        <v>3</v>
      </c>
      <c r="HN305" t="s">
        <v>147</v>
      </c>
      <c r="HO305" t="s">
        <v>148</v>
      </c>
      <c r="HP305" t="s">
        <v>145</v>
      </c>
      <c r="HQ305" t="s">
        <v>145</v>
      </c>
      <c r="HS305">
        <v>0</v>
      </c>
      <c r="IK305">
        <v>0</v>
      </c>
    </row>
    <row r="306" spans="1:255" x14ac:dyDescent="0.2">
      <c r="A306" s="2">
        <v>19</v>
      </c>
      <c r="B306" s="2">
        <v>1</v>
      </c>
      <c r="C306" s="2"/>
      <c r="D306" s="2"/>
      <c r="E306" s="2"/>
      <c r="F306" s="2" t="s">
        <v>3</v>
      </c>
      <c r="G306" s="2" t="s">
        <v>333</v>
      </c>
      <c r="H306" s="2" t="s">
        <v>3</v>
      </c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>
        <v>1</v>
      </c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  <c r="FE306" s="2"/>
      <c r="FF306" s="2"/>
      <c r="FG306" s="2"/>
      <c r="FH306" s="2"/>
      <c r="FI306" s="2"/>
      <c r="FJ306" s="2"/>
      <c r="FK306" s="2"/>
      <c r="FL306" s="2"/>
      <c r="FM306" s="2"/>
      <c r="FN306" s="2"/>
      <c r="FO306" s="2"/>
      <c r="FP306" s="2"/>
      <c r="FQ306" s="2"/>
      <c r="FR306" s="2"/>
      <c r="FS306" s="2"/>
      <c r="FT306" s="2"/>
      <c r="FU306" s="2"/>
      <c r="FV306" s="2"/>
      <c r="FW306" s="2"/>
      <c r="FX306" s="2"/>
      <c r="FY306" s="2"/>
      <c r="FZ306" s="2"/>
      <c r="GA306" s="2"/>
      <c r="GB306" s="2"/>
      <c r="GC306" s="2"/>
      <c r="GD306" s="2"/>
      <c r="GE306" s="2"/>
      <c r="GF306" s="2"/>
      <c r="GG306" s="2"/>
      <c r="GH306" s="2"/>
      <c r="GI306" s="2"/>
      <c r="GJ306" s="2"/>
      <c r="GK306" s="2"/>
      <c r="GL306" s="2"/>
      <c r="GM306" s="2"/>
      <c r="GN306" s="2"/>
      <c r="GO306" s="2"/>
      <c r="GP306" s="2"/>
      <c r="GQ306" s="2"/>
      <c r="GR306" s="2"/>
      <c r="GS306" s="2"/>
      <c r="GT306" s="2"/>
      <c r="GU306" s="2"/>
      <c r="GV306" s="2"/>
      <c r="GW306" s="2"/>
      <c r="GX306" s="2"/>
      <c r="GY306" s="2"/>
      <c r="GZ306" s="2"/>
      <c r="HA306" s="2"/>
      <c r="HB306" s="2"/>
      <c r="HC306" s="2"/>
      <c r="HD306" s="2"/>
      <c r="HE306" s="2"/>
      <c r="HF306" s="2"/>
      <c r="HG306" s="2"/>
      <c r="HH306" s="2"/>
      <c r="HI306" s="2"/>
      <c r="HJ306" s="2"/>
      <c r="HK306" s="2"/>
      <c r="HL306" s="2"/>
      <c r="HM306" s="2"/>
      <c r="HN306" s="2"/>
      <c r="HO306" s="2"/>
      <c r="HP306" s="2"/>
      <c r="HQ306" s="2"/>
      <c r="HR306" s="2"/>
      <c r="HS306" s="2"/>
      <c r="HT306" s="2"/>
      <c r="HU306" s="2"/>
      <c r="HV306" s="2"/>
      <c r="HW306" s="2"/>
      <c r="HX306" s="2"/>
      <c r="HY306" s="2"/>
      <c r="HZ306" s="2"/>
      <c r="IA306" s="2"/>
      <c r="IB306" s="2"/>
      <c r="IC306" s="2"/>
      <c r="ID306" s="2"/>
      <c r="IE306" s="2"/>
      <c r="IF306" s="2"/>
      <c r="IG306" s="2"/>
      <c r="IH306" s="2"/>
      <c r="II306" s="2"/>
      <c r="IJ306" s="2"/>
      <c r="IK306" s="2">
        <v>0</v>
      </c>
      <c r="IL306" s="2"/>
      <c r="IM306" s="2"/>
      <c r="IN306" s="2"/>
      <c r="IO306" s="2"/>
      <c r="IP306" s="2"/>
      <c r="IQ306" s="2"/>
      <c r="IR306" s="2"/>
      <c r="IS306" s="2"/>
      <c r="IT306" s="2"/>
      <c r="IU306" s="2"/>
    </row>
    <row r="307" spans="1:255" x14ac:dyDescent="0.2">
      <c r="A307" s="2">
        <v>18</v>
      </c>
      <c r="B307" s="2">
        <v>1</v>
      </c>
      <c r="C307" s="2">
        <v>613</v>
      </c>
      <c r="D307" s="2"/>
      <c r="E307" s="2" t="s">
        <v>334</v>
      </c>
      <c r="F307" s="2" t="s">
        <v>150</v>
      </c>
      <c r="G307" s="2" t="s">
        <v>151</v>
      </c>
      <c r="H307" s="2" t="s">
        <v>152</v>
      </c>
      <c r="I307" s="2">
        <f>J307</f>
        <v>2</v>
      </c>
      <c r="J307" s="2">
        <v>2</v>
      </c>
      <c r="K307" s="2">
        <v>2</v>
      </c>
      <c r="L307" s="2">
        <v>0.42</v>
      </c>
      <c r="M307" s="2">
        <v>0.42</v>
      </c>
      <c r="N307" s="2">
        <f t="shared" ref="N307:N312" si="460">ROUND(L307-M307,4)</f>
        <v>0</v>
      </c>
      <c r="O307" s="2">
        <f>ROUND(P307,2)</f>
        <v>0</v>
      </c>
      <c r="P307" s="2">
        <f>ROUND(ROUND(ROUND(SUMIF(SmtRes!AQ614:'SmtRes'!AQ622,"=1",SmtRes!CU614:'SmtRes'!CU622),2),2)*I307/100,2)</f>
        <v>0</v>
      </c>
      <c r="Q307" s="2">
        <f>ROUND(CR307*I307,2)</f>
        <v>0</v>
      </c>
      <c r="R307" s="2">
        <f>ROUND(CS307*I307,2)</f>
        <v>0</v>
      </c>
      <c r="S307" s="2">
        <f>ROUND(CT307*I307,2)</f>
        <v>0</v>
      </c>
      <c r="T307" s="2">
        <f t="shared" ref="T307:T312" si="461">ROUND(CU307*I307,2)</f>
        <v>0</v>
      </c>
      <c r="U307" s="2">
        <f>ROUND(CV307*I307,7)</f>
        <v>0</v>
      </c>
      <c r="V307" s="2">
        <f>ROUND(CW307*I307,7)</f>
        <v>0</v>
      </c>
      <c r="W307" s="2">
        <f t="shared" ref="W307:W312" si="462">ROUND(CX307*I307,2)</f>
        <v>0</v>
      </c>
      <c r="X307" s="2">
        <f t="shared" ref="X307:Y312" si="463">ROUND(CY307,2)</f>
        <v>0</v>
      </c>
      <c r="Y307" s="2">
        <f t="shared" si="463"/>
        <v>0</v>
      </c>
      <c r="Z307" s="2"/>
      <c r="AA307" s="2">
        <v>85057682</v>
      </c>
      <c r="AB307" s="2">
        <f t="shared" ref="AB307:AB312" si="464">ROUND((AC307+AD307+AF307),2)</f>
        <v>0</v>
      </c>
      <c r="AC307" s="2">
        <f>ROUND((ES307),2)</f>
        <v>0</v>
      </c>
      <c r="AD307" s="2">
        <f>ROUND((((ET307)-(EU307))+AE307),2)</f>
        <v>0</v>
      </c>
      <c r="AE307" s="2">
        <f t="shared" ref="AE307:AF310" si="465">ROUND((EU307),2)</f>
        <v>0</v>
      </c>
      <c r="AF307" s="2">
        <f t="shared" si="465"/>
        <v>0</v>
      </c>
      <c r="AG307" s="2">
        <f t="shared" ref="AG307:AG312" si="466">ROUND((AP307),2)</f>
        <v>0</v>
      </c>
      <c r="AH307" s="2">
        <f t="shared" ref="AH307:AI310" si="467">(EW307)</f>
        <v>0</v>
      </c>
      <c r="AI307" s="2">
        <f t="shared" si="467"/>
        <v>0</v>
      </c>
      <c r="AJ307" s="2">
        <f t="shared" ref="AJ307:AJ312" si="468">(AS307)</f>
        <v>0</v>
      </c>
      <c r="AK307" s="2">
        <v>0</v>
      </c>
      <c r="AL307" s="2">
        <v>0</v>
      </c>
      <c r="AM307" s="2">
        <v>0</v>
      </c>
      <c r="AN307" s="2">
        <v>0</v>
      </c>
      <c r="AO307" s="2">
        <v>0</v>
      </c>
      <c r="AP307" s="2">
        <v>0</v>
      </c>
      <c r="AQ307" s="2">
        <v>0</v>
      </c>
      <c r="AR307" s="2">
        <v>0</v>
      </c>
      <c r="AS307" s="2">
        <v>0</v>
      </c>
      <c r="AT307" s="2">
        <v>97</v>
      </c>
      <c r="AU307" s="2">
        <v>51</v>
      </c>
      <c r="AV307" s="2">
        <v>1</v>
      </c>
      <c r="AW307" s="2">
        <v>1</v>
      </c>
      <c r="AX307" s="2"/>
      <c r="AY307" s="2"/>
      <c r="AZ307" s="2">
        <v>1</v>
      </c>
      <c r="BA307" s="2">
        <v>1</v>
      </c>
      <c r="BB307" s="2">
        <v>1</v>
      </c>
      <c r="BC307" s="2">
        <v>1</v>
      </c>
      <c r="BD307" s="2" t="s">
        <v>3</v>
      </c>
      <c r="BE307" s="2" t="s">
        <v>3</v>
      </c>
      <c r="BF307" s="2" t="s">
        <v>3</v>
      </c>
      <c r="BG307" s="2" t="s">
        <v>3</v>
      </c>
      <c r="BH307" s="2">
        <v>3</v>
      </c>
      <c r="BI307" s="2">
        <v>2</v>
      </c>
      <c r="BJ307" s="2" t="s">
        <v>3</v>
      </c>
      <c r="BK307" s="2"/>
      <c r="BL307" s="2"/>
      <c r="BM307" s="2">
        <v>108001</v>
      </c>
      <c r="BN307" s="2">
        <v>0</v>
      </c>
      <c r="BO307" s="2" t="s">
        <v>3</v>
      </c>
      <c r="BP307" s="2">
        <v>0</v>
      </c>
      <c r="BQ307" s="2">
        <v>3</v>
      </c>
      <c r="BR307" s="2">
        <v>0</v>
      </c>
      <c r="BS307" s="2">
        <v>1</v>
      </c>
      <c r="BT307" s="2">
        <v>1</v>
      </c>
      <c r="BU307" s="2">
        <v>1</v>
      </c>
      <c r="BV307" s="2">
        <v>1</v>
      </c>
      <c r="BW307" s="2">
        <v>1</v>
      </c>
      <c r="BX307" s="2">
        <v>1</v>
      </c>
      <c r="BY307" s="2" t="s">
        <v>3</v>
      </c>
      <c r="BZ307" s="2">
        <v>97</v>
      </c>
      <c r="CA307" s="2">
        <v>51</v>
      </c>
      <c r="CB307" s="2" t="s">
        <v>3</v>
      </c>
      <c r="CC307" s="2"/>
      <c r="CD307" s="2"/>
      <c r="CE307" s="2">
        <v>0</v>
      </c>
      <c r="CF307" s="2">
        <v>0</v>
      </c>
      <c r="CG307" s="2">
        <v>0</v>
      </c>
      <c r="CH307" s="2">
        <v>15</v>
      </c>
      <c r="CI307" s="2">
        <v>1</v>
      </c>
      <c r="CJ307" s="2">
        <v>0</v>
      </c>
      <c r="CK307" s="2">
        <v>0</v>
      </c>
      <c r="CL307" s="2">
        <v>0</v>
      </c>
      <c r="CM307" s="2">
        <v>0</v>
      </c>
      <c r="CN307" s="2" t="s">
        <v>3</v>
      </c>
      <c r="CO307" s="2">
        <v>0</v>
      </c>
      <c r="CP307" s="2">
        <f>0</f>
        <v>0</v>
      </c>
      <c r="CQ307" s="2">
        <f>0</f>
        <v>0</v>
      </c>
      <c r="CR307" s="2">
        <f>0</f>
        <v>0</v>
      </c>
      <c r="CS307" s="2">
        <f>0</f>
        <v>0</v>
      </c>
      <c r="CT307" s="2">
        <f>0</f>
        <v>0</v>
      </c>
      <c r="CU307" s="2">
        <f>0</f>
        <v>0</v>
      </c>
      <c r="CV307" s="2">
        <f>0</f>
        <v>0</v>
      </c>
      <c r="CW307" s="2">
        <f>0</f>
        <v>0</v>
      </c>
      <c r="CX307" s="2">
        <f>0</f>
        <v>0</v>
      </c>
      <c r="CY307" s="2">
        <f>0</f>
        <v>0</v>
      </c>
      <c r="CZ307" s="2">
        <f>0</f>
        <v>0</v>
      </c>
      <c r="DA307" s="2"/>
      <c r="DB307" s="2"/>
      <c r="DC307" s="2" t="s">
        <v>3</v>
      </c>
      <c r="DD307" s="2" t="s">
        <v>3</v>
      </c>
      <c r="DE307" s="2" t="s">
        <v>3</v>
      </c>
      <c r="DF307" s="2" t="s">
        <v>3</v>
      </c>
      <c r="DG307" s="2" t="s">
        <v>3</v>
      </c>
      <c r="DH307" s="2" t="s">
        <v>3</v>
      </c>
      <c r="DI307" s="2" t="s">
        <v>3</v>
      </c>
      <c r="DJ307" s="2" t="s">
        <v>3</v>
      </c>
      <c r="DK307" s="2" t="s">
        <v>3</v>
      </c>
      <c r="DL307" s="2" t="s">
        <v>3</v>
      </c>
      <c r="DM307" s="2" t="s">
        <v>3</v>
      </c>
      <c r="DN307" s="2">
        <v>0</v>
      </c>
      <c r="DO307" s="2">
        <v>0</v>
      </c>
      <c r="DP307" s="2">
        <v>1</v>
      </c>
      <c r="DQ307" s="2">
        <v>1</v>
      </c>
      <c r="DR307" s="2"/>
      <c r="DS307" s="2"/>
      <c r="DT307" s="2"/>
      <c r="DU307" s="2">
        <v>1013</v>
      </c>
      <c r="DV307" s="2" t="s">
        <v>152</v>
      </c>
      <c r="DW307" s="2" t="s">
        <v>152</v>
      </c>
      <c r="DX307" s="2">
        <v>1</v>
      </c>
      <c r="DY307" s="2"/>
      <c r="DZ307" s="2" t="s">
        <v>3</v>
      </c>
      <c r="EA307" s="2" t="s">
        <v>3</v>
      </c>
      <c r="EB307" s="2" t="s">
        <v>3</v>
      </c>
      <c r="EC307" s="2" t="s">
        <v>3</v>
      </c>
      <c r="ED307" s="2"/>
      <c r="EE307" s="2">
        <v>83666702</v>
      </c>
      <c r="EF307" s="2">
        <v>3</v>
      </c>
      <c r="EG307" s="2" t="s">
        <v>144</v>
      </c>
      <c r="EH307" s="2">
        <v>0</v>
      </c>
      <c r="EI307" s="2" t="s">
        <v>3</v>
      </c>
      <c r="EJ307" s="2">
        <v>2</v>
      </c>
      <c r="EK307" s="2">
        <v>108001</v>
      </c>
      <c r="EL307" s="2" t="s">
        <v>145</v>
      </c>
      <c r="EM307" s="2" t="s">
        <v>146</v>
      </c>
      <c r="EN307" s="2"/>
      <c r="EO307" s="2" t="s">
        <v>3</v>
      </c>
      <c r="EP307" s="2"/>
      <c r="EQ307" s="2">
        <v>0</v>
      </c>
      <c r="ER307" s="2">
        <v>0</v>
      </c>
      <c r="ES307" s="2">
        <v>0</v>
      </c>
      <c r="ET307" s="2">
        <v>0</v>
      </c>
      <c r="EU307" s="2">
        <v>0</v>
      </c>
      <c r="EV307" s="2">
        <v>0</v>
      </c>
      <c r="EW307" s="2">
        <v>0</v>
      </c>
      <c r="EX307" s="2">
        <v>0</v>
      </c>
      <c r="EY307" s="2"/>
      <c r="EZ307" s="2"/>
      <c r="FA307" s="2"/>
      <c r="FB307" s="2"/>
      <c r="FC307" s="2"/>
      <c r="FD307" s="2"/>
      <c r="FE307" s="2"/>
      <c r="FF307" s="2"/>
      <c r="FG307" s="2"/>
      <c r="FH307" s="2"/>
      <c r="FI307" s="2"/>
      <c r="FJ307" s="2"/>
      <c r="FK307" s="2"/>
      <c r="FL307" s="2"/>
      <c r="FM307" s="2"/>
      <c r="FN307" s="2"/>
      <c r="FO307" s="2"/>
      <c r="FP307" s="2"/>
      <c r="FQ307" s="2">
        <v>0</v>
      </c>
      <c r="FR307" s="2">
        <v>0</v>
      </c>
      <c r="FS307" s="2">
        <v>0</v>
      </c>
      <c r="FT307" s="2"/>
      <c r="FU307" s="2"/>
      <c r="FV307" s="2"/>
      <c r="FW307" s="2"/>
      <c r="FX307" s="2">
        <v>97</v>
      </c>
      <c r="FY307" s="2">
        <v>51</v>
      </c>
      <c r="FZ307" s="2"/>
      <c r="GA307" s="2" t="s">
        <v>3</v>
      </c>
      <c r="GB307" s="2"/>
      <c r="GC307" s="2"/>
      <c r="GD307" s="2">
        <v>1</v>
      </c>
      <c r="GE307" s="2"/>
      <c r="GF307" s="2">
        <v>274903907</v>
      </c>
      <c r="GG307" s="2">
        <v>2</v>
      </c>
      <c r="GH307" s="2">
        <v>1</v>
      </c>
      <c r="GI307" s="2">
        <v>-2</v>
      </c>
      <c r="GJ307" s="2">
        <v>0</v>
      </c>
      <c r="GK307" s="2">
        <v>0</v>
      </c>
      <c r="GL307" s="2">
        <f t="shared" ref="GL307:GL312" si="469">ROUND(IF(AND(BH307=3,BI307=3,FS307&lt;&gt;0),P307,0),2)</f>
        <v>0</v>
      </c>
      <c r="GM307" s="2">
        <f t="shared" ref="GM307:GM312" si="470">ROUND(O307+X307+Y307,2)+GX307</f>
        <v>0</v>
      </c>
      <c r="GN307" s="2">
        <f t="shared" ref="GN307:GN312" si="471">IF(OR(BI307=0,BI307=1),GM307-GX307,0)</f>
        <v>0</v>
      </c>
      <c r="GO307" s="2">
        <f t="shared" ref="GO307:GO312" si="472">IF(BI307=2,GM307-GX307,0)</f>
        <v>0</v>
      </c>
      <c r="GP307" s="2">
        <f t="shared" ref="GP307:GP312" si="473">IF(BI307=4,GM307-GX307,0)</f>
        <v>0</v>
      </c>
      <c r="GQ307" s="2"/>
      <c r="GR307" s="2">
        <v>0</v>
      </c>
      <c r="GS307" s="2">
        <v>3</v>
      </c>
      <c r="GT307" s="2">
        <v>0</v>
      </c>
      <c r="GU307" s="2" t="s">
        <v>3</v>
      </c>
      <c r="GV307" s="2">
        <f t="shared" ref="GV307:GV312" si="474">ROUND((GT307),2)</f>
        <v>0</v>
      </c>
      <c r="GW307" s="2">
        <v>1</v>
      </c>
      <c r="GX307" s="2">
        <f t="shared" ref="GX307:GX312" si="475">ROUND(HC307*I307,2)</f>
        <v>0</v>
      </c>
      <c r="GY307" s="2"/>
      <c r="GZ307" s="2"/>
      <c r="HA307" s="2">
        <v>0</v>
      </c>
      <c r="HB307" s="2">
        <v>0</v>
      </c>
      <c r="HC307" s="2">
        <f>0</f>
        <v>0</v>
      </c>
      <c r="HD307" s="2"/>
      <c r="HE307" s="2" t="s">
        <v>3</v>
      </c>
      <c r="HF307" s="2" t="s">
        <v>3</v>
      </c>
      <c r="HG307" s="2"/>
      <c r="HH307" s="2"/>
      <c r="HI307" s="2"/>
      <c r="HJ307" s="2"/>
      <c r="HK307" s="2"/>
      <c r="HL307" s="2"/>
      <c r="HM307" s="2" t="s">
        <v>3</v>
      </c>
      <c r="HN307" s="2" t="s">
        <v>147</v>
      </c>
      <c r="HO307" s="2" t="s">
        <v>148</v>
      </c>
      <c r="HP307" s="2" t="s">
        <v>145</v>
      </c>
      <c r="HQ307" s="2" t="s">
        <v>145</v>
      </c>
      <c r="HR307" s="2"/>
      <c r="HS307" s="2">
        <v>0</v>
      </c>
      <c r="HT307" s="2"/>
      <c r="HU307" s="2"/>
      <c r="HV307" s="2"/>
      <c r="HW307" s="2"/>
      <c r="HX307" s="2"/>
      <c r="HY307" s="2"/>
      <c r="HZ307" s="2"/>
      <c r="IA307" s="2"/>
      <c r="IB307" s="2"/>
      <c r="IC307" s="2"/>
      <c r="ID307" s="2"/>
      <c r="IE307" s="2"/>
      <c r="IF307" s="2"/>
      <c r="IG307" s="2"/>
      <c r="IH307" s="2"/>
      <c r="II307" s="2"/>
      <c r="IJ307" s="2"/>
      <c r="IK307" s="2">
        <v>0</v>
      </c>
      <c r="IL307" s="2"/>
      <c r="IM307" s="2"/>
      <c r="IN307" s="2"/>
      <c r="IO307" s="2"/>
      <c r="IP307" s="2"/>
      <c r="IQ307" s="2"/>
      <c r="IR307" s="2"/>
      <c r="IS307" s="2"/>
      <c r="IT307" s="2"/>
      <c r="IU307" s="2"/>
    </row>
    <row r="308" spans="1:255" x14ac:dyDescent="0.2">
      <c r="A308">
        <v>18</v>
      </c>
      <c r="B308">
        <v>1</v>
      </c>
      <c r="C308">
        <v>622</v>
      </c>
      <c r="E308" t="s">
        <v>334</v>
      </c>
      <c r="F308" t="s">
        <v>150</v>
      </c>
      <c r="G308" t="s">
        <v>151</v>
      </c>
      <c r="H308" t="s">
        <v>152</v>
      </c>
      <c r="I308">
        <f>J308</f>
        <v>2</v>
      </c>
      <c r="J308">
        <v>2</v>
      </c>
      <c r="K308">
        <v>2</v>
      </c>
      <c r="L308">
        <v>0.42</v>
      </c>
      <c r="M308">
        <v>0.42</v>
      </c>
      <c r="N308">
        <f t="shared" si="460"/>
        <v>0</v>
      </c>
      <c r="O308">
        <f>ROUND(P308,2)</f>
        <v>0</v>
      </c>
      <c r="P308">
        <f>ROUND(ROUND(ROUND(SUMIF(SmtRes!AQ614:'SmtRes'!AQ622,"=1",SmtRes!CU614:'SmtRes'!CU622),2),2)*I308/100,2)</f>
        <v>0</v>
      </c>
      <c r="Q308">
        <f>ROUND(CR308*I308,2)</f>
        <v>0</v>
      </c>
      <c r="R308">
        <f>ROUND(CS308*I308,2)</f>
        <v>0</v>
      </c>
      <c r="S308">
        <f>ROUND(CT308*I308,2)</f>
        <v>0</v>
      </c>
      <c r="T308">
        <f t="shared" si="461"/>
        <v>0</v>
      </c>
      <c r="U308">
        <f>ROUND(CV308*I308,7)</f>
        <v>0</v>
      </c>
      <c r="V308">
        <f>ROUND(CW308*I308,7)</f>
        <v>0</v>
      </c>
      <c r="W308">
        <f t="shared" si="462"/>
        <v>0</v>
      </c>
      <c r="X308">
        <f t="shared" si="463"/>
        <v>0</v>
      </c>
      <c r="Y308">
        <f t="shared" si="463"/>
        <v>0</v>
      </c>
      <c r="AA308">
        <v>85057623</v>
      </c>
      <c r="AB308">
        <f t="shared" si="464"/>
        <v>0</v>
      </c>
      <c r="AC308">
        <f>ROUND((ES308),2)</f>
        <v>0</v>
      </c>
      <c r="AD308">
        <f>ROUND((((ET308)-(EU308))+AE308),2)</f>
        <v>0</v>
      </c>
      <c r="AE308">
        <f t="shared" si="465"/>
        <v>0</v>
      </c>
      <c r="AF308">
        <f t="shared" si="465"/>
        <v>0</v>
      </c>
      <c r="AG308">
        <f t="shared" si="466"/>
        <v>0</v>
      </c>
      <c r="AH308">
        <f t="shared" si="467"/>
        <v>0</v>
      </c>
      <c r="AI308">
        <f t="shared" si="467"/>
        <v>0</v>
      </c>
      <c r="AJ308">
        <f t="shared" si="468"/>
        <v>0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  <c r="AS308">
        <v>0</v>
      </c>
      <c r="AT308">
        <v>97</v>
      </c>
      <c r="AU308">
        <v>51</v>
      </c>
      <c r="AV308">
        <v>1</v>
      </c>
      <c r="AW308">
        <v>1</v>
      </c>
      <c r="AZ308">
        <v>1</v>
      </c>
      <c r="BA308">
        <v>1</v>
      </c>
      <c r="BB308">
        <v>1</v>
      </c>
      <c r="BC308">
        <v>1</v>
      </c>
      <c r="BD308" t="s">
        <v>3</v>
      </c>
      <c r="BE308" t="s">
        <v>3</v>
      </c>
      <c r="BF308" t="s">
        <v>3</v>
      </c>
      <c r="BG308" t="s">
        <v>3</v>
      </c>
      <c r="BH308">
        <v>3</v>
      </c>
      <c r="BI308">
        <v>2</v>
      </c>
      <c r="BJ308" t="s">
        <v>3</v>
      </c>
      <c r="BM308">
        <v>108001</v>
      </c>
      <c r="BN308">
        <v>0</v>
      </c>
      <c r="BO308" t="s">
        <v>3</v>
      </c>
      <c r="BP308">
        <v>0</v>
      </c>
      <c r="BQ308">
        <v>3</v>
      </c>
      <c r="BR308">
        <v>0</v>
      </c>
      <c r="BS308">
        <v>1</v>
      </c>
      <c r="BT308">
        <v>1</v>
      </c>
      <c r="BU308">
        <v>1</v>
      </c>
      <c r="BV308">
        <v>1</v>
      </c>
      <c r="BW308">
        <v>1</v>
      </c>
      <c r="BX308">
        <v>1</v>
      </c>
      <c r="BY308" t="s">
        <v>3</v>
      </c>
      <c r="BZ308">
        <v>97</v>
      </c>
      <c r="CA308">
        <v>51</v>
      </c>
      <c r="CB308" t="s">
        <v>3</v>
      </c>
      <c r="CE308">
        <v>0</v>
      </c>
      <c r="CF308">
        <v>0</v>
      </c>
      <c r="CG308">
        <v>0</v>
      </c>
      <c r="CH308">
        <v>15</v>
      </c>
      <c r="CI308">
        <v>1</v>
      </c>
      <c r="CJ308">
        <v>0</v>
      </c>
      <c r="CK308">
        <v>0</v>
      </c>
      <c r="CL308">
        <v>0</v>
      </c>
      <c r="CM308">
        <v>0</v>
      </c>
      <c r="CN308" t="s">
        <v>3</v>
      </c>
      <c r="CO308">
        <v>0</v>
      </c>
      <c r="CP308">
        <f>0</f>
        <v>0</v>
      </c>
      <c r="CQ308">
        <f>0</f>
        <v>0</v>
      </c>
      <c r="CR308">
        <f>0</f>
        <v>0</v>
      </c>
      <c r="CS308">
        <f>0</f>
        <v>0</v>
      </c>
      <c r="CT308">
        <f>0</f>
        <v>0</v>
      </c>
      <c r="CU308">
        <f>0</f>
        <v>0</v>
      </c>
      <c r="CV308">
        <f>0</f>
        <v>0</v>
      </c>
      <c r="CW308">
        <f>0</f>
        <v>0</v>
      </c>
      <c r="CX308">
        <f>0</f>
        <v>0</v>
      </c>
      <c r="CY308">
        <f>0</f>
        <v>0</v>
      </c>
      <c r="CZ308">
        <f>0</f>
        <v>0</v>
      </c>
      <c r="DC308" t="s">
        <v>3</v>
      </c>
      <c r="DD308" t="s">
        <v>3</v>
      </c>
      <c r="DE308" t="s">
        <v>3</v>
      </c>
      <c r="DF308" t="s">
        <v>3</v>
      </c>
      <c r="DG308" t="s">
        <v>3</v>
      </c>
      <c r="DH308" t="s">
        <v>3</v>
      </c>
      <c r="DI308" t="s">
        <v>3</v>
      </c>
      <c r="DJ308" t="s">
        <v>3</v>
      </c>
      <c r="DK308" t="s">
        <v>3</v>
      </c>
      <c r="DL308" t="s">
        <v>3</v>
      </c>
      <c r="DM308" t="s">
        <v>3</v>
      </c>
      <c r="DN308">
        <v>0</v>
      </c>
      <c r="DO308">
        <v>0</v>
      </c>
      <c r="DP308">
        <v>1</v>
      </c>
      <c r="DQ308">
        <v>1</v>
      </c>
      <c r="DU308">
        <v>1013</v>
      </c>
      <c r="DV308" t="s">
        <v>152</v>
      </c>
      <c r="DW308" t="s">
        <v>152</v>
      </c>
      <c r="DX308">
        <v>1</v>
      </c>
      <c r="DZ308" t="s">
        <v>3</v>
      </c>
      <c r="EA308" t="s">
        <v>3</v>
      </c>
      <c r="EB308" t="s">
        <v>3</v>
      </c>
      <c r="EC308" t="s">
        <v>3</v>
      </c>
      <c r="EE308">
        <v>83666702</v>
      </c>
      <c r="EF308">
        <v>3</v>
      </c>
      <c r="EG308" t="s">
        <v>144</v>
      </c>
      <c r="EH308">
        <v>0</v>
      </c>
      <c r="EI308" t="s">
        <v>3</v>
      </c>
      <c r="EJ308">
        <v>2</v>
      </c>
      <c r="EK308">
        <v>108001</v>
      </c>
      <c r="EL308" t="s">
        <v>145</v>
      </c>
      <c r="EM308" t="s">
        <v>146</v>
      </c>
      <c r="EO308" t="s">
        <v>3</v>
      </c>
      <c r="EQ308">
        <v>0</v>
      </c>
      <c r="ER308">
        <v>0</v>
      </c>
      <c r="ES308">
        <v>0</v>
      </c>
      <c r="ET308">
        <v>0</v>
      </c>
      <c r="EU308">
        <v>0</v>
      </c>
      <c r="EV308">
        <v>0</v>
      </c>
      <c r="EW308">
        <v>0</v>
      </c>
      <c r="EX308">
        <v>0</v>
      </c>
      <c r="FQ308">
        <v>0</v>
      </c>
      <c r="FR308">
        <v>0</v>
      </c>
      <c r="FS308">
        <v>0</v>
      </c>
      <c r="FX308">
        <v>97</v>
      </c>
      <c r="FY308">
        <v>51</v>
      </c>
      <c r="GA308" t="s">
        <v>3</v>
      </c>
      <c r="GD308">
        <v>1</v>
      </c>
      <c r="GF308">
        <v>274903907</v>
      </c>
      <c r="GG308">
        <v>2</v>
      </c>
      <c r="GH308">
        <v>1</v>
      </c>
      <c r="GI308">
        <v>-2</v>
      </c>
      <c r="GJ308">
        <v>0</v>
      </c>
      <c r="GK308">
        <v>0</v>
      </c>
      <c r="GL308">
        <f t="shared" si="469"/>
        <v>0</v>
      </c>
      <c r="GM308">
        <f t="shared" si="470"/>
        <v>0</v>
      </c>
      <c r="GN308">
        <f t="shared" si="471"/>
        <v>0</v>
      </c>
      <c r="GO308">
        <f t="shared" si="472"/>
        <v>0</v>
      </c>
      <c r="GP308">
        <f t="shared" si="473"/>
        <v>0</v>
      </c>
      <c r="GR308">
        <v>0</v>
      </c>
      <c r="GS308">
        <v>3</v>
      </c>
      <c r="GT308">
        <v>0</v>
      </c>
      <c r="GU308" t="s">
        <v>3</v>
      </c>
      <c r="GV308">
        <f t="shared" si="474"/>
        <v>0</v>
      </c>
      <c r="GW308">
        <v>1</v>
      </c>
      <c r="GX308">
        <f t="shared" si="475"/>
        <v>0</v>
      </c>
      <c r="HA308">
        <v>0</v>
      </c>
      <c r="HB308">
        <v>0</v>
      </c>
      <c r="HC308">
        <f>0</f>
        <v>0</v>
      </c>
      <c r="HE308" t="s">
        <v>3</v>
      </c>
      <c r="HF308" t="s">
        <v>3</v>
      </c>
      <c r="HM308" t="s">
        <v>3</v>
      </c>
      <c r="HN308" t="s">
        <v>147</v>
      </c>
      <c r="HO308" t="s">
        <v>148</v>
      </c>
      <c r="HP308" t="s">
        <v>145</v>
      </c>
      <c r="HQ308" t="s">
        <v>145</v>
      </c>
      <c r="HS308">
        <v>0</v>
      </c>
      <c r="IK308">
        <v>0</v>
      </c>
    </row>
    <row r="309" spans="1:255" x14ac:dyDescent="0.2">
      <c r="A309" s="2">
        <v>17</v>
      </c>
      <c r="B309" s="2">
        <v>1</v>
      </c>
      <c r="C309" s="2"/>
      <c r="D309" s="2"/>
      <c r="E309" s="2" t="s">
        <v>335</v>
      </c>
      <c r="F309" s="2" t="s">
        <v>336</v>
      </c>
      <c r="G309" s="2" t="s">
        <v>337</v>
      </c>
      <c r="H309" s="2" t="s">
        <v>320</v>
      </c>
      <c r="I309" s="2">
        <v>0</v>
      </c>
      <c r="J309" s="2">
        <v>0</v>
      </c>
      <c r="K309" s="2">
        <v>0</v>
      </c>
      <c r="L309" s="2">
        <v>24.6</v>
      </c>
      <c r="M309" s="2">
        <v>24.6</v>
      </c>
      <c r="N309" s="2">
        <f t="shared" si="460"/>
        <v>0</v>
      </c>
      <c r="O309" s="2">
        <f>ROUND(CP309,2)</f>
        <v>0</v>
      </c>
      <c r="P309" s="2">
        <f>ROUND(CQ309*I309,2)</f>
        <v>0</v>
      </c>
      <c r="Q309" s="2">
        <f>ROUND(CR309*I309,2)</f>
        <v>0</v>
      </c>
      <c r="R309" s="2">
        <f>ROUND(CS309*I309,2)</f>
        <v>0</v>
      </c>
      <c r="S309" s="2">
        <f>ROUND(CT309*I309,2)</f>
        <v>0</v>
      </c>
      <c r="T309" s="2">
        <f t="shared" si="461"/>
        <v>0</v>
      </c>
      <c r="U309" s="2">
        <f>ROUND(CV309*I309,7)</f>
        <v>0</v>
      </c>
      <c r="V309" s="2">
        <f>ROUND(CW309*I309,7)</f>
        <v>0</v>
      </c>
      <c r="W309" s="2">
        <f t="shared" si="462"/>
        <v>0</v>
      </c>
      <c r="X309" s="2">
        <f t="shared" si="463"/>
        <v>0</v>
      </c>
      <c r="Y309" s="2">
        <f t="shared" si="463"/>
        <v>0</v>
      </c>
      <c r="Z309" s="2"/>
      <c r="AA309" s="2">
        <v>85057682</v>
      </c>
      <c r="AB309" s="2">
        <f t="shared" si="464"/>
        <v>90.8</v>
      </c>
      <c r="AC309" s="2">
        <f>ROUND((ES309),2)</f>
        <v>90.8</v>
      </c>
      <c r="AD309" s="2">
        <f>ROUND((ET309),2)</f>
        <v>0</v>
      </c>
      <c r="AE309" s="2">
        <f t="shared" si="465"/>
        <v>0</v>
      </c>
      <c r="AF309" s="2">
        <f t="shared" si="465"/>
        <v>0</v>
      </c>
      <c r="AG309" s="2">
        <f t="shared" si="466"/>
        <v>0</v>
      </c>
      <c r="AH309" s="2">
        <f t="shared" si="467"/>
        <v>0</v>
      </c>
      <c r="AI309" s="2">
        <f t="shared" si="467"/>
        <v>0</v>
      </c>
      <c r="AJ309" s="2">
        <f t="shared" si="468"/>
        <v>0</v>
      </c>
      <c r="AK309" s="2">
        <v>90.8</v>
      </c>
      <c r="AL309" s="2">
        <v>90.8</v>
      </c>
      <c r="AM309" s="2">
        <v>0</v>
      </c>
      <c r="AN309" s="2">
        <v>0</v>
      </c>
      <c r="AO309" s="2">
        <v>0</v>
      </c>
      <c r="AP309" s="2">
        <v>0</v>
      </c>
      <c r="AQ309" s="2">
        <v>0</v>
      </c>
      <c r="AR309" s="2">
        <v>0</v>
      </c>
      <c r="AS309" s="2">
        <v>0</v>
      </c>
      <c r="AT309" s="2">
        <v>0</v>
      </c>
      <c r="AU309" s="2">
        <v>0</v>
      </c>
      <c r="AV309" s="2">
        <v>1</v>
      </c>
      <c r="AW309" s="2">
        <v>1</v>
      </c>
      <c r="AX309" s="2"/>
      <c r="AY309" s="2"/>
      <c r="AZ309" s="2">
        <v>1</v>
      </c>
      <c r="BA309" s="2">
        <v>1</v>
      </c>
      <c r="BB309" s="2">
        <v>1</v>
      </c>
      <c r="BC309" s="2">
        <v>1</v>
      </c>
      <c r="BD309" s="2" t="s">
        <v>3</v>
      </c>
      <c r="BE309" s="2" t="s">
        <v>3</v>
      </c>
      <c r="BF309" s="2" t="s">
        <v>3</v>
      </c>
      <c r="BG309" s="2" t="s">
        <v>3</v>
      </c>
      <c r="BH309" s="2">
        <v>3</v>
      </c>
      <c r="BI309" s="2">
        <v>1</v>
      </c>
      <c r="BJ309" s="2" t="s">
        <v>336</v>
      </c>
      <c r="BK309" s="2"/>
      <c r="BL309" s="2"/>
      <c r="BM309" s="2">
        <v>900</v>
      </c>
      <c r="BN309" s="2">
        <v>0</v>
      </c>
      <c r="BO309" s="2" t="s">
        <v>3</v>
      </c>
      <c r="BP309" s="2">
        <v>0</v>
      </c>
      <c r="BQ309" s="2">
        <v>90</v>
      </c>
      <c r="BR309" s="2">
        <v>0</v>
      </c>
      <c r="BS309" s="2">
        <v>1</v>
      </c>
      <c r="BT309" s="2">
        <v>1</v>
      </c>
      <c r="BU309" s="2">
        <v>1</v>
      </c>
      <c r="BV309" s="2">
        <v>1</v>
      </c>
      <c r="BW309" s="2">
        <v>1</v>
      </c>
      <c r="BX309" s="2">
        <v>1</v>
      </c>
      <c r="BY309" s="2" t="s">
        <v>3</v>
      </c>
      <c r="BZ309" s="2">
        <v>0</v>
      </c>
      <c r="CA309" s="2">
        <v>0</v>
      </c>
      <c r="CB309" s="2" t="s">
        <v>3</v>
      </c>
      <c r="CC309" s="2"/>
      <c r="CD309" s="2"/>
      <c r="CE309" s="2">
        <v>0</v>
      </c>
      <c r="CF309" s="2">
        <v>0</v>
      </c>
      <c r="CG309" s="2">
        <v>0</v>
      </c>
      <c r="CH309" s="2">
        <v>16</v>
      </c>
      <c r="CI309" s="2">
        <v>0</v>
      </c>
      <c r="CJ309" s="2">
        <v>0</v>
      </c>
      <c r="CK309" s="2">
        <v>0</v>
      </c>
      <c r="CL309" s="2">
        <v>0</v>
      </c>
      <c r="CM309" s="2">
        <v>0</v>
      </c>
      <c r="CN309" s="2" t="s">
        <v>3</v>
      </c>
      <c r="CO309" s="2">
        <v>0</v>
      </c>
      <c r="CP309" s="2">
        <f>(P309+Q309+S309+R309)</f>
        <v>0</v>
      </c>
      <c r="CQ309" s="2">
        <f>ROUND(AL309,2)</f>
        <v>90.8</v>
      </c>
      <c r="CR309" s="2">
        <f>ROUND(AM309,2)</f>
        <v>0</v>
      </c>
      <c r="CS309" s="2">
        <f>ROUND(AN309*BS309,2)</f>
        <v>0</v>
      </c>
      <c r="CT309" s="2">
        <f>ROUND(AO309*BA309,2)</f>
        <v>0</v>
      </c>
      <c r="CU309" s="2">
        <f t="shared" ref="CU309:CX310" si="476">AG309</f>
        <v>0</v>
      </c>
      <c r="CV309" s="2">
        <f t="shared" si="476"/>
        <v>0</v>
      </c>
      <c r="CW309" s="2">
        <f t="shared" si="476"/>
        <v>0</v>
      </c>
      <c r="CX309" s="2">
        <f t="shared" si="476"/>
        <v>0</v>
      </c>
      <c r="CY309" s="2">
        <f>0</f>
        <v>0</v>
      </c>
      <c r="CZ309" s="2">
        <f>0</f>
        <v>0</v>
      </c>
      <c r="DA309" s="2"/>
      <c r="DB309" s="2"/>
      <c r="DC309" s="2" t="s">
        <v>3</v>
      </c>
      <c r="DD309" s="2" t="s">
        <v>3</v>
      </c>
      <c r="DE309" s="2" t="s">
        <v>3</v>
      </c>
      <c r="DF309" s="2" t="s">
        <v>3</v>
      </c>
      <c r="DG309" s="2" t="s">
        <v>3</v>
      </c>
      <c r="DH309" s="2" t="s">
        <v>3</v>
      </c>
      <c r="DI309" s="2" t="s">
        <v>3</v>
      </c>
      <c r="DJ309" s="2" t="s">
        <v>3</v>
      </c>
      <c r="DK309" s="2" t="s">
        <v>3</v>
      </c>
      <c r="DL309" s="2" t="s">
        <v>3</v>
      </c>
      <c r="DM309" s="2" t="s">
        <v>3</v>
      </c>
      <c r="DN309" s="2">
        <v>0</v>
      </c>
      <c r="DO309" s="2">
        <v>0</v>
      </c>
      <c r="DP309" s="2">
        <v>1</v>
      </c>
      <c r="DQ309" s="2">
        <v>1</v>
      </c>
      <c r="DR309" s="2"/>
      <c r="DS309" s="2"/>
      <c r="DT309" s="2"/>
      <c r="DU309" s="2">
        <v>1003</v>
      </c>
      <c r="DV309" s="2" t="s">
        <v>320</v>
      </c>
      <c r="DW309" s="2" t="s">
        <v>320</v>
      </c>
      <c r="DX309" s="2">
        <v>1</v>
      </c>
      <c r="DY309" s="2"/>
      <c r="DZ309" s="2" t="s">
        <v>3</v>
      </c>
      <c r="EA309" s="2" t="s">
        <v>3</v>
      </c>
      <c r="EB309" s="2" t="s">
        <v>3</v>
      </c>
      <c r="EC309" s="2" t="s">
        <v>3</v>
      </c>
      <c r="ED309" s="2"/>
      <c r="EE309" s="2">
        <v>83667261</v>
      </c>
      <c r="EF309" s="2">
        <v>90</v>
      </c>
      <c r="EG309" s="2" t="s">
        <v>321</v>
      </c>
      <c r="EH309" s="2">
        <v>0</v>
      </c>
      <c r="EI309" s="2" t="s">
        <v>3</v>
      </c>
      <c r="EJ309" s="2">
        <v>1</v>
      </c>
      <c r="EK309" s="2">
        <v>900</v>
      </c>
      <c r="EL309" s="2" t="s">
        <v>321</v>
      </c>
      <c r="EM309" s="2" t="s">
        <v>322</v>
      </c>
      <c r="EN309" s="2"/>
      <c r="EO309" s="2" t="s">
        <v>3</v>
      </c>
      <c r="EP309" s="2"/>
      <c r="EQ309" s="2">
        <v>131088</v>
      </c>
      <c r="ER309" s="2">
        <v>0</v>
      </c>
      <c r="ES309" s="2">
        <v>90.8</v>
      </c>
      <c r="ET309" s="2">
        <v>0</v>
      </c>
      <c r="EU309" s="2">
        <v>0</v>
      </c>
      <c r="EV309" s="2">
        <v>0</v>
      </c>
      <c r="EW309" s="2">
        <v>0</v>
      </c>
      <c r="EX309" s="2">
        <v>0</v>
      </c>
      <c r="EY309" s="2">
        <v>0</v>
      </c>
      <c r="EZ309" s="2">
        <v>5</v>
      </c>
      <c r="FA309" s="2"/>
      <c r="FB309" s="2"/>
      <c r="FC309" s="2">
        <v>0</v>
      </c>
      <c r="FD309" s="2">
        <v>18</v>
      </c>
      <c r="FE309" s="2"/>
      <c r="FF309" s="2">
        <v>90.8</v>
      </c>
      <c r="FG309" s="2"/>
      <c r="FH309" s="2"/>
      <c r="FI309" s="2"/>
      <c r="FJ309" s="2"/>
      <c r="FK309" s="2"/>
      <c r="FL309" s="2"/>
      <c r="FM309" s="2"/>
      <c r="FN309" s="2"/>
      <c r="FO309" s="2"/>
      <c r="FP309" s="2"/>
      <c r="FQ309" s="2">
        <v>0</v>
      </c>
      <c r="FR309" s="2">
        <v>0</v>
      </c>
      <c r="FS309" s="2">
        <v>0</v>
      </c>
      <c r="FT309" s="2"/>
      <c r="FU309" s="2"/>
      <c r="FV309" s="2"/>
      <c r="FW309" s="2"/>
      <c r="FX309" s="2">
        <v>0</v>
      </c>
      <c r="FY309" s="2">
        <v>0</v>
      </c>
      <c r="FZ309" s="2"/>
      <c r="GA309" s="2" t="s">
        <v>3</v>
      </c>
      <c r="GB309" s="2"/>
      <c r="GC309" s="2"/>
      <c r="GD309" s="2">
        <v>1</v>
      </c>
      <c r="GE309" s="2"/>
      <c r="GF309" s="2">
        <v>1749194627</v>
      </c>
      <c r="GG309" s="2">
        <v>2</v>
      </c>
      <c r="GH309" s="2">
        <v>3</v>
      </c>
      <c r="GI309" s="2">
        <v>-2</v>
      </c>
      <c r="GJ309" s="2">
        <v>0</v>
      </c>
      <c r="GK309" s="2">
        <v>0</v>
      </c>
      <c r="GL309" s="2">
        <f t="shared" si="469"/>
        <v>0</v>
      </c>
      <c r="GM309" s="2">
        <f t="shared" si="470"/>
        <v>0</v>
      </c>
      <c r="GN309" s="2">
        <f t="shared" si="471"/>
        <v>0</v>
      </c>
      <c r="GO309" s="2">
        <f t="shared" si="472"/>
        <v>0</v>
      </c>
      <c r="GP309" s="2">
        <f t="shared" si="473"/>
        <v>0</v>
      </c>
      <c r="GQ309" s="2"/>
      <c r="GR309" s="2">
        <v>1</v>
      </c>
      <c r="GS309" s="2">
        <v>1</v>
      </c>
      <c r="GT309" s="2">
        <v>0</v>
      </c>
      <c r="GU309" s="2" t="s">
        <v>3</v>
      </c>
      <c r="GV309" s="2">
        <f t="shared" si="474"/>
        <v>0</v>
      </c>
      <c r="GW309" s="2">
        <v>1</v>
      </c>
      <c r="GX309" s="2">
        <f t="shared" si="475"/>
        <v>0</v>
      </c>
      <c r="GY309" s="2"/>
      <c r="GZ309" s="2"/>
      <c r="HA309" s="2">
        <v>0</v>
      </c>
      <c r="HB309" s="2">
        <v>0</v>
      </c>
      <c r="HC309" s="2">
        <f>GV309*GW309</f>
        <v>0</v>
      </c>
      <c r="HD309" s="2"/>
      <c r="HE309" s="2" t="s">
        <v>3</v>
      </c>
      <c r="HF309" s="2" t="s">
        <v>3</v>
      </c>
      <c r="HG309" s="2">
        <f>ROUND(ROUND(AL309,2)*I309,2)</f>
        <v>0</v>
      </c>
      <c r="HH309" s="2"/>
      <c r="HI309" s="2"/>
      <c r="HJ309" s="2"/>
      <c r="HK309" s="2"/>
      <c r="HL309" s="2"/>
      <c r="HM309" s="2" t="s">
        <v>3</v>
      </c>
      <c r="HN309" s="2" t="s">
        <v>3</v>
      </c>
      <c r="HO309" s="2" t="s">
        <v>3</v>
      </c>
      <c r="HP309" s="2" t="s">
        <v>3</v>
      </c>
      <c r="HQ309" s="2" t="s">
        <v>3</v>
      </c>
      <c r="HR309" s="2"/>
      <c r="HS309" s="2">
        <v>0</v>
      </c>
      <c r="HT309" s="2"/>
      <c r="HU309" s="2"/>
      <c r="HV309" s="2"/>
      <c r="HW309" s="2"/>
      <c r="HX309" s="2"/>
      <c r="HY309" s="2"/>
      <c r="HZ309" s="2"/>
      <c r="IA309" s="2"/>
      <c r="IB309" s="2"/>
      <c r="IC309" s="2"/>
      <c r="ID309" s="2"/>
      <c r="IE309" s="2"/>
      <c r="IF309" s="2"/>
      <c r="IG309" s="2"/>
      <c r="IH309" s="2"/>
      <c r="II309" s="2"/>
      <c r="IJ309" s="2"/>
      <c r="IK309" s="2">
        <v>0</v>
      </c>
      <c r="IL309" s="2"/>
      <c r="IM309" s="2"/>
      <c r="IN309" s="2"/>
      <c r="IO309" s="2"/>
      <c r="IP309" s="2"/>
      <c r="IQ309" s="2"/>
      <c r="IR309" s="2"/>
      <c r="IS309" s="2"/>
      <c r="IT309" s="2"/>
      <c r="IU309" s="2"/>
    </row>
    <row r="310" spans="1:255" x14ac:dyDescent="0.2">
      <c r="A310">
        <v>17</v>
      </c>
      <c r="B310">
        <v>1</v>
      </c>
      <c r="E310" t="s">
        <v>335</v>
      </c>
      <c r="F310" t="s">
        <v>336</v>
      </c>
      <c r="G310" t="s">
        <v>337</v>
      </c>
      <c r="H310" t="s">
        <v>320</v>
      </c>
      <c r="I310">
        <v>0</v>
      </c>
      <c r="J310">
        <v>0</v>
      </c>
      <c r="K310">
        <v>0</v>
      </c>
      <c r="L310">
        <v>24.6</v>
      </c>
      <c r="M310">
        <v>24.6</v>
      </c>
      <c r="N310">
        <f t="shared" si="460"/>
        <v>0</v>
      </c>
      <c r="O310">
        <f>ROUND(CP310,2)</f>
        <v>0</v>
      </c>
      <c r="P310">
        <f>ROUND(CQ310*I310,2)</f>
        <v>0</v>
      </c>
      <c r="Q310">
        <f>ROUND(CR310*I310,2)</f>
        <v>0</v>
      </c>
      <c r="R310">
        <f>ROUND(CS310*I310,2)</f>
        <v>0</v>
      </c>
      <c r="S310">
        <f>ROUND(CT310*I310,2)</f>
        <v>0</v>
      </c>
      <c r="T310">
        <f t="shared" si="461"/>
        <v>0</v>
      </c>
      <c r="U310">
        <f>ROUND(CV310*I310,7)</f>
        <v>0</v>
      </c>
      <c r="V310">
        <f>ROUND(CW310*I310,7)</f>
        <v>0</v>
      </c>
      <c r="W310">
        <f t="shared" si="462"/>
        <v>0</v>
      </c>
      <c r="X310">
        <f t="shared" si="463"/>
        <v>0</v>
      </c>
      <c r="Y310">
        <f t="shared" si="463"/>
        <v>0</v>
      </c>
      <c r="AA310">
        <v>85057623</v>
      </c>
      <c r="AB310">
        <f t="shared" si="464"/>
        <v>90.8</v>
      </c>
      <c r="AC310">
        <f>ROUND((ES310),2)</f>
        <v>90.8</v>
      </c>
      <c r="AD310">
        <f>ROUND((ET310),2)</f>
        <v>0</v>
      </c>
      <c r="AE310">
        <f t="shared" si="465"/>
        <v>0</v>
      </c>
      <c r="AF310">
        <f t="shared" si="465"/>
        <v>0</v>
      </c>
      <c r="AG310">
        <f t="shared" si="466"/>
        <v>0</v>
      </c>
      <c r="AH310">
        <f t="shared" si="467"/>
        <v>0</v>
      </c>
      <c r="AI310">
        <f t="shared" si="467"/>
        <v>0</v>
      </c>
      <c r="AJ310">
        <f t="shared" si="468"/>
        <v>0</v>
      </c>
      <c r="AK310">
        <v>90.8</v>
      </c>
      <c r="AL310">
        <v>90.8</v>
      </c>
      <c r="AM310">
        <v>0</v>
      </c>
      <c r="AN310">
        <v>0</v>
      </c>
      <c r="AO310">
        <v>0</v>
      </c>
      <c r="AP310">
        <v>0</v>
      </c>
      <c r="AQ310">
        <v>0</v>
      </c>
      <c r="AR310">
        <v>0</v>
      </c>
      <c r="AS310">
        <v>0</v>
      </c>
      <c r="AT310">
        <v>0</v>
      </c>
      <c r="AU310">
        <v>0</v>
      </c>
      <c r="AV310">
        <v>1</v>
      </c>
      <c r="AW310">
        <v>1</v>
      </c>
      <c r="AZ310">
        <v>1</v>
      </c>
      <c r="BA310">
        <v>1</v>
      </c>
      <c r="BB310">
        <v>1</v>
      </c>
      <c r="BC310">
        <v>1</v>
      </c>
      <c r="BD310" t="s">
        <v>3</v>
      </c>
      <c r="BE310" t="s">
        <v>3</v>
      </c>
      <c r="BF310" t="s">
        <v>3</v>
      </c>
      <c r="BG310" t="s">
        <v>3</v>
      </c>
      <c r="BH310">
        <v>3</v>
      </c>
      <c r="BI310">
        <v>1</v>
      </c>
      <c r="BJ310" t="s">
        <v>336</v>
      </c>
      <c r="BM310">
        <v>900</v>
      </c>
      <c r="BN310">
        <v>0</v>
      </c>
      <c r="BO310" t="s">
        <v>3</v>
      </c>
      <c r="BP310">
        <v>0</v>
      </c>
      <c r="BQ310">
        <v>90</v>
      </c>
      <c r="BR310">
        <v>0</v>
      </c>
      <c r="BS310">
        <v>1</v>
      </c>
      <c r="BT310">
        <v>1</v>
      </c>
      <c r="BU310">
        <v>1</v>
      </c>
      <c r="BV310">
        <v>1</v>
      </c>
      <c r="BW310">
        <v>1</v>
      </c>
      <c r="BX310">
        <v>1</v>
      </c>
      <c r="BY310" t="s">
        <v>3</v>
      </c>
      <c r="BZ310">
        <v>0</v>
      </c>
      <c r="CA310">
        <v>0</v>
      </c>
      <c r="CB310" t="s">
        <v>3</v>
      </c>
      <c r="CE310">
        <v>0</v>
      </c>
      <c r="CF310">
        <v>0</v>
      </c>
      <c r="CG310">
        <v>0</v>
      </c>
      <c r="CH310">
        <v>16</v>
      </c>
      <c r="CI310">
        <v>0</v>
      </c>
      <c r="CJ310">
        <v>0</v>
      </c>
      <c r="CK310">
        <v>0</v>
      </c>
      <c r="CL310">
        <v>0</v>
      </c>
      <c r="CM310">
        <v>0</v>
      </c>
      <c r="CN310" t="s">
        <v>3</v>
      </c>
      <c r="CO310">
        <v>0</v>
      </c>
      <c r="CP310">
        <f>(P310+Q310+S310+R310)</f>
        <v>0</v>
      </c>
      <c r="CQ310">
        <f>ROUND(AL310,2)</f>
        <v>90.8</v>
      </c>
      <c r="CR310">
        <f>ROUND(AM310,2)</f>
        <v>0</v>
      </c>
      <c r="CS310">
        <f>ROUND(AN310*BS310,2)</f>
        <v>0</v>
      </c>
      <c r="CT310">
        <f>ROUND(AO310*BA310,2)</f>
        <v>0</v>
      </c>
      <c r="CU310">
        <f t="shared" si="476"/>
        <v>0</v>
      </c>
      <c r="CV310">
        <f t="shared" si="476"/>
        <v>0</v>
      </c>
      <c r="CW310">
        <f t="shared" si="476"/>
        <v>0</v>
      </c>
      <c r="CX310">
        <f t="shared" si="476"/>
        <v>0</v>
      </c>
      <c r="CY310">
        <f>0</f>
        <v>0</v>
      </c>
      <c r="CZ310">
        <f>0</f>
        <v>0</v>
      </c>
      <c r="DC310" t="s">
        <v>3</v>
      </c>
      <c r="DD310" t="s">
        <v>3</v>
      </c>
      <c r="DE310" t="s">
        <v>3</v>
      </c>
      <c r="DF310" t="s">
        <v>3</v>
      </c>
      <c r="DG310" t="s">
        <v>3</v>
      </c>
      <c r="DH310" t="s">
        <v>3</v>
      </c>
      <c r="DI310" t="s">
        <v>3</v>
      </c>
      <c r="DJ310" t="s">
        <v>3</v>
      </c>
      <c r="DK310" t="s">
        <v>3</v>
      </c>
      <c r="DL310" t="s">
        <v>3</v>
      </c>
      <c r="DM310" t="s">
        <v>3</v>
      </c>
      <c r="DN310">
        <v>0</v>
      </c>
      <c r="DO310">
        <v>0</v>
      </c>
      <c r="DP310">
        <v>1</v>
      </c>
      <c r="DQ310">
        <v>1</v>
      </c>
      <c r="DU310">
        <v>1003</v>
      </c>
      <c r="DV310" t="s">
        <v>320</v>
      </c>
      <c r="DW310" t="s">
        <v>320</v>
      </c>
      <c r="DX310">
        <v>1</v>
      </c>
      <c r="DZ310" t="s">
        <v>3</v>
      </c>
      <c r="EA310" t="s">
        <v>3</v>
      </c>
      <c r="EB310" t="s">
        <v>3</v>
      </c>
      <c r="EC310" t="s">
        <v>3</v>
      </c>
      <c r="EE310">
        <v>83667261</v>
      </c>
      <c r="EF310">
        <v>90</v>
      </c>
      <c r="EG310" t="s">
        <v>321</v>
      </c>
      <c r="EH310">
        <v>0</v>
      </c>
      <c r="EI310" t="s">
        <v>3</v>
      </c>
      <c r="EJ310">
        <v>1</v>
      </c>
      <c r="EK310">
        <v>900</v>
      </c>
      <c r="EL310" t="s">
        <v>321</v>
      </c>
      <c r="EM310" t="s">
        <v>322</v>
      </c>
      <c r="EO310" t="s">
        <v>3</v>
      </c>
      <c r="EQ310">
        <v>131088</v>
      </c>
      <c r="ER310">
        <v>0</v>
      </c>
      <c r="ES310">
        <v>90.8</v>
      </c>
      <c r="ET310">
        <v>0</v>
      </c>
      <c r="EU310">
        <v>0</v>
      </c>
      <c r="EV310">
        <v>0</v>
      </c>
      <c r="EW310">
        <v>0</v>
      </c>
      <c r="EX310">
        <v>0</v>
      </c>
      <c r="EY310">
        <v>0</v>
      </c>
      <c r="EZ310">
        <v>5</v>
      </c>
      <c r="FC310">
        <v>0</v>
      </c>
      <c r="FD310">
        <v>18</v>
      </c>
      <c r="FF310">
        <v>90.8</v>
      </c>
      <c r="FQ310">
        <v>0</v>
      </c>
      <c r="FR310">
        <v>0</v>
      </c>
      <c r="FS310">
        <v>0</v>
      </c>
      <c r="FX310">
        <v>0</v>
      </c>
      <c r="FY310">
        <v>0</v>
      </c>
      <c r="GA310" t="s">
        <v>3</v>
      </c>
      <c r="GD310">
        <v>1</v>
      </c>
      <c r="GF310">
        <v>1749194627</v>
      </c>
      <c r="GG310">
        <v>2</v>
      </c>
      <c r="GH310">
        <v>3</v>
      </c>
      <c r="GI310">
        <v>-2</v>
      </c>
      <c r="GJ310">
        <v>0</v>
      </c>
      <c r="GK310">
        <v>0</v>
      </c>
      <c r="GL310">
        <f t="shared" si="469"/>
        <v>0</v>
      </c>
      <c r="GM310">
        <f t="shared" si="470"/>
        <v>0</v>
      </c>
      <c r="GN310">
        <f t="shared" si="471"/>
        <v>0</v>
      </c>
      <c r="GO310">
        <f t="shared" si="472"/>
        <v>0</v>
      </c>
      <c r="GP310">
        <f t="shared" si="473"/>
        <v>0</v>
      </c>
      <c r="GR310">
        <v>1</v>
      </c>
      <c r="GS310">
        <v>1</v>
      </c>
      <c r="GT310">
        <v>0</v>
      </c>
      <c r="GU310" t="s">
        <v>3</v>
      </c>
      <c r="GV310">
        <f t="shared" si="474"/>
        <v>0</v>
      </c>
      <c r="GW310">
        <v>1</v>
      </c>
      <c r="GX310">
        <f t="shared" si="475"/>
        <v>0</v>
      </c>
      <c r="HA310">
        <v>0</v>
      </c>
      <c r="HB310">
        <v>0</v>
      </c>
      <c r="HC310">
        <f>GV310*GW310</f>
        <v>0</v>
      </c>
      <c r="HE310" t="s">
        <v>3</v>
      </c>
      <c r="HF310" t="s">
        <v>3</v>
      </c>
      <c r="HG310">
        <f>ROUND(ROUND(AL310,2)*I310,2)</f>
        <v>0</v>
      </c>
      <c r="HM310" t="s">
        <v>3</v>
      </c>
      <c r="HN310" t="s">
        <v>3</v>
      </c>
      <c r="HO310" t="s">
        <v>3</v>
      </c>
      <c r="HP310" t="s">
        <v>3</v>
      </c>
      <c r="HQ310" t="s">
        <v>3</v>
      </c>
      <c r="HS310">
        <v>0</v>
      </c>
      <c r="IK310">
        <v>0</v>
      </c>
    </row>
    <row r="311" spans="1:255" x14ac:dyDescent="0.2">
      <c r="A311" s="2">
        <v>17</v>
      </c>
      <c r="B311" s="2">
        <v>1</v>
      </c>
      <c r="C311" s="2">
        <f>ROW(SmtRes!A631)</f>
        <v>631</v>
      </c>
      <c r="D311" s="2">
        <f>ROW(EtalonRes!A631)</f>
        <v>631</v>
      </c>
      <c r="E311" s="2" t="s">
        <v>338</v>
      </c>
      <c r="F311" s="2" t="s">
        <v>189</v>
      </c>
      <c r="G311" s="2" t="s">
        <v>190</v>
      </c>
      <c r="H311" s="2" t="s">
        <v>191</v>
      </c>
      <c r="I311" s="2">
        <v>0.01</v>
      </c>
      <c r="J311" s="2">
        <v>0</v>
      </c>
      <c r="K311" s="2">
        <v>0.01</v>
      </c>
      <c r="L311" s="2">
        <v>0.13</v>
      </c>
      <c r="M311" s="2">
        <v>0.12</v>
      </c>
      <c r="N311" s="2">
        <f t="shared" si="460"/>
        <v>0.01</v>
      </c>
      <c r="O311" s="2">
        <f>ROUND(CP311,2)</f>
        <v>338.63</v>
      </c>
      <c r="P311" s="2">
        <f>SUMIF(SmtRes!AQ623:'SmtRes'!AQ631,"=1",SmtRes!DF623:'SmtRes'!DF631)</f>
        <v>0</v>
      </c>
      <c r="Q311" s="2">
        <f>SUMIF(SmtRes!AQ623:'SmtRes'!AQ631,"=1",SmtRes!DG623:'SmtRes'!DG631)</f>
        <v>2.27</v>
      </c>
      <c r="R311" s="2">
        <f>SUMIF(SmtRes!AQ623:'SmtRes'!AQ631,"=1",SmtRes!DH623:'SmtRes'!DH631)</f>
        <v>1.9000000000000001</v>
      </c>
      <c r="S311" s="2">
        <f>SUMIF(SmtRes!AQ623:'SmtRes'!AQ631,"=1",SmtRes!DI623:'SmtRes'!DI631)</f>
        <v>334.46</v>
      </c>
      <c r="T311" s="2">
        <f t="shared" si="461"/>
        <v>0</v>
      </c>
      <c r="U311" s="2">
        <f>SUMIF(SmtRes!AQ623:'SmtRes'!AQ631,"=1",SmtRes!CV623:'SmtRes'!CV631)</f>
        <v>0.41199999999999998</v>
      </c>
      <c r="V311" s="2">
        <f>SUMIF(SmtRes!AQ623:'SmtRes'!AQ631,"=1",SmtRes!CW623:'SmtRes'!CW631)</f>
        <v>2E-3</v>
      </c>
      <c r="W311" s="2">
        <f t="shared" si="462"/>
        <v>0</v>
      </c>
      <c r="X311" s="2">
        <f t="shared" si="463"/>
        <v>326.27</v>
      </c>
      <c r="Y311" s="2">
        <f t="shared" si="463"/>
        <v>171.54</v>
      </c>
      <c r="Z311" s="2"/>
      <c r="AA311" s="2">
        <v>85057682</v>
      </c>
      <c r="AB311" s="2">
        <f t="shared" si="464"/>
        <v>33672.550000000003</v>
      </c>
      <c r="AC311" s="2">
        <f>ROUND((0),2)</f>
        <v>0</v>
      </c>
      <c r="AD311" s="2">
        <f>ROUND((((SUM(SmtRes!BR623:'SmtRes'!BR631))-(SUM(SmtRes!BS623:'SmtRes'!BS631)))+AE311),2)</f>
        <v>226.8</v>
      </c>
      <c r="AE311" s="2">
        <f>ROUND((SUM(SmtRes!BS623:'SmtRes'!BS631)),2)</f>
        <v>190.23</v>
      </c>
      <c r="AF311" s="2">
        <f>ROUND((SUM(SmtRes!BT623:'SmtRes'!BT631)),2)</f>
        <v>33445.75</v>
      </c>
      <c r="AG311" s="2">
        <f t="shared" si="466"/>
        <v>0</v>
      </c>
      <c r="AH311" s="2">
        <f>(SUM(SmtRes!BU623:'SmtRes'!BU631))</f>
        <v>41.2</v>
      </c>
      <c r="AI311" s="2">
        <f>(SUM(SmtRes!BV623:'SmtRes'!BV631))</f>
        <v>0.2</v>
      </c>
      <c r="AJ311" s="2">
        <f t="shared" si="468"/>
        <v>0</v>
      </c>
      <c r="AK311" s="2">
        <v>33862.771999999997</v>
      </c>
      <c r="AL311" s="2">
        <v>0</v>
      </c>
      <c r="AM311" s="2">
        <v>226.79900000000004</v>
      </c>
      <c r="AN311" s="2">
        <v>190.22500000000002</v>
      </c>
      <c r="AO311" s="2">
        <v>33445.748</v>
      </c>
      <c r="AP311" s="2">
        <v>0</v>
      </c>
      <c r="AQ311" s="2">
        <v>41.2</v>
      </c>
      <c r="AR311" s="2">
        <v>0.2</v>
      </c>
      <c r="AS311" s="2">
        <v>0</v>
      </c>
      <c r="AT311" s="2">
        <v>97</v>
      </c>
      <c r="AU311" s="2">
        <v>51</v>
      </c>
      <c r="AV311" s="2">
        <v>1</v>
      </c>
      <c r="AW311" s="2">
        <v>1</v>
      </c>
      <c r="AX311" s="2"/>
      <c r="AY311" s="2"/>
      <c r="AZ311" s="2">
        <v>1</v>
      </c>
      <c r="BA311" s="2">
        <v>1</v>
      </c>
      <c r="BB311" s="2">
        <v>1</v>
      </c>
      <c r="BC311" s="2">
        <v>1</v>
      </c>
      <c r="BD311" s="2" t="s">
        <v>3</v>
      </c>
      <c r="BE311" s="2" t="s">
        <v>3</v>
      </c>
      <c r="BF311" s="2" t="s">
        <v>3</v>
      </c>
      <c r="BG311" s="2" t="s">
        <v>3</v>
      </c>
      <c r="BH311" s="2">
        <v>0</v>
      </c>
      <c r="BI311" s="2">
        <v>2</v>
      </c>
      <c r="BJ311" s="2" t="s">
        <v>192</v>
      </c>
      <c r="BK311" s="2"/>
      <c r="BL311" s="2"/>
      <c r="BM311" s="2">
        <v>108001</v>
      </c>
      <c r="BN311" s="2">
        <v>0</v>
      </c>
      <c r="BO311" s="2" t="s">
        <v>3</v>
      </c>
      <c r="BP311" s="2">
        <v>0</v>
      </c>
      <c r="BQ311" s="2">
        <v>3</v>
      </c>
      <c r="BR311" s="2">
        <v>0</v>
      </c>
      <c r="BS311" s="2">
        <v>1</v>
      </c>
      <c r="BT311" s="2">
        <v>1</v>
      </c>
      <c r="BU311" s="2">
        <v>1</v>
      </c>
      <c r="BV311" s="2">
        <v>1</v>
      </c>
      <c r="BW311" s="2">
        <v>1</v>
      </c>
      <c r="BX311" s="2">
        <v>1</v>
      </c>
      <c r="BY311" s="2" t="s">
        <v>3</v>
      </c>
      <c r="BZ311" s="2">
        <v>97</v>
      </c>
      <c r="CA311" s="2">
        <v>51</v>
      </c>
      <c r="CB311" s="2" t="s">
        <v>3</v>
      </c>
      <c r="CC311" s="2"/>
      <c r="CD311" s="2"/>
      <c r="CE311" s="2">
        <v>0</v>
      </c>
      <c r="CF311" s="2">
        <v>0</v>
      </c>
      <c r="CG311" s="2">
        <v>0</v>
      </c>
      <c r="CH311" s="2">
        <v>17</v>
      </c>
      <c r="CI311" s="2">
        <v>0</v>
      </c>
      <c r="CJ311" s="2">
        <v>0</v>
      </c>
      <c r="CK311" s="2">
        <v>0</v>
      </c>
      <c r="CL311" s="2">
        <v>0</v>
      </c>
      <c r="CM311" s="2">
        <v>0</v>
      </c>
      <c r="CN311" s="2" t="s">
        <v>3</v>
      </c>
      <c r="CO311" s="2">
        <v>0</v>
      </c>
      <c r="CP311" s="2">
        <f>(P311+Q311+S311+R311)</f>
        <v>338.62999999999994</v>
      </c>
      <c r="CQ311" s="2">
        <f>SUMIF(SmtRes!AQ623:'SmtRes'!AQ631,"=1",SmtRes!AA623:'SmtRes'!AA631)</f>
        <v>52144.76</v>
      </c>
      <c r="CR311" s="2">
        <f>SUMIF(SmtRes!AQ623:'SmtRes'!AQ631,"=1",SmtRes!AB623:'SmtRes'!AB631)</f>
        <v>2302.6</v>
      </c>
      <c r="CS311" s="2">
        <f>SUMIF(SmtRes!AQ623:'SmtRes'!AQ631,"=1",SmtRes!AC623:'SmtRes'!AC631)</f>
        <v>1902.25</v>
      </c>
      <c r="CT311" s="2">
        <f>SUMIF(SmtRes!AQ623:'SmtRes'!AQ631,"=1",SmtRes!AD623:'SmtRes'!AD631)</f>
        <v>811.79</v>
      </c>
      <c r="CU311" s="2">
        <f>AG311</f>
        <v>0</v>
      </c>
      <c r="CV311" s="2">
        <f>SUMIF(SmtRes!AQ623:'SmtRes'!AQ631,"=1",SmtRes!BU623:'SmtRes'!BU631)</f>
        <v>41.2</v>
      </c>
      <c r="CW311" s="2">
        <f>SUMIF(SmtRes!AQ623:'SmtRes'!AQ631,"=1",SmtRes!BV623:'SmtRes'!BV631)</f>
        <v>0.2</v>
      </c>
      <c r="CX311" s="2">
        <f>AJ311</f>
        <v>0</v>
      </c>
      <c r="CY311" s="2">
        <f>(((S311+R311)*AT311)/100)</f>
        <v>326.26919999999996</v>
      </c>
      <c r="CZ311" s="2">
        <f>(((S311+R311)*AU311)/100)</f>
        <v>171.54359999999997</v>
      </c>
      <c r="DA311" s="2"/>
      <c r="DB311" s="2"/>
      <c r="DC311" s="2" t="s">
        <v>3</v>
      </c>
      <c r="DD311" s="2" t="s">
        <v>3</v>
      </c>
      <c r="DE311" s="2" t="s">
        <v>3</v>
      </c>
      <c r="DF311" s="2" t="s">
        <v>3</v>
      </c>
      <c r="DG311" s="2" t="s">
        <v>3</v>
      </c>
      <c r="DH311" s="2" t="s">
        <v>3</v>
      </c>
      <c r="DI311" s="2" t="s">
        <v>3</v>
      </c>
      <c r="DJ311" s="2" t="s">
        <v>3</v>
      </c>
      <c r="DK311" s="2" t="s">
        <v>3</v>
      </c>
      <c r="DL311" s="2" t="s">
        <v>3</v>
      </c>
      <c r="DM311" s="2" t="s">
        <v>3</v>
      </c>
      <c r="DN311" s="2">
        <v>0</v>
      </c>
      <c r="DO311" s="2">
        <v>0</v>
      </c>
      <c r="DP311" s="2">
        <v>1</v>
      </c>
      <c r="DQ311" s="2">
        <v>1</v>
      </c>
      <c r="DR311" s="2"/>
      <c r="DS311" s="2"/>
      <c r="DT311" s="2"/>
      <c r="DU311" s="2">
        <v>1013</v>
      </c>
      <c r="DV311" s="2" t="s">
        <v>191</v>
      </c>
      <c r="DW311" s="2" t="s">
        <v>191</v>
      </c>
      <c r="DX311" s="2">
        <v>1</v>
      </c>
      <c r="DY311" s="2"/>
      <c r="DZ311" s="2" t="s">
        <v>3</v>
      </c>
      <c r="EA311" s="2" t="s">
        <v>3</v>
      </c>
      <c r="EB311" s="2" t="s">
        <v>3</v>
      </c>
      <c r="EC311" s="2" t="s">
        <v>3</v>
      </c>
      <c r="ED311" s="2"/>
      <c r="EE311" s="2">
        <v>83666702</v>
      </c>
      <c r="EF311" s="2">
        <v>3</v>
      </c>
      <c r="EG311" s="2" t="s">
        <v>144</v>
      </c>
      <c r="EH311" s="2">
        <v>0</v>
      </c>
      <c r="EI311" s="2" t="s">
        <v>3</v>
      </c>
      <c r="EJ311" s="2">
        <v>2</v>
      </c>
      <c r="EK311" s="2">
        <v>108001</v>
      </c>
      <c r="EL311" s="2" t="s">
        <v>145</v>
      </c>
      <c r="EM311" s="2" t="s">
        <v>146</v>
      </c>
      <c r="EN311" s="2"/>
      <c r="EO311" s="2" t="s">
        <v>3</v>
      </c>
      <c r="EP311" s="2"/>
      <c r="EQ311" s="2">
        <v>131072</v>
      </c>
      <c r="ER311" s="2">
        <v>0</v>
      </c>
      <c r="ES311" s="2">
        <v>0</v>
      </c>
      <c r="ET311" s="2">
        <v>0</v>
      </c>
      <c r="EU311" s="2">
        <v>0</v>
      </c>
      <c r="EV311" s="2">
        <v>0</v>
      </c>
      <c r="EW311" s="2">
        <v>41.2</v>
      </c>
      <c r="EX311" s="2">
        <v>0.2</v>
      </c>
      <c r="EY311" s="2">
        <v>0</v>
      </c>
      <c r="EZ311" s="2"/>
      <c r="FA311" s="2"/>
      <c r="FB311" s="2"/>
      <c r="FC311" s="2"/>
      <c r="FD311" s="2"/>
      <c r="FE311" s="2"/>
      <c r="FF311" s="2"/>
      <c r="FG311" s="2"/>
      <c r="FH311" s="2"/>
      <c r="FI311" s="2"/>
      <c r="FJ311" s="2"/>
      <c r="FK311" s="2"/>
      <c r="FL311" s="2"/>
      <c r="FM311" s="2"/>
      <c r="FN311" s="2"/>
      <c r="FO311" s="2"/>
      <c r="FP311" s="2"/>
      <c r="FQ311" s="2">
        <v>0</v>
      </c>
      <c r="FR311" s="2">
        <v>0</v>
      </c>
      <c r="FS311" s="2">
        <v>0</v>
      </c>
      <c r="FT311" s="2"/>
      <c r="FU311" s="2"/>
      <c r="FV311" s="2"/>
      <c r="FW311" s="2"/>
      <c r="FX311" s="2">
        <v>97</v>
      </c>
      <c r="FY311" s="2">
        <v>51</v>
      </c>
      <c r="FZ311" s="2"/>
      <c r="GA311" s="2" t="s">
        <v>3</v>
      </c>
      <c r="GB311" s="2"/>
      <c r="GC311" s="2"/>
      <c r="GD311" s="2">
        <v>1</v>
      </c>
      <c r="GE311" s="2"/>
      <c r="GF311" s="2">
        <v>1145402398</v>
      </c>
      <c r="GG311" s="2">
        <v>2</v>
      </c>
      <c r="GH311" s="2">
        <v>1</v>
      </c>
      <c r="GI311" s="2">
        <v>-2</v>
      </c>
      <c r="GJ311" s="2">
        <v>0</v>
      </c>
      <c r="GK311" s="2">
        <v>0</v>
      </c>
      <c r="GL311" s="2">
        <f t="shared" si="469"/>
        <v>0</v>
      </c>
      <c r="GM311" s="2">
        <f t="shared" si="470"/>
        <v>836.44</v>
      </c>
      <c r="GN311" s="2">
        <f t="shared" si="471"/>
        <v>0</v>
      </c>
      <c r="GO311" s="2">
        <f t="shared" si="472"/>
        <v>836.44</v>
      </c>
      <c r="GP311" s="2">
        <f t="shared" si="473"/>
        <v>0</v>
      </c>
      <c r="GQ311" s="2"/>
      <c r="GR311" s="2">
        <v>0</v>
      </c>
      <c r="GS311" s="2">
        <v>3</v>
      </c>
      <c r="GT311" s="2">
        <v>0</v>
      </c>
      <c r="GU311" s="2" t="s">
        <v>3</v>
      </c>
      <c r="GV311" s="2">
        <f t="shared" si="474"/>
        <v>0</v>
      </c>
      <c r="GW311" s="2">
        <v>1</v>
      </c>
      <c r="GX311" s="2">
        <f t="shared" si="475"/>
        <v>0</v>
      </c>
      <c r="GY311" s="2"/>
      <c r="GZ311" s="2"/>
      <c r="HA311" s="2">
        <v>0</v>
      </c>
      <c r="HB311" s="2">
        <v>0</v>
      </c>
      <c r="HC311" s="2">
        <f>GV311*GW311</f>
        <v>0</v>
      </c>
      <c r="HD311" s="2"/>
      <c r="HE311" s="2" t="s">
        <v>3</v>
      </c>
      <c r="HF311" s="2" t="s">
        <v>3</v>
      </c>
      <c r="HG311" s="2"/>
      <c r="HH311" s="2"/>
      <c r="HI311" s="2"/>
      <c r="HJ311" s="2"/>
      <c r="HK311" s="2"/>
      <c r="HL311" s="2"/>
      <c r="HM311" s="2" t="s">
        <v>3</v>
      </c>
      <c r="HN311" s="2" t="s">
        <v>147</v>
      </c>
      <c r="HO311" s="2" t="s">
        <v>148</v>
      </c>
      <c r="HP311" s="2" t="s">
        <v>145</v>
      </c>
      <c r="HQ311" s="2" t="s">
        <v>145</v>
      </c>
      <c r="HR311" s="2"/>
      <c r="HS311" s="2">
        <v>0</v>
      </c>
      <c r="HT311" s="2"/>
      <c r="HU311" s="2"/>
      <c r="HV311" s="2"/>
      <c r="HW311" s="2"/>
      <c r="HX311" s="2"/>
      <c r="HY311" s="2"/>
      <c r="HZ311" s="2"/>
      <c r="IA311" s="2"/>
      <c r="IB311" s="2"/>
      <c r="IC311" s="2"/>
      <c r="ID311" s="2"/>
      <c r="IE311" s="2"/>
      <c r="IF311" s="2"/>
      <c r="IG311" s="2"/>
      <c r="IH311" s="2"/>
      <c r="II311" s="2"/>
      <c r="IJ311" s="2"/>
      <c r="IK311" s="2">
        <v>0</v>
      </c>
      <c r="IL311" s="2"/>
      <c r="IM311" s="2"/>
      <c r="IN311" s="2"/>
      <c r="IO311" s="2"/>
      <c r="IP311" s="2"/>
      <c r="IQ311" s="2"/>
      <c r="IR311" s="2"/>
      <c r="IS311" s="2"/>
      <c r="IT311" s="2"/>
      <c r="IU311" s="2"/>
    </row>
    <row r="312" spans="1:255" x14ac:dyDescent="0.2">
      <c r="A312">
        <v>17</v>
      </c>
      <c r="B312">
        <v>1</v>
      </c>
      <c r="C312">
        <f>ROW(SmtRes!A640)</f>
        <v>640</v>
      </c>
      <c r="D312">
        <f>ROW(EtalonRes!A640)</f>
        <v>640</v>
      </c>
      <c r="E312" t="s">
        <v>338</v>
      </c>
      <c r="F312" t="s">
        <v>189</v>
      </c>
      <c r="G312" t="s">
        <v>190</v>
      </c>
      <c r="H312" t="s">
        <v>191</v>
      </c>
      <c r="I312">
        <v>0.01</v>
      </c>
      <c r="J312">
        <v>0</v>
      </c>
      <c r="K312">
        <v>0.01</v>
      </c>
      <c r="L312">
        <v>0.13</v>
      </c>
      <c r="M312">
        <v>0.12</v>
      </c>
      <c r="N312">
        <f t="shared" si="460"/>
        <v>0.01</v>
      </c>
      <c r="O312">
        <f>ROUND(CP312,2)</f>
        <v>338.63</v>
      </c>
      <c r="P312">
        <f>SUMIF(SmtRes!AQ632:'SmtRes'!AQ640,"=1",SmtRes!DF632:'SmtRes'!DF640)</f>
        <v>0</v>
      </c>
      <c r="Q312">
        <f>SUMIF(SmtRes!AQ632:'SmtRes'!AQ640,"=1",SmtRes!DG632:'SmtRes'!DG640)</f>
        <v>2.27</v>
      </c>
      <c r="R312">
        <f>SUMIF(SmtRes!AQ632:'SmtRes'!AQ640,"=1",SmtRes!DH632:'SmtRes'!DH640)</f>
        <v>1.9000000000000001</v>
      </c>
      <c r="S312">
        <f>SUMIF(SmtRes!AQ632:'SmtRes'!AQ640,"=1",SmtRes!DI632:'SmtRes'!DI640)</f>
        <v>334.46</v>
      </c>
      <c r="T312">
        <f t="shared" si="461"/>
        <v>0</v>
      </c>
      <c r="U312">
        <f>SUMIF(SmtRes!AQ632:'SmtRes'!AQ640,"=1",SmtRes!CV632:'SmtRes'!CV640)</f>
        <v>0.41199999999999998</v>
      </c>
      <c r="V312">
        <f>SUMIF(SmtRes!AQ632:'SmtRes'!AQ640,"=1",SmtRes!CW632:'SmtRes'!CW640)</f>
        <v>2E-3</v>
      </c>
      <c r="W312">
        <f t="shared" si="462"/>
        <v>0</v>
      </c>
      <c r="X312">
        <f t="shared" si="463"/>
        <v>326.27</v>
      </c>
      <c r="Y312">
        <f t="shared" si="463"/>
        <v>171.54</v>
      </c>
      <c r="AA312">
        <v>85057623</v>
      </c>
      <c r="AB312">
        <f t="shared" si="464"/>
        <v>33672.550000000003</v>
      </c>
      <c r="AC312">
        <f>ROUND((0),2)</f>
        <v>0</v>
      </c>
      <c r="AD312">
        <f>ROUND((((SUM(SmtRes!BR632:'SmtRes'!BR640))-(SUM(SmtRes!BS632:'SmtRes'!BS640)))+AE312),2)</f>
        <v>226.8</v>
      </c>
      <c r="AE312">
        <f>ROUND((SUM(SmtRes!BS632:'SmtRes'!BS640)),2)</f>
        <v>190.23</v>
      </c>
      <c r="AF312">
        <f>ROUND((SUM(SmtRes!BT632:'SmtRes'!BT640)),2)</f>
        <v>33445.75</v>
      </c>
      <c r="AG312">
        <f t="shared" si="466"/>
        <v>0</v>
      </c>
      <c r="AH312">
        <f>(SUM(SmtRes!BU632:'SmtRes'!BU640))</f>
        <v>41.2</v>
      </c>
      <c r="AI312">
        <f>(SUM(SmtRes!BV632:'SmtRes'!BV640))</f>
        <v>0.2</v>
      </c>
      <c r="AJ312">
        <f t="shared" si="468"/>
        <v>0</v>
      </c>
      <c r="AK312">
        <v>33862.771999999997</v>
      </c>
      <c r="AL312">
        <v>0</v>
      </c>
      <c r="AM312">
        <v>226.79900000000004</v>
      </c>
      <c r="AN312">
        <v>190.22500000000002</v>
      </c>
      <c r="AO312">
        <v>33445.748</v>
      </c>
      <c r="AP312">
        <v>0</v>
      </c>
      <c r="AQ312">
        <v>41.2</v>
      </c>
      <c r="AR312">
        <v>0.2</v>
      </c>
      <c r="AS312">
        <v>0</v>
      </c>
      <c r="AT312">
        <v>97</v>
      </c>
      <c r="AU312">
        <v>51</v>
      </c>
      <c r="AV312">
        <v>1</v>
      </c>
      <c r="AW312">
        <v>1</v>
      </c>
      <c r="AZ312">
        <v>1</v>
      </c>
      <c r="BA312">
        <v>1</v>
      </c>
      <c r="BB312">
        <v>1</v>
      </c>
      <c r="BC312">
        <v>1</v>
      </c>
      <c r="BD312" t="s">
        <v>3</v>
      </c>
      <c r="BE312" t="s">
        <v>3</v>
      </c>
      <c r="BF312" t="s">
        <v>3</v>
      </c>
      <c r="BG312" t="s">
        <v>3</v>
      </c>
      <c r="BH312">
        <v>0</v>
      </c>
      <c r="BI312">
        <v>2</v>
      </c>
      <c r="BJ312" t="s">
        <v>192</v>
      </c>
      <c r="BM312">
        <v>108001</v>
      </c>
      <c r="BN312">
        <v>0</v>
      </c>
      <c r="BO312" t="s">
        <v>3</v>
      </c>
      <c r="BP312">
        <v>0</v>
      </c>
      <c r="BQ312">
        <v>3</v>
      </c>
      <c r="BR312">
        <v>0</v>
      </c>
      <c r="BS312">
        <v>1</v>
      </c>
      <c r="BT312">
        <v>1</v>
      </c>
      <c r="BU312">
        <v>1</v>
      </c>
      <c r="BV312">
        <v>1</v>
      </c>
      <c r="BW312">
        <v>1</v>
      </c>
      <c r="BX312">
        <v>1</v>
      </c>
      <c r="BY312" t="s">
        <v>3</v>
      </c>
      <c r="BZ312">
        <v>97</v>
      </c>
      <c r="CA312">
        <v>51</v>
      </c>
      <c r="CB312" t="s">
        <v>3</v>
      </c>
      <c r="CE312">
        <v>0</v>
      </c>
      <c r="CF312">
        <v>0</v>
      </c>
      <c r="CG312">
        <v>0</v>
      </c>
      <c r="CH312">
        <v>17</v>
      </c>
      <c r="CI312">
        <v>0</v>
      </c>
      <c r="CJ312">
        <v>0</v>
      </c>
      <c r="CK312">
        <v>0</v>
      </c>
      <c r="CL312">
        <v>0</v>
      </c>
      <c r="CM312">
        <v>0</v>
      </c>
      <c r="CN312" t="s">
        <v>3</v>
      </c>
      <c r="CO312">
        <v>0</v>
      </c>
      <c r="CP312">
        <f>(P312+Q312+S312+R312)</f>
        <v>338.62999999999994</v>
      </c>
      <c r="CQ312">
        <f>SUMIF(SmtRes!AQ632:'SmtRes'!AQ640,"=1",SmtRes!AA632:'SmtRes'!AA640)</f>
        <v>52144.76</v>
      </c>
      <c r="CR312">
        <f>SUMIF(SmtRes!AQ632:'SmtRes'!AQ640,"=1",SmtRes!AB632:'SmtRes'!AB640)</f>
        <v>2302.6</v>
      </c>
      <c r="CS312">
        <f>SUMIF(SmtRes!AQ632:'SmtRes'!AQ640,"=1",SmtRes!AC632:'SmtRes'!AC640)</f>
        <v>1902.25</v>
      </c>
      <c r="CT312">
        <f>SUMIF(SmtRes!AQ632:'SmtRes'!AQ640,"=1",SmtRes!AD632:'SmtRes'!AD640)</f>
        <v>811.79</v>
      </c>
      <c r="CU312">
        <f>AG312</f>
        <v>0</v>
      </c>
      <c r="CV312">
        <f>SUMIF(SmtRes!AQ632:'SmtRes'!AQ640,"=1",SmtRes!BU632:'SmtRes'!BU640)</f>
        <v>41.2</v>
      </c>
      <c r="CW312">
        <f>SUMIF(SmtRes!AQ632:'SmtRes'!AQ640,"=1",SmtRes!BV632:'SmtRes'!BV640)</f>
        <v>0.2</v>
      </c>
      <c r="CX312">
        <f>AJ312</f>
        <v>0</v>
      </c>
      <c r="CY312">
        <f>(((S312+R312)*AT312)/100)</f>
        <v>326.26919999999996</v>
      </c>
      <c r="CZ312">
        <f>(((S312+R312)*AU312)/100)</f>
        <v>171.54359999999997</v>
      </c>
      <c r="DC312" t="s">
        <v>3</v>
      </c>
      <c r="DD312" t="s">
        <v>3</v>
      </c>
      <c r="DE312" t="s">
        <v>3</v>
      </c>
      <c r="DF312" t="s">
        <v>3</v>
      </c>
      <c r="DG312" t="s">
        <v>3</v>
      </c>
      <c r="DH312" t="s">
        <v>3</v>
      </c>
      <c r="DI312" t="s">
        <v>3</v>
      </c>
      <c r="DJ312" t="s">
        <v>3</v>
      </c>
      <c r="DK312" t="s">
        <v>3</v>
      </c>
      <c r="DL312" t="s">
        <v>3</v>
      </c>
      <c r="DM312" t="s">
        <v>3</v>
      </c>
      <c r="DN312">
        <v>0</v>
      </c>
      <c r="DO312">
        <v>0</v>
      </c>
      <c r="DP312">
        <v>1</v>
      </c>
      <c r="DQ312">
        <v>1</v>
      </c>
      <c r="DU312">
        <v>1013</v>
      </c>
      <c r="DV312" t="s">
        <v>191</v>
      </c>
      <c r="DW312" t="s">
        <v>191</v>
      </c>
      <c r="DX312">
        <v>1</v>
      </c>
      <c r="DZ312" t="s">
        <v>3</v>
      </c>
      <c r="EA312" t="s">
        <v>3</v>
      </c>
      <c r="EB312" t="s">
        <v>3</v>
      </c>
      <c r="EC312" t="s">
        <v>3</v>
      </c>
      <c r="EE312">
        <v>83666702</v>
      </c>
      <c r="EF312">
        <v>3</v>
      </c>
      <c r="EG312" t="s">
        <v>144</v>
      </c>
      <c r="EH312">
        <v>0</v>
      </c>
      <c r="EI312" t="s">
        <v>3</v>
      </c>
      <c r="EJ312">
        <v>2</v>
      </c>
      <c r="EK312">
        <v>108001</v>
      </c>
      <c r="EL312" t="s">
        <v>145</v>
      </c>
      <c r="EM312" t="s">
        <v>146</v>
      </c>
      <c r="EO312" t="s">
        <v>3</v>
      </c>
      <c r="EQ312">
        <v>131072</v>
      </c>
      <c r="ER312">
        <v>0</v>
      </c>
      <c r="ES312">
        <v>0</v>
      </c>
      <c r="ET312">
        <v>0</v>
      </c>
      <c r="EU312">
        <v>0</v>
      </c>
      <c r="EV312">
        <v>0</v>
      </c>
      <c r="EW312">
        <v>41.2</v>
      </c>
      <c r="EX312">
        <v>0.2</v>
      </c>
      <c r="EY312">
        <v>0</v>
      </c>
      <c r="FQ312">
        <v>0</v>
      </c>
      <c r="FR312">
        <v>0</v>
      </c>
      <c r="FS312">
        <v>0</v>
      </c>
      <c r="FX312">
        <v>97</v>
      </c>
      <c r="FY312">
        <v>51</v>
      </c>
      <c r="GA312" t="s">
        <v>3</v>
      </c>
      <c r="GD312">
        <v>1</v>
      </c>
      <c r="GF312">
        <v>1145402398</v>
      </c>
      <c r="GG312">
        <v>2</v>
      </c>
      <c r="GH312">
        <v>1</v>
      </c>
      <c r="GI312">
        <v>-2</v>
      </c>
      <c r="GJ312">
        <v>0</v>
      </c>
      <c r="GK312">
        <v>0</v>
      </c>
      <c r="GL312">
        <f t="shared" si="469"/>
        <v>0</v>
      </c>
      <c r="GM312">
        <f t="shared" si="470"/>
        <v>836.44</v>
      </c>
      <c r="GN312">
        <f t="shared" si="471"/>
        <v>0</v>
      </c>
      <c r="GO312">
        <f t="shared" si="472"/>
        <v>836.44</v>
      </c>
      <c r="GP312">
        <f t="shared" si="473"/>
        <v>0</v>
      </c>
      <c r="GR312">
        <v>0</v>
      </c>
      <c r="GS312">
        <v>3</v>
      </c>
      <c r="GT312">
        <v>0</v>
      </c>
      <c r="GU312" t="s">
        <v>3</v>
      </c>
      <c r="GV312">
        <f t="shared" si="474"/>
        <v>0</v>
      </c>
      <c r="GW312">
        <v>1</v>
      </c>
      <c r="GX312">
        <f t="shared" si="475"/>
        <v>0</v>
      </c>
      <c r="HA312">
        <v>0</v>
      </c>
      <c r="HB312">
        <v>0</v>
      </c>
      <c r="HC312">
        <f>GV312*GW312</f>
        <v>0</v>
      </c>
      <c r="HE312" t="s">
        <v>3</v>
      </c>
      <c r="HF312" t="s">
        <v>3</v>
      </c>
      <c r="HM312" t="s">
        <v>3</v>
      </c>
      <c r="HN312" t="s">
        <v>147</v>
      </c>
      <c r="HO312" t="s">
        <v>148</v>
      </c>
      <c r="HP312" t="s">
        <v>145</v>
      </c>
      <c r="HQ312" t="s">
        <v>145</v>
      </c>
      <c r="HS312">
        <v>0</v>
      </c>
      <c r="IK312">
        <v>0</v>
      </c>
    </row>
    <row r="313" spans="1:255" x14ac:dyDescent="0.2">
      <c r="A313" s="2">
        <v>19</v>
      </c>
      <c r="B313" s="2">
        <v>1</v>
      </c>
      <c r="C313" s="2"/>
      <c r="D313" s="2"/>
      <c r="E313" s="2"/>
      <c r="F313" s="2" t="s">
        <v>3</v>
      </c>
      <c r="G313" s="2" t="s">
        <v>339</v>
      </c>
      <c r="H313" s="2" t="s">
        <v>3</v>
      </c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>
        <v>1</v>
      </c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  <c r="FE313" s="2"/>
      <c r="FF313" s="2"/>
      <c r="FG313" s="2"/>
      <c r="FH313" s="2"/>
      <c r="FI313" s="2"/>
      <c r="FJ313" s="2"/>
      <c r="FK313" s="2"/>
      <c r="FL313" s="2"/>
      <c r="FM313" s="2"/>
      <c r="FN313" s="2"/>
      <c r="FO313" s="2"/>
      <c r="FP313" s="2"/>
      <c r="FQ313" s="2"/>
      <c r="FR313" s="2"/>
      <c r="FS313" s="2"/>
      <c r="FT313" s="2"/>
      <c r="FU313" s="2"/>
      <c r="FV313" s="2"/>
      <c r="FW313" s="2"/>
      <c r="FX313" s="2"/>
      <c r="FY313" s="2"/>
      <c r="FZ313" s="2"/>
      <c r="GA313" s="2"/>
      <c r="GB313" s="2"/>
      <c r="GC313" s="2"/>
      <c r="GD313" s="2"/>
      <c r="GE313" s="2"/>
      <c r="GF313" s="2"/>
      <c r="GG313" s="2"/>
      <c r="GH313" s="2"/>
      <c r="GI313" s="2"/>
      <c r="GJ313" s="2"/>
      <c r="GK313" s="2"/>
      <c r="GL313" s="2"/>
      <c r="GM313" s="2"/>
      <c r="GN313" s="2"/>
      <c r="GO313" s="2"/>
      <c r="GP313" s="2"/>
      <c r="GQ313" s="2"/>
      <c r="GR313" s="2"/>
      <c r="GS313" s="2"/>
      <c r="GT313" s="2"/>
      <c r="GU313" s="2"/>
      <c r="GV313" s="2"/>
      <c r="GW313" s="2"/>
      <c r="GX313" s="2"/>
      <c r="GY313" s="2"/>
      <c r="GZ313" s="2"/>
      <c r="HA313" s="2"/>
      <c r="HB313" s="2"/>
      <c r="HC313" s="2"/>
      <c r="HD313" s="2"/>
      <c r="HE313" s="2"/>
      <c r="HF313" s="2"/>
      <c r="HG313" s="2"/>
      <c r="HH313" s="2"/>
      <c r="HI313" s="2"/>
      <c r="HJ313" s="2"/>
      <c r="HK313" s="2"/>
      <c r="HL313" s="2"/>
      <c r="HM313" s="2"/>
      <c r="HN313" s="2"/>
      <c r="HO313" s="2"/>
      <c r="HP313" s="2"/>
      <c r="HQ313" s="2"/>
      <c r="HR313" s="2"/>
      <c r="HS313" s="2"/>
      <c r="HT313" s="2"/>
      <c r="HU313" s="2"/>
      <c r="HV313" s="2"/>
      <c r="HW313" s="2"/>
      <c r="HX313" s="2"/>
      <c r="HY313" s="2"/>
      <c r="HZ313" s="2"/>
      <c r="IA313" s="2"/>
      <c r="IB313" s="2"/>
      <c r="IC313" s="2"/>
      <c r="ID313" s="2"/>
      <c r="IE313" s="2"/>
      <c r="IF313" s="2"/>
      <c r="IG313" s="2"/>
      <c r="IH313" s="2"/>
      <c r="II313" s="2"/>
      <c r="IJ313" s="2"/>
      <c r="IK313" s="2">
        <v>0</v>
      </c>
      <c r="IL313" s="2"/>
      <c r="IM313" s="2"/>
      <c r="IN313" s="2"/>
      <c r="IO313" s="2"/>
      <c r="IP313" s="2"/>
      <c r="IQ313" s="2"/>
      <c r="IR313" s="2"/>
      <c r="IS313" s="2"/>
      <c r="IT313" s="2"/>
      <c r="IU313" s="2"/>
    </row>
    <row r="314" spans="1:255" x14ac:dyDescent="0.2">
      <c r="A314" s="2">
        <v>18</v>
      </c>
      <c r="B314" s="2">
        <v>1</v>
      </c>
      <c r="C314" s="2">
        <v>631</v>
      </c>
      <c r="D314" s="2"/>
      <c r="E314" s="2" t="s">
        <v>340</v>
      </c>
      <c r="F314" s="2" t="s">
        <v>150</v>
      </c>
      <c r="G314" s="2" t="s">
        <v>151</v>
      </c>
      <c r="H314" s="2" t="s">
        <v>152</v>
      </c>
      <c r="I314" s="2">
        <f>J314</f>
        <v>2</v>
      </c>
      <c r="J314" s="2">
        <v>2</v>
      </c>
      <c r="K314" s="2">
        <v>2</v>
      </c>
      <c r="L314" s="2">
        <v>0.26</v>
      </c>
      <c r="M314" s="2">
        <v>0.24</v>
      </c>
      <c r="N314" s="2">
        <f>ROUND(L314-M314,4)</f>
        <v>0.02</v>
      </c>
      <c r="O314" s="2">
        <f>ROUND(P314,2)</f>
        <v>6.69</v>
      </c>
      <c r="P314" s="2">
        <f>ROUND(ROUND(ROUND(SUMIF(SmtRes!AQ632:'SmtRes'!AQ640,"=1",SmtRes!CU632:'SmtRes'!CU640),2),2)*I314/100,2)</f>
        <v>6.69</v>
      </c>
      <c r="Q314" s="2">
        <f>ROUND(CR314*I314,2)</f>
        <v>0</v>
      </c>
      <c r="R314" s="2">
        <f>ROUND(CS314*I314,2)</f>
        <v>0</v>
      </c>
      <c r="S314" s="2">
        <f>ROUND(CT314*I314,2)</f>
        <v>0</v>
      </c>
      <c r="T314" s="2">
        <f>ROUND(CU314*I314,2)</f>
        <v>0</v>
      </c>
      <c r="U314" s="2">
        <f>ROUND(CV314*I314,7)</f>
        <v>0</v>
      </c>
      <c r="V314" s="2">
        <f>ROUND(CW314*I314,7)</f>
        <v>0</v>
      </c>
      <c r="W314" s="2">
        <f>ROUND(CX314*I314,2)</f>
        <v>0</v>
      </c>
      <c r="X314" s="2">
        <f t="shared" ref="X314:Y317" si="477">ROUND(CY314,2)</f>
        <v>0</v>
      </c>
      <c r="Y314" s="2">
        <f t="shared" si="477"/>
        <v>0</v>
      </c>
      <c r="Z314" s="2"/>
      <c r="AA314" s="2">
        <v>85057682</v>
      </c>
      <c r="AB314" s="2">
        <f>ROUND((AC314+AD314+AF314),2)</f>
        <v>0</v>
      </c>
      <c r="AC314" s="2">
        <f>ROUND((ES314),2)</f>
        <v>0</v>
      </c>
      <c r="AD314" s="2">
        <f>ROUND((((ET314)-(EU314))+AE314),2)</f>
        <v>0</v>
      </c>
      <c r="AE314" s="2">
        <f t="shared" ref="AE314:AF317" si="478">ROUND((EU314),2)</f>
        <v>0</v>
      </c>
      <c r="AF314" s="2">
        <f t="shared" si="478"/>
        <v>0</v>
      </c>
      <c r="AG314" s="2">
        <f>ROUND((AP314),2)</f>
        <v>0</v>
      </c>
      <c r="AH314" s="2">
        <f t="shared" ref="AH314:AI317" si="479">(EW314)</f>
        <v>0</v>
      </c>
      <c r="AI314" s="2">
        <f t="shared" si="479"/>
        <v>0</v>
      </c>
      <c r="AJ314" s="2">
        <f>(AS314)</f>
        <v>0</v>
      </c>
      <c r="AK314" s="2">
        <v>0</v>
      </c>
      <c r="AL314" s="2">
        <v>0</v>
      </c>
      <c r="AM314" s="2">
        <v>0</v>
      </c>
      <c r="AN314" s="2">
        <v>0</v>
      </c>
      <c r="AO314" s="2">
        <v>0</v>
      </c>
      <c r="AP314" s="2">
        <v>0</v>
      </c>
      <c r="AQ314" s="2">
        <v>0</v>
      </c>
      <c r="AR314" s="2">
        <v>0</v>
      </c>
      <c r="AS314" s="2">
        <v>0</v>
      </c>
      <c r="AT314" s="2">
        <v>97</v>
      </c>
      <c r="AU314" s="2">
        <v>51</v>
      </c>
      <c r="AV314" s="2">
        <v>1</v>
      </c>
      <c r="AW314" s="2">
        <v>1</v>
      </c>
      <c r="AX314" s="2"/>
      <c r="AY314" s="2"/>
      <c r="AZ314" s="2">
        <v>1</v>
      </c>
      <c r="BA314" s="2">
        <v>1</v>
      </c>
      <c r="BB314" s="2">
        <v>1</v>
      </c>
      <c r="BC314" s="2">
        <v>1</v>
      </c>
      <c r="BD314" s="2" t="s">
        <v>3</v>
      </c>
      <c r="BE314" s="2" t="s">
        <v>3</v>
      </c>
      <c r="BF314" s="2" t="s">
        <v>3</v>
      </c>
      <c r="BG314" s="2" t="s">
        <v>3</v>
      </c>
      <c r="BH314" s="2">
        <v>3</v>
      </c>
      <c r="BI314" s="2">
        <v>2</v>
      </c>
      <c r="BJ314" s="2" t="s">
        <v>3</v>
      </c>
      <c r="BK314" s="2"/>
      <c r="BL314" s="2"/>
      <c r="BM314" s="2">
        <v>108001</v>
      </c>
      <c r="BN314" s="2">
        <v>0</v>
      </c>
      <c r="BO314" s="2" t="s">
        <v>3</v>
      </c>
      <c r="BP314" s="2">
        <v>0</v>
      </c>
      <c r="BQ314" s="2">
        <v>3</v>
      </c>
      <c r="BR314" s="2">
        <v>0</v>
      </c>
      <c r="BS314" s="2">
        <v>1</v>
      </c>
      <c r="BT314" s="2">
        <v>1</v>
      </c>
      <c r="BU314" s="2">
        <v>1</v>
      </c>
      <c r="BV314" s="2">
        <v>1</v>
      </c>
      <c r="BW314" s="2">
        <v>1</v>
      </c>
      <c r="BX314" s="2">
        <v>1</v>
      </c>
      <c r="BY314" s="2" t="s">
        <v>3</v>
      </c>
      <c r="BZ314" s="2">
        <v>97</v>
      </c>
      <c r="CA314" s="2">
        <v>51</v>
      </c>
      <c r="CB314" s="2" t="s">
        <v>3</v>
      </c>
      <c r="CC314" s="2"/>
      <c r="CD314" s="2"/>
      <c r="CE314" s="2">
        <v>0</v>
      </c>
      <c r="CF314" s="2">
        <v>0</v>
      </c>
      <c r="CG314" s="2">
        <v>0</v>
      </c>
      <c r="CH314" s="2">
        <v>17</v>
      </c>
      <c r="CI314" s="2">
        <v>1</v>
      </c>
      <c r="CJ314" s="2">
        <v>0</v>
      </c>
      <c r="CK314" s="2">
        <v>0</v>
      </c>
      <c r="CL314" s="2">
        <v>0</v>
      </c>
      <c r="CM314" s="2">
        <v>0</v>
      </c>
      <c r="CN314" s="2" t="s">
        <v>3</v>
      </c>
      <c r="CO314" s="2">
        <v>0</v>
      </c>
      <c r="CP314" s="2">
        <f>0</f>
        <v>0</v>
      </c>
      <c r="CQ314" s="2">
        <f>0</f>
        <v>0</v>
      </c>
      <c r="CR314" s="2">
        <f>0</f>
        <v>0</v>
      </c>
      <c r="CS314" s="2">
        <f>0</f>
        <v>0</v>
      </c>
      <c r="CT314" s="2">
        <f>0</f>
        <v>0</v>
      </c>
      <c r="CU314" s="2">
        <f>0</f>
        <v>0</v>
      </c>
      <c r="CV314" s="2">
        <f>0</f>
        <v>0</v>
      </c>
      <c r="CW314" s="2">
        <f>0</f>
        <v>0</v>
      </c>
      <c r="CX314" s="2">
        <f>0</f>
        <v>0</v>
      </c>
      <c r="CY314" s="2">
        <f>0</f>
        <v>0</v>
      </c>
      <c r="CZ314" s="2">
        <f>0</f>
        <v>0</v>
      </c>
      <c r="DA314" s="2"/>
      <c r="DB314" s="2"/>
      <c r="DC314" s="2" t="s">
        <v>3</v>
      </c>
      <c r="DD314" s="2" t="s">
        <v>3</v>
      </c>
      <c r="DE314" s="2" t="s">
        <v>3</v>
      </c>
      <c r="DF314" s="2" t="s">
        <v>3</v>
      </c>
      <c r="DG314" s="2" t="s">
        <v>3</v>
      </c>
      <c r="DH314" s="2" t="s">
        <v>3</v>
      </c>
      <c r="DI314" s="2" t="s">
        <v>3</v>
      </c>
      <c r="DJ314" s="2" t="s">
        <v>3</v>
      </c>
      <c r="DK314" s="2" t="s">
        <v>3</v>
      </c>
      <c r="DL314" s="2" t="s">
        <v>3</v>
      </c>
      <c r="DM314" s="2" t="s">
        <v>3</v>
      </c>
      <c r="DN314" s="2">
        <v>0</v>
      </c>
      <c r="DO314" s="2">
        <v>0</v>
      </c>
      <c r="DP314" s="2">
        <v>1</v>
      </c>
      <c r="DQ314" s="2">
        <v>1</v>
      </c>
      <c r="DR314" s="2"/>
      <c r="DS314" s="2"/>
      <c r="DT314" s="2"/>
      <c r="DU314" s="2">
        <v>1013</v>
      </c>
      <c r="DV314" s="2" t="s">
        <v>152</v>
      </c>
      <c r="DW314" s="2" t="s">
        <v>152</v>
      </c>
      <c r="DX314" s="2">
        <v>1</v>
      </c>
      <c r="DY314" s="2"/>
      <c r="DZ314" s="2" t="s">
        <v>3</v>
      </c>
      <c r="EA314" s="2" t="s">
        <v>3</v>
      </c>
      <c r="EB314" s="2" t="s">
        <v>3</v>
      </c>
      <c r="EC314" s="2" t="s">
        <v>3</v>
      </c>
      <c r="ED314" s="2"/>
      <c r="EE314" s="2">
        <v>83666702</v>
      </c>
      <c r="EF314" s="2">
        <v>3</v>
      </c>
      <c r="EG314" s="2" t="s">
        <v>144</v>
      </c>
      <c r="EH314" s="2">
        <v>0</v>
      </c>
      <c r="EI314" s="2" t="s">
        <v>3</v>
      </c>
      <c r="EJ314" s="2">
        <v>2</v>
      </c>
      <c r="EK314" s="2">
        <v>108001</v>
      </c>
      <c r="EL314" s="2" t="s">
        <v>145</v>
      </c>
      <c r="EM314" s="2" t="s">
        <v>146</v>
      </c>
      <c r="EN314" s="2"/>
      <c r="EO314" s="2" t="s">
        <v>3</v>
      </c>
      <c r="EP314" s="2"/>
      <c r="EQ314" s="2">
        <v>0</v>
      </c>
      <c r="ER314" s="2">
        <v>0</v>
      </c>
      <c r="ES314" s="2">
        <v>0</v>
      </c>
      <c r="ET314" s="2">
        <v>0</v>
      </c>
      <c r="EU314" s="2">
        <v>0</v>
      </c>
      <c r="EV314" s="2">
        <v>0</v>
      </c>
      <c r="EW314" s="2">
        <v>0</v>
      </c>
      <c r="EX314" s="2">
        <v>0</v>
      </c>
      <c r="EY314" s="2"/>
      <c r="EZ314" s="2"/>
      <c r="FA314" s="2"/>
      <c r="FB314" s="2"/>
      <c r="FC314" s="2"/>
      <c r="FD314" s="2"/>
      <c r="FE314" s="2"/>
      <c r="FF314" s="2"/>
      <c r="FG314" s="2"/>
      <c r="FH314" s="2"/>
      <c r="FI314" s="2"/>
      <c r="FJ314" s="2"/>
      <c r="FK314" s="2"/>
      <c r="FL314" s="2"/>
      <c r="FM314" s="2"/>
      <c r="FN314" s="2"/>
      <c r="FO314" s="2"/>
      <c r="FP314" s="2"/>
      <c r="FQ314" s="2">
        <v>0</v>
      </c>
      <c r="FR314" s="2">
        <v>0</v>
      </c>
      <c r="FS314" s="2">
        <v>0</v>
      </c>
      <c r="FT314" s="2"/>
      <c r="FU314" s="2"/>
      <c r="FV314" s="2"/>
      <c r="FW314" s="2"/>
      <c r="FX314" s="2">
        <v>97</v>
      </c>
      <c r="FY314" s="2">
        <v>51</v>
      </c>
      <c r="FZ314" s="2"/>
      <c r="GA314" s="2" t="s">
        <v>3</v>
      </c>
      <c r="GB314" s="2"/>
      <c r="GC314" s="2"/>
      <c r="GD314" s="2">
        <v>1</v>
      </c>
      <c r="GE314" s="2"/>
      <c r="GF314" s="2">
        <v>274903907</v>
      </c>
      <c r="GG314" s="2">
        <v>2</v>
      </c>
      <c r="GH314" s="2">
        <v>1</v>
      </c>
      <c r="GI314" s="2">
        <v>-2</v>
      </c>
      <c r="GJ314" s="2">
        <v>0</v>
      </c>
      <c r="GK314" s="2">
        <v>0</v>
      </c>
      <c r="GL314" s="2">
        <f>ROUND(IF(AND(BH314=3,BI314=3,FS314&lt;&gt;0),P314,0),2)</f>
        <v>0</v>
      </c>
      <c r="GM314" s="2">
        <f>ROUND(O314+X314+Y314,2)+GX314</f>
        <v>6.69</v>
      </c>
      <c r="GN314" s="2">
        <f>IF(OR(BI314=0,BI314=1),GM314-GX314,0)</f>
        <v>0</v>
      </c>
      <c r="GO314" s="2">
        <f>IF(BI314=2,GM314-GX314,0)</f>
        <v>6.69</v>
      </c>
      <c r="GP314" s="2">
        <f>IF(BI314=4,GM314-GX314,0)</f>
        <v>0</v>
      </c>
      <c r="GQ314" s="2"/>
      <c r="GR314" s="2">
        <v>0</v>
      </c>
      <c r="GS314" s="2">
        <v>3</v>
      </c>
      <c r="GT314" s="2">
        <v>0</v>
      </c>
      <c r="GU314" s="2" t="s">
        <v>3</v>
      </c>
      <c r="GV314" s="2">
        <f>ROUND((GT314),2)</f>
        <v>0</v>
      </c>
      <c r="GW314" s="2">
        <v>1</v>
      </c>
      <c r="GX314" s="2">
        <f>ROUND(HC314*I314,2)</f>
        <v>0</v>
      </c>
      <c r="GY314" s="2"/>
      <c r="GZ314" s="2"/>
      <c r="HA314" s="2">
        <v>0</v>
      </c>
      <c r="HB314" s="2">
        <v>0</v>
      </c>
      <c r="HC314" s="2">
        <f>0</f>
        <v>0</v>
      </c>
      <c r="HD314" s="2"/>
      <c r="HE314" s="2" t="s">
        <v>3</v>
      </c>
      <c r="HF314" s="2" t="s">
        <v>3</v>
      </c>
      <c r="HG314" s="2"/>
      <c r="HH314" s="2"/>
      <c r="HI314" s="2"/>
      <c r="HJ314" s="2"/>
      <c r="HK314" s="2"/>
      <c r="HL314" s="2"/>
      <c r="HM314" s="2" t="s">
        <v>3</v>
      </c>
      <c r="HN314" s="2" t="s">
        <v>147</v>
      </c>
      <c r="HO314" s="2" t="s">
        <v>148</v>
      </c>
      <c r="HP314" s="2" t="s">
        <v>145</v>
      </c>
      <c r="HQ314" s="2" t="s">
        <v>145</v>
      </c>
      <c r="HR314" s="2"/>
      <c r="HS314" s="2">
        <v>0</v>
      </c>
      <c r="HT314" s="2"/>
      <c r="HU314" s="2"/>
      <c r="HV314" s="2"/>
      <c r="HW314" s="2"/>
      <c r="HX314" s="2"/>
      <c r="HY314" s="2"/>
      <c r="HZ314" s="2"/>
      <c r="IA314" s="2"/>
      <c r="IB314" s="2"/>
      <c r="IC314" s="2"/>
      <c r="ID314" s="2"/>
      <c r="IE314" s="2"/>
      <c r="IF314" s="2"/>
      <c r="IG314" s="2"/>
      <c r="IH314" s="2"/>
      <c r="II314" s="2"/>
      <c r="IJ314" s="2"/>
      <c r="IK314" s="2">
        <v>0</v>
      </c>
      <c r="IL314" s="2"/>
      <c r="IM314" s="2"/>
      <c r="IN314" s="2"/>
      <c r="IO314" s="2"/>
      <c r="IP314" s="2"/>
      <c r="IQ314" s="2"/>
      <c r="IR314" s="2"/>
      <c r="IS314" s="2"/>
      <c r="IT314" s="2"/>
      <c r="IU314" s="2"/>
    </row>
    <row r="315" spans="1:255" x14ac:dyDescent="0.2">
      <c r="A315">
        <v>18</v>
      </c>
      <c r="B315">
        <v>1</v>
      </c>
      <c r="C315">
        <v>640</v>
      </c>
      <c r="E315" t="s">
        <v>340</v>
      </c>
      <c r="F315" t="s">
        <v>150</v>
      </c>
      <c r="G315" t="s">
        <v>151</v>
      </c>
      <c r="H315" t="s">
        <v>152</v>
      </c>
      <c r="I315">
        <f>J315</f>
        <v>2</v>
      </c>
      <c r="J315">
        <v>2</v>
      </c>
      <c r="K315">
        <v>2</v>
      </c>
      <c r="L315">
        <v>0.26</v>
      </c>
      <c r="M315">
        <v>0.24</v>
      </c>
      <c r="N315">
        <f>ROUND(L315-M315,4)</f>
        <v>0.02</v>
      </c>
      <c r="O315">
        <f>ROUND(P315,2)</f>
        <v>6.69</v>
      </c>
      <c r="P315">
        <f>ROUND(ROUND(ROUND(SUMIF(SmtRes!AQ632:'SmtRes'!AQ640,"=1",SmtRes!CU632:'SmtRes'!CU640),2),2)*I315/100,2)</f>
        <v>6.69</v>
      </c>
      <c r="Q315">
        <f>ROUND(CR315*I315,2)</f>
        <v>0</v>
      </c>
      <c r="R315">
        <f>ROUND(CS315*I315,2)</f>
        <v>0</v>
      </c>
      <c r="S315">
        <f>ROUND(CT315*I315,2)</f>
        <v>0</v>
      </c>
      <c r="T315">
        <f>ROUND(CU315*I315,2)</f>
        <v>0</v>
      </c>
      <c r="U315">
        <f>ROUND(CV315*I315,7)</f>
        <v>0</v>
      </c>
      <c r="V315">
        <f>ROUND(CW315*I315,7)</f>
        <v>0</v>
      </c>
      <c r="W315">
        <f>ROUND(CX315*I315,2)</f>
        <v>0</v>
      </c>
      <c r="X315">
        <f t="shared" si="477"/>
        <v>0</v>
      </c>
      <c r="Y315">
        <f t="shared" si="477"/>
        <v>0</v>
      </c>
      <c r="AA315">
        <v>85057623</v>
      </c>
      <c r="AB315">
        <f>ROUND((AC315+AD315+AF315),2)</f>
        <v>0</v>
      </c>
      <c r="AC315">
        <f>ROUND((ES315),2)</f>
        <v>0</v>
      </c>
      <c r="AD315">
        <f>ROUND((((ET315)-(EU315))+AE315),2)</f>
        <v>0</v>
      </c>
      <c r="AE315">
        <f t="shared" si="478"/>
        <v>0</v>
      </c>
      <c r="AF315">
        <f t="shared" si="478"/>
        <v>0</v>
      </c>
      <c r="AG315">
        <f>ROUND((AP315),2)</f>
        <v>0</v>
      </c>
      <c r="AH315">
        <f t="shared" si="479"/>
        <v>0</v>
      </c>
      <c r="AI315">
        <f t="shared" si="479"/>
        <v>0</v>
      </c>
      <c r="AJ315">
        <f>(AS315)</f>
        <v>0</v>
      </c>
      <c r="AK315">
        <v>0</v>
      </c>
      <c r="AL315">
        <v>0</v>
      </c>
      <c r="AM315">
        <v>0</v>
      </c>
      <c r="AN315">
        <v>0</v>
      </c>
      <c r="AO315">
        <v>0</v>
      </c>
      <c r="AP315">
        <v>0</v>
      </c>
      <c r="AQ315">
        <v>0</v>
      </c>
      <c r="AR315">
        <v>0</v>
      </c>
      <c r="AS315">
        <v>0</v>
      </c>
      <c r="AT315">
        <v>97</v>
      </c>
      <c r="AU315">
        <v>51</v>
      </c>
      <c r="AV315">
        <v>1</v>
      </c>
      <c r="AW315">
        <v>1</v>
      </c>
      <c r="AZ315">
        <v>1</v>
      </c>
      <c r="BA315">
        <v>1</v>
      </c>
      <c r="BB315">
        <v>1</v>
      </c>
      <c r="BC315">
        <v>1</v>
      </c>
      <c r="BD315" t="s">
        <v>3</v>
      </c>
      <c r="BE315" t="s">
        <v>3</v>
      </c>
      <c r="BF315" t="s">
        <v>3</v>
      </c>
      <c r="BG315" t="s">
        <v>3</v>
      </c>
      <c r="BH315">
        <v>3</v>
      </c>
      <c r="BI315">
        <v>2</v>
      </c>
      <c r="BJ315" t="s">
        <v>3</v>
      </c>
      <c r="BM315">
        <v>108001</v>
      </c>
      <c r="BN315">
        <v>0</v>
      </c>
      <c r="BO315" t="s">
        <v>3</v>
      </c>
      <c r="BP315">
        <v>0</v>
      </c>
      <c r="BQ315">
        <v>3</v>
      </c>
      <c r="BR315">
        <v>0</v>
      </c>
      <c r="BS315">
        <v>1</v>
      </c>
      <c r="BT315">
        <v>1</v>
      </c>
      <c r="BU315">
        <v>1</v>
      </c>
      <c r="BV315">
        <v>1</v>
      </c>
      <c r="BW315">
        <v>1</v>
      </c>
      <c r="BX315">
        <v>1</v>
      </c>
      <c r="BY315" t="s">
        <v>3</v>
      </c>
      <c r="BZ315">
        <v>97</v>
      </c>
      <c r="CA315">
        <v>51</v>
      </c>
      <c r="CB315" t="s">
        <v>3</v>
      </c>
      <c r="CE315">
        <v>0</v>
      </c>
      <c r="CF315">
        <v>0</v>
      </c>
      <c r="CG315">
        <v>0</v>
      </c>
      <c r="CH315">
        <v>17</v>
      </c>
      <c r="CI315">
        <v>1</v>
      </c>
      <c r="CJ315">
        <v>0</v>
      </c>
      <c r="CK315">
        <v>0</v>
      </c>
      <c r="CL315">
        <v>0</v>
      </c>
      <c r="CM315">
        <v>0</v>
      </c>
      <c r="CN315" t="s">
        <v>3</v>
      </c>
      <c r="CO315">
        <v>0</v>
      </c>
      <c r="CP315">
        <f>0</f>
        <v>0</v>
      </c>
      <c r="CQ315">
        <f>0</f>
        <v>0</v>
      </c>
      <c r="CR315">
        <f>0</f>
        <v>0</v>
      </c>
      <c r="CS315">
        <f>0</f>
        <v>0</v>
      </c>
      <c r="CT315">
        <f>0</f>
        <v>0</v>
      </c>
      <c r="CU315">
        <f>0</f>
        <v>0</v>
      </c>
      <c r="CV315">
        <f>0</f>
        <v>0</v>
      </c>
      <c r="CW315">
        <f>0</f>
        <v>0</v>
      </c>
      <c r="CX315">
        <f>0</f>
        <v>0</v>
      </c>
      <c r="CY315">
        <f>0</f>
        <v>0</v>
      </c>
      <c r="CZ315">
        <f>0</f>
        <v>0</v>
      </c>
      <c r="DC315" t="s">
        <v>3</v>
      </c>
      <c r="DD315" t="s">
        <v>3</v>
      </c>
      <c r="DE315" t="s">
        <v>3</v>
      </c>
      <c r="DF315" t="s">
        <v>3</v>
      </c>
      <c r="DG315" t="s">
        <v>3</v>
      </c>
      <c r="DH315" t="s">
        <v>3</v>
      </c>
      <c r="DI315" t="s">
        <v>3</v>
      </c>
      <c r="DJ315" t="s">
        <v>3</v>
      </c>
      <c r="DK315" t="s">
        <v>3</v>
      </c>
      <c r="DL315" t="s">
        <v>3</v>
      </c>
      <c r="DM315" t="s">
        <v>3</v>
      </c>
      <c r="DN315">
        <v>0</v>
      </c>
      <c r="DO315">
        <v>0</v>
      </c>
      <c r="DP315">
        <v>1</v>
      </c>
      <c r="DQ315">
        <v>1</v>
      </c>
      <c r="DU315">
        <v>1013</v>
      </c>
      <c r="DV315" t="s">
        <v>152</v>
      </c>
      <c r="DW315" t="s">
        <v>152</v>
      </c>
      <c r="DX315">
        <v>1</v>
      </c>
      <c r="DZ315" t="s">
        <v>3</v>
      </c>
      <c r="EA315" t="s">
        <v>3</v>
      </c>
      <c r="EB315" t="s">
        <v>3</v>
      </c>
      <c r="EC315" t="s">
        <v>3</v>
      </c>
      <c r="EE315">
        <v>83666702</v>
      </c>
      <c r="EF315">
        <v>3</v>
      </c>
      <c r="EG315" t="s">
        <v>144</v>
      </c>
      <c r="EH315">
        <v>0</v>
      </c>
      <c r="EI315" t="s">
        <v>3</v>
      </c>
      <c r="EJ315">
        <v>2</v>
      </c>
      <c r="EK315">
        <v>108001</v>
      </c>
      <c r="EL315" t="s">
        <v>145</v>
      </c>
      <c r="EM315" t="s">
        <v>146</v>
      </c>
      <c r="EO315" t="s">
        <v>3</v>
      </c>
      <c r="EQ315">
        <v>0</v>
      </c>
      <c r="ER315">
        <v>0</v>
      </c>
      <c r="ES315">
        <v>0</v>
      </c>
      <c r="ET315">
        <v>0</v>
      </c>
      <c r="EU315">
        <v>0</v>
      </c>
      <c r="EV315">
        <v>0</v>
      </c>
      <c r="EW315">
        <v>0</v>
      </c>
      <c r="EX315">
        <v>0</v>
      </c>
      <c r="FQ315">
        <v>0</v>
      </c>
      <c r="FR315">
        <v>0</v>
      </c>
      <c r="FS315">
        <v>0</v>
      </c>
      <c r="FX315">
        <v>97</v>
      </c>
      <c r="FY315">
        <v>51</v>
      </c>
      <c r="GA315" t="s">
        <v>3</v>
      </c>
      <c r="GD315">
        <v>1</v>
      </c>
      <c r="GF315">
        <v>274903907</v>
      </c>
      <c r="GG315">
        <v>2</v>
      </c>
      <c r="GH315">
        <v>1</v>
      </c>
      <c r="GI315">
        <v>-2</v>
      </c>
      <c r="GJ315">
        <v>0</v>
      </c>
      <c r="GK315">
        <v>0</v>
      </c>
      <c r="GL315">
        <f>ROUND(IF(AND(BH315=3,BI315=3,FS315&lt;&gt;0),P315,0),2)</f>
        <v>0</v>
      </c>
      <c r="GM315">
        <f>ROUND(O315+X315+Y315,2)+GX315</f>
        <v>6.69</v>
      </c>
      <c r="GN315">
        <f>IF(OR(BI315=0,BI315=1),GM315-GX315,0)</f>
        <v>0</v>
      </c>
      <c r="GO315">
        <f>IF(BI315=2,GM315-GX315,0)</f>
        <v>6.69</v>
      </c>
      <c r="GP315">
        <f>IF(BI315=4,GM315-GX315,0)</f>
        <v>0</v>
      </c>
      <c r="GR315">
        <v>0</v>
      </c>
      <c r="GS315">
        <v>3</v>
      </c>
      <c r="GT315">
        <v>0</v>
      </c>
      <c r="GU315" t="s">
        <v>3</v>
      </c>
      <c r="GV315">
        <f>ROUND((GT315),2)</f>
        <v>0</v>
      </c>
      <c r="GW315">
        <v>1</v>
      </c>
      <c r="GX315">
        <f>ROUND(HC315*I315,2)</f>
        <v>0</v>
      </c>
      <c r="HA315">
        <v>0</v>
      </c>
      <c r="HB315">
        <v>0</v>
      </c>
      <c r="HC315">
        <f>0</f>
        <v>0</v>
      </c>
      <c r="HE315" t="s">
        <v>3</v>
      </c>
      <c r="HF315" t="s">
        <v>3</v>
      </c>
      <c r="HM315" t="s">
        <v>3</v>
      </c>
      <c r="HN315" t="s">
        <v>147</v>
      </c>
      <c r="HO315" t="s">
        <v>148</v>
      </c>
      <c r="HP315" t="s">
        <v>145</v>
      </c>
      <c r="HQ315" t="s">
        <v>145</v>
      </c>
      <c r="HS315">
        <v>0</v>
      </c>
      <c r="IK315">
        <v>0</v>
      </c>
    </row>
    <row r="316" spans="1:255" x14ac:dyDescent="0.2">
      <c r="A316" s="2">
        <v>18</v>
      </c>
      <c r="B316" s="2">
        <v>1</v>
      </c>
      <c r="C316" s="2">
        <v>630</v>
      </c>
      <c r="D316" s="2"/>
      <c r="E316" s="2" t="s">
        <v>341</v>
      </c>
      <c r="F316" s="2" t="s">
        <v>196</v>
      </c>
      <c r="G316" s="2" t="s">
        <v>197</v>
      </c>
      <c r="H316" s="2" t="s">
        <v>191</v>
      </c>
      <c r="I316" s="2">
        <f>I311*J316</f>
        <v>-1.0200000000000001E-2</v>
      </c>
      <c r="J316" s="2">
        <v>-1.02</v>
      </c>
      <c r="K316" s="2">
        <v>-1.02</v>
      </c>
      <c r="L316" s="2">
        <v>-0.1326</v>
      </c>
      <c r="M316" s="2">
        <v>-0.12239999999999999</v>
      </c>
      <c r="N316" s="2">
        <f>ROUND(L316-M316,4)</f>
        <v>-1.0200000000000001E-2</v>
      </c>
      <c r="O316" s="2">
        <f>ROUND(CP316,2)</f>
        <v>-10.42</v>
      </c>
      <c r="P316" s="2">
        <f>ROUND(CQ316*I316,2)</f>
        <v>-10.42</v>
      </c>
      <c r="Q316" s="2">
        <f>ROUND(CR316*I316,2)</f>
        <v>0</v>
      </c>
      <c r="R316" s="2">
        <f>ROUND(CS316*I316,2)</f>
        <v>0</v>
      </c>
      <c r="S316" s="2">
        <f>ROUND(CT316*I316,2)</f>
        <v>0</v>
      </c>
      <c r="T316" s="2">
        <f>ROUND(CU316*I316,2)</f>
        <v>0</v>
      </c>
      <c r="U316" s="2">
        <f>ROUND(CV316*I316,7)</f>
        <v>0</v>
      </c>
      <c r="V316" s="2">
        <f>ROUND(CW316*I316,7)</f>
        <v>0</v>
      </c>
      <c r="W316" s="2">
        <f>ROUND(CX316*I316,2)</f>
        <v>0</v>
      </c>
      <c r="X316" s="2">
        <f t="shared" si="477"/>
        <v>0</v>
      </c>
      <c r="Y316" s="2">
        <f t="shared" si="477"/>
        <v>0</v>
      </c>
      <c r="Z316" s="2"/>
      <c r="AA316" s="2">
        <v>85057682</v>
      </c>
      <c r="AB316" s="2">
        <f>ROUND((AC316+AD316+AF316),2)</f>
        <v>896.51</v>
      </c>
      <c r="AC316" s="2">
        <f>ROUND((ES316),2)</f>
        <v>896.51</v>
      </c>
      <c r="AD316" s="2">
        <f>ROUND((((ET316)-(EU316))+AE316),2)</f>
        <v>0</v>
      </c>
      <c r="AE316" s="2">
        <f t="shared" si="478"/>
        <v>0</v>
      </c>
      <c r="AF316" s="2">
        <f t="shared" si="478"/>
        <v>0</v>
      </c>
      <c r="AG316" s="2">
        <f>ROUND((AP316),2)</f>
        <v>0</v>
      </c>
      <c r="AH316" s="2">
        <f t="shared" si="479"/>
        <v>0</v>
      </c>
      <c r="AI316" s="2">
        <f t="shared" si="479"/>
        <v>0</v>
      </c>
      <c r="AJ316" s="2">
        <f>(AS316)</f>
        <v>0</v>
      </c>
      <c r="AK316" s="2">
        <v>896.51</v>
      </c>
      <c r="AL316" s="2">
        <v>896.51</v>
      </c>
      <c r="AM316" s="2">
        <v>0</v>
      </c>
      <c r="AN316" s="2">
        <v>0</v>
      </c>
      <c r="AO316" s="2">
        <v>0</v>
      </c>
      <c r="AP316" s="2">
        <v>0</v>
      </c>
      <c r="AQ316" s="2">
        <v>0</v>
      </c>
      <c r="AR316" s="2">
        <v>0</v>
      </c>
      <c r="AS316" s="2">
        <v>0</v>
      </c>
      <c r="AT316" s="2">
        <v>97</v>
      </c>
      <c r="AU316" s="2">
        <v>51</v>
      </c>
      <c r="AV316" s="2">
        <v>1</v>
      </c>
      <c r="AW316" s="2">
        <v>1</v>
      </c>
      <c r="AX316" s="2"/>
      <c r="AY316" s="2"/>
      <c r="AZ316" s="2">
        <v>1</v>
      </c>
      <c r="BA316" s="2">
        <v>1</v>
      </c>
      <c r="BB316" s="2">
        <v>1</v>
      </c>
      <c r="BC316" s="2">
        <v>1.1399999999999999</v>
      </c>
      <c r="BD316" s="2" t="s">
        <v>3</v>
      </c>
      <c r="BE316" s="2" t="s">
        <v>3</v>
      </c>
      <c r="BF316" s="2" t="s">
        <v>3</v>
      </c>
      <c r="BG316" s="2" t="s">
        <v>3</v>
      </c>
      <c r="BH316" s="2">
        <v>3</v>
      </c>
      <c r="BI316" s="2">
        <v>2</v>
      </c>
      <c r="BJ316" s="2" t="s">
        <v>198</v>
      </c>
      <c r="BK316" s="2"/>
      <c r="BL316" s="2"/>
      <c r="BM316" s="2">
        <v>108001</v>
      </c>
      <c r="BN316" s="2">
        <v>0</v>
      </c>
      <c r="BO316" s="2" t="s">
        <v>196</v>
      </c>
      <c r="BP316" s="2">
        <v>1</v>
      </c>
      <c r="BQ316" s="2">
        <v>3</v>
      </c>
      <c r="BR316" s="2">
        <v>0</v>
      </c>
      <c r="BS316" s="2">
        <v>1</v>
      </c>
      <c r="BT316" s="2">
        <v>1</v>
      </c>
      <c r="BU316" s="2">
        <v>1</v>
      </c>
      <c r="BV316" s="2">
        <v>1</v>
      </c>
      <c r="BW316" s="2">
        <v>1</v>
      </c>
      <c r="BX316" s="2">
        <v>1</v>
      </c>
      <c r="BY316" s="2" t="s">
        <v>3</v>
      </c>
      <c r="BZ316" s="2">
        <v>97</v>
      </c>
      <c r="CA316" s="2">
        <v>51</v>
      </c>
      <c r="CB316" s="2" t="s">
        <v>3</v>
      </c>
      <c r="CC316" s="2"/>
      <c r="CD316" s="2"/>
      <c r="CE316" s="2">
        <v>0</v>
      </c>
      <c r="CF316" s="2">
        <v>0</v>
      </c>
      <c r="CG316" s="2">
        <v>0</v>
      </c>
      <c r="CH316" s="2">
        <v>17</v>
      </c>
      <c r="CI316" s="2">
        <v>2</v>
      </c>
      <c r="CJ316" s="2">
        <v>0</v>
      </c>
      <c r="CK316" s="2">
        <v>0</v>
      </c>
      <c r="CL316" s="2">
        <v>0</v>
      </c>
      <c r="CM316" s="2">
        <v>0</v>
      </c>
      <c r="CN316" s="2" t="s">
        <v>3</v>
      </c>
      <c r="CO316" s="2">
        <v>0</v>
      </c>
      <c r="CP316" s="2">
        <f>(P316+Q316+S316+R316)</f>
        <v>-10.42</v>
      </c>
      <c r="CQ316" s="2">
        <f>ROUND(AL316*BC316,2)</f>
        <v>1022.02</v>
      </c>
      <c r="CR316" s="2">
        <f>ROUND(AM316*BB316,2)</f>
        <v>0</v>
      </c>
      <c r="CS316" s="2">
        <f>ROUND(AN316*BS316,2)</f>
        <v>0</v>
      </c>
      <c r="CT316" s="2">
        <f>ROUND(AO316*BA316,2)</f>
        <v>0</v>
      </c>
      <c r="CU316" s="2">
        <f t="shared" ref="CU316:CX317" si="480">AG316</f>
        <v>0</v>
      </c>
      <c r="CV316" s="2">
        <f t="shared" si="480"/>
        <v>0</v>
      </c>
      <c r="CW316" s="2">
        <f t="shared" si="480"/>
        <v>0</v>
      </c>
      <c r="CX316" s="2">
        <f t="shared" si="480"/>
        <v>0</v>
      </c>
      <c r="CY316" s="2">
        <f>(((S316+R316)*AT316)/100)</f>
        <v>0</v>
      </c>
      <c r="CZ316" s="2">
        <f>(((S316+R316)*AU316)/100)</f>
        <v>0</v>
      </c>
      <c r="DA316" s="2"/>
      <c r="DB316" s="2"/>
      <c r="DC316" s="2" t="s">
        <v>3</v>
      </c>
      <c r="DD316" s="2" t="s">
        <v>3</v>
      </c>
      <c r="DE316" s="2" t="s">
        <v>3</v>
      </c>
      <c r="DF316" s="2" t="s">
        <v>3</v>
      </c>
      <c r="DG316" s="2" t="s">
        <v>3</v>
      </c>
      <c r="DH316" s="2" t="s">
        <v>3</v>
      </c>
      <c r="DI316" s="2" t="s">
        <v>3</v>
      </c>
      <c r="DJ316" s="2" t="s">
        <v>3</v>
      </c>
      <c r="DK316" s="2" t="s">
        <v>3</v>
      </c>
      <c r="DL316" s="2" t="s">
        <v>3</v>
      </c>
      <c r="DM316" s="2" t="s">
        <v>3</v>
      </c>
      <c r="DN316" s="2">
        <v>0</v>
      </c>
      <c r="DO316" s="2">
        <v>0</v>
      </c>
      <c r="DP316" s="2">
        <v>1</v>
      </c>
      <c r="DQ316" s="2">
        <v>1</v>
      </c>
      <c r="DR316" s="2"/>
      <c r="DS316" s="2"/>
      <c r="DT316" s="2"/>
      <c r="DU316" s="2">
        <v>1013</v>
      </c>
      <c r="DV316" s="2" t="s">
        <v>191</v>
      </c>
      <c r="DW316" s="2" t="s">
        <v>191</v>
      </c>
      <c r="DX316" s="2">
        <v>1</v>
      </c>
      <c r="DY316" s="2"/>
      <c r="DZ316" s="2" t="s">
        <v>3</v>
      </c>
      <c r="EA316" s="2" t="s">
        <v>3</v>
      </c>
      <c r="EB316" s="2" t="s">
        <v>3</v>
      </c>
      <c r="EC316" s="2" t="s">
        <v>3</v>
      </c>
      <c r="ED316" s="2"/>
      <c r="EE316" s="2">
        <v>83666702</v>
      </c>
      <c r="EF316" s="2">
        <v>3</v>
      </c>
      <c r="EG316" s="2" t="s">
        <v>144</v>
      </c>
      <c r="EH316" s="2">
        <v>0</v>
      </c>
      <c r="EI316" s="2" t="s">
        <v>3</v>
      </c>
      <c r="EJ316" s="2">
        <v>2</v>
      </c>
      <c r="EK316" s="2">
        <v>108001</v>
      </c>
      <c r="EL316" s="2" t="s">
        <v>145</v>
      </c>
      <c r="EM316" s="2" t="s">
        <v>146</v>
      </c>
      <c r="EN316" s="2"/>
      <c r="EO316" s="2" t="s">
        <v>3</v>
      </c>
      <c r="EP316" s="2"/>
      <c r="EQ316" s="2">
        <v>0</v>
      </c>
      <c r="ER316" s="2">
        <v>896.51</v>
      </c>
      <c r="ES316" s="2">
        <v>896.51</v>
      </c>
      <c r="ET316" s="2">
        <v>0</v>
      </c>
      <c r="EU316" s="2">
        <v>0</v>
      </c>
      <c r="EV316" s="2">
        <v>0</v>
      </c>
      <c r="EW316" s="2">
        <v>0</v>
      </c>
      <c r="EX316" s="2">
        <v>0</v>
      </c>
      <c r="EY316" s="2"/>
      <c r="EZ316" s="2"/>
      <c r="FA316" s="2"/>
      <c r="FB316" s="2"/>
      <c r="FC316" s="2"/>
      <c r="FD316" s="2"/>
      <c r="FE316" s="2"/>
      <c r="FF316" s="2"/>
      <c r="FG316" s="2"/>
      <c r="FH316" s="2"/>
      <c r="FI316" s="2"/>
      <c r="FJ316" s="2"/>
      <c r="FK316" s="2"/>
      <c r="FL316" s="2"/>
      <c r="FM316" s="2"/>
      <c r="FN316" s="2"/>
      <c r="FO316" s="2"/>
      <c r="FP316" s="2"/>
      <c r="FQ316" s="2">
        <v>0</v>
      </c>
      <c r="FR316" s="2">
        <v>0</v>
      </c>
      <c r="FS316" s="2">
        <v>0</v>
      </c>
      <c r="FT316" s="2"/>
      <c r="FU316" s="2"/>
      <c r="FV316" s="2"/>
      <c r="FW316" s="2"/>
      <c r="FX316" s="2">
        <v>97</v>
      </c>
      <c r="FY316" s="2">
        <v>51</v>
      </c>
      <c r="FZ316" s="2"/>
      <c r="GA316" s="2" t="s">
        <v>3</v>
      </c>
      <c r="GB316" s="2"/>
      <c r="GC316" s="2"/>
      <c r="GD316" s="2">
        <v>1</v>
      </c>
      <c r="GE316" s="2"/>
      <c r="GF316" s="2">
        <v>-568563229</v>
      </c>
      <c r="GG316" s="2">
        <v>2</v>
      </c>
      <c r="GH316" s="2">
        <v>1</v>
      </c>
      <c r="GI316" s="2">
        <v>2</v>
      </c>
      <c r="GJ316" s="2">
        <v>0</v>
      </c>
      <c r="GK316" s="2">
        <v>0</v>
      </c>
      <c r="GL316" s="2">
        <f>ROUND(IF(AND(BH316=3,BI316=3,FS316&lt;&gt;0),P316,0),2)</f>
        <v>0</v>
      </c>
      <c r="GM316" s="2">
        <f>ROUND(O316+X316+Y316,2)+GX316</f>
        <v>-10.42</v>
      </c>
      <c r="GN316" s="2">
        <f>IF(OR(BI316=0,BI316=1),GM316-GX316,0)</f>
        <v>0</v>
      </c>
      <c r="GO316" s="2">
        <f>IF(BI316=2,GM316-GX316,0)</f>
        <v>-10.42</v>
      </c>
      <c r="GP316" s="2">
        <f>IF(BI316=4,GM316-GX316,0)</f>
        <v>0</v>
      </c>
      <c r="GQ316" s="2"/>
      <c r="GR316" s="2">
        <v>0</v>
      </c>
      <c r="GS316" s="2">
        <v>3</v>
      </c>
      <c r="GT316" s="2">
        <v>0</v>
      </c>
      <c r="GU316" s="2" t="s">
        <v>3</v>
      </c>
      <c r="GV316" s="2">
        <f>ROUND((GT316),2)</f>
        <v>0</v>
      </c>
      <c r="GW316" s="2">
        <v>1</v>
      </c>
      <c r="GX316" s="2">
        <f>ROUND(HC316*I316,2)</f>
        <v>0</v>
      </c>
      <c r="GY316" s="2"/>
      <c r="GZ316" s="2"/>
      <c r="HA316" s="2">
        <v>0</v>
      </c>
      <c r="HB316" s="2">
        <v>0</v>
      </c>
      <c r="HC316" s="2">
        <f>GV316*GW316</f>
        <v>0</v>
      </c>
      <c r="HD316" s="2"/>
      <c r="HE316" s="2" t="s">
        <v>3</v>
      </c>
      <c r="HF316" s="2" t="s">
        <v>3</v>
      </c>
      <c r="HG316" s="2"/>
      <c r="HH316" s="2"/>
      <c r="HI316" s="2"/>
      <c r="HJ316" s="2"/>
      <c r="HK316" s="2"/>
      <c r="HL316" s="2"/>
      <c r="HM316" s="2" t="s">
        <v>3</v>
      </c>
      <c r="HN316" s="2" t="s">
        <v>147</v>
      </c>
      <c r="HO316" s="2" t="s">
        <v>148</v>
      </c>
      <c r="HP316" s="2" t="s">
        <v>145</v>
      </c>
      <c r="HQ316" s="2" t="s">
        <v>145</v>
      </c>
      <c r="HR316" s="2"/>
      <c r="HS316" s="2">
        <v>0</v>
      </c>
      <c r="HT316" s="2"/>
      <c r="HU316" s="2"/>
      <c r="HV316" s="2"/>
      <c r="HW316" s="2"/>
      <c r="HX316" s="2"/>
      <c r="HY316" s="2"/>
      <c r="HZ316" s="2"/>
      <c r="IA316" s="2"/>
      <c r="IB316" s="2"/>
      <c r="IC316" s="2"/>
      <c r="ID316" s="2"/>
      <c r="IE316" s="2"/>
      <c r="IF316" s="2"/>
      <c r="IG316" s="2"/>
      <c r="IH316" s="2"/>
      <c r="II316" s="2"/>
      <c r="IJ316" s="2"/>
      <c r="IK316" s="2">
        <v>0</v>
      </c>
      <c r="IL316" s="2"/>
      <c r="IM316" s="2"/>
      <c r="IN316" s="2"/>
      <c r="IO316" s="2"/>
      <c r="IP316" s="2"/>
      <c r="IQ316" s="2"/>
      <c r="IR316" s="2"/>
      <c r="IS316" s="2"/>
      <c r="IT316" s="2"/>
      <c r="IU316" s="2"/>
    </row>
    <row r="317" spans="1:255" x14ac:dyDescent="0.2">
      <c r="A317">
        <v>18</v>
      </c>
      <c r="B317">
        <v>1</v>
      </c>
      <c r="C317">
        <v>639</v>
      </c>
      <c r="E317" t="s">
        <v>341</v>
      </c>
      <c r="F317" t="s">
        <v>196</v>
      </c>
      <c r="G317" t="s">
        <v>197</v>
      </c>
      <c r="H317" t="s">
        <v>191</v>
      </c>
      <c r="I317">
        <f>I312*J317</f>
        <v>-1.0200000000000001E-2</v>
      </c>
      <c r="J317">
        <v>-1.02</v>
      </c>
      <c r="K317">
        <v>-1.02</v>
      </c>
      <c r="L317">
        <v>-0.1326</v>
      </c>
      <c r="M317">
        <v>-0.12239999999999999</v>
      </c>
      <c r="N317">
        <f>ROUND(L317-M317,4)</f>
        <v>-1.0200000000000001E-2</v>
      </c>
      <c r="O317">
        <f>ROUND(CP317,2)</f>
        <v>-10.42</v>
      </c>
      <c r="P317">
        <f>ROUND(CQ317*I317,2)</f>
        <v>-10.42</v>
      </c>
      <c r="Q317">
        <f>ROUND(CR317*I317,2)</f>
        <v>0</v>
      </c>
      <c r="R317">
        <f>ROUND(CS317*I317,2)</f>
        <v>0</v>
      </c>
      <c r="S317">
        <f>ROUND(CT317*I317,2)</f>
        <v>0</v>
      </c>
      <c r="T317">
        <f>ROUND(CU317*I317,2)</f>
        <v>0</v>
      </c>
      <c r="U317">
        <f>ROUND(CV317*I317,7)</f>
        <v>0</v>
      </c>
      <c r="V317">
        <f>ROUND(CW317*I317,7)</f>
        <v>0</v>
      </c>
      <c r="W317">
        <f>ROUND(CX317*I317,2)</f>
        <v>0</v>
      </c>
      <c r="X317">
        <f t="shared" si="477"/>
        <v>0</v>
      </c>
      <c r="Y317">
        <f t="shared" si="477"/>
        <v>0</v>
      </c>
      <c r="AA317">
        <v>85057623</v>
      </c>
      <c r="AB317">
        <f>ROUND((AC317+AD317+AF317),2)</f>
        <v>896.51</v>
      </c>
      <c r="AC317">
        <f>ROUND((ES317),2)</f>
        <v>896.51</v>
      </c>
      <c r="AD317">
        <f>ROUND((((ET317)-(EU317))+AE317),2)</f>
        <v>0</v>
      </c>
      <c r="AE317">
        <f t="shared" si="478"/>
        <v>0</v>
      </c>
      <c r="AF317">
        <f t="shared" si="478"/>
        <v>0</v>
      </c>
      <c r="AG317">
        <f>ROUND((AP317),2)</f>
        <v>0</v>
      </c>
      <c r="AH317">
        <f t="shared" si="479"/>
        <v>0</v>
      </c>
      <c r="AI317">
        <f t="shared" si="479"/>
        <v>0</v>
      </c>
      <c r="AJ317">
        <f>(AS317)</f>
        <v>0</v>
      </c>
      <c r="AK317">
        <v>896.51</v>
      </c>
      <c r="AL317">
        <v>896.51</v>
      </c>
      <c r="AM317">
        <v>0</v>
      </c>
      <c r="AN317">
        <v>0</v>
      </c>
      <c r="AO317">
        <v>0</v>
      </c>
      <c r="AP317">
        <v>0</v>
      </c>
      <c r="AQ317">
        <v>0</v>
      </c>
      <c r="AR317">
        <v>0</v>
      </c>
      <c r="AS317">
        <v>0</v>
      </c>
      <c r="AT317">
        <v>97</v>
      </c>
      <c r="AU317">
        <v>51</v>
      </c>
      <c r="AV317">
        <v>1</v>
      </c>
      <c r="AW317">
        <v>1</v>
      </c>
      <c r="AZ317">
        <v>1</v>
      </c>
      <c r="BA317">
        <v>1</v>
      </c>
      <c r="BB317">
        <v>1</v>
      </c>
      <c r="BC317">
        <v>1.1399999999999999</v>
      </c>
      <c r="BD317" t="s">
        <v>3</v>
      </c>
      <c r="BE317" t="s">
        <v>3</v>
      </c>
      <c r="BF317" t="s">
        <v>3</v>
      </c>
      <c r="BG317" t="s">
        <v>3</v>
      </c>
      <c r="BH317">
        <v>3</v>
      </c>
      <c r="BI317">
        <v>2</v>
      </c>
      <c r="BJ317" t="s">
        <v>198</v>
      </c>
      <c r="BM317">
        <v>108001</v>
      </c>
      <c r="BN317">
        <v>0</v>
      </c>
      <c r="BO317" t="s">
        <v>196</v>
      </c>
      <c r="BP317">
        <v>1</v>
      </c>
      <c r="BQ317">
        <v>3</v>
      </c>
      <c r="BR317">
        <v>0</v>
      </c>
      <c r="BS317">
        <v>1</v>
      </c>
      <c r="BT317">
        <v>1</v>
      </c>
      <c r="BU317">
        <v>1</v>
      </c>
      <c r="BV317">
        <v>1</v>
      </c>
      <c r="BW317">
        <v>1</v>
      </c>
      <c r="BX317">
        <v>1</v>
      </c>
      <c r="BY317" t="s">
        <v>3</v>
      </c>
      <c r="BZ317">
        <v>97</v>
      </c>
      <c r="CA317">
        <v>51</v>
      </c>
      <c r="CB317" t="s">
        <v>3</v>
      </c>
      <c r="CE317">
        <v>0</v>
      </c>
      <c r="CF317">
        <v>0</v>
      </c>
      <c r="CG317">
        <v>0</v>
      </c>
      <c r="CH317">
        <v>17</v>
      </c>
      <c r="CI317">
        <v>2</v>
      </c>
      <c r="CJ317">
        <v>0</v>
      </c>
      <c r="CK317">
        <v>0</v>
      </c>
      <c r="CL317">
        <v>0</v>
      </c>
      <c r="CM317">
        <v>0</v>
      </c>
      <c r="CN317" t="s">
        <v>3</v>
      </c>
      <c r="CO317">
        <v>0</v>
      </c>
      <c r="CP317">
        <f>(P317+Q317+S317+R317)</f>
        <v>-10.42</v>
      </c>
      <c r="CQ317">
        <f>ROUND(AL317*BC317,2)</f>
        <v>1022.02</v>
      </c>
      <c r="CR317">
        <f>ROUND(AM317*BB317,2)</f>
        <v>0</v>
      </c>
      <c r="CS317">
        <f>ROUND(AN317*BS317,2)</f>
        <v>0</v>
      </c>
      <c r="CT317">
        <f>ROUND(AO317*BA317,2)</f>
        <v>0</v>
      </c>
      <c r="CU317">
        <f t="shared" si="480"/>
        <v>0</v>
      </c>
      <c r="CV317">
        <f t="shared" si="480"/>
        <v>0</v>
      </c>
      <c r="CW317">
        <f t="shared" si="480"/>
        <v>0</v>
      </c>
      <c r="CX317">
        <f t="shared" si="480"/>
        <v>0</v>
      </c>
      <c r="CY317">
        <f>(((S317+R317)*AT317)/100)</f>
        <v>0</v>
      </c>
      <c r="CZ317">
        <f>(((S317+R317)*AU317)/100)</f>
        <v>0</v>
      </c>
      <c r="DC317" t="s">
        <v>3</v>
      </c>
      <c r="DD317" t="s">
        <v>3</v>
      </c>
      <c r="DE317" t="s">
        <v>3</v>
      </c>
      <c r="DF317" t="s">
        <v>3</v>
      </c>
      <c r="DG317" t="s">
        <v>3</v>
      </c>
      <c r="DH317" t="s">
        <v>3</v>
      </c>
      <c r="DI317" t="s">
        <v>3</v>
      </c>
      <c r="DJ317" t="s">
        <v>3</v>
      </c>
      <c r="DK317" t="s">
        <v>3</v>
      </c>
      <c r="DL317" t="s">
        <v>3</v>
      </c>
      <c r="DM317" t="s">
        <v>3</v>
      </c>
      <c r="DN317">
        <v>0</v>
      </c>
      <c r="DO317">
        <v>0</v>
      </c>
      <c r="DP317">
        <v>1</v>
      </c>
      <c r="DQ317">
        <v>1</v>
      </c>
      <c r="DU317">
        <v>1013</v>
      </c>
      <c r="DV317" t="s">
        <v>191</v>
      </c>
      <c r="DW317" t="s">
        <v>191</v>
      </c>
      <c r="DX317">
        <v>1</v>
      </c>
      <c r="DZ317" t="s">
        <v>3</v>
      </c>
      <c r="EA317" t="s">
        <v>3</v>
      </c>
      <c r="EB317" t="s">
        <v>3</v>
      </c>
      <c r="EC317" t="s">
        <v>3</v>
      </c>
      <c r="EE317">
        <v>83666702</v>
      </c>
      <c r="EF317">
        <v>3</v>
      </c>
      <c r="EG317" t="s">
        <v>144</v>
      </c>
      <c r="EH317">
        <v>0</v>
      </c>
      <c r="EI317" t="s">
        <v>3</v>
      </c>
      <c r="EJ317">
        <v>2</v>
      </c>
      <c r="EK317">
        <v>108001</v>
      </c>
      <c r="EL317" t="s">
        <v>145</v>
      </c>
      <c r="EM317" t="s">
        <v>146</v>
      </c>
      <c r="EO317" t="s">
        <v>3</v>
      </c>
      <c r="EQ317">
        <v>0</v>
      </c>
      <c r="ER317">
        <v>896.51</v>
      </c>
      <c r="ES317">
        <v>896.51</v>
      </c>
      <c r="ET317">
        <v>0</v>
      </c>
      <c r="EU317">
        <v>0</v>
      </c>
      <c r="EV317">
        <v>0</v>
      </c>
      <c r="EW317">
        <v>0</v>
      </c>
      <c r="EX317">
        <v>0</v>
      </c>
      <c r="FQ317">
        <v>0</v>
      </c>
      <c r="FR317">
        <v>0</v>
      </c>
      <c r="FS317">
        <v>0</v>
      </c>
      <c r="FX317">
        <v>97</v>
      </c>
      <c r="FY317">
        <v>51</v>
      </c>
      <c r="GA317" t="s">
        <v>3</v>
      </c>
      <c r="GD317">
        <v>1</v>
      </c>
      <c r="GF317">
        <v>-568563229</v>
      </c>
      <c r="GG317">
        <v>2</v>
      </c>
      <c r="GH317">
        <v>1</v>
      </c>
      <c r="GI317">
        <v>2</v>
      </c>
      <c r="GJ317">
        <v>0</v>
      </c>
      <c r="GK317">
        <v>0</v>
      </c>
      <c r="GL317">
        <f>ROUND(IF(AND(BH317=3,BI317=3,FS317&lt;&gt;0),P317,0),2)</f>
        <v>0</v>
      </c>
      <c r="GM317">
        <f>ROUND(O317+X317+Y317,2)+GX317</f>
        <v>-10.42</v>
      </c>
      <c r="GN317">
        <f>IF(OR(BI317=0,BI317=1),GM317-GX317,0)</f>
        <v>0</v>
      </c>
      <c r="GO317">
        <f>IF(BI317=2,GM317-GX317,0)</f>
        <v>-10.42</v>
      </c>
      <c r="GP317">
        <f>IF(BI317=4,GM317-GX317,0)</f>
        <v>0</v>
      </c>
      <c r="GR317">
        <v>0</v>
      </c>
      <c r="GS317">
        <v>3</v>
      </c>
      <c r="GT317">
        <v>0</v>
      </c>
      <c r="GU317" t="s">
        <v>3</v>
      </c>
      <c r="GV317">
        <f>ROUND((GT317),2)</f>
        <v>0</v>
      </c>
      <c r="GW317">
        <v>1</v>
      </c>
      <c r="GX317">
        <f>ROUND(HC317*I317,2)</f>
        <v>0</v>
      </c>
      <c r="HA317">
        <v>0</v>
      </c>
      <c r="HB317">
        <v>0</v>
      </c>
      <c r="HC317">
        <f>GV317*GW317</f>
        <v>0</v>
      </c>
      <c r="HE317" t="s">
        <v>3</v>
      </c>
      <c r="HF317" t="s">
        <v>3</v>
      </c>
      <c r="HM317" t="s">
        <v>3</v>
      </c>
      <c r="HN317" t="s">
        <v>147</v>
      </c>
      <c r="HO317" t="s">
        <v>148</v>
      </c>
      <c r="HP317" t="s">
        <v>145</v>
      </c>
      <c r="HQ317" t="s">
        <v>145</v>
      </c>
      <c r="HS317">
        <v>0</v>
      </c>
      <c r="IK317">
        <v>0</v>
      </c>
    </row>
    <row r="319" spans="1:255" x14ac:dyDescent="0.2">
      <c r="A319" s="3">
        <v>51</v>
      </c>
      <c r="B319" s="3">
        <f>B284</f>
        <v>1</v>
      </c>
      <c r="C319" s="3">
        <f>A284</f>
        <v>4</v>
      </c>
      <c r="D319" s="3">
        <f>ROW(A284)</f>
        <v>284</v>
      </c>
      <c r="E319" s="3"/>
      <c r="F319" s="3" t="str">
        <f>IF(F284&lt;&gt;"",F284,"")</f>
        <v>Новый раздел</v>
      </c>
      <c r="G319" s="3" t="str">
        <f>IF(G284&lt;&gt;"",G284,"")</f>
        <v>Заземление</v>
      </c>
      <c r="H319" s="3">
        <v>0</v>
      </c>
      <c r="I319" s="3"/>
      <c r="J319" s="3"/>
      <c r="K319" s="3"/>
      <c r="L319" s="3"/>
      <c r="M319" s="3"/>
      <c r="N319" s="3"/>
      <c r="O319" s="3">
        <f t="shared" ref="O319:T319" si="481">ROUND(AB319,2)</f>
        <v>334.9</v>
      </c>
      <c r="P319" s="3">
        <f t="shared" si="481"/>
        <v>-3.73</v>
      </c>
      <c r="Q319" s="3">
        <f t="shared" si="481"/>
        <v>2.27</v>
      </c>
      <c r="R319" s="3">
        <f t="shared" si="481"/>
        <v>1.9</v>
      </c>
      <c r="S319" s="3">
        <f t="shared" si="481"/>
        <v>334.46</v>
      </c>
      <c r="T319" s="3">
        <f t="shared" si="481"/>
        <v>0</v>
      </c>
      <c r="U319" s="3">
        <f>AH319</f>
        <v>0.41199999999999998</v>
      </c>
      <c r="V319" s="3">
        <f>AI319</f>
        <v>2E-3</v>
      </c>
      <c r="W319" s="3">
        <f>ROUND(AJ319,2)</f>
        <v>0</v>
      </c>
      <c r="X319" s="3">
        <f>ROUND(AK319,2)</f>
        <v>326.27</v>
      </c>
      <c r="Y319" s="3">
        <f>ROUND(AL319,2)</f>
        <v>171.54</v>
      </c>
      <c r="Z319" s="3"/>
      <c r="AA319" s="3"/>
      <c r="AB319" s="3">
        <f>ROUND(SUMIF(AA288:AA317,"=85057682",O288:O317),2)</f>
        <v>334.9</v>
      </c>
      <c r="AC319" s="3">
        <f>ROUND(SUMIF(AA288:AA317,"=85057682",P288:P317),2)</f>
        <v>-3.73</v>
      </c>
      <c r="AD319" s="3">
        <f>ROUND(SUMIF(AA288:AA317,"=85057682",Q288:Q317),2)</f>
        <v>2.27</v>
      </c>
      <c r="AE319" s="3">
        <f>ROUND(SUMIF(AA288:AA317,"=85057682",R288:R317),2)</f>
        <v>1.9</v>
      </c>
      <c r="AF319" s="3">
        <f>ROUND(SUMIF(AA288:AA317,"=85057682",S288:S317),2)</f>
        <v>334.46</v>
      </c>
      <c r="AG319" s="3">
        <f>ROUND(SUMIF(AA288:AA317,"=85057682",T288:T317),2)</f>
        <v>0</v>
      </c>
      <c r="AH319" s="3">
        <f>SUMIF(AA288:AA317,"=85057682",U288:U317)</f>
        <v>0.41199999999999998</v>
      </c>
      <c r="AI319" s="3">
        <f>SUMIF(AA288:AA317,"=85057682",V288:V317)</f>
        <v>2E-3</v>
      </c>
      <c r="AJ319" s="3">
        <f>ROUND(SUMIF(AA288:AA317,"=85057682",W288:W317),2)</f>
        <v>0</v>
      </c>
      <c r="AK319" s="3">
        <f>ROUND(SUMIF(AA288:AA317,"=85057682",X288:X317),2)</f>
        <v>326.27</v>
      </c>
      <c r="AL319" s="3">
        <f>ROUND(SUMIF(AA288:AA317,"=85057682",Y288:Y317),2)</f>
        <v>171.54</v>
      </c>
      <c r="AM319" s="3"/>
      <c r="AN319" s="3"/>
      <c r="AO319" s="3">
        <f t="shared" ref="AO319:BD319" si="482">ROUND(BX319,2)</f>
        <v>0</v>
      </c>
      <c r="AP319" s="3">
        <f t="shared" si="482"/>
        <v>0</v>
      </c>
      <c r="AQ319" s="3">
        <f t="shared" si="482"/>
        <v>0</v>
      </c>
      <c r="AR319" s="3">
        <f t="shared" si="482"/>
        <v>832.71</v>
      </c>
      <c r="AS319" s="3">
        <f t="shared" si="482"/>
        <v>0</v>
      </c>
      <c r="AT319" s="3">
        <f t="shared" si="482"/>
        <v>832.71</v>
      </c>
      <c r="AU319" s="3">
        <f t="shared" si="482"/>
        <v>0</v>
      </c>
      <c r="AV319" s="3">
        <f t="shared" si="482"/>
        <v>-3.73</v>
      </c>
      <c r="AW319" s="3">
        <f t="shared" si="482"/>
        <v>-3.73</v>
      </c>
      <c r="AX319" s="3">
        <f t="shared" si="482"/>
        <v>0</v>
      </c>
      <c r="AY319" s="3">
        <f t="shared" si="482"/>
        <v>-3.73</v>
      </c>
      <c r="AZ319" s="3">
        <f t="shared" si="482"/>
        <v>0</v>
      </c>
      <c r="BA319" s="3">
        <f t="shared" si="482"/>
        <v>0</v>
      </c>
      <c r="BB319" s="3">
        <f t="shared" si="482"/>
        <v>0</v>
      </c>
      <c r="BC319" s="3">
        <f t="shared" si="482"/>
        <v>0</v>
      </c>
      <c r="BD319" s="3">
        <f t="shared" si="482"/>
        <v>0</v>
      </c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>
        <f>ROUND(SUMIF(AA288:AA317,"=85057682",FQ288:FQ317),2)</f>
        <v>0</v>
      </c>
      <c r="BY319" s="3">
        <f>ROUND(SUMIF(AA288:AA317,"=85057682",FR288:FR317),2)</f>
        <v>0</v>
      </c>
      <c r="BZ319" s="3">
        <f>ROUND(SUMIF(AA288:AA317,"=85057682",GL288:GL317),2)</f>
        <v>0</v>
      </c>
      <c r="CA319" s="3">
        <f>ROUND(SUMIF(AA288:AA317,"=85057682",GM288:GM317),2)</f>
        <v>832.71</v>
      </c>
      <c r="CB319" s="3">
        <f>ROUND(SUMIF(AA288:AA317,"=85057682",GN288:GN317),2)</f>
        <v>0</v>
      </c>
      <c r="CC319" s="3">
        <f>ROUND(SUMIF(AA288:AA317,"=85057682",GO288:GO317),2)</f>
        <v>832.71</v>
      </c>
      <c r="CD319" s="3">
        <f>ROUND(SUMIF(AA288:AA317,"=85057682",GP288:GP317),2)</f>
        <v>0</v>
      </c>
      <c r="CE319" s="3">
        <f>AC319-BX319</f>
        <v>-3.73</v>
      </c>
      <c r="CF319" s="3">
        <f>AC319-BY319</f>
        <v>-3.73</v>
      </c>
      <c r="CG319" s="3">
        <f>BX319-BZ319</f>
        <v>0</v>
      </c>
      <c r="CH319" s="3">
        <f>AC319-BX319-BY319+BZ319</f>
        <v>-3.73</v>
      </c>
      <c r="CI319" s="3">
        <f>BY319-BZ319</f>
        <v>0</v>
      </c>
      <c r="CJ319" s="3">
        <f>ROUND(SUMIF(AA288:AA317,"=85057682",GX288:GX317),2)</f>
        <v>0</v>
      </c>
      <c r="CK319" s="3">
        <f>ROUND(SUMIF(AA288:AA317,"=85057682",GY288:GY317),2)</f>
        <v>0</v>
      </c>
      <c r="CL319" s="3">
        <f>ROUND(SUMIF(AA288:AA317,"=85057682",GZ288:GZ317),2)</f>
        <v>0</v>
      </c>
      <c r="CM319" s="3">
        <f>ROUND(SUMIF(AA288:AA317,"=85057682",HD288:HD317),2)</f>
        <v>0</v>
      </c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4">
        <f t="shared" ref="DG319:DL319" si="483">ROUND(DT319,2)</f>
        <v>334.9</v>
      </c>
      <c r="DH319" s="4">
        <f t="shared" si="483"/>
        <v>-3.73</v>
      </c>
      <c r="DI319" s="4">
        <f t="shared" si="483"/>
        <v>2.27</v>
      </c>
      <c r="DJ319" s="4">
        <f t="shared" si="483"/>
        <v>1.9</v>
      </c>
      <c r="DK319" s="4">
        <f t="shared" si="483"/>
        <v>334.46</v>
      </c>
      <c r="DL319" s="4">
        <f t="shared" si="483"/>
        <v>0</v>
      </c>
      <c r="DM319" s="4">
        <f>DZ319</f>
        <v>0.41199999999999998</v>
      </c>
      <c r="DN319" s="4">
        <f>EA319</f>
        <v>2E-3</v>
      </c>
      <c r="DO319" s="4">
        <f>ROUND(EB319,2)</f>
        <v>0</v>
      </c>
      <c r="DP319" s="4">
        <f>ROUND(EC319,2)</f>
        <v>326.27</v>
      </c>
      <c r="DQ319" s="4">
        <f>ROUND(ED319,2)</f>
        <v>171.54</v>
      </c>
      <c r="DR319" s="4"/>
      <c r="DS319" s="4"/>
      <c r="DT319" s="4">
        <f>ROUND(SUMIF(AA288:AA317,"=85057623",O288:O317),2)</f>
        <v>334.9</v>
      </c>
      <c r="DU319" s="4">
        <f>ROUND(SUMIF(AA288:AA317,"=85057623",P288:P317),2)</f>
        <v>-3.73</v>
      </c>
      <c r="DV319" s="4">
        <f>ROUND(SUMIF(AA288:AA317,"=85057623",Q288:Q317),2)</f>
        <v>2.27</v>
      </c>
      <c r="DW319" s="4">
        <f>ROUND(SUMIF(AA288:AA317,"=85057623",R288:R317),2)</f>
        <v>1.9</v>
      </c>
      <c r="DX319" s="4">
        <f>ROUND(SUMIF(AA288:AA317,"=85057623",S288:S317),2)</f>
        <v>334.46</v>
      </c>
      <c r="DY319" s="4">
        <f>ROUND(SUMIF(AA288:AA317,"=85057623",T288:T317),2)</f>
        <v>0</v>
      </c>
      <c r="DZ319" s="4">
        <f>SUMIF(AA288:AA317,"=85057623",U288:U317)</f>
        <v>0.41199999999999998</v>
      </c>
      <c r="EA319" s="4">
        <f>SUMIF(AA288:AA317,"=85057623",V288:V317)</f>
        <v>2E-3</v>
      </c>
      <c r="EB319" s="4">
        <f>ROUND(SUMIF(AA288:AA317,"=85057623",W288:W317),2)</f>
        <v>0</v>
      </c>
      <c r="EC319" s="4">
        <f>ROUND(SUMIF(AA288:AA317,"=85057623",X288:X317),2)</f>
        <v>326.27</v>
      </c>
      <c r="ED319" s="4">
        <f>ROUND(SUMIF(AA288:AA317,"=85057623",Y288:Y317),2)</f>
        <v>171.54</v>
      </c>
      <c r="EE319" s="4"/>
      <c r="EF319" s="4"/>
      <c r="EG319" s="4">
        <f t="shared" ref="EG319:EV319" si="484">ROUND(FP319,2)</f>
        <v>0</v>
      </c>
      <c r="EH319" s="4">
        <f t="shared" si="484"/>
        <v>0</v>
      </c>
      <c r="EI319" s="4">
        <f t="shared" si="484"/>
        <v>0</v>
      </c>
      <c r="EJ319" s="4">
        <f t="shared" si="484"/>
        <v>832.71</v>
      </c>
      <c r="EK319" s="4">
        <f t="shared" si="484"/>
        <v>0</v>
      </c>
      <c r="EL319" s="4">
        <f t="shared" si="484"/>
        <v>832.71</v>
      </c>
      <c r="EM319" s="4">
        <f t="shared" si="484"/>
        <v>0</v>
      </c>
      <c r="EN319" s="4">
        <f t="shared" si="484"/>
        <v>-3.73</v>
      </c>
      <c r="EO319" s="4">
        <f t="shared" si="484"/>
        <v>-3.73</v>
      </c>
      <c r="EP319" s="4">
        <f t="shared" si="484"/>
        <v>0</v>
      </c>
      <c r="EQ319" s="4">
        <f t="shared" si="484"/>
        <v>-3.73</v>
      </c>
      <c r="ER319" s="4">
        <f t="shared" si="484"/>
        <v>0</v>
      </c>
      <c r="ES319" s="4">
        <f t="shared" si="484"/>
        <v>0</v>
      </c>
      <c r="ET319" s="4">
        <f t="shared" si="484"/>
        <v>0</v>
      </c>
      <c r="EU319" s="4">
        <f t="shared" si="484"/>
        <v>0</v>
      </c>
      <c r="EV319" s="4">
        <f t="shared" si="484"/>
        <v>0</v>
      </c>
      <c r="EW319" s="4"/>
      <c r="EX319" s="4"/>
      <c r="EY319" s="4"/>
      <c r="EZ319" s="4"/>
      <c r="FA319" s="4"/>
      <c r="FB319" s="4"/>
      <c r="FC319" s="4"/>
      <c r="FD319" s="4"/>
      <c r="FE319" s="4"/>
      <c r="FF319" s="4"/>
      <c r="FG319" s="4"/>
      <c r="FH319" s="4"/>
      <c r="FI319" s="4"/>
      <c r="FJ319" s="4"/>
      <c r="FK319" s="4"/>
      <c r="FL319" s="4"/>
      <c r="FM319" s="4"/>
      <c r="FN319" s="4"/>
      <c r="FO319" s="4"/>
      <c r="FP319" s="4">
        <f>ROUND(SUMIF(AA288:AA317,"=85057623",FQ288:FQ317),2)</f>
        <v>0</v>
      </c>
      <c r="FQ319" s="4">
        <f>ROUND(SUMIF(AA288:AA317,"=85057623",FR288:FR317),2)</f>
        <v>0</v>
      </c>
      <c r="FR319" s="4">
        <f>ROUND(SUMIF(AA288:AA317,"=85057623",GL288:GL317),2)</f>
        <v>0</v>
      </c>
      <c r="FS319" s="4">
        <f>ROUND(SUMIF(AA288:AA317,"=85057623",GM288:GM317),2)</f>
        <v>832.71</v>
      </c>
      <c r="FT319" s="4">
        <f>ROUND(SUMIF(AA288:AA317,"=85057623",GN288:GN317),2)</f>
        <v>0</v>
      </c>
      <c r="FU319" s="4">
        <f>ROUND(SUMIF(AA288:AA317,"=85057623",GO288:GO317),2)</f>
        <v>832.71</v>
      </c>
      <c r="FV319" s="4">
        <f>ROUND(SUMIF(AA288:AA317,"=85057623",GP288:GP317),2)</f>
        <v>0</v>
      </c>
      <c r="FW319" s="4">
        <f>DU319-FP319</f>
        <v>-3.73</v>
      </c>
      <c r="FX319" s="4">
        <f>DU319-FQ319</f>
        <v>-3.73</v>
      </c>
      <c r="FY319" s="4">
        <f>FP319-FR319</f>
        <v>0</v>
      </c>
      <c r="FZ319" s="4">
        <f>DU319-FP319-FQ319+FR319</f>
        <v>-3.73</v>
      </c>
      <c r="GA319" s="4">
        <f>FQ319-FR319</f>
        <v>0</v>
      </c>
      <c r="GB319" s="4">
        <f>ROUND(SUMIF(AA288:AA317,"=85057623",GX288:GX317),2)</f>
        <v>0</v>
      </c>
      <c r="GC319" s="4">
        <f>ROUND(SUMIF(AA288:AA317,"=85057623",GY288:GY317),2)</f>
        <v>0</v>
      </c>
      <c r="GD319" s="4">
        <f>ROUND(SUMIF(AA288:AA317,"=85057623",GZ288:GZ317),2)</f>
        <v>0</v>
      </c>
      <c r="GE319" s="4">
        <f>ROUND(SUMIF(AA288:AA317,"=85057623",HD288:HD317),2)</f>
        <v>0</v>
      </c>
      <c r="GF319" s="4"/>
      <c r="GG319" s="4"/>
      <c r="GH319" s="4"/>
      <c r="GI319" s="4"/>
      <c r="GJ319" s="4"/>
      <c r="GK319" s="4"/>
      <c r="GL319" s="4"/>
      <c r="GM319" s="4"/>
      <c r="GN319" s="4"/>
      <c r="GO319" s="4"/>
      <c r="GP319" s="4"/>
      <c r="GQ319" s="4"/>
      <c r="GR319" s="4"/>
      <c r="GS319" s="4"/>
      <c r="GT319" s="4"/>
      <c r="GU319" s="4"/>
      <c r="GV319" s="4"/>
      <c r="GW319" s="4"/>
      <c r="GX319" s="4">
        <v>0</v>
      </c>
    </row>
    <row r="321" spans="1:28" x14ac:dyDescent="0.2">
      <c r="A321" s="5">
        <v>50</v>
      </c>
      <c r="B321" s="5">
        <v>0</v>
      </c>
      <c r="C321" s="5">
        <v>0</v>
      </c>
      <c r="D321" s="5">
        <v>1</v>
      </c>
      <c r="E321" s="5">
        <v>201</v>
      </c>
      <c r="F321" s="5">
        <f>ROUND(Source!O319,O321)</f>
        <v>334.9</v>
      </c>
      <c r="G321" s="5" t="s">
        <v>243</v>
      </c>
      <c r="H321" s="5" t="s">
        <v>244</v>
      </c>
      <c r="I321" s="5"/>
      <c r="J321" s="5"/>
      <c r="K321" s="5">
        <v>201</v>
      </c>
      <c r="L321" s="5">
        <v>1</v>
      </c>
      <c r="M321" s="5">
        <v>3</v>
      </c>
      <c r="N321" s="5" t="s">
        <v>3</v>
      </c>
      <c r="O321" s="5">
        <v>2</v>
      </c>
      <c r="P321" s="5">
        <f>ROUND(Source!DG319,O321)</f>
        <v>334.9</v>
      </c>
      <c r="Q321" s="5"/>
      <c r="R321" s="5"/>
      <c r="S321" s="5"/>
      <c r="T321" s="5"/>
      <c r="U321" s="5"/>
      <c r="V321" s="5"/>
      <c r="W321" s="5">
        <v>334.9</v>
      </c>
      <c r="X321" s="5">
        <v>1</v>
      </c>
      <c r="Y321" s="5">
        <v>334.9</v>
      </c>
      <c r="Z321" s="5">
        <v>334.9</v>
      </c>
      <c r="AA321" s="5">
        <v>1</v>
      </c>
      <c r="AB321" s="5">
        <v>334.9</v>
      </c>
    </row>
    <row r="322" spans="1:28" x14ac:dyDescent="0.2">
      <c r="A322" s="5">
        <v>50</v>
      </c>
      <c r="B322" s="5">
        <v>0</v>
      </c>
      <c r="C322" s="5">
        <v>0</v>
      </c>
      <c r="D322" s="5">
        <v>1</v>
      </c>
      <c r="E322" s="5">
        <v>202</v>
      </c>
      <c r="F322" s="5">
        <f>ROUND(Source!P319,O322)</f>
        <v>-3.73</v>
      </c>
      <c r="G322" s="5" t="s">
        <v>245</v>
      </c>
      <c r="H322" s="5" t="s">
        <v>246</v>
      </c>
      <c r="I322" s="5"/>
      <c r="J322" s="5"/>
      <c r="K322" s="5">
        <v>202</v>
      </c>
      <c r="L322" s="5">
        <v>2</v>
      </c>
      <c r="M322" s="5">
        <v>3</v>
      </c>
      <c r="N322" s="5" t="s">
        <v>3</v>
      </c>
      <c r="O322" s="5">
        <v>2</v>
      </c>
      <c r="P322" s="5">
        <f>ROUND(Source!DH319,O322)</f>
        <v>-3.73</v>
      </c>
      <c r="Q322" s="5"/>
      <c r="R322" s="5"/>
      <c r="S322" s="5"/>
      <c r="T322" s="5"/>
      <c r="U322" s="5"/>
      <c r="V322" s="5"/>
      <c r="W322" s="5">
        <v>-3.73</v>
      </c>
      <c r="X322" s="5">
        <v>1</v>
      </c>
      <c r="Y322" s="5">
        <v>-3.73</v>
      </c>
      <c r="Z322" s="5">
        <v>-3.73</v>
      </c>
      <c r="AA322" s="5">
        <v>1</v>
      </c>
      <c r="AB322" s="5">
        <v>-3.73</v>
      </c>
    </row>
    <row r="323" spans="1:28" x14ac:dyDescent="0.2">
      <c r="A323" s="5">
        <v>50</v>
      </c>
      <c r="B323" s="5">
        <v>0</v>
      </c>
      <c r="C323" s="5">
        <v>0</v>
      </c>
      <c r="D323" s="5">
        <v>1</v>
      </c>
      <c r="E323" s="5">
        <v>222</v>
      </c>
      <c r="F323" s="5">
        <f>ROUND(Source!AO319,O323)</f>
        <v>0</v>
      </c>
      <c r="G323" s="5" t="s">
        <v>247</v>
      </c>
      <c r="H323" s="5" t="s">
        <v>248</v>
      </c>
      <c r="I323" s="5"/>
      <c r="J323" s="5"/>
      <c r="K323" s="5">
        <v>222</v>
      </c>
      <c r="L323" s="5">
        <v>3</v>
      </c>
      <c r="M323" s="5">
        <v>3</v>
      </c>
      <c r="N323" s="5" t="s">
        <v>3</v>
      </c>
      <c r="O323" s="5">
        <v>2</v>
      </c>
      <c r="P323" s="5">
        <f>ROUND(Source!EG319,O323)</f>
        <v>0</v>
      </c>
      <c r="Q323" s="5"/>
      <c r="R323" s="5"/>
      <c r="S323" s="5"/>
      <c r="T323" s="5"/>
      <c r="U323" s="5"/>
      <c r="V323" s="5"/>
      <c r="W323" s="5">
        <v>0</v>
      </c>
      <c r="X323" s="5">
        <v>1</v>
      </c>
      <c r="Y323" s="5">
        <v>0</v>
      </c>
      <c r="Z323" s="5">
        <v>0</v>
      </c>
      <c r="AA323" s="5">
        <v>1</v>
      </c>
      <c r="AB323" s="5">
        <v>0</v>
      </c>
    </row>
    <row r="324" spans="1:28" x14ac:dyDescent="0.2">
      <c r="A324" s="5">
        <v>50</v>
      </c>
      <c r="B324" s="5">
        <v>0</v>
      </c>
      <c r="C324" s="5">
        <v>0</v>
      </c>
      <c r="D324" s="5">
        <v>1</v>
      </c>
      <c r="E324" s="5">
        <v>225</v>
      </c>
      <c r="F324" s="5">
        <f>ROUND(Source!AV319,O324)</f>
        <v>-3.73</v>
      </c>
      <c r="G324" s="5" t="s">
        <v>249</v>
      </c>
      <c r="H324" s="5" t="s">
        <v>250</v>
      </c>
      <c r="I324" s="5"/>
      <c r="J324" s="5"/>
      <c r="K324" s="5">
        <v>225</v>
      </c>
      <c r="L324" s="5">
        <v>4</v>
      </c>
      <c r="M324" s="5">
        <v>3</v>
      </c>
      <c r="N324" s="5" t="s">
        <v>3</v>
      </c>
      <c r="O324" s="5">
        <v>2</v>
      </c>
      <c r="P324" s="5">
        <f>ROUND(Source!EN319,O324)</f>
        <v>-3.73</v>
      </c>
      <c r="Q324" s="5"/>
      <c r="R324" s="5"/>
      <c r="S324" s="5"/>
      <c r="T324" s="5"/>
      <c r="U324" s="5"/>
      <c r="V324" s="5"/>
      <c r="W324" s="5">
        <v>-3.73</v>
      </c>
      <c r="X324" s="5">
        <v>1</v>
      </c>
      <c r="Y324" s="5">
        <v>-3.73</v>
      </c>
      <c r="Z324" s="5">
        <v>-3.73</v>
      </c>
      <c r="AA324" s="5">
        <v>1</v>
      </c>
      <c r="AB324" s="5">
        <v>-3.73</v>
      </c>
    </row>
    <row r="325" spans="1:28" x14ac:dyDescent="0.2">
      <c r="A325" s="5">
        <v>50</v>
      </c>
      <c r="B325" s="5">
        <v>0</v>
      </c>
      <c r="C325" s="5">
        <v>0</v>
      </c>
      <c r="D325" s="5">
        <v>1</v>
      </c>
      <c r="E325" s="5">
        <v>226</v>
      </c>
      <c r="F325" s="5">
        <f>ROUND(Source!AW319,O325)</f>
        <v>-3.73</v>
      </c>
      <c r="G325" s="5" t="s">
        <v>251</v>
      </c>
      <c r="H325" s="5" t="s">
        <v>252</v>
      </c>
      <c r="I325" s="5"/>
      <c r="J325" s="5"/>
      <c r="K325" s="5">
        <v>226</v>
      </c>
      <c r="L325" s="5">
        <v>5</v>
      </c>
      <c r="M325" s="5">
        <v>3</v>
      </c>
      <c r="N325" s="5" t="s">
        <v>3</v>
      </c>
      <c r="O325" s="5">
        <v>2</v>
      </c>
      <c r="P325" s="5">
        <f>ROUND(Source!EO319,O325)</f>
        <v>-3.73</v>
      </c>
      <c r="Q325" s="5"/>
      <c r="R325" s="5"/>
      <c r="S325" s="5"/>
      <c r="T325" s="5"/>
      <c r="U325" s="5"/>
      <c r="V325" s="5"/>
      <c r="W325" s="5">
        <v>-3.73</v>
      </c>
      <c r="X325" s="5">
        <v>1</v>
      </c>
      <c r="Y325" s="5">
        <v>-3.73</v>
      </c>
      <c r="Z325" s="5">
        <v>-3.73</v>
      </c>
      <c r="AA325" s="5">
        <v>1</v>
      </c>
      <c r="AB325" s="5">
        <v>-3.73</v>
      </c>
    </row>
    <row r="326" spans="1:28" x14ac:dyDescent="0.2">
      <c r="A326" s="5">
        <v>50</v>
      </c>
      <c r="B326" s="5">
        <v>0</v>
      </c>
      <c r="C326" s="5">
        <v>0</v>
      </c>
      <c r="D326" s="5">
        <v>1</v>
      </c>
      <c r="E326" s="5">
        <v>227</v>
      </c>
      <c r="F326" s="5">
        <f>ROUND(Source!AX319,O326)</f>
        <v>0</v>
      </c>
      <c r="G326" s="5" t="s">
        <v>253</v>
      </c>
      <c r="H326" s="5" t="s">
        <v>254</v>
      </c>
      <c r="I326" s="5"/>
      <c r="J326" s="5"/>
      <c r="K326" s="5">
        <v>227</v>
      </c>
      <c r="L326" s="5">
        <v>6</v>
      </c>
      <c r="M326" s="5">
        <v>3</v>
      </c>
      <c r="N326" s="5" t="s">
        <v>3</v>
      </c>
      <c r="O326" s="5">
        <v>2</v>
      </c>
      <c r="P326" s="5">
        <f>ROUND(Source!EP319,O326)</f>
        <v>0</v>
      </c>
      <c r="Q326" s="5"/>
      <c r="R326" s="5"/>
      <c r="S326" s="5"/>
      <c r="T326" s="5"/>
      <c r="U326" s="5"/>
      <c r="V326" s="5"/>
      <c r="W326" s="5">
        <v>0</v>
      </c>
      <c r="X326" s="5">
        <v>1</v>
      </c>
      <c r="Y326" s="5">
        <v>0</v>
      </c>
      <c r="Z326" s="5">
        <v>0</v>
      </c>
      <c r="AA326" s="5">
        <v>1</v>
      </c>
      <c r="AB326" s="5">
        <v>0</v>
      </c>
    </row>
    <row r="327" spans="1:28" x14ac:dyDescent="0.2">
      <c r="A327" s="5">
        <v>50</v>
      </c>
      <c r="B327" s="5">
        <v>0</v>
      </c>
      <c r="C327" s="5">
        <v>0</v>
      </c>
      <c r="D327" s="5">
        <v>1</v>
      </c>
      <c r="E327" s="5">
        <v>228</v>
      </c>
      <c r="F327" s="5">
        <f>ROUND(Source!AY319,O327)</f>
        <v>-3.73</v>
      </c>
      <c r="G327" s="5" t="s">
        <v>255</v>
      </c>
      <c r="H327" s="5" t="s">
        <v>256</v>
      </c>
      <c r="I327" s="5"/>
      <c r="J327" s="5"/>
      <c r="K327" s="5">
        <v>228</v>
      </c>
      <c r="L327" s="5">
        <v>7</v>
      </c>
      <c r="M327" s="5">
        <v>3</v>
      </c>
      <c r="N327" s="5" t="s">
        <v>3</v>
      </c>
      <c r="O327" s="5">
        <v>2</v>
      </c>
      <c r="P327" s="5">
        <f>ROUND(Source!EQ319,O327)</f>
        <v>-3.73</v>
      </c>
      <c r="Q327" s="5"/>
      <c r="R327" s="5"/>
      <c r="S327" s="5"/>
      <c r="T327" s="5"/>
      <c r="U327" s="5"/>
      <c r="V327" s="5"/>
      <c r="W327" s="5">
        <v>-3.73</v>
      </c>
      <c r="X327" s="5">
        <v>1</v>
      </c>
      <c r="Y327" s="5">
        <v>-3.73</v>
      </c>
      <c r="Z327" s="5">
        <v>-3.73</v>
      </c>
      <c r="AA327" s="5">
        <v>1</v>
      </c>
      <c r="AB327" s="5">
        <v>-3.73</v>
      </c>
    </row>
    <row r="328" spans="1:28" x14ac:dyDescent="0.2">
      <c r="A328" s="5">
        <v>50</v>
      </c>
      <c r="B328" s="5">
        <v>0</v>
      </c>
      <c r="C328" s="5">
        <v>0</v>
      </c>
      <c r="D328" s="5">
        <v>1</v>
      </c>
      <c r="E328" s="5">
        <v>216</v>
      </c>
      <c r="F328" s="5">
        <f>ROUND(Source!AP319,O328)</f>
        <v>0</v>
      </c>
      <c r="G328" s="5" t="s">
        <v>257</v>
      </c>
      <c r="H328" s="5" t="s">
        <v>258</v>
      </c>
      <c r="I328" s="5"/>
      <c r="J328" s="5"/>
      <c r="K328" s="5">
        <v>216</v>
      </c>
      <c r="L328" s="5">
        <v>8</v>
      </c>
      <c r="M328" s="5">
        <v>3</v>
      </c>
      <c r="N328" s="5" t="s">
        <v>3</v>
      </c>
      <c r="O328" s="5">
        <v>2</v>
      </c>
      <c r="P328" s="5">
        <f>ROUND(Source!EH319,O328)</f>
        <v>0</v>
      </c>
      <c r="Q328" s="5"/>
      <c r="R328" s="5"/>
      <c r="S328" s="5"/>
      <c r="T328" s="5"/>
      <c r="U328" s="5"/>
      <c r="V328" s="5"/>
      <c r="W328" s="5">
        <v>0</v>
      </c>
      <c r="X328" s="5">
        <v>1</v>
      </c>
      <c r="Y328" s="5">
        <v>0</v>
      </c>
      <c r="Z328" s="5">
        <v>0</v>
      </c>
      <c r="AA328" s="5">
        <v>1</v>
      </c>
      <c r="AB328" s="5">
        <v>0</v>
      </c>
    </row>
    <row r="329" spans="1:28" x14ac:dyDescent="0.2">
      <c r="A329" s="5">
        <v>50</v>
      </c>
      <c r="B329" s="5">
        <v>0</v>
      </c>
      <c r="C329" s="5">
        <v>0</v>
      </c>
      <c r="D329" s="5">
        <v>1</v>
      </c>
      <c r="E329" s="5">
        <v>223</v>
      </c>
      <c r="F329" s="5">
        <f>ROUND(Source!AQ319,O329)</f>
        <v>0</v>
      </c>
      <c r="G329" s="5" t="s">
        <v>259</v>
      </c>
      <c r="H329" s="5" t="s">
        <v>260</v>
      </c>
      <c r="I329" s="5"/>
      <c r="J329" s="5"/>
      <c r="K329" s="5">
        <v>223</v>
      </c>
      <c r="L329" s="5">
        <v>9</v>
      </c>
      <c r="M329" s="5">
        <v>3</v>
      </c>
      <c r="N329" s="5" t="s">
        <v>3</v>
      </c>
      <c r="O329" s="5">
        <v>2</v>
      </c>
      <c r="P329" s="5">
        <f>ROUND(Source!EI319,O329)</f>
        <v>0</v>
      </c>
      <c r="Q329" s="5"/>
      <c r="R329" s="5"/>
      <c r="S329" s="5"/>
      <c r="T329" s="5"/>
      <c r="U329" s="5"/>
      <c r="V329" s="5"/>
      <c r="W329" s="5">
        <v>0</v>
      </c>
      <c r="X329" s="5">
        <v>1</v>
      </c>
      <c r="Y329" s="5">
        <v>0</v>
      </c>
      <c r="Z329" s="5">
        <v>0</v>
      </c>
      <c r="AA329" s="5">
        <v>1</v>
      </c>
      <c r="AB329" s="5">
        <v>0</v>
      </c>
    </row>
    <row r="330" spans="1:28" x14ac:dyDescent="0.2">
      <c r="A330" s="5">
        <v>50</v>
      </c>
      <c r="B330" s="5">
        <v>0</v>
      </c>
      <c r="C330" s="5">
        <v>0</v>
      </c>
      <c r="D330" s="5">
        <v>1</v>
      </c>
      <c r="E330" s="5">
        <v>229</v>
      </c>
      <c r="F330" s="5">
        <f>ROUND(Source!AZ319,O330)</f>
        <v>0</v>
      </c>
      <c r="G330" s="5" t="s">
        <v>261</v>
      </c>
      <c r="H330" s="5" t="s">
        <v>262</v>
      </c>
      <c r="I330" s="5"/>
      <c r="J330" s="5"/>
      <c r="K330" s="5">
        <v>229</v>
      </c>
      <c r="L330" s="5">
        <v>10</v>
      </c>
      <c r="M330" s="5">
        <v>3</v>
      </c>
      <c r="N330" s="5" t="s">
        <v>3</v>
      </c>
      <c r="O330" s="5">
        <v>2</v>
      </c>
      <c r="P330" s="5">
        <f>ROUND(Source!ER319,O330)</f>
        <v>0</v>
      </c>
      <c r="Q330" s="5"/>
      <c r="R330" s="5"/>
      <c r="S330" s="5"/>
      <c r="T330" s="5"/>
      <c r="U330" s="5"/>
      <c r="V330" s="5"/>
      <c r="W330" s="5">
        <v>0</v>
      </c>
      <c r="X330" s="5">
        <v>1</v>
      </c>
      <c r="Y330" s="5">
        <v>0</v>
      </c>
      <c r="Z330" s="5">
        <v>0</v>
      </c>
      <c r="AA330" s="5">
        <v>1</v>
      </c>
      <c r="AB330" s="5">
        <v>0</v>
      </c>
    </row>
    <row r="331" spans="1:28" x14ac:dyDescent="0.2">
      <c r="A331" s="5">
        <v>50</v>
      </c>
      <c r="B331" s="5">
        <v>0</v>
      </c>
      <c r="C331" s="5">
        <v>0</v>
      </c>
      <c r="D331" s="5">
        <v>1</v>
      </c>
      <c r="E331" s="5">
        <v>203</v>
      </c>
      <c r="F331" s="5">
        <f>ROUND(Source!Q319,O331)</f>
        <v>2.27</v>
      </c>
      <c r="G331" s="5" t="s">
        <v>263</v>
      </c>
      <c r="H331" s="5" t="s">
        <v>264</v>
      </c>
      <c r="I331" s="5"/>
      <c r="J331" s="5"/>
      <c r="K331" s="5">
        <v>203</v>
      </c>
      <c r="L331" s="5">
        <v>11</v>
      </c>
      <c r="M331" s="5">
        <v>3</v>
      </c>
      <c r="N331" s="5" t="s">
        <v>3</v>
      </c>
      <c r="O331" s="5">
        <v>2</v>
      </c>
      <c r="P331" s="5">
        <f>ROUND(Source!DI319,O331)</f>
        <v>2.27</v>
      </c>
      <c r="Q331" s="5"/>
      <c r="R331" s="5"/>
      <c r="S331" s="5"/>
      <c r="T331" s="5"/>
      <c r="U331" s="5"/>
      <c r="V331" s="5"/>
      <c r="W331" s="5">
        <v>2.27</v>
      </c>
      <c r="X331" s="5">
        <v>1</v>
      </c>
      <c r="Y331" s="5">
        <v>2.27</v>
      </c>
      <c r="Z331" s="5">
        <v>2.27</v>
      </c>
      <c r="AA331" s="5">
        <v>1</v>
      </c>
      <c r="AB331" s="5">
        <v>2.27</v>
      </c>
    </row>
    <row r="332" spans="1:28" x14ac:dyDescent="0.2">
      <c r="A332" s="5">
        <v>50</v>
      </c>
      <c r="B332" s="5">
        <v>0</v>
      </c>
      <c r="C332" s="5">
        <v>0</v>
      </c>
      <c r="D332" s="5">
        <v>1</v>
      </c>
      <c r="E332" s="5">
        <v>231</v>
      </c>
      <c r="F332" s="5">
        <f>ROUND(Source!BB319,O332)</f>
        <v>0</v>
      </c>
      <c r="G332" s="5" t="s">
        <v>265</v>
      </c>
      <c r="H332" s="5" t="s">
        <v>266</v>
      </c>
      <c r="I332" s="5"/>
      <c r="J332" s="5"/>
      <c r="K332" s="5">
        <v>231</v>
      </c>
      <c r="L332" s="5">
        <v>12</v>
      </c>
      <c r="M332" s="5">
        <v>3</v>
      </c>
      <c r="N332" s="5" t="s">
        <v>3</v>
      </c>
      <c r="O332" s="5">
        <v>2</v>
      </c>
      <c r="P332" s="5">
        <f>ROUND(Source!ET319,O332)</f>
        <v>0</v>
      </c>
      <c r="Q332" s="5"/>
      <c r="R332" s="5"/>
      <c r="S332" s="5"/>
      <c r="T332" s="5"/>
      <c r="U332" s="5"/>
      <c r="V332" s="5"/>
      <c r="W332" s="5">
        <v>0</v>
      </c>
      <c r="X332" s="5">
        <v>1</v>
      </c>
      <c r="Y332" s="5">
        <v>0</v>
      </c>
      <c r="Z332" s="5">
        <v>0</v>
      </c>
      <c r="AA332" s="5">
        <v>1</v>
      </c>
      <c r="AB332" s="5">
        <v>0</v>
      </c>
    </row>
    <row r="333" spans="1:28" x14ac:dyDescent="0.2">
      <c r="A333" s="5">
        <v>50</v>
      </c>
      <c r="B333" s="5">
        <v>0</v>
      </c>
      <c r="C333" s="5">
        <v>0</v>
      </c>
      <c r="D333" s="5">
        <v>1</v>
      </c>
      <c r="E333" s="5">
        <v>204</v>
      </c>
      <c r="F333" s="5">
        <f>ROUND(Source!R319,O333)</f>
        <v>1.9</v>
      </c>
      <c r="G333" s="5" t="s">
        <v>267</v>
      </c>
      <c r="H333" s="5" t="s">
        <v>268</v>
      </c>
      <c r="I333" s="5"/>
      <c r="J333" s="5"/>
      <c r="K333" s="5">
        <v>204</v>
      </c>
      <c r="L333" s="5">
        <v>13</v>
      </c>
      <c r="M333" s="5">
        <v>3</v>
      </c>
      <c r="N333" s="5" t="s">
        <v>3</v>
      </c>
      <c r="O333" s="5">
        <v>2</v>
      </c>
      <c r="P333" s="5">
        <f>ROUND(Source!DJ319,O333)</f>
        <v>1.9</v>
      </c>
      <c r="Q333" s="5"/>
      <c r="R333" s="5"/>
      <c r="S333" s="5"/>
      <c r="T333" s="5"/>
      <c r="U333" s="5"/>
      <c r="V333" s="5"/>
      <c r="W333" s="5">
        <v>1.9000000000000001</v>
      </c>
      <c r="X333" s="5">
        <v>1</v>
      </c>
      <c r="Y333" s="5">
        <v>1.9000000000000001</v>
      </c>
      <c r="Z333" s="5">
        <v>1.9000000000000001</v>
      </c>
      <c r="AA333" s="5">
        <v>1</v>
      </c>
      <c r="AB333" s="5">
        <v>1.9000000000000001</v>
      </c>
    </row>
    <row r="334" spans="1:28" x14ac:dyDescent="0.2">
      <c r="A334" s="5">
        <v>50</v>
      </c>
      <c r="B334" s="5">
        <v>0</v>
      </c>
      <c r="C334" s="5">
        <v>0</v>
      </c>
      <c r="D334" s="5">
        <v>1</v>
      </c>
      <c r="E334" s="5">
        <v>205</v>
      </c>
      <c r="F334" s="5">
        <f>ROUND(Source!S319,O334)</f>
        <v>334.46</v>
      </c>
      <c r="G334" s="5" t="s">
        <v>269</v>
      </c>
      <c r="H334" s="5" t="s">
        <v>270</v>
      </c>
      <c r="I334" s="5"/>
      <c r="J334" s="5"/>
      <c r="K334" s="5">
        <v>205</v>
      </c>
      <c r="L334" s="5">
        <v>14</v>
      </c>
      <c r="M334" s="5">
        <v>3</v>
      </c>
      <c r="N334" s="5" t="s">
        <v>3</v>
      </c>
      <c r="O334" s="5">
        <v>2</v>
      </c>
      <c r="P334" s="5">
        <f>ROUND(Source!DK319,O334)</f>
        <v>334.46</v>
      </c>
      <c r="Q334" s="5"/>
      <c r="R334" s="5"/>
      <c r="S334" s="5"/>
      <c r="T334" s="5"/>
      <c r="U334" s="5"/>
      <c r="V334" s="5"/>
      <c r="W334" s="5">
        <v>334.46</v>
      </c>
      <c r="X334" s="5">
        <v>1</v>
      </c>
      <c r="Y334" s="5">
        <v>334.46</v>
      </c>
      <c r="Z334" s="5">
        <v>334.46</v>
      </c>
      <c r="AA334" s="5">
        <v>1</v>
      </c>
      <c r="AB334" s="5">
        <v>334.46</v>
      </c>
    </row>
    <row r="335" spans="1:28" x14ac:dyDescent="0.2">
      <c r="A335" s="5">
        <v>50</v>
      </c>
      <c r="B335" s="5">
        <v>0</v>
      </c>
      <c r="C335" s="5">
        <v>0</v>
      </c>
      <c r="D335" s="5">
        <v>1</v>
      </c>
      <c r="E335" s="5">
        <v>232</v>
      </c>
      <c r="F335" s="5">
        <f>ROUND(Source!BC319,O335)</f>
        <v>0</v>
      </c>
      <c r="G335" s="5" t="s">
        <v>271</v>
      </c>
      <c r="H335" s="5" t="s">
        <v>272</v>
      </c>
      <c r="I335" s="5"/>
      <c r="J335" s="5"/>
      <c r="K335" s="5">
        <v>232</v>
      </c>
      <c r="L335" s="5">
        <v>15</v>
      </c>
      <c r="M335" s="5">
        <v>3</v>
      </c>
      <c r="N335" s="5" t="s">
        <v>3</v>
      </c>
      <c r="O335" s="5">
        <v>2</v>
      </c>
      <c r="P335" s="5">
        <f>ROUND(Source!EU319,O335)</f>
        <v>0</v>
      </c>
      <c r="Q335" s="5"/>
      <c r="R335" s="5"/>
      <c r="S335" s="5"/>
      <c r="T335" s="5"/>
      <c r="U335" s="5"/>
      <c r="V335" s="5"/>
      <c r="W335" s="5">
        <v>0</v>
      </c>
      <c r="X335" s="5">
        <v>1</v>
      </c>
      <c r="Y335" s="5">
        <v>0</v>
      </c>
      <c r="Z335" s="5">
        <v>0</v>
      </c>
      <c r="AA335" s="5">
        <v>1</v>
      </c>
      <c r="AB335" s="5">
        <v>0</v>
      </c>
    </row>
    <row r="336" spans="1:28" x14ac:dyDescent="0.2">
      <c r="A336" s="5">
        <v>50</v>
      </c>
      <c r="B336" s="5">
        <v>0</v>
      </c>
      <c r="C336" s="5">
        <v>0</v>
      </c>
      <c r="D336" s="5">
        <v>1</v>
      </c>
      <c r="E336" s="5">
        <v>214</v>
      </c>
      <c r="F336" s="5">
        <f>ROUND(Source!AS319,O336)</f>
        <v>0</v>
      </c>
      <c r="G336" s="5" t="s">
        <v>273</v>
      </c>
      <c r="H336" s="5" t="s">
        <v>274</v>
      </c>
      <c r="I336" s="5"/>
      <c r="J336" s="5"/>
      <c r="K336" s="5">
        <v>214</v>
      </c>
      <c r="L336" s="5">
        <v>16</v>
      </c>
      <c r="M336" s="5">
        <v>3</v>
      </c>
      <c r="N336" s="5" t="s">
        <v>3</v>
      </c>
      <c r="O336" s="5">
        <v>2</v>
      </c>
      <c r="P336" s="5">
        <f>ROUND(Source!EK319,O336)</f>
        <v>0</v>
      </c>
      <c r="Q336" s="5"/>
      <c r="R336" s="5"/>
      <c r="S336" s="5"/>
      <c r="T336" s="5"/>
      <c r="U336" s="5"/>
      <c r="V336" s="5"/>
      <c r="W336" s="5">
        <v>0</v>
      </c>
      <c r="X336" s="5">
        <v>1</v>
      </c>
      <c r="Y336" s="5">
        <v>0</v>
      </c>
      <c r="Z336" s="5">
        <v>0</v>
      </c>
      <c r="AA336" s="5">
        <v>1</v>
      </c>
      <c r="AB336" s="5">
        <v>0</v>
      </c>
    </row>
    <row r="337" spans="1:206" x14ac:dyDescent="0.2">
      <c r="A337" s="5">
        <v>50</v>
      </c>
      <c r="B337" s="5">
        <v>0</v>
      </c>
      <c r="C337" s="5">
        <v>0</v>
      </c>
      <c r="D337" s="5">
        <v>1</v>
      </c>
      <c r="E337" s="5">
        <v>215</v>
      </c>
      <c r="F337" s="5">
        <f>ROUND(Source!AT319,O337)</f>
        <v>832.71</v>
      </c>
      <c r="G337" s="5" t="s">
        <v>275</v>
      </c>
      <c r="H337" s="5" t="s">
        <v>276</v>
      </c>
      <c r="I337" s="5"/>
      <c r="J337" s="5"/>
      <c r="K337" s="5">
        <v>215</v>
      </c>
      <c r="L337" s="5">
        <v>17</v>
      </c>
      <c r="M337" s="5">
        <v>3</v>
      </c>
      <c r="N337" s="5" t="s">
        <v>3</v>
      </c>
      <c r="O337" s="5">
        <v>2</v>
      </c>
      <c r="P337" s="5">
        <f>ROUND(Source!EL319,O337)</f>
        <v>832.71</v>
      </c>
      <c r="Q337" s="5"/>
      <c r="R337" s="5"/>
      <c r="S337" s="5"/>
      <c r="T337" s="5"/>
      <c r="U337" s="5"/>
      <c r="V337" s="5"/>
      <c r="W337" s="5">
        <v>832.71</v>
      </c>
      <c r="X337" s="5">
        <v>1</v>
      </c>
      <c r="Y337" s="5">
        <v>832.71</v>
      </c>
      <c r="Z337" s="5">
        <v>832.71</v>
      </c>
      <c r="AA337" s="5">
        <v>1</v>
      </c>
      <c r="AB337" s="5">
        <v>832.71</v>
      </c>
    </row>
    <row r="338" spans="1:206" x14ac:dyDescent="0.2">
      <c r="A338" s="5">
        <v>50</v>
      </c>
      <c r="B338" s="5">
        <v>0</v>
      </c>
      <c r="C338" s="5">
        <v>0</v>
      </c>
      <c r="D338" s="5">
        <v>1</v>
      </c>
      <c r="E338" s="5">
        <v>217</v>
      </c>
      <c r="F338" s="5">
        <f>ROUND(Source!AU319,O338)</f>
        <v>0</v>
      </c>
      <c r="G338" s="5" t="s">
        <v>277</v>
      </c>
      <c r="H338" s="5" t="s">
        <v>278</v>
      </c>
      <c r="I338" s="5"/>
      <c r="J338" s="5"/>
      <c r="K338" s="5">
        <v>217</v>
      </c>
      <c r="L338" s="5">
        <v>18</v>
      </c>
      <c r="M338" s="5">
        <v>3</v>
      </c>
      <c r="N338" s="5" t="s">
        <v>3</v>
      </c>
      <c r="O338" s="5">
        <v>2</v>
      </c>
      <c r="P338" s="5">
        <f>ROUND(Source!EM319,O338)</f>
        <v>0</v>
      </c>
      <c r="Q338" s="5"/>
      <c r="R338" s="5"/>
      <c r="S338" s="5"/>
      <c r="T338" s="5"/>
      <c r="U338" s="5"/>
      <c r="V338" s="5"/>
      <c r="W338" s="5">
        <v>0</v>
      </c>
      <c r="X338" s="5">
        <v>1</v>
      </c>
      <c r="Y338" s="5">
        <v>0</v>
      </c>
      <c r="Z338" s="5">
        <v>0</v>
      </c>
      <c r="AA338" s="5">
        <v>1</v>
      </c>
      <c r="AB338" s="5">
        <v>0</v>
      </c>
    </row>
    <row r="339" spans="1:206" x14ac:dyDescent="0.2">
      <c r="A339" s="5">
        <v>50</v>
      </c>
      <c r="B339" s="5">
        <v>0</v>
      </c>
      <c r="C339" s="5">
        <v>0</v>
      </c>
      <c r="D339" s="5">
        <v>1</v>
      </c>
      <c r="E339" s="5">
        <v>230</v>
      </c>
      <c r="F339" s="5">
        <f>ROUND(Source!BA319,O339)</f>
        <v>0</v>
      </c>
      <c r="G339" s="5" t="s">
        <v>279</v>
      </c>
      <c r="H339" s="5" t="s">
        <v>280</v>
      </c>
      <c r="I339" s="5"/>
      <c r="J339" s="5"/>
      <c r="K339" s="5">
        <v>230</v>
      </c>
      <c r="L339" s="5">
        <v>19</v>
      </c>
      <c r="M339" s="5">
        <v>3</v>
      </c>
      <c r="N339" s="5" t="s">
        <v>3</v>
      </c>
      <c r="O339" s="5">
        <v>2</v>
      </c>
      <c r="P339" s="5">
        <f>ROUND(Source!ES319,O339)</f>
        <v>0</v>
      </c>
      <c r="Q339" s="5"/>
      <c r="R339" s="5"/>
      <c r="S339" s="5"/>
      <c r="T339" s="5"/>
      <c r="U339" s="5"/>
      <c r="V339" s="5"/>
      <c r="W339" s="5">
        <v>0</v>
      </c>
      <c r="X339" s="5">
        <v>1</v>
      </c>
      <c r="Y339" s="5">
        <v>0</v>
      </c>
      <c r="Z339" s="5">
        <v>0</v>
      </c>
      <c r="AA339" s="5">
        <v>1</v>
      </c>
      <c r="AB339" s="5">
        <v>0</v>
      </c>
    </row>
    <row r="340" spans="1:206" x14ac:dyDescent="0.2">
      <c r="A340" s="5">
        <v>50</v>
      </c>
      <c r="B340" s="5">
        <v>0</v>
      </c>
      <c r="C340" s="5">
        <v>0</v>
      </c>
      <c r="D340" s="5">
        <v>1</v>
      </c>
      <c r="E340" s="5">
        <v>206</v>
      </c>
      <c r="F340" s="5">
        <f>ROUND(Source!T319,O340)</f>
        <v>0</v>
      </c>
      <c r="G340" s="5" t="s">
        <v>281</v>
      </c>
      <c r="H340" s="5" t="s">
        <v>282</v>
      </c>
      <c r="I340" s="5"/>
      <c r="J340" s="5"/>
      <c r="K340" s="5">
        <v>206</v>
      </c>
      <c r="L340" s="5">
        <v>20</v>
      </c>
      <c r="M340" s="5">
        <v>3</v>
      </c>
      <c r="N340" s="5" t="s">
        <v>3</v>
      </c>
      <c r="O340" s="5">
        <v>2</v>
      </c>
      <c r="P340" s="5">
        <f>ROUND(Source!DL319,O340)</f>
        <v>0</v>
      </c>
      <c r="Q340" s="5"/>
      <c r="R340" s="5"/>
      <c r="S340" s="5"/>
      <c r="T340" s="5"/>
      <c r="U340" s="5"/>
      <c r="V340" s="5"/>
      <c r="W340" s="5">
        <v>0</v>
      </c>
      <c r="X340" s="5">
        <v>1</v>
      </c>
      <c r="Y340" s="5">
        <v>0</v>
      </c>
      <c r="Z340" s="5">
        <v>0</v>
      </c>
      <c r="AA340" s="5">
        <v>1</v>
      </c>
      <c r="AB340" s="5">
        <v>0</v>
      </c>
    </row>
    <row r="341" spans="1:206" x14ac:dyDescent="0.2">
      <c r="A341" s="5">
        <v>50</v>
      </c>
      <c r="B341" s="5">
        <v>0</v>
      </c>
      <c r="C341" s="5">
        <v>0</v>
      </c>
      <c r="D341" s="5">
        <v>1</v>
      </c>
      <c r="E341" s="5">
        <v>207</v>
      </c>
      <c r="F341" s="5">
        <f>ROUND(Source!U319,O341)</f>
        <v>0.41199999999999998</v>
      </c>
      <c r="G341" s="5" t="s">
        <v>283</v>
      </c>
      <c r="H341" s="5" t="s">
        <v>284</v>
      </c>
      <c r="I341" s="5"/>
      <c r="J341" s="5"/>
      <c r="K341" s="5">
        <v>207</v>
      </c>
      <c r="L341" s="5">
        <v>21</v>
      </c>
      <c r="M341" s="5">
        <v>3</v>
      </c>
      <c r="N341" s="5" t="s">
        <v>3</v>
      </c>
      <c r="O341" s="5">
        <v>7</v>
      </c>
      <c r="P341" s="5">
        <f>ROUND(Source!DM319,O341)</f>
        <v>0.41199999999999998</v>
      </c>
      <c r="Q341" s="5"/>
      <c r="R341" s="5"/>
      <c r="S341" s="5"/>
      <c r="T341" s="5"/>
      <c r="U341" s="5"/>
      <c r="V341" s="5"/>
      <c r="W341" s="5">
        <v>0.41199999999999998</v>
      </c>
      <c r="X341" s="5">
        <v>1</v>
      </c>
      <c r="Y341" s="5">
        <v>0.41199999999999998</v>
      </c>
      <c r="Z341" s="5">
        <v>0.41199999999999998</v>
      </c>
      <c r="AA341" s="5">
        <v>1</v>
      </c>
      <c r="AB341" s="5">
        <v>0.41199999999999998</v>
      </c>
    </row>
    <row r="342" spans="1:206" x14ac:dyDescent="0.2">
      <c r="A342" s="5">
        <v>50</v>
      </c>
      <c r="B342" s="5">
        <v>0</v>
      </c>
      <c r="C342" s="5">
        <v>0</v>
      </c>
      <c r="D342" s="5">
        <v>1</v>
      </c>
      <c r="E342" s="5">
        <v>208</v>
      </c>
      <c r="F342" s="5">
        <f>ROUND(Source!V319,O342)</f>
        <v>2E-3</v>
      </c>
      <c r="G342" s="5" t="s">
        <v>285</v>
      </c>
      <c r="H342" s="5" t="s">
        <v>286</v>
      </c>
      <c r="I342" s="5"/>
      <c r="J342" s="5"/>
      <c r="K342" s="5">
        <v>208</v>
      </c>
      <c r="L342" s="5">
        <v>22</v>
      </c>
      <c r="M342" s="5">
        <v>3</v>
      </c>
      <c r="N342" s="5" t="s">
        <v>3</v>
      </c>
      <c r="O342" s="5">
        <v>7</v>
      </c>
      <c r="P342" s="5">
        <f>ROUND(Source!DN319,O342)</f>
        <v>2E-3</v>
      </c>
      <c r="Q342" s="5"/>
      <c r="R342" s="5"/>
      <c r="S342" s="5"/>
      <c r="T342" s="5"/>
      <c r="U342" s="5"/>
      <c r="V342" s="5"/>
      <c r="W342" s="5">
        <v>2E-3</v>
      </c>
      <c r="X342" s="5">
        <v>1</v>
      </c>
      <c r="Y342" s="5">
        <v>2E-3</v>
      </c>
      <c r="Z342" s="5">
        <v>2E-3</v>
      </c>
      <c r="AA342" s="5">
        <v>1</v>
      </c>
      <c r="AB342" s="5">
        <v>2E-3</v>
      </c>
    </row>
    <row r="343" spans="1:206" x14ac:dyDescent="0.2">
      <c r="A343" s="5">
        <v>50</v>
      </c>
      <c r="B343" s="5">
        <v>0</v>
      </c>
      <c r="C343" s="5">
        <v>0</v>
      </c>
      <c r="D343" s="5">
        <v>1</v>
      </c>
      <c r="E343" s="5">
        <v>209</v>
      </c>
      <c r="F343" s="5">
        <f>ROUND(Source!W319,O343)</f>
        <v>0</v>
      </c>
      <c r="G343" s="5" t="s">
        <v>287</v>
      </c>
      <c r="H343" s="5" t="s">
        <v>288</v>
      </c>
      <c r="I343" s="5"/>
      <c r="J343" s="5"/>
      <c r="K343" s="5">
        <v>209</v>
      </c>
      <c r="L343" s="5">
        <v>23</v>
      </c>
      <c r="M343" s="5">
        <v>3</v>
      </c>
      <c r="N343" s="5" t="s">
        <v>3</v>
      </c>
      <c r="O343" s="5">
        <v>2</v>
      </c>
      <c r="P343" s="5">
        <f>ROUND(Source!DO319,O343)</f>
        <v>0</v>
      </c>
      <c r="Q343" s="5"/>
      <c r="R343" s="5"/>
      <c r="S343" s="5"/>
      <c r="T343" s="5"/>
      <c r="U343" s="5"/>
      <c r="V343" s="5"/>
      <c r="W343" s="5">
        <v>0</v>
      </c>
      <c r="X343" s="5">
        <v>1</v>
      </c>
      <c r="Y343" s="5">
        <v>0</v>
      </c>
      <c r="Z343" s="5">
        <v>0</v>
      </c>
      <c r="AA343" s="5">
        <v>1</v>
      </c>
      <c r="AB343" s="5">
        <v>0</v>
      </c>
    </row>
    <row r="344" spans="1:206" x14ac:dyDescent="0.2">
      <c r="A344" s="5">
        <v>50</v>
      </c>
      <c r="B344" s="5">
        <v>0</v>
      </c>
      <c r="C344" s="5">
        <v>0</v>
      </c>
      <c r="D344" s="5">
        <v>1</v>
      </c>
      <c r="E344" s="5">
        <v>233</v>
      </c>
      <c r="F344" s="5">
        <f>ROUND(Source!BD319,O344)</f>
        <v>0</v>
      </c>
      <c r="G344" s="5" t="s">
        <v>289</v>
      </c>
      <c r="H344" s="5" t="s">
        <v>290</v>
      </c>
      <c r="I344" s="5"/>
      <c r="J344" s="5"/>
      <c r="K344" s="5">
        <v>233</v>
      </c>
      <c r="L344" s="5">
        <v>24</v>
      </c>
      <c r="M344" s="5">
        <v>3</v>
      </c>
      <c r="N344" s="5" t="s">
        <v>3</v>
      </c>
      <c r="O344" s="5">
        <v>2</v>
      </c>
      <c r="P344" s="5">
        <f>ROUND(Source!EV319,O344)</f>
        <v>0</v>
      </c>
      <c r="Q344" s="5"/>
      <c r="R344" s="5"/>
      <c r="S344" s="5"/>
      <c r="T344" s="5"/>
      <c r="U344" s="5"/>
      <c r="V344" s="5"/>
      <c r="W344" s="5">
        <v>0</v>
      </c>
      <c r="X344" s="5">
        <v>1</v>
      </c>
      <c r="Y344" s="5">
        <v>0</v>
      </c>
      <c r="Z344" s="5">
        <v>0</v>
      </c>
      <c r="AA344" s="5">
        <v>1</v>
      </c>
      <c r="AB344" s="5">
        <v>0</v>
      </c>
    </row>
    <row r="345" spans="1:206" x14ac:dyDescent="0.2">
      <c r="A345" s="5">
        <v>50</v>
      </c>
      <c r="B345" s="5">
        <v>0</v>
      </c>
      <c r="C345" s="5">
        <v>0</v>
      </c>
      <c r="D345" s="5">
        <v>1</v>
      </c>
      <c r="E345" s="5">
        <v>210</v>
      </c>
      <c r="F345" s="5">
        <f>ROUND(Source!X319,O345)</f>
        <v>326.27</v>
      </c>
      <c r="G345" s="5" t="s">
        <v>291</v>
      </c>
      <c r="H345" s="5" t="s">
        <v>292</v>
      </c>
      <c r="I345" s="5"/>
      <c r="J345" s="5"/>
      <c r="K345" s="5">
        <v>210</v>
      </c>
      <c r="L345" s="5">
        <v>25</v>
      </c>
      <c r="M345" s="5">
        <v>3</v>
      </c>
      <c r="N345" s="5" t="s">
        <v>3</v>
      </c>
      <c r="O345" s="5">
        <v>2</v>
      </c>
      <c r="P345" s="5">
        <f>ROUND(Source!DP319,O345)</f>
        <v>326.27</v>
      </c>
      <c r="Q345" s="5"/>
      <c r="R345" s="5"/>
      <c r="S345" s="5"/>
      <c r="T345" s="5"/>
      <c r="U345" s="5"/>
      <c r="V345" s="5"/>
      <c r="W345" s="5">
        <v>326.27</v>
      </c>
      <c r="X345" s="5">
        <v>1</v>
      </c>
      <c r="Y345" s="5">
        <v>326.27</v>
      </c>
      <c r="Z345" s="5">
        <v>326.27</v>
      </c>
      <c r="AA345" s="5">
        <v>1</v>
      </c>
      <c r="AB345" s="5">
        <v>326.27</v>
      </c>
    </row>
    <row r="346" spans="1:206" x14ac:dyDescent="0.2">
      <c r="A346" s="5">
        <v>50</v>
      </c>
      <c r="B346" s="5">
        <v>0</v>
      </c>
      <c r="C346" s="5">
        <v>0</v>
      </c>
      <c r="D346" s="5">
        <v>1</v>
      </c>
      <c r="E346" s="5">
        <v>211</v>
      </c>
      <c r="F346" s="5">
        <f>ROUND(Source!Y319,O346)</f>
        <v>171.54</v>
      </c>
      <c r="G346" s="5" t="s">
        <v>293</v>
      </c>
      <c r="H346" s="5" t="s">
        <v>294</v>
      </c>
      <c r="I346" s="5"/>
      <c r="J346" s="5"/>
      <c r="K346" s="5">
        <v>211</v>
      </c>
      <c r="L346" s="5">
        <v>26</v>
      </c>
      <c r="M346" s="5">
        <v>3</v>
      </c>
      <c r="N346" s="5" t="s">
        <v>3</v>
      </c>
      <c r="O346" s="5">
        <v>2</v>
      </c>
      <c r="P346" s="5">
        <f>ROUND(Source!DQ319,O346)</f>
        <v>171.54</v>
      </c>
      <c r="Q346" s="5"/>
      <c r="R346" s="5"/>
      <c r="S346" s="5"/>
      <c r="T346" s="5"/>
      <c r="U346" s="5"/>
      <c r="V346" s="5"/>
      <c r="W346" s="5">
        <v>171.54</v>
      </c>
      <c r="X346" s="5">
        <v>1</v>
      </c>
      <c r="Y346" s="5">
        <v>171.54</v>
      </c>
      <c r="Z346" s="5">
        <v>171.54</v>
      </c>
      <c r="AA346" s="5">
        <v>1</v>
      </c>
      <c r="AB346" s="5">
        <v>171.54</v>
      </c>
    </row>
    <row r="347" spans="1:206" x14ac:dyDescent="0.2">
      <c r="A347" s="5">
        <v>50</v>
      </c>
      <c r="B347" s="5">
        <v>0</v>
      </c>
      <c r="C347" s="5">
        <v>0</v>
      </c>
      <c r="D347" s="5">
        <v>1</v>
      </c>
      <c r="E347" s="5">
        <v>224</v>
      </c>
      <c r="F347" s="5">
        <f>ROUND(Source!AR319,O347)</f>
        <v>832.71</v>
      </c>
      <c r="G347" s="5" t="s">
        <v>295</v>
      </c>
      <c r="H347" s="5" t="s">
        <v>296</v>
      </c>
      <c r="I347" s="5"/>
      <c r="J347" s="5"/>
      <c r="K347" s="5">
        <v>224</v>
      </c>
      <c r="L347" s="5">
        <v>27</v>
      </c>
      <c r="M347" s="5">
        <v>3</v>
      </c>
      <c r="N347" s="5" t="s">
        <v>3</v>
      </c>
      <c r="O347" s="5">
        <v>2</v>
      </c>
      <c r="P347" s="5">
        <f>ROUND(Source!EJ319,O347)</f>
        <v>832.71</v>
      </c>
      <c r="Q347" s="5"/>
      <c r="R347" s="5"/>
      <c r="S347" s="5"/>
      <c r="T347" s="5"/>
      <c r="U347" s="5"/>
      <c r="V347" s="5"/>
      <c r="W347" s="5">
        <v>832.71</v>
      </c>
      <c r="X347" s="5">
        <v>1</v>
      </c>
      <c r="Y347" s="5">
        <v>832.71</v>
      </c>
      <c r="Z347" s="5">
        <v>832.71</v>
      </c>
      <c r="AA347" s="5">
        <v>1</v>
      </c>
      <c r="AB347" s="5">
        <v>832.71</v>
      </c>
    </row>
    <row r="349" spans="1:206" x14ac:dyDescent="0.2">
      <c r="A349" s="1">
        <v>4</v>
      </c>
      <c r="B349" s="1">
        <v>1</v>
      </c>
      <c r="C349" s="1"/>
      <c r="D349" s="1">
        <f>ROW(A434)</f>
        <v>434</v>
      </c>
      <c r="E349" s="1"/>
      <c r="F349" s="1" t="s">
        <v>18</v>
      </c>
      <c r="G349" s="1" t="s">
        <v>342</v>
      </c>
      <c r="H349" s="1" t="s">
        <v>3</v>
      </c>
      <c r="I349" s="1">
        <v>0</v>
      </c>
      <c r="J349" s="1"/>
      <c r="K349" s="1">
        <v>0</v>
      </c>
      <c r="L349" s="1"/>
      <c r="M349" s="1" t="s">
        <v>3</v>
      </c>
      <c r="N349" s="1"/>
      <c r="O349" s="1"/>
      <c r="P349" s="1"/>
      <c r="Q349" s="1"/>
      <c r="R349" s="1"/>
      <c r="S349" s="1">
        <v>0</v>
      </c>
      <c r="T349" s="1">
        <v>0</v>
      </c>
      <c r="U349" s="1" t="s">
        <v>3</v>
      </c>
      <c r="V349" s="1">
        <v>0</v>
      </c>
      <c r="W349" s="1"/>
      <c r="X349" s="1"/>
      <c r="Y349" s="1"/>
      <c r="Z349" s="1"/>
      <c r="AA349" s="1"/>
      <c r="AB349" s="1" t="s">
        <v>3</v>
      </c>
      <c r="AC349" s="1" t="s">
        <v>3</v>
      </c>
      <c r="AD349" s="1" t="s">
        <v>3</v>
      </c>
      <c r="AE349" s="1" t="s">
        <v>3</v>
      </c>
      <c r="AF349" s="1" t="s">
        <v>3</v>
      </c>
      <c r="AG349" s="1" t="s">
        <v>3</v>
      </c>
      <c r="AH349" s="1"/>
      <c r="AI349" s="1"/>
      <c r="AJ349" s="1"/>
      <c r="AK349" s="1"/>
      <c r="AL349" s="1"/>
      <c r="AM349" s="1"/>
      <c r="AN349" s="1"/>
      <c r="AO349" s="1"/>
      <c r="AP349" s="1" t="s">
        <v>3</v>
      </c>
      <c r="AQ349" s="1" t="s">
        <v>3</v>
      </c>
      <c r="AR349" s="1" t="s">
        <v>3</v>
      </c>
      <c r="AS349" s="1"/>
      <c r="AT349" s="1"/>
      <c r="AU349" s="1"/>
      <c r="AV349" s="1"/>
      <c r="AW349" s="1"/>
      <c r="AX349" s="1"/>
      <c r="AY349" s="1"/>
      <c r="AZ349" s="1" t="s">
        <v>3</v>
      </c>
      <c r="BA349" s="1"/>
      <c r="BB349" s="1" t="s">
        <v>3</v>
      </c>
      <c r="BC349" s="1" t="s">
        <v>3</v>
      </c>
      <c r="BD349" s="1" t="s">
        <v>3</v>
      </c>
      <c r="BE349" s="1" t="s">
        <v>3</v>
      </c>
      <c r="BF349" s="1" t="s">
        <v>3</v>
      </c>
      <c r="BG349" s="1" t="s">
        <v>3</v>
      </c>
      <c r="BH349" s="1" t="s">
        <v>3</v>
      </c>
      <c r="BI349" s="1" t="s">
        <v>3</v>
      </c>
      <c r="BJ349" s="1" t="s">
        <v>3</v>
      </c>
      <c r="BK349" s="1" t="s">
        <v>3</v>
      </c>
      <c r="BL349" s="1" t="s">
        <v>3</v>
      </c>
      <c r="BM349" s="1" t="s">
        <v>3</v>
      </c>
      <c r="BN349" s="1" t="s">
        <v>3</v>
      </c>
      <c r="BO349" s="1" t="s">
        <v>3</v>
      </c>
      <c r="BP349" s="1" t="s">
        <v>3</v>
      </c>
      <c r="BQ349" s="1"/>
      <c r="BR349" s="1"/>
      <c r="BS349" s="1"/>
      <c r="BT349" s="1"/>
      <c r="BU349" s="1"/>
      <c r="BV349" s="1"/>
      <c r="BW349" s="1"/>
      <c r="BX349" s="1">
        <v>0</v>
      </c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>
        <v>0</v>
      </c>
    </row>
    <row r="351" spans="1:206" x14ac:dyDescent="0.2">
      <c r="A351" s="3">
        <v>52</v>
      </c>
      <c r="B351" s="3">
        <f t="shared" ref="B351:G351" si="485">B434</f>
        <v>1</v>
      </c>
      <c r="C351" s="3">
        <f t="shared" si="485"/>
        <v>4</v>
      </c>
      <c r="D351" s="3">
        <f t="shared" si="485"/>
        <v>349</v>
      </c>
      <c r="E351" s="3">
        <f t="shared" si="485"/>
        <v>0</v>
      </c>
      <c r="F351" s="3" t="str">
        <f t="shared" si="485"/>
        <v>Новый раздел</v>
      </c>
      <c r="G351" s="3" t="str">
        <f t="shared" si="485"/>
        <v>Материалы</v>
      </c>
      <c r="H351" s="3"/>
      <c r="I351" s="3"/>
      <c r="J351" s="3"/>
      <c r="K351" s="3"/>
      <c r="L351" s="3"/>
      <c r="M351" s="3"/>
      <c r="N351" s="3"/>
      <c r="O351" s="3">
        <f t="shared" ref="O351:AT351" si="486">O434</f>
        <v>2595.6</v>
      </c>
      <c r="P351" s="3">
        <f t="shared" si="486"/>
        <v>2595.6</v>
      </c>
      <c r="Q351" s="3">
        <f t="shared" si="486"/>
        <v>0</v>
      </c>
      <c r="R351" s="3">
        <f t="shared" si="486"/>
        <v>0</v>
      </c>
      <c r="S351" s="3">
        <f t="shared" si="486"/>
        <v>0</v>
      </c>
      <c r="T351" s="3">
        <f t="shared" si="486"/>
        <v>0</v>
      </c>
      <c r="U351" s="3">
        <f t="shared" si="486"/>
        <v>0</v>
      </c>
      <c r="V351" s="3">
        <f t="shared" si="486"/>
        <v>0</v>
      </c>
      <c r="W351" s="3">
        <f t="shared" si="486"/>
        <v>0</v>
      </c>
      <c r="X351" s="3">
        <f t="shared" si="486"/>
        <v>0</v>
      </c>
      <c r="Y351" s="3">
        <f t="shared" si="486"/>
        <v>0</v>
      </c>
      <c r="Z351" s="3">
        <f t="shared" si="486"/>
        <v>0</v>
      </c>
      <c r="AA351" s="3">
        <f t="shared" si="486"/>
        <v>0</v>
      </c>
      <c r="AB351" s="3">
        <f t="shared" si="486"/>
        <v>2595.6</v>
      </c>
      <c r="AC351" s="3">
        <f t="shared" si="486"/>
        <v>2595.6</v>
      </c>
      <c r="AD351" s="3">
        <f t="shared" si="486"/>
        <v>0</v>
      </c>
      <c r="AE351" s="3">
        <f t="shared" si="486"/>
        <v>0</v>
      </c>
      <c r="AF351" s="3">
        <f t="shared" si="486"/>
        <v>0</v>
      </c>
      <c r="AG351" s="3">
        <f t="shared" si="486"/>
        <v>0</v>
      </c>
      <c r="AH351" s="3">
        <f t="shared" si="486"/>
        <v>0</v>
      </c>
      <c r="AI351" s="3">
        <f t="shared" si="486"/>
        <v>0</v>
      </c>
      <c r="AJ351" s="3">
        <f t="shared" si="486"/>
        <v>0</v>
      </c>
      <c r="AK351" s="3">
        <f t="shared" si="486"/>
        <v>0</v>
      </c>
      <c r="AL351" s="3">
        <f t="shared" si="486"/>
        <v>0</v>
      </c>
      <c r="AM351" s="3">
        <f t="shared" si="486"/>
        <v>0</v>
      </c>
      <c r="AN351" s="3">
        <f t="shared" si="486"/>
        <v>0</v>
      </c>
      <c r="AO351" s="3">
        <f t="shared" si="486"/>
        <v>0</v>
      </c>
      <c r="AP351" s="3">
        <f t="shared" si="486"/>
        <v>0</v>
      </c>
      <c r="AQ351" s="3">
        <f t="shared" si="486"/>
        <v>0</v>
      </c>
      <c r="AR351" s="3">
        <f t="shared" si="486"/>
        <v>2595.6</v>
      </c>
      <c r="AS351" s="3">
        <f t="shared" si="486"/>
        <v>2595.6</v>
      </c>
      <c r="AT351" s="3">
        <f t="shared" si="486"/>
        <v>0</v>
      </c>
      <c r="AU351" s="3">
        <f t="shared" ref="AU351:BZ351" si="487">AU434</f>
        <v>0</v>
      </c>
      <c r="AV351" s="3">
        <f t="shared" si="487"/>
        <v>2595.6</v>
      </c>
      <c r="AW351" s="3">
        <f t="shared" si="487"/>
        <v>2595.6</v>
      </c>
      <c r="AX351" s="3">
        <f t="shared" si="487"/>
        <v>0</v>
      </c>
      <c r="AY351" s="3">
        <f t="shared" si="487"/>
        <v>2595.6</v>
      </c>
      <c r="AZ351" s="3">
        <f t="shared" si="487"/>
        <v>0</v>
      </c>
      <c r="BA351" s="3">
        <f t="shared" si="487"/>
        <v>0</v>
      </c>
      <c r="BB351" s="3">
        <f t="shared" si="487"/>
        <v>0</v>
      </c>
      <c r="BC351" s="3">
        <f t="shared" si="487"/>
        <v>0</v>
      </c>
      <c r="BD351" s="3">
        <f t="shared" si="487"/>
        <v>0</v>
      </c>
      <c r="BE351" s="3">
        <f t="shared" si="487"/>
        <v>0</v>
      </c>
      <c r="BF351" s="3">
        <f t="shared" si="487"/>
        <v>0</v>
      </c>
      <c r="BG351" s="3">
        <f t="shared" si="487"/>
        <v>0</v>
      </c>
      <c r="BH351" s="3">
        <f t="shared" si="487"/>
        <v>0</v>
      </c>
      <c r="BI351" s="3">
        <f t="shared" si="487"/>
        <v>0</v>
      </c>
      <c r="BJ351" s="3">
        <f t="shared" si="487"/>
        <v>0</v>
      </c>
      <c r="BK351" s="3">
        <f t="shared" si="487"/>
        <v>0</v>
      </c>
      <c r="BL351" s="3">
        <f t="shared" si="487"/>
        <v>0</v>
      </c>
      <c r="BM351" s="3">
        <f t="shared" si="487"/>
        <v>0</v>
      </c>
      <c r="BN351" s="3">
        <f t="shared" si="487"/>
        <v>0</v>
      </c>
      <c r="BO351" s="3">
        <f t="shared" si="487"/>
        <v>0</v>
      </c>
      <c r="BP351" s="3">
        <f t="shared" si="487"/>
        <v>0</v>
      </c>
      <c r="BQ351" s="3">
        <f t="shared" si="487"/>
        <v>0</v>
      </c>
      <c r="BR351" s="3">
        <f t="shared" si="487"/>
        <v>0</v>
      </c>
      <c r="BS351" s="3">
        <f t="shared" si="487"/>
        <v>0</v>
      </c>
      <c r="BT351" s="3">
        <f t="shared" si="487"/>
        <v>0</v>
      </c>
      <c r="BU351" s="3">
        <f t="shared" si="487"/>
        <v>0</v>
      </c>
      <c r="BV351" s="3">
        <f t="shared" si="487"/>
        <v>0</v>
      </c>
      <c r="BW351" s="3">
        <f t="shared" si="487"/>
        <v>0</v>
      </c>
      <c r="BX351" s="3">
        <f t="shared" si="487"/>
        <v>0</v>
      </c>
      <c r="BY351" s="3">
        <f t="shared" si="487"/>
        <v>0</v>
      </c>
      <c r="BZ351" s="3">
        <f t="shared" si="487"/>
        <v>0</v>
      </c>
      <c r="CA351" s="3">
        <f t="shared" ref="CA351:DF351" si="488">CA434</f>
        <v>2595.6</v>
      </c>
      <c r="CB351" s="3">
        <f t="shared" si="488"/>
        <v>2595.6</v>
      </c>
      <c r="CC351" s="3">
        <f t="shared" si="488"/>
        <v>0</v>
      </c>
      <c r="CD351" s="3">
        <f t="shared" si="488"/>
        <v>0</v>
      </c>
      <c r="CE351" s="3">
        <f t="shared" si="488"/>
        <v>2595.6</v>
      </c>
      <c r="CF351" s="3">
        <f t="shared" si="488"/>
        <v>2595.6</v>
      </c>
      <c r="CG351" s="3">
        <f t="shared" si="488"/>
        <v>0</v>
      </c>
      <c r="CH351" s="3">
        <f t="shared" si="488"/>
        <v>2595.6</v>
      </c>
      <c r="CI351" s="3">
        <f t="shared" si="488"/>
        <v>0</v>
      </c>
      <c r="CJ351" s="3">
        <f t="shared" si="488"/>
        <v>0</v>
      </c>
      <c r="CK351" s="3">
        <f t="shared" si="488"/>
        <v>0</v>
      </c>
      <c r="CL351" s="3">
        <f t="shared" si="488"/>
        <v>0</v>
      </c>
      <c r="CM351" s="3">
        <f t="shared" si="488"/>
        <v>0</v>
      </c>
      <c r="CN351" s="3">
        <f t="shared" si="488"/>
        <v>0</v>
      </c>
      <c r="CO351" s="3">
        <f t="shared" si="488"/>
        <v>0</v>
      </c>
      <c r="CP351" s="3">
        <f t="shared" si="488"/>
        <v>0</v>
      </c>
      <c r="CQ351" s="3">
        <f t="shared" si="488"/>
        <v>0</v>
      </c>
      <c r="CR351" s="3">
        <f t="shared" si="488"/>
        <v>0</v>
      </c>
      <c r="CS351" s="3">
        <f t="shared" si="488"/>
        <v>0</v>
      </c>
      <c r="CT351" s="3">
        <f t="shared" si="488"/>
        <v>0</v>
      </c>
      <c r="CU351" s="3">
        <f t="shared" si="488"/>
        <v>0</v>
      </c>
      <c r="CV351" s="3">
        <f t="shared" si="488"/>
        <v>0</v>
      </c>
      <c r="CW351" s="3">
        <f t="shared" si="488"/>
        <v>0</v>
      </c>
      <c r="CX351" s="3">
        <f t="shared" si="488"/>
        <v>0</v>
      </c>
      <c r="CY351" s="3">
        <f t="shared" si="488"/>
        <v>0</v>
      </c>
      <c r="CZ351" s="3">
        <f t="shared" si="488"/>
        <v>0</v>
      </c>
      <c r="DA351" s="3">
        <f t="shared" si="488"/>
        <v>0</v>
      </c>
      <c r="DB351" s="3">
        <f t="shared" si="488"/>
        <v>0</v>
      </c>
      <c r="DC351" s="3">
        <f t="shared" si="488"/>
        <v>0</v>
      </c>
      <c r="DD351" s="3">
        <f t="shared" si="488"/>
        <v>0</v>
      </c>
      <c r="DE351" s="3">
        <f t="shared" si="488"/>
        <v>0</v>
      </c>
      <c r="DF351" s="3">
        <f t="shared" si="488"/>
        <v>0</v>
      </c>
      <c r="DG351" s="4">
        <f t="shared" ref="DG351:EL351" si="489">DG434</f>
        <v>2595.6</v>
      </c>
      <c r="DH351" s="4">
        <f t="shared" si="489"/>
        <v>2595.6</v>
      </c>
      <c r="DI351" s="4">
        <f t="shared" si="489"/>
        <v>0</v>
      </c>
      <c r="DJ351" s="4">
        <f t="shared" si="489"/>
        <v>0</v>
      </c>
      <c r="DK351" s="4">
        <f t="shared" si="489"/>
        <v>0</v>
      </c>
      <c r="DL351" s="4">
        <f t="shared" si="489"/>
        <v>0</v>
      </c>
      <c r="DM351" s="4">
        <f t="shared" si="489"/>
        <v>0</v>
      </c>
      <c r="DN351" s="4">
        <f t="shared" si="489"/>
        <v>0</v>
      </c>
      <c r="DO351" s="4">
        <f t="shared" si="489"/>
        <v>0</v>
      </c>
      <c r="DP351" s="4">
        <f t="shared" si="489"/>
        <v>0</v>
      </c>
      <c r="DQ351" s="4">
        <f t="shared" si="489"/>
        <v>0</v>
      </c>
      <c r="DR351" s="4">
        <f t="shared" si="489"/>
        <v>0</v>
      </c>
      <c r="DS351" s="4">
        <f t="shared" si="489"/>
        <v>0</v>
      </c>
      <c r="DT351" s="4">
        <f t="shared" si="489"/>
        <v>2595.6</v>
      </c>
      <c r="DU351" s="4">
        <f t="shared" si="489"/>
        <v>2595.6</v>
      </c>
      <c r="DV351" s="4">
        <f t="shared" si="489"/>
        <v>0</v>
      </c>
      <c r="DW351" s="4">
        <f t="shared" si="489"/>
        <v>0</v>
      </c>
      <c r="DX351" s="4">
        <f t="shared" si="489"/>
        <v>0</v>
      </c>
      <c r="DY351" s="4">
        <f t="shared" si="489"/>
        <v>0</v>
      </c>
      <c r="DZ351" s="4">
        <f t="shared" si="489"/>
        <v>0</v>
      </c>
      <c r="EA351" s="4">
        <f t="shared" si="489"/>
        <v>0</v>
      </c>
      <c r="EB351" s="4">
        <f t="shared" si="489"/>
        <v>0</v>
      </c>
      <c r="EC351" s="4">
        <f t="shared" si="489"/>
        <v>0</v>
      </c>
      <c r="ED351" s="4">
        <f t="shared" si="489"/>
        <v>0</v>
      </c>
      <c r="EE351" s="4">
        <f t="shared" si="489"/>
        <v>0</v>
      </c>
      <c r="EF351" s="4">
        <f t="shared" si="489"/>
        <v>0</v>
      </c>
      <c r="EG351" s="4">
        <f t="shared" si="489"/>
        <v>0</v>
      </c>
      <c r="EH351" s="4">
        <f t="shared" si="489"/>
        <v>0</v>
      </c>
      <c r="EI351" s="4">
        <f t="shared" si="489"/>
        <v>0</v>
      </c>
      <c r="EJ351" s="4">
        <f t="shared" si="489"/>
        <v>2595.6</v>
      </c>
      <c r="EK351" s="4">
        <f t="shared" si="489"/>
        <v>2595.6</v>
      </c>
      <c r="EL351" s="4">
        <f t="shared" si="489"/>
        <v>0</v>
      </c>
      <c r="EM351" s="4">
        <f t="shared" ref="EM351:FR351" si="490">EM434</f>
        <v>0</v>
      </c>
      <c r="EN351" s="4">
        <f t="shared" si="490"/>
        <v>2595.6</v>
      </c>
      <c r="EO351" s="4">
        <f t="shared" si="490"/>
        <v>2595.6</v>
      </c>
      <c r="EP351" s="4">
        <f t="shared" si="490"/>
        <v>0</v>
      </c>
      <c r="EQ351" s="4">
        <f t="shared" si="490"/>
        <v>2595.6</v>
      </c>
      <c r="ER351" s="4">
        <f t="shared" si="490"/>
        <v>0</v>
      </c>
      <c r="ES351" s="4">
        <f t="shared" si="490"/>
        <v>0</v>
      </c>
      <c r="ET351" s="4">
        <f t="shared" si="490"/>
        <v>0</v>
      </c>
      <c r="EU351" s="4">
        <f t="shared" si="490"/>
        <v>0</v>
      </c>
      <c r="EV351" s="4">
        <f t="shared" si="490"/>
        <v>0</v>
      </c>
      <c r="EW351" s="4">
        <f t="shared" si="490"/>
        <v>0</v>
      </c>
      <c r="EX351" s="4">
        <f t="shared" si="490"/>
        <v>0</v>
      </c>
      <c r="EY351" s="4">
        <f t="shared" si="490"/>
        <v>0</v>
      </c>
      <c r="EZ351" s="4">
        <f t="shared" si="490"/>
        <v>0</v>
      </c>
      <c r="FA351" s="4">
        <f t="shared" si="490"/>
        <v>0</v>
      </c>
      <c r="FB351" s="4">
        <f t="shared" si="490"/>
        <v>0</v>
      </c>
      <c r="FC351" s="4">
        <f t="shared" si="490"/>
        <v>0</v>
      </c>
      <c r="FD351" s="4">
        <f t="shared" si="490"/>
        <v>0</v>
      </c>
      <c r="FE351" s="4">
        <f t="shared" si="490"/>
        <v>0</v>
      </c>
      <c r="FF351" s="4">
        <f t="shared" si="490"/>
        <v>0</v>
      </c>
      <c r="FG351" s="4">
        <f t="shared" si="490"/>
        <v>0</v>
      </c>
      <c r="FH351" s="4">
        <f t="shared" si="490"/>
        <v>0</v>
      </c>
      <c r="FI351" s="4">
        <f t="shared" si="490"/>
        <v>0</v>
      </c>
      <c r="FJ351" s="4">
        <f t="shared" si="490"/>
        <v>0</v>
      </c>
      <c r="FK351" s="4">
        <f t="shared" si="490"/>
        <v>0</v>
      </c>
      <c r="FL351" s="4">
        <f t="shared" si="490"/>
        <v>0</v>
      </c>
      <c r="FM351" s="4">
        <f t="shared" si="490"/>
        <v>0</v>
      </c>
      <c r="FN351" s="4">
        <f t="shared" si="490"/>
        <v>0</v>
      </c>
      <c r="FO351" s="4">
        <f t="shared" si="490"/>
        <v>0</v>
      </c>
      <c r="FP351" s="4">
        <f t="shared" si="490"/>
        <v>0</v>
      </c>
      <c r="FQ351" s="4">
        <f t="shared" si="490"/>
        <v>0</v>
      </c>
      <c r="FR351" s="4">
        <f t="shared" si="490"/>
        <v>0</v>
      </c>
      <c r="FS351" s="4">
        <f t="shared" ref="FS351:GX351" si="491">FS434</f>
        <v>2595.6</v>
      </c>
      <c r="FT351" s="4">
        <f t="shared" si="491"/>
        <v>2595.6</v>
      </c>
      <c r="FU351" s="4">
        <f t="shared" si="491"/>
        <v>0</v>
      </c>
      <c r="FV351" s="4">
        <f t="shared" si="491"/>
        <v>0</v>
      </c>
      <c r="FW351" s="4">
        <f t="shared" si="491"/>
        <v>2595.6</v>
      </c>
      <c r="FX351" s="4">
        <f t="shared" si="491"/>
        <v>2595.6</v>
      </c>
      <c r="FY351" s="4">
        <f t="shared" si="491"/>
        <v>0</v>
      </c>
      <c r="FZ351" s="4">
        <f t="shared" si="491"/>
        <v>2595.6</v>
      </c>
      <c r="GA351" s="4">
        <f t="shared" si="491"/>
        <v>0</v>
      </c>
      <c r="GB351" s="4">
        <f t="shared" si="491"/>
        <v>0</v>
      </c>
      <c r="GC351" s="4">
        <f t="shared" si="491"/>
        <v>0</v>
      </c>
      <c r="GD351" s="4">
        <f t="shared" si="491"/>
        <v>0</v>
      </c>
      <c r="GE351" s="4">
        <f t="shared" si="491"/>
        <v>0</v>
      </c>
      <c r="GF351" s="4">
        <f t="shared" si="491"/>
        <v>0</v>
      </c>
      <c r="GG351" s="4">
        <f t="shared" si="491"/>
        <v>0</v>
      </c>
      <c r="GH351" s="4">
        <f t="shared" si="491"/>
        <v>0</v>
      </c>
      <c r="GI351" s="4">
        <f t="shared" si="491"/>
        <v>0</v>
      </c>
      <c r="GJ351" s="4">
        <f t="shared" si="491"/>
        <v>0</v>
      </c>
      <c r="GK351" s="4">
        <f t="shared" si="491"/>
        <v>0</v>
      </c>
      <c r="GL351" s="4">
        <f t="shared" si="491"/>
        <v>0</v>
      </c>
      <c r="GM351" s="4">
        <f t="shared" si="491"/>
        <v>0</v>
      </c>
      <c r="GN351" s="4">
        <f t="shared" si="491"/>
        <v>0</v>
      </c>
      <c r="GO351" s="4">
        <f t="shared" si="491"/>
        <v>0</v>
      </c>
      <c r="GP351" s="4">
        <f t="shared" si="491"/>
        <v>0</v>
      </c>
      <c r="GQ351" s="4">
        <f t="shared" si="491"/>
        <v>0</v>
      </c>
      <c r="GR351" s="4">
        <f t="shared" si="491"/>
        <v>0</v>
      </c>
      <c r="GS351" s="4">
        <f t="shared" si="491"/>
        <v>0</v>
      </c>
      <c r="GT351" s="4">
        <f t="shared" si="491"/>
        <v>0</v>
      </c>
      <c r="GU351" s="4">
        <f t="shared" si="491"/>
        <v>0</v>
      </c>
      <c r="GV351" s="4">
        <f t="shared" si="491"/>
        <v>0</v>
      </c>
      <c r="GW351" s="4">
        <f t="shared" si="491"/>
        <v>0</v>
      </c>
      <c r="GX351" s="4">
        <f t="shared" si="491"/>
        <v>0</v>
      </c>
    </row>
    <row r="353" spans="1:255" x14ac:dyDescent="0.2">
      <c r="A353" s="2">
        <v>17</v>
      </c>
      <c r="B353" s="2">
        <v>1</v>
      </c>
      <c r="C353" s="2"/>
      <c r="D353" s="2"/>
      <c r="E353" s="2" t="s">
        <v>343</v>
      </c>
      <c r="F353" s="2" t="s">
        <v>344</v>
      </c>
      <c r="G353" s="2" t="s">
        <v>345</v>
      </c>
      <c r="H353" s="2" t="s">
        <v>320</v>
      </c>
      <c r="I353" s="2">
        <v>0</v>
      </c>
      <c r="J353" s="2">
        <v>0</v>
      </c>
      <c r="K353" s="2">
        <v>0</v>
      </c>
      <c r="L353" s="2">
        <v>156</v>
      </c>
      <c r="M353" s="2">
        <v>156</v>
      </c>
      <c r="N353" s="2">
        <f t="shared" ref="N353:N384" si="492">ROUND(L353-M353,4)</f>
        <v>0</v>
      </c>
      <c r="O353" s="2">
        <f t="shared" ref="O353:O384" si="493">ROUND(CP353,2)</f>
        <v>0</v>
      </c>
      <c r="P353" s="2">
        <f t="shared" ref="P353:P384" si="494">ROUND(CQ353*I353,2)</f>
        <v>0</v>
      </c>
      <c r="Q353" s="2">
        <f t="shared" ref="Q353:Q384" si="495">ROUND(CR353*I353,2)</f>
        <v>0</v>
      </c>
      <c r="R353" s="2">
        <f t="shared" ref="R353:R384" si="496">ROUND(CS353*I353,2)</f>
        <v>0</v>
      </c>
      <c r="S353" s="2">
        <f t="shared" ref="S353:S384" si="497">ROUND(CT353*I353,2)</f>
        <v>0</v>
      </c>
      <c r="T353" s="2">
        <f t="shared" ref="T353:T384" si="498">ROUND(CU353*I353,2)</f>
        <v>0</v>
      </c>
      <c r="U353" s="2">
        <f t="shared" ref="U353:U384" si="499">ROUND(CV353*I353,7)</f>
        <v>0</v>
      </c>
      <c r="V353" s="2">
        <f t="shared" ref="V353:V384" si="500">ROUND(CW353*I353,7)</f>
        <v>0</v>
      </c>
      <c r="W353" s="2">
        <f t="shared" ref="W353:W384" si="501">ROUND(CX353*I353,2)</f>
        <v>0</v>
      </c>
      <c r="X353" s="2">
        <f t="shared" ref="X353:X384" si="502">ROUND(CY353,2)</f>
        <v>0</v>
      </c>
      <c r="Y353" s="2">
        <f t="shared" ref="Y353:Y384" si="503">ROUND(CZ353,2)</f>
        <v>0</v>
      </c>
      <c r="Z353" s="2"/>
      <c r="AA353" s="2">
        <v>85057682</v>
      </c>
      <c r="AB353" s="2">
        <f t="shared" ref="AB353:AB384" si="504">ROUND((AC353+AD353+AF353),2)</f>
        <v>512.69000000000005</v>
      </c>
      <c r="AC353" s="2">
        <f t="shared" ref="AC353:AC384" si="505">ROUND((ES353),2)</f>
        <v>512.69000000000005</v>
      </c>
      <c r="AD353" s="2">
        <f t="shared" ref="AD353:AD366" si="506">ROUND((((ET353)-(EU353))+AE353),2)</f>
        <v>0</v>
      </c>
      <c r="AE353" s="2">
        <f t="shared" ref="AE353:AE384" si="507">ROUND((EU353),2)</f>
        <v>0</v>
      </c>
      <c r="AF353" s="2">
        <f t="shared" ref="AF353:AF384" si="508">ROUND((EV353),2)</f>
        <v>0</v>
      </c>
      <c r="AG353" s="2">
        <f t="shared" ref="AG353:AG384" si="509">ROUND((AP353),2)</f>
        <v>0</v>
      </c>
      <c r="AH353" s="2">
        <f t="shared" ref="AH353:AH384" si="510">(EW353)</f>
        <v>0</v>
      </c>
      <c r="AI353" s="2">
        <f t="shared" ref="AI353:AI384" si="511">(EX353)</f>
        <v>0</v>
      </c>
      <c r="AJ353" s="2">
        <f t="shared" ref="AJ353:AJ384" si="512">(AS353)</f>
        <v>0</v>
      </c>
      <c r="AK353" s="2">
        <v>512.68999999999994</v>
      </c>
      <c r="AL353" s="2">
        <v>512.68999999999994</v>
      </c>
      <c r="AM353" s="2">
        <v>0</v>
      </c>
      <c r="AN353" s="2">
        <v>0</v>
      </c>
      <c r="AO353" s="2">
        <v>0</v>
      </c>
      <c r="AP353" s="2">
        <v>0</v>
      </c>
      <c r="AQ353" s="2">
        <v>0</v>
      </c>
      <c r="AR353" s="2">
        <v>0</v>
      </c>
      <c r="AS353" s="2">
        <v>0</v>
      </c>
      <c r="AT353" s="2">
        <v>0</v>
      </c>
      <c r="AU353" s="2">
        <v>0</v>
      </c>
      <c r="AV353" s="2">
        <v>1</v>
      </c>
      <c r="AW353" s="2">
        <v>1</v>
      </c>
      <c r="AX353" s="2"/>
      <c r="AY353" s="2"/>
      <c r="AZ353" s="2">
        <v>1</v>
      </c>
      <c r="BA353" s="2">
        <v>1</v>
      </c>
      <c r="BB353" s="2">
        <v>1</v>
      </c>
      <c r="BC353" s="2">
        <v>1</v>
      </c>
      <c r="BD353" s="2" t="s">
        <v>3</v>
      </c>
      <c r="BE353" s="2" t="s">
        <v>3</v>
      </c>
      <c r="BF353" s="2" t="s">
        <v>3</v>
      </c>
      <c r="BG353" s="2" t="s">
        <v>3</v>
      </c>
      <c r="BH353" s="2">
        <v>3</v>
      </c>
      <c r="BI353" s="2">
        <v>1</v>
      </c>
      <c r="BJ353" s="2" t="s">
        <v>3</v>
      </c>
      <c r="BK353" s="2"/>
      <c r="BL353" s="2"/>
      <c r="BM353" s="2">
        <v>1100</v>
      </c>
      <c r="BN353" s="2">
        <v>0</v>
      </c>
      <c r="BO353" s="2" t="s">
        <v>3</v>
      </c>
      <c r="BP353" s="2">
        <v>0</v>
      </c>
      <c r="BQ353" s="2">
        <v>8</v>
      </c>
      <c r="BR353" s="2">
        <v>0</v>
      </c>
      <c r="BS353" s="2">
        <v>1</v>
      </c>
      <c r="BT353" s="2">
        <v>1</v>
      </c>
      <c r="BU353" s="2">
        <v>1</v>
      </c>
      <c r="BV353" s="2">
        <v>1</v>
      </c>
      <c r="BW353" s="2">
        <v>1</v>
      </c>
      <c r="BX353" s="2">
        <v>1</v>
      </c>
      <c r="BY353" s="2" t="s">
        <v>3</v>
      </c>
      <c r="BZ353" s="2">
        <v>0</v>
      </c>
      <c r="CA353" s="2">
        <v>0</v>
      </c>
      <c r="CB353" s="2" t="s">
        <v>3</v>
      </c>
      <c r="CC353" s="2"/>
      <c r="CD353" s="2"/>
      <c r="CE353" s="2">
        <v>0</v>
      </c>
      <c r="CF353" s="2">
        <v>0</v>
      </c>
      <c r="CG353" s="2">
        <v>0</v>
      </c>
      <c r="CH353" s="2">
        <v>18</v>
      </c>
      <c r="CI353" s="2">
        <v>0</v>
      </c>
      <c r="CJ353" s="2">
        <v>0</v>
      </c>
      <c r="CK353" s="2">
        <v>0</v>
      </c>
      <c r="CL353" s="2">
        <v>0</v>
      </c>
      <c r="CM353" s="2">
        <v>0</v>
      </c>
      <c r="CN353" s="2" t="s">
        <v>3</v>
      </c>
      <c r="CO353" s="2">
        <v>0</v>
      </c>
      <c r="CP353" s="2">
        <f t="shared" ref="CP353:CP384" si="513">(P353+Q353+S353+R353)</f>
        <v>0</v>
      </c>
      <c r="CQ353" s="2">
        <f>ROUND(AL353,2)</f>
        <v>512.69000000000005</v>
      </c>
      <c r="CR353" s="2">
        <f>ROUND(AM353,2)</f>
        <v>0</v>
      </c>
      <c r="CS353" s="2">
        <f t="shared" ref="CS353:CS384" si="514">ROUND(AN353*BS353,2)</f>
        <v>0</v>
      </c>
      <c r="CT353" s="2">
        <f t="shared" ref="CT353:CT384" si="515">ROUND(AO353*BA353,2)</f>
        <v>0</v>
      </c>
      <c r="CU353" s="2">
        <f t="shared" ref="CU353:CU384" si="516">AG353</f>
        <v>0</v>
      </c>
      <c r="CV353" s="2">
        <f t="shared" ref="CV353:CV384" si="517">AH353</f>
        <v>0</v>
      </c>
      <c r="CW353" s="2">
        <f t="shared" ref="CW353:CW384" si="518">AI353</f>
        <v>0</v>
      </c>
      <c r="CX353" s="2">
        <f t="shared" ref="CX353:CX384" si="519">AJ353</f>
        <v>0</v>
      </c>
      <c r="CY353" s="2">
        <f t="shared" ref="CY353:CY366" si="520">(((S353+R353)*AT353)/100)</f>
        <v>0</v>
      </c>
      <c r="CZ353" s="2">
        <f t="shared" ref="CZ353:CZ366" si="521">(((S353+R353)*AU353)/100)</f>
        <v>0</v>
      </c>
      <c r="DA353" s="2"/>
      <c r="DB353" s="2"/>
      <c r="DC353" s="2" t="s">
        <v>3</v>
      </c>
      <c r="DD353" s="2" t="s">
        <v>3</v>
      </c>
      <c r="DE353" s="2" t="s">
        <v>3</v>
      </c>
      <c r="DF353" s="2" t="s">
        <v>3</v>
      </c>
      <c r="DG353" s="2" t="s">
        <v>3</v>
      </c>
      <c r="DH353" s="2" t="s">
        <v>3</v>
      </c>
      <c r="DI353" s="2" t="s">
        <v>3</v>
      </c>
      <c r="DJ353" s="2" t="s">
        <v>3</v>
      </c>
      <c r="DK353" s="2" t="s">
        <v>3</v>
      </c>
      <c r="DL353" s="2" t="s">
        <v>3</v>
      </c>
      <c r="DM353" s="2" t="s">
        <v>3</v>
      </c>
      <c r="DN353" s="2">
        <v>0</v>
      </c>
      <c r="DO353" s="2">
        <v>0</v>
      </c>
      <c r="DP353" s="2">
        <v>1</v>
      </c>
      <c r="DQ353" s="2">
        <v>1</v>
      </c>
      <c r="DR353" s="2"/>
      <c r="DS353" s="2"/>
      <c r="DT353" s="2"/>
      <c r="DU353" s="2">
        <v>1003</v>
      </c>
      <c r="DV353" s="2" t="s">
        <v>320</v>
      </c>
      <c r="DW353" s="2" t="s">
        <v>320</v>
      </c>
      <c r="DX353" s="2">
        <v>1</v>
      </c>
      <c r="DY353" s="2"/>
      <c r="DZ353" s="2" t="s">
        <v>3</v>
      </c>
      <c r="EA353" s="2" t="s">
        <v>3</v>
      </c>
      <c r="EB353" s="2" t="s">
        <v>3</v>
      </c>
      <c r="EC353" s="2" t="s">
        <v>3</v>
      </c>
      <c r="ED353" s="2"/>
      <c r="EE353" s="2">
        <v>83667004</v>
      </c>
      <c r="EF353" s="2">
        <v>8</v>
      </c>
      <c r="EG353" s="2" t="s">
        <v>346</v>
      </c>
      <c r="EH353" s="2">
        <v>0</v>
      </c>
      <c r="EI353" s="2" t="s">
        <v>3</v>
      </c>
      <c r="EJ353" s="2">
        <v>1</v>
      </c>
      <c r="EK353" s="2">
        <v>1100</v>
      </c>
      <c r="EL353" s="2" t="s">
        <v>347</v>
      </c>
      <c r="EM353" s="2" t="s">
        <v>348</v>
      </c>
      <c r="EN353" s="2"/>
      <c r="EO353" s="2" t="s">
        <v>3</v>
      </c>
      <c r="EP353" s="2"/>
      <c r="EQ353" s="2">
        <v>131072</v>
      </c>
      <c r="ER353" s="2">
        <v>512.68999999999994</v>
      </c>
      <c r="ES353" s="2">
        <v>512.68999999999994</v>
      </c>
      <c r="ET353" s="2">
        <v>0</v>
      </c>
      <c r="EU353" s="2">
        <v>0</v>
      </c>
      <c r="EV353" s="2">
        <v>0</v>
      </c>
      <c r="EW353" s="2">
        <v>0</v>
      </c>
      <c r="EX353" s="2">
        <v>0</v>
      </c>
      <c r="EY353" s="2">
        <v>0</v>
      </c>
      <c r="EZ353" s="2">
        <v>5</v>
      </c>
      <c r="FA353" s="2"/>
      <c r="FB353" s="2"/>
      <c r="FC353" s="2">
        <v>0</v>
      </c>
      <c r="FD353" s="2">
        <v>18</v>
      </c>
      <c r="FE353" s="2"/>
      <c r="FF353" s="2">
        <v>488</v>
      </c>
      <c r="FG353" s="2"/>
      <c r="FH353" s="2"/>
      <c r="FI353" s="2"/>
      <c r="FJ353" s="2"/>
      <c r="FK353" s="2"/>
      <c r="FL353" s="2"/>
      <c r="FM353" s="2"/>
      <c r="FN353" s="2"/>
      <c r="FO353" s="2"/>
      <c r="FP353" s="2"/>
      <c r="FQ353" s="2">
        <v>0</v>
      </c>
      <c r="FR353" s="2">
        <v>0</v>
      </c>
      <c r="FS353" s="2">
        <v>0</v>
      </c>
      <c r="FT353" s="2"/>
      <c r="FU353" s="2"/>
      <c r="FV353" s="2"/>
      <c r="FW353" s="2"/>
      <c r="FX353" s="2">
        <v>0</v>
      </c>
      <c r="FY353" s="2">
        <v>0</v>
      </c>
      <c r="FZ353" s="2"/>
      <c r="GA353" s="2" t="s">
        <v>349</v>
      </c>
      <c r="GB353" s="2"/>
      <c r="GC353" s="2"/>
      <c r="GD353" s="2">
        <v>1</v>
      </c>
      <c r="GE353" s="2"/>
      <c r="GF353" s="2">
        <v>-648273396</v>
      </c>
      <c r="GG353" s="2">
        <v>2</v>
      </c>
      <c r="GH353" s="2">
        <v>3</v>
      </c>
      <c r="GI353" s="2">
        <v>-2</v>
      </c>
      <c r="GJ353" s="2">
        <v>0</v>
      </c>
      <c r="GK353" s="2">
        <v>0</v>
      </c>
      <c r="GL353" s="2">
        <f t="shared" ref="GL353:GL384" si="522">ROUND(IF(AND(BH353=3,BI353=3,FS353&lt;&gt;0),P353,0),2)</f>
        <v>0</v>
      </c>
      <c r="GM353" s="2">
        <f t="shared" ref="GM353:GM384" si="523">ROUND(O353+X353+Y353,2)+GX353</f>
        <v>0</v>
      </c>
      <c r="GN353" s="2">
        <f t="shared" ref="GN353:GN384" si="524">IF(OR(BI353=0,BI353=1),GM353-GX353,0)</f>
        <v>0</v>
      </c>
      <c r="GO353" s="2">
        <f t="shared" ref="GO353:GO384" si="525">IF(BI353=2,GM353-GX353,0)</f>
        <v>0</v>
      </c>
      <c r="GP353" s="2">
        <f t="shared" ref="GP353:GP384" si="526">IF(BI353=4,GM353-GX353,0)</f>
        <v>0</v>
      </c>
      <c r="GQ353" s="2"/>
      <c r="GR353" s="2">
        <v>1</v>
      </c>
      <c r="GS353" s="2">
        <v>1</v>
      </c>
      <c r="GT353" s="2">
        <v>0</v>
      </c>
      <c r="GU353" s="2" t="s">
        <v>3</v>
      </c>
      <c r="GV353" s="2">
        <f t="shared" ref="GV353:GV384" si="527">ROUND((GT353),2)</f>
        <v>0</v>
      </c>
      <c r="GW353" s="2">
        <v>1</v>
      </c>
      <c r="GX353" s="2">
        <f t="shared" ref="GX353:GX384" si="528">ROUND(HC353*I353,2)</f>
        <v>0</v>
      </c>
      <c r="GY353" s="2"/>
      <c r="GZ353" s="2"/>
      <c r="HA353" s="2">
        <v>0</v>
      </c>
      <c r="HB353" s="2">
        <v>0</v>
      </c>
      <c r="HC353" s="2">
        <f t="shared" ref="HC353:HC384" si="529">GV353*GW353</f>
        <v>0</v>
      </c>
      <c r="HD353" s="2"/>
      <c r="HE353" s="2" t="s">
        <v>73</v>
      </c>
      <c r="HF353" s="2" t="s">
        <v>68</v>
      </c>
      <c r="HG353" s="2">
        <f>ROUND(ROUND(AL353,2)*I353,2)</f>
        <v>0</v>
      </c>
      <c r="HH353" s="2"/>
      <c r="HI353" s="2"/>
      <c r="HJ353" s="2"/>
      <c r="HK353" s="2"/>
      <c r="HL353" s="2"/>
      <c r="HM353" s="2" t="s">
        <v>3</v>
      </c>
      <c r="HN353" s="2" t="s">
        <v>3</v>
      </c>
      <c r="HO353" s="2" t="s">
        <v>3</v>
      </c>
      <c r="HP353" s="2" t="s">
        <v>3</v>
      </c>
      <c r="HQ353" s="2" t="s">
        <v>3</v>
      </c>
      <c r="HR353" s="2"/>
      <c r="HS353" s="2">
        <v>0</v>
      </c>
      <c r="HT353" s="2"/>
      <c r="HU353" s="2"/>
      <c r="HV353" s="2"/>
      <c r="HW353" s="2"/>
      <c r="HX353" s="2"/>
      <c r="HY353" s="2"/>
      <c r="HZ353" s="2"/>
      <c r="IA353" s="2"/>
      <c r="IB353" s="2"/>
      <c r="IC353" s="2"/>
      <c r="ID353" s="2"/>
      <c r="IE353" s="2"/>
      <c r="IF353" s="2"/>
      <c r="IG353" s="2"/>
      <c r="IH353" s="2"/>
      <c r="II353" s="2"/>
      <c r="IJ353" s="2"/>
      <c r="IK353" s="2">
        <v>0</v>
      </c>
      <c r="IL353" s="2"/>
      <c r="IM353" s="2"/>
      <c r="IN353" s="2"/>
      <c r="IO353" s="2"/>
      <c r="IP353" s="2"/>
      <c r="IQ353" s="2"/>
      <c r="IR353" s="2"/>
      <c r="IS353" s="2"/>
      <c r="IT353" s="2"/>
      <c r="IU353" s="2"/>
    </row>
    <row r="354" spans="1:255" x14ac:dyDescent="0.2">
      <c r="A354">
        <v>17</v>
      </c>
      <c r="B354">
        <v>1</v>
      </c>
      <c r="E354" t="s">
        <v>343</v>
      </c>
      <c r="F354" t="s">
        <v>344</v>
      </c>
      <c r="G354" t="s">
        <v>345</v>
      </c>
      <c r="H354" t="s">
        <v>320</v>
      </c>
      <c r="I354">
        <v>0</v>
      </c>
      <c r="J354">
        <v>0</v>
      </c>
      <c r="K354">
        <v>0</v>
      </c>
      <c r="L354">
        <v>156</v>
      </c>
      <c r="M354">
        <v>156</v>
      </c>
      <c r="N354">
        <f t="shared" si="492"/>
        <v>0</v>
      </c>
      <c r="O354">
        <f t="shared" si="493"/>
        <v>0</v>
      </c>
      <c r="P354">
        <f t="shared" si="494"/>
        <v>0</v>
      </c>
      <c r="Q354">
        <f t="shared" si="495"/>
        <v>0</v>
      </c>
      <c r="R354">
        <f t="shared" si="496"/>
        <v>0</v>
      </c>
      <c r="S354">
        <f t="shared" si="497"/>
        <v>0</v>
      </c>
      <c r="T354">
        <f t="shared" si="498"/>
        <v>0</v>
      </c>
      <c r="U354">
        <f t="shared" si="499"/>
        <v>0</v>
      </c>
      <c r="V354">
        <f t="shared" si="500"/>
        <v>0</v>
      </c>
      <c r="W354">
        <f t="shared" si="501"/>
        <v>0</v>
      </c>
      <c r="X354">
        <f t="shared" si="502"/>
        <v>0</v>
      </c>
      <c r="Y354">
        <f t="shared" si="503"/>
        <v>0</v>
      </c>
      <c r="AA354">
        <v>85057623</v>
      </c>
      <c r="AB354">
        <f t="shared" si="504"/>
        <v>512.69000000000005</v>
      </c>
      <c r="AC354">
        <f t="shared" si="505"/>
        <v>512.69000000000005</v>
      </c>
      <c r="AD354">
        <f t="shared" si="506"/>
        <v>0</v>
      </c>
      <c r="AE354">
        <f t="shared" si="507"/>
        <v>0</v>
      </c>
      <c r="AF354">
        <f t="shared" si="508"/>
        <v>0</v>
      </c>
      <c r="AG354">
        <f t="shared" si="509"/>
        <v>0</v>
      </c>
      <c r="AH354">
        <f t="shared" si="510"/>
        <v>0</v>
      </c>
      <c r="AI354">
        <f t="shared" si="511"/>
        <v>0</v>
      </c>
      <c r="AJ354">
        <f t="shared" si="512"/>
        <v>0</v>
      </c>
      <c r="AK354">
        <v>512.68999999999994</v>
      </c>
      <c r="AL354">
        <v>512.68999999999994</v>
      </c>
      <c r="AM354">
        <v>0</v>
      </c>
      <c r="AN354">
        <v>0</v>
      </c>
      <c r="AO354">
        <v>0</v>
      </c>
      <c r="AP354">
        <v>0</v>
      </c>
      <c r="AQ354">
        <v>0</v>
      </c>
      <c r="AR354">
        <v>0</v>
      </c>
      <c r="AS354">
        <v>0</v>
      </c>
      <c r="AT354">
        <v>0</v>
      </c>
      <c r="AU354">
        <v>0</v>
      </c>
      <c r="AV354">
        <v>1</v>
      </c>
      <c r="AW354">
        <v>1</v>
      </c>
      <c r="AZ354">
        <v>1</v>
      </c>
      <c r="BA354">
        <v>1</v>
      </c>
      <c r="BB354">
        <v>1</v>
      </c>
      <c r="BC354">
        <v>1</v>
      </c>
      <c r="BD354" t="s">
        <v>3</v>
      </c>
      <c r="BE354" t="s">
        <v>3</v>
      </c>
      <c r="BF354" t="s">
        <v>3</v>
      </c>
      <c r="BG354" t="s">
        <v>3</v>
      </c>
      <c r="BH354">
        <v>3</v>
      </c>
      <c r="BI354">
        <v>1</v>
      </c>
      <c r="BJ354" t="s">
        <v>3</v>
      </c>
      <c r="BM354">
        <v>1100</v>
      </c>
      <c r="BN354">
        <v>0</v>
      </c>
      <c r="BO354" t="s">
        <v>3</v>
      </c>
      <c r="BP354">
        <v>0</v>
      </c>
      <c r="BQ354">
        <v>8</v>
      </c>
      <c r="BR354">
        <v>0</v>
      </c>
      <c r="BS354">
        <v>1</v>
      </c>
      <c r="BT354">
        <v>1</v>
      </c>
      <c r="BU354">
        <v>1</v>
      </c>
      <c r="BV354">
        <v>1</v>
      </c>
      <c r="BW354">
        <v>1</v>
      </c>
      <c r="BX354">
        <v>1</v>
      </c>
      <c r="BY354" t="s">
        <v>3</v>
      </c>
      <c r="BZ354">
        <v>0</v>
      </c>
      <c r="CA354">
        <v>0</v>
      </c>
      <c r="CB354" t="s">
        <v>3</v>
      </c>
      <c r="CE354">
        <v>0</v>
      </c>
      <c r="CF354">
        <v>0</v>
      </c>
      <c r="CG354">
        <v>0</v>
      </c>
      <c r="CH354">
        <v>18</v>
      </c>
      <c r="CI354">
        <v>0</v>
      </c>
      <c r="CJ354">
        <v>0</v>
      </c>
      <c r="CK354">
        <v>0</v>
      </c>
      <c r="CL354">
        <v>0</v>
      </c>
      <c r="CM354">
        <v>0</v>
      </c>
      <c r="CN354" t="s">
        <v>3</v>
      </c>
      <c r="CO354">
        <v>0</v>
      </c>
      <c r="CP354">
        <f t="shared" si="513"/>
        <v>0</v>
      </c>
      <c r="CQ354">
        <f>ROUND(AL354,2)</f>
        <v>512.69000000000005</v>
      </c>
      <c r="CR354">
        <f>ROUND(AM354,2)</f>
        <v>0</v>
      </c>
      <c r="CS354">
        <f t="shared" si="514"/>
        <v>0</v>
      </c>
      <c r="CT354">
        <f t="shared" si="515"/>
        <v>0</v>
      </c>
      <c r="CU354">
        <f t="shared" si="516"/>
        <v>0</v>
      </c>
      <c r="CV354">
        <f t="shared" si="517"/>
        <v>0</v>
      </c>
      <c r="CW354">
        <f t="shared" si="518"/>
        <v>0</v>
      </c>
      <c r="CX354">
        <f t="shared" si="519"/>
        <v>0</v>
      </c>
      <c r="CY354">
        <f t="shared" si="520"/>
        <v>0</v>
      </c>
      <c r="CZ354">
        <f t="shared" si="521"/>
        <v>0</v>
      </c>
      <c r="DC354" t="s">
        <v>3</v>
      </c>
      <c r="DD354" t="s">
        <v>3</v>
      </c>
      <c r="DE354" t="s">
        <v>3</v>
      </c>
      <c r="DF354" t="s">
        <v>3</v>
      </c>
      <c r="DG354" t="s">
        <v>3</v>
      </c>
      <c r="DH354" t="s">
        <v>3</v>
      </c>
      <c r="DI354" t="s">
        <v>3</v>
      </c>
      <c r="DJ354" t="s">
        <v>3</v>
      </c>
      <c r="DK354" t="s">
        <v>3</v>
      </c>
      <c r="DL354" t="s">
        <v>3</v>
      </c>
      <c r="DM354" t="s">
        <v>3</v>
      </c>
      <c r="DN354">
        <v>0</v>
      </c>
      <c r="DO354">
        <v>0</v>
      </c>
      <c r="DP354">
        <v>1</v>
      </c>
      <c r="DQ354">
        <v>1</v>
      </c>
      <c r="DU354">
        <v>1003</v>
      </c>
      <c r="DV354" t="s">
        <v>320</v>
      </c>
      <c r="DW354" t="s">
        <v>320</v>
      </c>
      <c r="DX354">
        <v>1</v>
      </c>
      <c r="DZ354" t="s">
        <v>3</v>
      </c>
      <c r="EA354" t="s">
        <v>3</v>
      </c>
      <c r="EB354" t="s">
        <v>3</v>
      </c>
      <c r="EC354" t="s">
        <v>3</v>
      </c>
      <c r="EE354">
        <v>83667004</v>
      </c>
      <c r="EF354">
        <v>8</v>
      </c>
      <c r="EG354" t="s">
        <v>346</v>
      </c>
      <c r="EH354">
        <v>0</v>
      </c>
      <c r="EI354" t="s">
        <v>3</v>
      </c>
      <c r="EJ354">
        <v>1</v>
      </c>
      <c r="EK354">
        <v>1100</v>
      </c>
      <c r="EL354" t="s">
        <v>347</v>
      </c>
      <c r="EM354" t="s">
        <v>348</v>
      </c>
      <c r="EO354" t="s">
        <v>3</v>
      </c>
      <c r="EQ354">
        <v>131072</v>
      </c>
      <c r="ER354">
        <v>512.68999999999994</v>
      </c>
      <c r="ES354">
        <v>512.68999999999994</v>
      </c>
      <c r="ET354">
        <v>0</v>
      </c>
      <c r="EU354">
        <v>0</v>
      </c>
      <c r="EV354">
        <v>0</v>
      </c>
      <c r="EW354">
        <v>0</v>
      </c>
      <c r="EX354">
        <v>0</v>
      </c>
      <c r="EY354">
        <v>0</v>
      </c>
      <c r="EZ354">
        <v>5</v>
      </c>
      <c r="FC354">
        <v>0</v>
      </c>
      <c r="FD354">
        <v>18</v>
      </c>
      <c r="FF354">
        <v>488</v>
      </c>
      <c r="FQ354">
        <v>0</v>
      </c>
      <c r="FR354">
        <v>0</v>
      </c>
      <c r="FS354">
        <v>0</v>
      </c>
      <c r="FX354">
        <v>0</v>
      </c>
      <c r="FY354">
        <v>0</v>
      </c>
      <c r="GA354" t="s">
        <v>349</v>
      </c>
      <c r="GD354">
        <v>1</v>
      </c>
      <c r="GF354">
        <v>-648273396</v>
      </c>
      <c r="GG354">
        <v>2</v>
      </c>
      <c r="GH354">
        <v>3</v>
      </c>
      <c r="GI354">
        <v>-2</v>
      </c>
      <c r="GJ354">
        <v>0</v>
      </c>
      <c r="GK354">
        <v>0</v>
      </c>
      <c r="GL354">
        <f t="shared" si="522"/>
        <v>0</v>
      </c>
      <c r="GM354">
        <f t="shared" si="523"/>
        <v>0</v>
      </c>
      <c r="GN354">
        <f t="shared" si="524"/>
        <v>0</v>
      </c>
      <c r="GO354">
        <f t="shared" si="525"/>
        <v>0</v>
      </c>
      <c r="GP354">
        <f t="shared" si="526"/>
        <v>0</v>
      </c>
      <c r="GR354">
        <v>1</v>
      </c>
      <c r="GS354">
        <v>1</v>
      </c>
      <c r="GT354">
        <v>0</v>
      </c>
      <c r="GU354" t="s">
        <v>3</v>
      </c>
      <c r="GV354">
        <f t="shared" si="527"/>
        <v>0</v>
      </c>
      <c r="GW354">
        <v>1</v>
      </c>
      <c r="GX354">
        <f t="shared" si="528"/>
        <v>0</v>
      </c>
      <c r="HA354">
        <v>0</v>
      </c>
      <c r="HB354">
        <v>0</v>
      </c>
      <c r="HC354">
        <f t="shared" si="529"/>
        <v>0</v>
      </c>
      <c r="HE354" t="s">
        <v>73</v>
      </c>
      <c r="HF354" t="s">
        <v>68</v>
      </c>
      <c r="HG354">
        <f>ROUND(ROUND(AL354,2)*I354,2)</f>
        <v>0</v>
      </c>
      <c r="HM354" t="s">
        <v>3</v>
      </c>
      <c r="HN354" t="s">
        <v>3</v>
      </c>
      <c r="HO354" t="s">
        <v>3</v>
      </c>
      <c r="HP354" t="s">
        <v>3</v>
      </c>
      <c r="HQ354" t="s">
        <v>3</v>
      </c>
      <c r="HS354">
        <v>0</v>
      </c>
      <c r="IK354">
        <v>0</v>
      </c>
    </row>
    <row r="355" spans="1:255" x14ac:dyDescent="0.2">
      <c r="A355" s="2">
        <v>17</v>
      </c>
      <c r="B355" s="2">
        <v>1</v>
      </c>
      <c r="C355" s="2"/>
      <c r="D355" s="2"/>
      <c r="E355" s="2" t="s">
        <v>3</v>
      </c>
      <c r="F355" s="2" t="s">
        <v>344</v>
      </c>
      <c r="G355" s="2" t="s">
        <v>350</v>
      </c>
      <c r="H355" s="2" t="s">
        <v>320</v>
      </c>
      <c r="I355" s="2">
        <v>0</v>
      </c>
      <c r="J355" s="2">
        <v>0</v>
      </c>
      <c r="K355" s="2">
        <v>0</v>
      </c>
      <c r="L355" s="2">
        <v>1</v>
      </c>
      <c r="M355" s="2">
        <v>1</v>
      </c>
      <c r="N355" s="2">
        <f t="shared" si="492"/>
        <v>0</v>
      </c>
      <c r="O355" s="2">
        <f t="shared" si="493"/>
        <v>0</v>
      </c>
      <c r="P355" s="2">
        <f t="shared" si="494"/>
        <v>0</v>
      </c>
      <c r="Q355" s="2">
        <f t="shared" si="495"/>
        <v>0</v>
      </c>
      <c r="R355" s="2">
        <f t="shared" si="496"/>
        <v>0</v>
      </c>
      <c r="S355" s="2">
        <f t="shared" si="497"/>
        <v>0</v>
      </c>
      <c r="T355" s="2">
        <f t="shared" si="498"/>
        <v>0</v>
      </c>
      <c r="U355" s="2">
        <f t="shared" si="499"/>
        <v>0</v>
      </c>
      <c r="V355" s="2">
        <f t="shared" si="500"/>
        <v>0</v>
      </c>
      <c r="W355" s="2">
        <f t="shared" si="501"/>
        <v>0</v>
      </c>
      <c r="X355" s="2">
        <f t="shared" si="502"/>
        <v>0</v>
      </c>
      <c r="Y355" s="2">
        <f t="shared" si="503"/>
        <v>0</v>
      </c>
      <c r="Z355" s="2"/>
      <c r="AA355" s="2">
        <v>-1</v>
      </c>
      <c r="AB355" s="2">
        <f t="shared" si="504"/>
        <v>395.03</v>
      </c>
      <c r="AC355" s="2">
        <f t="shared" si="505"/>
        <v>395.03</v>
      </c>
      <c r="AD355" s="2">
        <f t="shared" si="506"/>
        <v>0</v>
      </c>
      <c r="AE355" s="2">
        <f t="shared" si="507"/>
        <v>0</v>
      </c>
      <c r="AF355" s="2">
        <f t="shared" si="508"/>
        <v>0</v>
      </c>
      <c r="AG355" s="2">
        <f t="shared" si="509"/>
        <v>0</v>
      </c>
      <c r="AH355" s="2">
        <f t="shared" si="510"/>
        <v>0</v>
      </c>
      <c r="AI355" s="2">
        <f t="shared" si="511"/>
        <v>0</v>
      </c>
      <c r="AJ355" s="2">
        <f t="shared" si="512"/>
        <v>0</v>
      </c>
      <c r="AK355" s="2">
        <v>395.03</v>
      </c>
      <c r="AL355" s="2">
        <v>395.03</v>
      </c>
      <c r="AM355" s="2">
        <v>0</v>
      </c>
      <c r="AN355" s="2">
        <v>0</v>
      </c>
      <c r="AO355" s="2">
        <v>0</v>
      </c>
      <c r="AP355" s="2">
        <v>0</v>
      </c>
      <c r="AQ355" s="2">
        <v>0</v>
      </c>
      <c r="AR355" s="2">
        <v>0</v>
      </c>
      <c r="AS355" s="2">
        <v>0</v>
      </c>
      <c r="AT355" s="2">
        <v>0</v>
      </c>
      <c r="AU355" s="2">
        <v>0</v>
      </c>
      <c r="AV355" s="2">
        <v>1</v>
      </c>
      <c r="AW355" s="2">
        <v>1</v>
      </c>
      <c r="AX355" s="2"/>
      <c r="AY355" s="2"/>
      <c r="AZ355" s="2">
        <v>1</v>
      </c>
      <c r="BA355" s="2">
        <v>1</v>
      </c>
      <c r="BB355" s="2">
        <v>1</v>
      </c>
      <c r="BC355" s="2">
        <v>1</v>
      </c>
      <c r="BD355" s="2" t="s">
        <v>3</v>
      </c>
      <c r="BE355" s="2" t="s">
        <v>3</v>
      </c>
      <c r="BF355" s="2" t="s">
        <v>3</v>
      </c>
      <c r="BG355" s="2" t="s">
        <v>3</v>
      </c>
      <c r="BH355" s="2">
        <v>3</v>
      </c>
      <c r="BI355" s="2">
        <v>1</v>
      </c>
      <c r="BJ355" s="2" t="s">
        <v>3</v>
      </c>
      <c r="BK355" s="2"/>
      <c r="BL355" s="2"/>
      <c r="BM355" s="2">
        <v>1100</v>
      </c>
      <c r="BN355" s="2">
        <v>0</v>
      </c>
      <c r="BO355" s="2" t="s">
        <v>3</v>
      </c>
      <c r="BP355" s="2">
        <v>0</v>
      </c>
      <c r="BQ355" s="2">
        <v>8</v>
      </c>
      <c r="BR355" s="2">
        <v>0</v>
      </c>
      <c r="BS355" s="2">
        <v>1</v>
      </c>
      <c r="BT355" s="2">
        <v>1</v>
      </c>
      <c r="BU355" s="2">
        <v>1</v>
      </c>
      <c r="BV355" s="2">
        <v>1</v>
      </c>
      <c r="BW355" s="2">
        <v>1</v>
      </c>
      <c r="BX355" s="2">
        <v>1</v>
      </c>
      <c r="BY355" s="2" t="s">
        <v>3</v>
      </c>
      <c r="BZ355" s="2">
        <v>0</v>
      </c>
      <c r="CA355" s="2">
        <v>0</v>
      </c>
      <c r="CB355" s="2" t="s">
        <v>3</v>
      </c>
      <c r="CC355" s="2"/>
      <c r="CD355" s="2"/>
      <c r="CE355" s="2">
        <v>0</v>
      </c>
      <c r="CF355" s="2">
        <v>0</v>
      </c>
      <c r="CG355" s="2">
        <v>0</v>
      </c>
      <c r="CH355" s="2">
        <v>0</v>
      </c>
      <c r="CI355" s="2">
        <v>0</v>
      </c>
      <c r="CJ355" s="2">
        <v>0</v>
      </c>
      <c r="CK355" s="2">
        <v>0</v>
      </c>
      <c r="CL355" s="2">
        <v>0</v>
      </c>
      <c r="CM355" s="2">
        <v>0</v>
      </c>
      <c r="CN355" s="2" t="s">
        <v>3</v>
      </c>
      <c r="CO355" s="2">
        <v>0</v>
      </c>
      <c r="CP355" s="2">
        <f t="shared" si="513"/>
        <v>0</v>
      </c>
      <c r="CQ355" s="2">
        <f t="shared" ref="CQ355:CQ362" si="530">ROUND(AL355*BC355,2)</f>
        <v>395.03</v>
      </c>
      <c r="CR355" s="2">
        <f t="shared" ref="CR355:CR362" si="531">ROUND(AM355*BB355,2)</f>
        <v>0</v>
      </c>
      <c r="CS355" s="2">
        <f t="shared" si="514"/>
        <v>0</v>
      </c>
      <c r="CT355" s="2">
        <f t="shared" si="515"/>
        <v>0</v>
      </c>
      <c r="CU355" s="2">
        <f t="shared" si="516"/>
        <v>0</v>
      </c>
      <c r="CV355" s="2">
        <f t="shared" si="517"/>
        <v>0</v>
      </c>
      <c r="CW355" s="2">
        <f t="shared" si="518"/>
        <v>0</v>
      </c>
      <c r="CX355" s="2">
        <f t="shared" si="519"/>
        <v>0</v>
      </c>
      <c r="CY355" s="2">
        <f t="shared" si="520"/>
        <v>0</v>
      </c>
      <c r="CZ355" s="2">
        <f t="shared" si="521"/>
        <v>0</v>
      </c>
      <c r="DA355" s="2"/>
      <c r="DB355" s="2"/>
      <c r="DC355" s="2" t="s">
        <v>3</v>
      </c>
      <c r="DD355" s="2" t="s">
        <v>3</v>
      </c>
      <c r="DE355" s="2" t="s">
        <v>3</v>
      </c>
      <c r="DF355" s="2" t="s">
        <v>3</v>
      </c>
      <c r="DG355" s="2" t="s">
        <v>3</v>
      </c>
      <c r="DH355" s="2" t="s">
        <v>3</v>
      </c>
      <c r="DI355" s="2" t="s">
        <v>3</v>
      </c>
      <c r="DJ355" s="2" t="s">
        <v>3</v>
      </c>
      <c r="DK355" s="2" t="s">
        <v>3</v>
      </c>
      <c r="DL355" s="2" t="s">
        <v>3</v>
      </c>
      <c r="DM355" s="2" t="s">
        <v>3</v>
      </c>
      <c r="DN355" s="2">
        <v>0</v>
      </c>
      <c r="DO355" s="2">
        <v>0</v>
      </c>
      <c r="DP355" s="2">
        <v>1</v>
      </c>
      <c r="DQ355" s="2">
        <v>1</v>
      </c>
      <c r="DR355" s="2"/>
      <c r="DS355" s="2"/>
      <c r="DT355" s="2"/>
      <c r="DU355" s="2">
        <v>1003</v>
      </c>
      <c r="DV355" s="2" t="s">
        <v>320</v>
      </c>
      <c r="DW355" s="2" t="s">
        <v>320</v>
      </c>
      <c r="DX355" s="2">
        <v>1</v>
      </c>
      <c r="DY355" s="2"/>
      <c r="DZ355" s="2" t="s">
        <v>3</v>
      </c>
      <c r="EA355" s="2" t="s">
        <v>3</v>
      </c>
      <c r="EB355" s="2" t="s">
        <v>3</v>
      </c>
      <c r="EC355" s="2" t="s">
        <v>3</v>
      </c>
      <c r="ED355" s="2"/>
      <c r="EE355" s="2">
        <v>83667004</v>
      </c>
      <c r="EF355" s="2">
        <v>8</v>
      </c>
      <c r="EG355" s="2" t="s">
        <v>346</v>
      </c>
      <c r="EH355" s="2">
        <v>0</v>
      </c>
      <c r="EI355" s="2" t="s">
        <v>3</v>
      </c>
      <c r="EJ355" s="2">
        <v>1</v>
      </c>
      <c r="EK355" s="2">
        <v>1100</v>
      </c>
      <c r="EL355" s="2" t="s">
        <v>347</v>
      </c>
      <c r="EM355" s="2" t="s">
        <v>348</v>
      </c>
      <c r="EN355" s="2"/>
      <c r="EO355" s="2" t="s">
        <v>3</v>
      </c>
      <c r="EP355" s="2"/>
      <c r="EQ355" s="2">
        <v>132096</v>
      </c>
      <c r="ER355" s="2">
        <v>395.03</v>
      </c>
      <c r="ES355" s="2">
        <v>395.03</v>
      </c>
      <c r="ET355" s="2">
        <v>0</v>
      </c>
      <c r="EU355" s="2">
        <v>0</v>
      </c>
      <c r="EV355" s="2">
        <v>0</v>
      </c>
      <c r="EW355" s="2">
        <v>0</v>
      </c>
      <c r="EX355" s="2">
        <v>0</v>
      </c>
      <c r="EY355" s="2">
        <v>0</v>
      </c>
      <c r="EZ355" s="2"/>
      <c r="FA355" s="2"/>
      <c r="FB355" s="2"/>
      <c r="FC355" s="2"/>
      <c r="FD355" s="2"/>
      <c r="FE355" s="2"/>
      <c r="FF355" s="2"/>
      <c r="FG355" s="2"/>
      <c r="FH355" s="2"/>
      <c r="FI355" s="2"/>
      <c r="FJ355" s="2"/>
      <c r="FK355" s="2"/>
      <c r="FL355" s="2"/>
      <c r="FM355" s="2"/>
      <c r="FN355" s="2"/>
      <c r="FO355" s="2"/>
      <c r="FP355" s="2"/>
      <c r="FQ355" s="2">
        <v>0</v>
      </c>
      <c r="FR355" s="2">
        <v>0</v>
      </c>
      <c r="FS355" s="2">
        <v>0</v>
      </c>
      <c r="FT355" s="2"/>
      <c r="FU355" s="2"/>
      <c r="FV355" s="2"/>
      <c r="FW355" s="2"/>
      <c r="FX355" s="2">
        <v>0</v>
      </c>
      <c r="FY355" s="2">
        <v>0</v>
      </c>
      <c r="FZ355" s="2"/>
      <c r="GA355" s="2" t="s">
        <v>3</v>
      </c>
      <c r="GB355" s="2"/>
      <c r="GC355" s="2"/>
      <c r="GD355" s="2">
        <v>1</v>
      </c>
      <c r="GE355" s="2"/>
      <c r="GF355" s="2">
        <v>-1127617054</v>
      </c>
      <c r="GG355" s="2">
        <v>2</v>
      </c>
      <c r="GH355" s="2">
        <v>0</v>
      </c>
      <c r="GI355" s="2">
        <v>-2</v>
      </c>
      <c r="GJ355" s="2">
        <v>0</v>
      </c>
      <c r="GK355" s="2">
        <v>0</v>
      </c>
      <c r="GL355" s="2">
        <f t="shared" si="522"/>
        <v>0</v>
      </c>
      <c r="GM355" s="2">
        <f t="shared" si="523"/>
        <v>0</v>
      </c>
      <c r="GN355" s="2">
        <f t="shared" si="524"/>
        <v>0</v>
      </c>
      <c r="GO355" s="2">
        <f t="shared" si="525"/>
        <v>0</v>
      </c>
      <c r="GP355" s="2">
        <f t="shared" si="526"/>
        <v>0</v>
      </c>
      <c r="GQ355" s="2"/>
      <c r="GR355" s="2">
        <v>0</v>
      </c>
      <c r="GS355" s="2">
        <v>0</v>
      </c>
      <c r="GT355" s="2">
        <v>0</v>
      </c>
      <c r="GU355" s="2" t="s">
        <v>3</v>
      </c>
      <c r="GV355" s="2">
        <f t="shared" si="527"/>
        <v>0</v>
      </c>
      <c r="GW355" s="2">
        <v>1</v>
      </c>
      <c r="GX355" s="2">
        <f t="shared" si="528"/>
        <v>0</v>
      </c>
      <c r="GY355" s="2"/>
      <c r="GZ355" s="2"/>
      <c r="HA355" s="2">
        <v>0</v>
      </c>
      <c r="HB355" s="2">
        <v>0</v>
      </c>
      <c r="HC355" s="2">
        <f t="shared" si="529"/>
        <v>0</v>
      </c>
      <c r="HD355" s="2"/>
      <c r="HE355" s="2" t="s">
        <v>3</v>
      </c>
      <c r="HF355" s="2" t="s">
        <v>3</v>
      </c>
      <c r="HG355" s="2"/>
      <c r="HH355" s="2"/>
      <c r="HI355" s="2"/>
      <c r="HJ355" s="2"/>
      <c r="HK355" s="2"/>
      <c r="HL355" s="2"/>
      <c r="HM355" s="2" t="s">
        <v>3</v>
      </c>
      <c r="HN355" s="2" t="s">
        <v>3</v>
      </c>
      <c r="HO355" s="2" t="s">
        <v>3</v>
      </c>
      <c r="HP355" s="2" t="s">
        <v>3</v>
      </c>
      <c r="HQ355" s="2" t="s">
        <v>3</v>
      </c>
      <c r="HR355" s="2"/>
      <c r="HS355" s="2">
        <v>0</v>
      </c>
      <c r="HT355" s="2"/>
      <c r="HU355" s="2"/>
      <c r="HV355" s="2"/>
      <c r="HW355" s="2"/>
      <c r="HX355" s="2"/>
      <c r="HY355" s="2"/>
      <c r="HZ355" s="2"/>
      <c r="IA355" s="2"/>
      <c r="IB355" s="2"/>
      <c r="IC355" s="2"/>
      <c r="ID355" s="2"/>
      <c r="IE355" s="2"/>
      <c r="IF355" s="2"/>
      <c r="IG355" s="2"/>
      <c r="IH355" s="2"/>
      <c r="II355" s="2"/>
      <c r="IJ355" s="2"/>
      <c r="IK355" s="2">
        <v>0</v>
      </c>
      <c r="IL355" s="2"/>
      <c r="IM355" s="2"/>
      <c r="IN355" s="2"/>
      <c r="IO355" s="2"/>
      <c r="IP355" s="2"/>
      <c r="IQ355" s="2"/>
      <c r="IR355" s="2"/>
      <c r="IS355" s="2"/>
      <c r="IT355" s="2"/>
      <c r="IU355" s="2"/>
    </row>
    <row r="356" spans="1:255" x14ac:dyDescent="0.2">
      <c r="A356">
        <v>17</v>
      </c>
      <c r="B356">
        <v>1</v>
      </c>
      <c r="E356" t="s">
        <v>3</v>
      </c>
      <c r="F356" t="s">
        <v>344</v>
      </c>
      <c r="G356" t="s">
        <v>350</v>
      </c>
      <c r="H356" t="s">
        <v>320</v>
      </c>
      <c r="I356">
        <v>0</v>
      </c>
      <c r="J356">
        <v>0</v>
      </c>
      <c r="K356">
        <v>0</v>
      </c>
      <c r="L356">
        <v>1</v>
      </c>
      <c r="M356">
        <v>1</v>
      </c>
      <c r="N356">
        <f t="shared" si="492"/>
        <v>0</v>
      </c>
      <c r="O356">
        <f t="shared" si="493"/>
        <v>0</v>
      </c>
      <c r="P356">
        <f t="shared" si="494"/>
        <v>0</v>
      </c>
      <c r="Q356">
        <f t="shared" si="495"/>
        <v>0</v>
      </c>
      <c r="R356">
        <f t="shared" si="496"/>
        <v>0</v>
      </c>
      <c r="S356">
        <f t="shared" si="497"/>
        <v>0</v>
      </c>
      <c r="T356">
        <f t="shared" si="498"/>
        <v>0</v>
      </c>
      <c r="U356">
        <f t="shared" si="499"/>
        <v>0</v>
      </c>
      <c r="V356">
        <f t="shared" si="500"/>
        <v>0</v>
      </c>
      <c r="W356">
        <f t="shared" si="501"/>
        <v>0</v>
      </c>
      <c r="X356">
        <f t="shared" si="502"/>
        <v>0</v>
      </c>
      <c r="Y356">
        <f t="shared" si="503"/>
        <v>0</v>
      </c>
      <c r="AA356">
        <v>-1</v>
      </c>
      <c r="AB356">
        <f t="shared" si="504"/>
        <v>395.03</v>
      </c>
      <c r="AC356">
        <f t="shared" si="505"/>
        <v>395.03</v>
      </c>
      <c r="AD356">
        <f t="shared" si="506"/>
        <v>0</v>
      </c>
      <c r="AE356">
        <f t="shared" si="507"/>
        <v>0</v>
      </c>
      <c r="AF356">
        <f t="shared" si="508"/>
        <v>0</v>
      </c>
      <c r="AG356">
        <f t="shared" si="509"/>
        <v>0</v>
      </c>
      <c r="AH356">
        <f t="shared" si="510"/>
        <v>0</v>
      </c>
      <c r="AI356">
        <f t="shared" si="511"/>
        <v>0</v>
      </c>
      <c r="AJ356">
        <f t="shared" si="512"/>
        <v>0</v>
      </c>
      <c r="AK356">
        <v>395.03</v>
      </c>
      <c r="AL356">
        <v>395.03</v>
      </c>
      <c r="AM356">
        <v>0</v>
      </c>
      <c r="AN356">
        <v>0</v>
      </c>
      <c r="AO356">
        <v>0</v>
      </c>
      <c r="AP356">
        <v>0</v>
      </c>
      <c r="AQ356">
        <v>0</v>
      </c>
      <c r="AR356">
        <v>0</v>
      </c>
      <c r="AS356">
        <v>0</v>
      </c>
      <c r="AT356">
        <v>0</v>
      </c>
      <c r="AU356">
        <v>0</v>
      </c>
      <c r="AV356">
        <v>1</v>
      </c>
      <c r="AW356">
        <v>1</v>
      </c>
      <c r="AZ356">
        <v>1</v>
      </c>
      <c r="BA356">
        <v>1</v>
      </c>
      <c r="BB356">
        <v>1</v>
      </c>
      <c r="BC356">
        <v>1</v>
      </c>
      <c r="BD356" t="s">
        <v>3</v>
      </c>
      <c r="BE356" t="s">
        <v>3</v>
      </c>
      <c r="BF356" t="s">
        <v>3</v>
      </c>
      <c r="BG356" t="s">
        <v>3</v>
      </c>
      <c r="BH356">
        <v>3</v>
      </c>
      <c r="BI356">
        <v>1</v>
      </c>
      <c r="BJ356" t="s">
        <v>3</v>
      </c>
      <c r="BM356">
        <v>1100</v>
      </c>
      <c r="BN356">
        <v>0</v>
      </c>
      <c r="BO356" t="s">
        <v>3</v>
      </c>
      <c r="BP356">
        <v>0</v>
      </c>
      <c r="BQ356">
        <v>8</v>
      </c>
      <c r="BR356">
        <v>0</v>
      </c>
      <c r="BS356">
        <v>1</v>
      </c>
      <c r="BT356">
        <v>1</v>
      </c>
      <c r="BU356">
        <v>1</v>
      </c>
      <c r="BV356">
        <v>1</v>
      </c>
      <c r="BW356">
        <v>1</v>
      </c>
      <c r="BX356">
        <v>1</v>
      </c>
      <c r="BY356" t="s">
        <v>3</v>
      </c>
      <c r="BZ356">
        <v>0</v>
      </c>
      <c r="CA356">
        <v>0</v>
      </c>
      <c r="CB356" t="s">
        <v>3</v>
      </c>
      <c r="CE356">
        <v>0</v>
      </c>
      <c r="CF356">
        <v>0</v>
      </c>
      <c r="CG356">
        <v>0</v>
      </c>
      <c r="CH356">
        <v>0</v>
      </c>
      <c r="CI356">
        <v>0</v>
      </c>
      <c r="CJ356">
        <v>0</v>
      </c>
      <c r="CK356">
        <v>0</v>
      </c>
      <c r="CL356">
        <v>0</v>
      </c>
      <c r="CM356">
        <v>0</v>
      </c>
      <c r="CN356" t="s">
        <v>3</v>
      </c>
      <c r="CO356">
        <v>0</v>
      </c>
      <c r="CP356">
        <f t="shared" si="513"/>
        <v>0</v>
      </c>
      <c r="CQ356">
        <f t="shared" si="530"/>
        <v>395.03</v>
      </c>
      <c r="CR356">
        <f t="shared" si="531"/>
        <v>0</v>
      </c>
      <c r="CS356">
        <f t="shared" si="514"/>
        <v>0</v>
      </c>
      <c r="CT356">
        <f t="shared" si="515"/>
        <v>0</v>
      </c>
      <c r="CU356">
        <f t="shared" si="516"/>
        <v>0</v>
      </c>
      <c r="CV356">
        <f t="shared" si="517"/>
        <v>0</v>
      </c>
      <c r="CW356">
        <f t="shared" si="518"/>
        <v>0</v>
      </c>
      <c r="CX356">
        <f t="shared" si="519"/>
        <v>0</v>
      </c>
      <c r="CY356">
        <f t="shared" si="520"/>
        <v>0</v>
      </c>
      <c r="CZ356">
        <f t="shared" si="521"/>
        <v>0</v>
      </c>
      <c r="DC356" t="s">
        <v>3</v>
      </c>
      <c r="DD356" t="s">
        <v>3</v>
      </c>
      <c r="DE356" t="s">
        <v>3</v>
      </c>
      <c r="DF356" t="s">
        <v>3</v>
      </c>
      <c r="DG356" t="s">
        <v>3</v>
      </c>
      <c r="DH356" t="s">
        <v>3</v>
      </c>
      <c r="DI356" t="s">
        <v>3</v>
      </c>
      <c r="DJ356" t="s">
        <v>3</v>
      </c>
      <c r="DK356" t="s">
        <v>3</v>
      </c>
      <c r="DL356" t="s">
        <v>3</v>
      </c>
      <c r="DM356" t="s">
        <v>3</v>
      </c>
      <c r="DN356">
        <v>0</v>
      </c>
      <c r="DO356">
        <v>0</v>
      </c>
      <c r="DP356">
        <v>1</v>
      </c>
      <c r="DQ356">
        <v>1</v>
      </c>
      <c r="DU356">
        <v>1003</v>
      </c>
      <c r="DV356" t="s">
        <v>320</v>
      </c>
      <c r="DW356" t="s">
        <v>320</v>
      </c>
      <c r="DX356">
        <v>1</v>
      </c>
      <c r="DZ356" t="s">
        <v>3</v>
      </c>
      <c r="EA356" t="s">
        <v>3</v>
      </c>
      <c r="EB356" t="s">
        <v>3</v>
      </c>
      <c r="EC356" t="s">
        <v>3</v>
      </c>
      <c r="EE356">
        <v>83667004</v>
      </c>
      <c r="EF356">
        <v>8</v>
      </c>
      <c r="EG356" t="s">
        <v>346</v>
      </c>
      <c r="EH356">
        <v>0</v>
      </c>
      <c r="EI356" t="s">
        <v>3</v>
      </c>
      <c r="EJ356">
        <v>1</v>
      </c>
      <c r="EK356">
        <v>1100</v>
      </c>
      <c r="EL356" t="s">
        <v>347</v>
      </c>
      <c r="EM356" t="s">
        <v>348</v>
      </c>
      <c r="EO356" t="s">
        <v>3</v>
      </c>
      <c r="EQ356">
        <v>132096</v>
      </c>
      <c r="ER356">
        <v>395.03</v>
      </c>
      <c r="ES356">
        <v>395.03</v>
      </c>
      <c r="ET356">
        <v>0</v>
      </c>
      <c r="EU356">
        <v>0</v>
      </c>
      <c r="EV356">
        <v>0</v>
      </c>
      <c r="EW356">
        <v>0</v>
      </c>
      <c r="EX356">
        <v>0</v>
      </c>
      <c r="EY356">
        <v>0</v>
      </c>
      <c r="FQ356">
        <v>0</v>
      </c>
      <c r="FR356">
        <v>0</v>
      </c>
      <c r="FS356">
        <v>0</v>
      </c>
      <c r="FX356">
        <v>0</v>
      </c>
      <c r="FY356">
        <v>0</v>
      </c>
      <c r="GA356" t="s">
        <v>3</v>
      </c>
      <c r="GD356">
        <v>1</v>
      </c>
      <c r="GF356">
        <v>-1127617054</v>
      </c>
      <c r="GG356">
        <v>2</v>
      </c>
      <c r="GH356">
        <v>0</v>
      </c>
      <c r="GI356">
        <v>-2</v>
      </c>
      <c r="GJ356">
        <v>0</v>
      </c>
      <c r="GK356">
        <v>0</v>
      </c>
      <c r="GL356">
        <f t="shared" si="522"/>
        <v>0</v>
      </c>
      <c r="GM356">
        <f t="shared" si="523"/>
        <v>0</v>
      </c>
      <c r="GN356">
        <f t="shared" si="524"/>
        <v>0</v>
      </c>
      <c r="GO356">
        <f t="shared" si="525"/>
        <v>0</v>
      </c>
      <c r="GP356">
        <f t="shared" si="526"/>
        <v>0</v>
      </c>
      <c r="GR356">
        <v>0</v>
      </c>
      <c r="GS356">
        <v>0</v>
      </c>
      <c r="GT356">
        <v>0</v>
      </c>
      <c r="GU356" t="s">
        <v>3</v>
      </c>
      <c r="GV356">
        <f t="shared" si="527"/>
        <v>0</v>
      </c>
      <c r="GW356">
        <v>1</v>
      </c>
      <c r="GX356">
        <f t="shared" si="528"/>
        <v>0</v>
      </c>
      <c r="HA356">
        <v>0</v>
      </c>
      <c r="HB356">
        <v>0</v>
      </c>
      <c r="HC356">
        <f t="shared" si="529"/>
        <v>0</v>
      </c>
      <c r="HE356" t="s">
        <v>3</v>
      </c>
      <c r="HF356" t="s">
        <v>3</v>
      </c>
      <c r="HM356" t="s">
        <v>3</v>
      </c>
      <c r="HN356" t="s">
        <v>3</v>
      </c>
      <c r="HO356" t="s">
        <v>3</v>
      </c>
      <c r="HP356" t="s">
        <v>3</v>
      </c>
      <c r="HQ356" t="s">
        <v>3</v>
      </c>
      <c r="HS356">
        <v>0</v>
      </c>
      <c r="IK356">
        <v>0</v>
      </c>
    </row>
    <row r="357" spans="1:255" x14ac:dyDescent="0.2">
      <c r="A357" s="2">
        <v>17</v>
      </c>
      <c r="B357" s="2">
        <v>1</v>
      </c>
      <c r="C357" s="2"/>
      <c r="D357" s="2"/>
      <c r="E357" s="2" t="s">
        <v>3</v>
      </c>
      <c r="F357" s="2" t="s">
        <v>344</v>
      </c>
      <c r="G357" s="2" t="s">
        <v>351</v>
      </c>
      <c r="H357" s="2" t="s">
        <v>320</v>
      </c>
      <c r="I357" s="2">
        <v>0</v>
      </c>
      <c r="J357" s="2">
        <v>0</v>
      </c>
      <c r="K357" s="2">
        <v>0</v>
      </c>
      <c r="L357" s="2">
        <v>1</v>
      </c>
      <c r="M357" s="2">
        <v>1</v>
      </c>
      <c r="N357" s="2">
        <f t="shared" si="492"/>
        <v>0</v>
      </c>
      <c r="O357" s="2">
        <f t="shared" si="493"/>
        <v>0</v>
      </c>
      <c r="P357" s="2">
        <f t="shared" si="494"/>
        <v>0</v>
      </c>
      <c r="Q357" s="2">
        <f t="shared" si="495"/>
        <v>0</v>
      </c>
      <c r="R357" s="2">
        <f t="shared" si="496"/>
        <v>0</v>
      </c>
      <c r="S357" s="2">
        <f t="shared" si="497"/>
        <v>0</v>
      </c>
      <c r="T357" s="2">
        <f t="shared" si="498"/>
        <v>0</v>
      </c>
      <c r="U357" s="2">
        <f t="shared" si="499"/>
        <v>0</v>
      </c>
      <c r="V357" s="2">
        <f t="shared" si="500"/>
        <v>0</v>
      </c>
      <c r="W357" s="2">
        <f t="shared" si="501"/>
        <v>0</v>
      </c>
      <c r="X357" s="2">
        <f t="shared" si="502"/>
        <v>0</v>
      </c>
      <c r="Y357" s="2">
        <f t="shared" si="503"/>
        <v>0</v>
      </c>
      <c r="Z357" s="2"/>
      <c r="AA357" s="2">
        <v>-1</v>
      </c>
      <c r="AB357" s="2">
        <f t="shared" si="504"/>
        <v>478.02</v>
      </c>
      <c r="AC357" s="2">
        <f t="shared" si="505"/>
        <v>478.02</v>
      </c>
      <c r="AD357" s="2">
        <f t="shared" si="506"/>
        <v>0</v>
      </c>
      <c r="AE357" s="2">
        <f t="shared" si="507"/>
        <v>0</v>
      </c>
      <c r="AF357" s="2">
        <f t="shared" si="508"/>
        <v>0</v>
      </c>
      <c r="AG357" s="2">
        <f t="shared" si="509"/>
        <v>0</v>
      </c>
      <c r="AH357" s="2">
        <f t="shared" si="510"/>
        <v>0</v>
      </c>
      <c r="AI357" s="2">
        <f t="shared" si="511"/>
        <v>0</v>
      </c>
      <c r="AJ357" s="2">
        <f t="shared" si="512"/>
        <v>0</v>
      </c>
      <c r="AK357" s="2">
        <v>478.02</v>
      </c>
      <c r="AL357" s="2">
        <v>478.02</v>
      </c>
      <c r="AM357" s="2">
        <v>0</v>
      </c>
      <c r="AN357" s="2">
        <v>0</v>
      </c>
      <c r="AO357" s="2">
        <v>0</v>
      </c>
      <c r="AP357" s="2">
        <v>0</v>
      </c>
      <c r="AQ357" s="2">
        <v>0</v>
      </c>
      <c r="AR357" s="2">
        <v>0</v>
      </c>
      <c r="AS357" s="2">
        <v>0</v>
      </c>
      <c r="AT357" s="2">
        <v>0</v>
      </c>
      <c r="AU357" s="2">
        <v>0</v>
      </c>
      <c r="AV357" s="2">
        <v>1</v>
      </c>
      <c r="AW357" s="2">
        <v>1</v>
      </c>
      <c r="AX357" s="2"/>
      <c r="AY357" s="2"/>
      <c r="AZ357" s="2">
        <v>1</v>
      </c>
      <c r="BA357" s="2">
        <v>1</v>
      </c>
      <c r="BB357" s="2">
        <v>1</v>
      </c>
      <c r="BC357" s="2">
        <v>1</v>
      </c>
      <c r="BD357" s="2" t="s">
        <v>3</v>
      </c>
      <c r="BE357" s="2" t="s">
        <v>3</v>
      </c>
      <c r="BF357" s="2" t="s">
        <v>3</v>
      </c>
      <c r="BG357" s="2" t="s">
        <v>3</v>
      </c>
      <c r="BH357" s="2">
        <v>3</v>
      </c>
      <c r="BI357" s="2">
        <v>1</v>
      </c>
      <c r="BJ357" s="2" t="s">
        <v>3</v>
      </c>
      <c r="BK357" s="2"/>
      <c r="BL357" s="2"/>
      <c r="BM357" s="2">
        <v>1100</v>
      </c>
      <c r="BN357" s="2">
        <v>0</v>
      </c>
      <c r="BO357" s="2" t="s">
        <v>3</v>
      </c>
      <c r="BP357" s="2">
        <v>0</v>
      </c>
      <c r="BQ357" s="2">
        <v>8</v>
      </c>
      <c r="BR357" s="2">
        <v>0</v>
      </c>
      <c r="BS357" s="2">
        <v>1</v>
      </c>
      <c r="BT357" s="2">
        <v>1</v>
      </c>
      <c r="BU357" s="2">
        <v>1</v>
      </c>
      <c r="BV357" s="2">
        <v>1</v>
      </c>
      <c r="BW357" s="2">
        <v>1</v>
      </c>
      <c r="BX357" s="2">
        <v>1</v>
      </c>
      <c r="BY357" s="2" t="s">
        <v>3</v>
      </c>
      <c r="BZ357" s="2">
        <v>0</v>
      </c>
      <c r="CA357" s="2">
        <v>0</v>
      </c>
      <c r="CB357" s="2" t="s">
        <v>3</v>
      </c>
      <c r="CC357" s="2"/>
      <c r="CD357" s="2"/>
      <c r="CE357" s="2">
        <v>0</v>
      </c>
      <c r="CF357" s="2">
        <v>0</v>
      </c>
      <c r="CG357" s="2">
        <v>0</v>
      </c>
      <c r="CH357" s="2">
        <v>0</v>
      </c>
      <c r="CI357" s="2">
        <v>0</v>
      </c>
      <c r="CJ357" s="2">
        <v>0</v>
      </c>
      <c r="CK357" s="2">
        <v>0</v>
      </c>
      <c r="CL357" s="2">
        <v>0</v>
      </c>
      <c r="CM357" s="2">
        <v>0</v>
      </c>
      <c r="CN357" s="2" t="s">
        <v>3</v>
      </c>
      <c r="CO357" s="2">
        <v>0</v>
      </c>
      <c r="CP357" s="2">
        <f t="shared" si="513"/>
        <v>0</v>
      </c>
      <c r="CQ357" s="2">
        <f t="shared" si="530"/>
        <v>478.02</v>
      </c>
      <c r="CR357" s="2">
        <f t="shared" si="531"/>
        <v>0</v>
      </c>
      <c r="CS357" s="2">
        <f t="shared" si="514"/>
        <v>0</v>
      </c>
      <c r="CT357" s="2">
        <f t="shared" si="515"/>
        <v>0</v>
      </c>
      <c r="CU357" s="2">
        <f t="shared" si="516"/>
        <v>0</v>
      </c>
      <c r="CV357" s="2">
        <f t="shared" si="517"/>
        <v>0</v>
      </c>
      <c r="CW357" s="2">
        <f t="shared" si="518"/>
        <v>0</v>
      </c>
      <c r="CX357" s="2">
        <f t="shared" si="519"/>
        <v>0</v>
      </c>
      <c r="CY357" s="2">
        <f t="shared" si="520"/>
        <v>0</v>
      </c>
      <c r="CZ357" s="2">
        <f t="shared" si="521"/>
        <v>0</v>
      </c>
      <c r="DA357" s="2"/>
      <c r="DB357" s="2"/>
      <c r="DC357" s="2" t="s">
        <v>3</v>
      </c>
      <c r="DD357" s="2" t="s">
        <v>3</v>
      </c>
      <c r="DE357" s="2" t="s">
        <v>3</v>
      </c>
      <c r="DF357" s="2" t="s">
        <v>3</v>
      </c>
      <c r="DG357" s="2" t="s">
        <v>3</v>
      </c>
      <c r="DH357" s="2" t="s">
        <v>3</v>
      </c>
      <c r="DI357" s="2" t="s">
        <v>3</v>
      </c>
      <c r="DJ357" s="2" t="s">
        <v>3</v>
      </c>
      <c r="DK357" s="2" t="s">
        <v>3</v>
      </c>
      <c r="DL357" s="2" t="s">
        <v>3</v>
      </c>
      <c r="DM357" s="2" t="s">
        <v>3</v>
      </c>
      <c r="DN357" s="2">
        <v>0</v>
      </c>
      <c r="DO357" s="2">
        <v>0</v>
      </c>
      <c r="DP357" s="2">
        <v>1</v>
      </c>
      <c r="DQ357" s="2">
        <v>1</v>
      </c>
      <c r="DR357" s="2"/>
      <c r="DS357" s="2"/>
      <c r="DT357" s="2"/>
      <c r="DU357" s="2">
        <v>1003</v>
      </c>
      <c r="DV357" s="2" t="s">
        <v>320</v>
      </c>
      <c r="DW357" s="2" t="s">
        <v>320</v>
      </c>
      <c r="DX357" s="2">
        <v>1</v>
      </c>
      <c r="DY357" s="2"/>
      <c r="DZ357" s="2" t="s">
        <v>3</v>
      </c>
      <c r="EA357" s="2" t="s">
        <v>3</v>
      </c>
      <c r="EB357" s="2" t="s">
        <v>3</v>
      </c>
      <c r="EC357" s="2" t="s">
        <v>3</v>
      </c>
      <c r="ED357" s="2"/>
      <c r="EE357" s="2">
        <v>83667004</v>
      </c>
      <c r="EF357" s="2">
        <v>8</v>
      </c>
      <c r="EG357" s="2" t="s">
        <v>346</v>
      </c>
      <c r="EH357" s="2">
        <v>0</v>
      </c>
      <c r="EI357" s="2" t="s">
        <v>3</v>
      </c>
      <c r="EJ357" s="2">
        <v>1</v>
      </c>
      <c r="EK357" s="2">
        <v>1100</v>
      </c>
      <c r="EL357" s="2" t="s">
        <v>347</v>
      </c>
      <c r="EM357" s="2" t="s">
        <v>348</v>
      </c>
      <c r="EN357" s="2"/>
      <c r="EO357" s="2" t="s">
        <v>3</v>
      </c>
      <c r="EP357" s="2"/>
      <c r="EQ357" s="2">
        <v>132096</v>
      </c>
      <c r="ER357" s="2">
        <v>478.02</v>
      </c>
      <c r="ES357" s="2">
        <v>478.02</v>
      </c>
      <c r="ET357" s="2">
        <v>0</v>
      </c>
      <c r="EU357" s="2">
        <v>0</v>
      </c>
      <c r="EV357" s="2">
        <v>0</v>
      </c>
      <c r="EW357" s="2">
        <v>0</v>
      </c>
      <c r="EX357" s="2">
        <v>0</v>
      </c>
      <c r="EY357" s="2">
        <v>0</v>
      </c>
      <c r="EZ357" s="2"/>
      <c r="FA357" s="2"/>
      <c r="FB357" s="2"/>
      <c r="FC357" s="2"/>
      <c r="FD357" s="2"/>
      <c r="FE357" s="2"/>
      <c r="FF357" s="2"/>
      <c r="FG357" s="2"/>
      <c r="FH357" s="2"/>
      <c r="FI357" s="2"/>
      <c r="FJ357" s="2"/>
      <c r="FK357" s="2"/>
      <c r="FL357" s="2"/>
      <c r="FM357" s="2"/>
      <c r="FN357" s="2"/>
      <c r="FO357" s="2"/>
      <c r="FP357" s="2"/>
      <c r="FQ357" s="2">
        <v>0</v>
      </c>
      <c r="FR357" s="2">
        <v>0</v>
      </c>
      <c r="FS357" s="2">
        <v>0</v>
      </c>
      <c r="FT357" s="2"/>
      <c r="FU357" s="2"/>
      <c r="FV357" s="2"/>
      <c r="FW357" s="2"/>
      <c r="FX357" s="2">
        <v>0</v>
      </c>
      <c r="FY357" s="2">
        <v>0</v>
      </c>
      <c r="FZ357" s="2"/>
      <c r="GA357" s="2" t="s">
        <v>3</v>
      </c>
      <c r="GB357" s="2"/>
      <c r="GC357" s="2"/>
      <c r="GD357" s="2">
        <v>1</v>
      </c>
      <c r="GE357" s="2"/>
      <c r="GF357" s="2">
        <v>1380899297</v>
      </c>
      <c r="GG357" s="2">
        <v>2</v>
      </c>
      <c r="GH357" s="2">
        <v>0</v>
      </c>
      <c r="GI357" s="2">
        <v>-2</v>
      </c>
      <c r="GJ357" s="2">
        <v>0</v>
      </c>
      <c r="GK357" s="2">
        <v>0</v>
      </c>
      <c r="GL357" s="2">
        <f t="shared" si="522"/>
        <v>0</v>
      </c>
      <c r="GM357" s="2">
        <f t="shared" si="523"/>
        <v>0</v>
      </c>
      <c r="GN357" s="2">
        <f t="shared" si="524"/>
        <v>0</v>
      </c>
      <c r="GO357" s="2">
        <f t="shared" si="525"/>
        <v>0</v>
      </c>
      <c r="GP357" s="2">
        <f t="shared" si="526"/>
        <v>0</v>
      </c>
      <c r="GQ357" s="2"/>
      <c r="GR357" s="2">
        <v>0</v>
      </c>
      <c r="GS357" s="2">
        <v>0</v>
      </c>
      <c r="GT357" s="2">
        <v>0</v>
      </c>
      <c r="GU357" s="2" t="s">
        <v>3</v>
      </c>
      <c r="GV357" s="2">
        <f t="shared" si="527"/>
        <v>0</v>
      </c>
      <c r="GW357" s="2">
        <v>1</v>
      </c>
      <c r="GX357" s="2">
        <f t="shared" si="528"/>
        <v>0</v>
      </c>
      <c r="GY357" s="2"/>
      <c r="GZ357" s="2"/>
      <c r="HA357" s="2">
        <v>0</v>
      </c>
      <c r="HB357" s="2">
        <v>0</v>
      </c>
      <c r="HC357" s="2">
        <f t="shared" si="529"/>
        <v>0</v>
      </c>
      <c r="HD357" s="2"/>
      <c r="HE357" s="2" t="s">
        <v>3</v>
      </c>
      <c r="HF357" s="2" t="s">
        <v>3</v>
      </c>
      <c r="HG357" s="2"/>
      <c r="HH357" s="2"/>
      <c r="HI357" s="2"/>
      <c r="HJ357" s="2"/>
      <c r="HK357" s="2"/>
      <c r="HL357" s="2"/>
      <c r="HM357" s="2" t="s">
        <v>3</v>
      </c>
      <c r="HN357" s="2" t="s">
        <v>3</v>
      </c>
      <c r="HO357" s="2" t="s">
        <v>3</v>
      </c>
      <c r="HP357" s="2" t="s">
        <v>3</v>
      </c>
      <c r="HQ357" s="2" t="s">
        <v>3</v>
      </c>
      <c r="HR357" s="2"/>
      <c r="HS357" s="2">
        <v>0</v>
      </c>
      <c r="HT357" s="2"/>
      <c r="HU357" s="2"/>
      <c r="HV357" s="2"/>
      <c r="HW357" s="2"/>
      <c r="HX357" s="2"/>
      <c r="HY357" s="2"/>
      <c r="HZ357" s="2"/>
      <c r="IA357" s="2"/>
      <c r="IB357" s="2"/>
      <c r="IC357" s="2"/>
      <c r="ID357" s="2"/>
      <c r="IE357" s="2"/>
      <c r="IF357" s="2"/>
      <c r="IG357" s="2"/>
      <c r="IH357" s="2"/>
      <c r="II357" s="2"/>
      <c r="IJ357" s="2"/>
      <c r="IK357" s="2">
        <v>0</v>
      </c>
      <c r="IL357" s="2"/>
      <c r="IM357" s="2"/>
      <c r="IN357" s="2"/>
      <c r="IO357" s="2"/>
      <c r="IP357" s="2"/>
      <c r="IQ357" s="2"/>
      <c r="IR357" s="2"/>
      <c r="IS357" s="2"/>
      <c r="IT357" s="2"/>
      <c r="IU357" s="2"/>
    </row>
    <row r="358" spans="1:255" x14ac:dyDescent="0.2">
      <c r="A358">
        <v>17</v>
      </c>
      <c r="B358">
        <v>1</v>
      </c>
      <c r="E358" t="s">
        <v>3</v>
      </c>
      <c r="F358" t="s">
        <v>344</v>
      </c>
      <c r="G358" t="s">
        <v>351</v>
      </c>
      <c r="H358" t="s">
        <v>320</v>
      </c>
      <c r="I358">
        <v>0</v>
      </c>
      <c r="J358">
        <v>0</v>
      </c>
      <c r="K358">
        <v>0</v>
      </c>
      <c r="L358">
        <v>1</v>
      </c>
      <c r="M358">
        <v>1</v>
      </c>
      <c r="N358">
        <f t="shared" si="492"/>
        <v>0</v>
      </c>
      <c r="O358">
        <f t="shared" si="493"/>
        <v>0</v>
      </c>
      <c r="P358">
        <f t="shared" si="494"/>
        <v>0</v>
      </c>
      <c r="Q358">
        <f t="shared" si="495"/>
        <v>0</v>
      </c>
      <c r="R358">
        <f t="shared" si="496"/>
        <v>0</v>
      </c>
      <c r="S358">
        <f t="shared" si="497"/>
        <v>0</v>
      </c>
      <c r="T358">
        <f t="shared" si="498"/>
        <v>0</v>
      </c>
      <c r="U358">
        <f t="shared" si="499"/>
        <v>0</v>
      </c>
      <c r="V358">
        <f t="shared" si="500"/>
        <v>0</v>
      </c>
      <c r="W358">
        <f t="shared" si="501"/>
        <v>0</v>
      </c>
      <c r="X358">
        <f t="shared" si="502"/>
        <v>0</v>
      </c>
      <c r="Y358">
        <f t="shared" si="503"/>
        <v>0</v>
      </c>
      <c r="AA358">
        <v>-1</v>
      </c>
      <c r="AB358">
        <f t="shared" si="504"/>
        <v>478.02</v>
      </c>
      <c r="AC358">
        <f t="shared" si="505"/>
        <v>478.02</v>
      </c>
      <c r="AD358">
        <f t="shared" si="506"/>
        <v>0</v>
      </c>
      <c r="AE358">
        <f t="shared" si="507"/>
        <v>0</v>
      </c>
      <c r="AF358">
        <f t="shared" si="508"/>
        <v>0</v>
      </c>
      <c r="AG358">
        <f t="shared" si="509"/>
        <v>0</v>
      </c>
      <c r="AH358">
        <f t="shared" si="510"/>
        <v>0</v>
      </c>
      <c r="AI358">
        <f t="shared" si="511"/>
        <v>0</v>
      </c>
      <c r="AJ358">
        <f t="shared" si="512"/>
        <v>0</v>
      </c>
      <c r="AK358">
        <v>478.02</v>
      </c>
      <c r="AL358">
        <v>478.02</v>
      </c>
      <c r="AM358">
        <v>0</v>
      </c>
      <c r="AN358">
        <v>0</v>
      </c>
      <c r="AO358">
        <v>0</v>
      </c>
      <c r="AP358">
        <v>0</v>
      </c>
      <c r="AQ358">
        <v>0</v>
      </c>
      <c r="AR358">
        <v>0</v>
      </c>
      <c r="AS358">
        <v>0</v>
      </c>
      <c r="AT358">
        <v>0</v>
      </c>
      <c r="AU358">
        <v>0</v>
      </c>
      <c r="AV358">
        <v>1</v>
      </c>
      <c r="AW358">
        <v>1</v>
      </c>
      <c r="AZ358">
        <v>1</v>
      </c>
      <c r="BA358">
        <v>1</v>
      </c>
      <c r="BB358">
        <v>1</v>
      </c>
      <c r="BC358">
        <v>1</v>
      </c>
      <c r="BD358" t="s">
        <v>3</v>
      </c>
      <c r="BE358" t="s">
        <v>3</v>
      </c>
      <c r="BF358" t="s">
        <v>3</v>
      </c>
      <c r="BG358" t="s">
        <v>3</v>
      </c>
      <c r="BH358">
        <v>3</v>
      </c>
      <c r="BI358">
        <v>1</v>
      </c>
      <c r="BJ358" t="s">
        <v>3</v>
      </c>
      <c r="BM358">
        <v>1100</v>
      </c>
      <c r="BN358">
        <v>0</v>
      </c>
      <c r="BO358" t="s">
        <v>3</v>
      </c>
      <c r="BP358">
        <v>0</v>
      </c>
      <c r="BQ358">
        <v>8</v>
      </c>
      <c r="BR358">
        <v>0</v>
      </c>
      <c r="BS358">
        <v>1</v>
      </c>
      <c r="BT358">
        <v>1</v>
      </c>
      <c r="BU358">
        <v>1</v>
      </c>
      <c r="BV358">
        <v>1</v>
      </c>
      <c r="BW358">
        <v>1</v>
      </c>
      <c r="BX358">
        <v>1</v>
      </c>
      <c r="BY358" t="s">
        <v>3</v>
      </c>
      <c r="BZ358">
        <v>0</v>
      </c>
      <c r="CA358">
        <v>0</v>
      </c>
      <c r="CB358" t="s">
        <v>3</v>
      </c>
      <c r="CE358">
        <v>0</v>
      </c>
      <c r="CF358">
        <v>0</v>
      </c>
      <c r="CG358">
        <v>0</v>
      </c>
      <c r="CH358">
        <v>0</v>
      </c>
      <c r="CI358">
        <v>0</v>
      </c>
      <c r="CJ358">
        <v>0</v>
      </c>
      <c r="CK358">
        <v>0</v>
      </c>
      <c r="CL358">
        <v>0</v>
      </c>
      <c r="CM358">
        <v>0</v>
      </c>
      <c r="CN358" t="s">
        <v>3</v>
      </c>
      <c r="CO358">
        <v>0</v>
      </c>
      <c r="CP358">
        <f t="shared" si="513"/>
        <v>0</v>
      </c>
      <c r="CQ358">
        <f t="shared" si="530"/>
        <v>478.02</v>
      </c>
      <c r="CR358">
        <f t="shared" si="531"/>
        <v>0</v>
      </c>
      <c r="CS358">
        <f t="shared" si="514"/>
        <v>0</v>
      </c>
      <c r="CT358">
        <f t="shared" si="515"/>
        <v>0</v>
      </c>
      <c r="CU358">
        <f t="shared" si="516"/>
        <v>0</v>
      </c>
      <c r="CV358">
        <f t="shared" si="517"/>
        <v>0</v>
      </c>
      <c r="CW358">
        <f t="shared" si="518"/>
        <v>0</v>
      </c>
      <c r="CX358">
        <f t="shared" si="519"/>
        <v>0</v>
      </c>
      <c r="CY358">
        <f t="shared" si="520"/>
        <v>0</v>
      </c>
      <c r="CZ358">
        <f t="shared" si="521"/>
        <v>0</v>
      </c>
      <c r="DC358" t="s">
        <v>3</v>
      </c>
      <c r="DD358" t="s">
        <v>3</v>
      </c>
      <c r="DE358" t="s">
        <v>3</v>
      </c>
      <c r="DF358" t="s">
        <v>3</v>
      </c>
      <c r="DG358" t="s">
        <v>3</v>
      </c>
      <c r="DH358" t="s">
        <v>3</v>
      </c>
      <c r="DI358" t="s">
        <v>3</v>
      </c>
      <c r="DJ358" t="s">
        <v>3</v>
      </c>
      <c r="DK358" t="s">
        <v>3</v>
      </c>
      <c r="DL358" t="s">
        <v>3</v>
      </c>
      <c r="DM358" t="s">
        <v>3</v>
      </c>
      <c r="DN358">
        <v>0</v>
      </c>
      <c r="DO358">
        <v>0</v>
      </c>
      <c r="DP358">
        <v>1</v>
      </c>
      <c r="DQ358">
        <v>1</v>
      </c>
      <c r="DU358">
        <v>1003</v>
      </c>
      <c r="DV358" t="s">
        <v>320</v>
      </c>
      <c r="DW358" t="s">
        <v>320</v>
      </c>
      <c r="DX358">
        <v>1</v>
      </c>
      <c r="DZ358" t="s">
        <v>3</v>
      </c>
      <c r="EA358" t="s">
        <v>3</v>
      </c>
      <c r="EB358" t="s">
        <v>3</v>
      </c>
      <c r="EC358" t="s">
        <v>3</v>
      </c>
      <c r="EE358">
        <v>83667004</v>
      </c>
      <c r="EF358">
        <v>8</v>
      </c>
      <c r="EG358" t="s">
        <v>346</v>
      </c>
      <c r="EH358">
        <v>0</v>
      </c>
      <c r="EI358" t="s">
        <v>3</v>
      </c>
      <c r="EJ358">
        <v>1</v>
      </c>
      <c r="EK358">
        <v>1100</v>
      </c>
      <c r="EL358" t="s">
        <v>347</v>
      </c>
      <c r="EM358" t="s">
        <v>348</v>
      </c>
      <c r="EO358" t="s">
        <v>3</v>
      </c>
      <c r="EQ358">
        <v>132096</v>
      </c>
      <c r="ER358">
        <v>478.02</v>
      </c>
      <c r="ES358">
        <v>478.02</v>
      </c>
      <c r="ET358">
        <v>0</v>
      </c>
      <c r="EU358">
        <v>0</v>
      </c>
      <c r="EV358">
        <v>0</v>
      </c>
      <c r="EW358">
        <v>0</v>
      </c>
      <c r="EX358">
        <v>0</v>
      </c>
      <c r="EY358">
        <v>0</v>
      </c>
      <c r="FQ358">
        <v>0</v>
      </c>
      <c r="FR358">
        <v>0</v>
      </c>
      <c r="FS358">
        <v>0</v>
      </c>
      <c r="FX358">
        <v>0</v>
      </c>
      <c r="FY358">
        <v>0</v>
      </c>
      <c r="GA358" t="s">
        <v>3</v>
      </c>
      <c r="GD358">
        <v>1</v>
      </c>
      <c r="GF358">
        <v>1380899297</v>
      </c>
      <c r="GG358">
        <v>2</v>
      </c>
      <c r="GH358">
        <v>0</v>
      </c>
      <c r="GI358">
        <v>-2</v>
      </c>
      <c r="GJ358">
        <v>0</v>
      </c>
      <c r="GK358">
        <v>0</v>
      </c>
      <c r="GL358">
        <f t="shared" si="522"/>
        <v>0</v>
      </c>
      <c r="GM358">
        <f t="shared" si="523"/>
        <v>0</v>
      </c>
      <c r="GN358">
        <f t="shared" si="524"/>
        <v>0</v>
      </c>
      <c r="GO358">
        <f t="shared" si="525"/>
        <v>0</v>
      </c>
      <c r="GP358">
        <f t="shared" si="526"/>
        <v>0</v>
      </c>
      <c r="GR358">
        <v>0</v>
      </c>
      <c r="GS358">
        <v>0</v>
      </c>
      <c r="GT358">
        <v>0</v>
      </c>
      <c r="GU358" t="s">
        <v>3</v>
      </c>
      <c r="GV358">
        <f t="shared" si="527"/>
        <v>0</v>
      </c>
      <c r="GW358">
        <v>1</v>
      </c>
      <c r="GX358">
        <f t="shared" si="528"/>
        <v>0</v>
      </c>
      <c r="HA358">
        <v>0</v>
      </c>
      <c r="HB358">
        <v>0</v>
      </c>
      <c r="HC358">
        <f t="shared" si="529"/>
        <v>0</v>
      </c>
      <c r="HE358" t="s">
        <v>3</v>
      </c>
      <c r="HF358" t="s">
        <v>3</v>
      </c>
      <c r="HM358" t="s">
        <v>3</v>
      </c>
      <c r="HN358" t="s">
        <v>3</v>
      </c>
      <c r="HO358" t="s">
        <v>3</v>
      </c>
      <c r="HP358" t="s">
        <v>3</v>
      </c>
      <c r="HQ358" t="s">
        <v>3</v>
      </c>
      <c r="HS358">
        <v>0</v>
      </c>
      <c r="IK358">
        <v>0</v>
      </c>
    </row>
    <row r="359" spans="1:255" x14ac:dyDescent="0.2">
      <c r="A359" s="2">
        <v>17</v>
      </c>
      <c r="B359" s="2">
        <v>1</v>
      </c>
      <c r="C359" s="2"/>
      <c r="D359" s="2"/>
      <c r="E359" s="2" t="s">
        <v>3</v>
      </c>
      <c r="F359" s="2" t="s">
        <v>344</v>
      </c>
      <c r="G359" s="2" t="s">
        <v>352</v>
      </c>
      <c r="H359" s="2" t="s">
        <v>320</v>
      </c>
      <c r="I359" s="2">
        <v>0</v>
      </c>
      <c r="J359" s="2">
        <v>0</v>
      </c>
      <c r="K359" s="2">
        <v>0</v>
      </c>
      <c r="L359" s="2">
        <v>1</v>
      </c>
      <c r="M359" s="2">
        <v>1</v>
      </c>
      <c r="N359" s="2">
        <f t="shared" si="492"/>
        <v>0</v>
      </c>
      <c r="O359" s="2">
        <f t="shared" si="493"/>
        <v>0</v>
      </c>
      <c r="P359" s="2">
        <f t="shared" si="494"/>
        <v>0</v>
      </c>
      <c r="Q359" s="2">
        <f t="shared" si="495"/>
        <v>0</v>
      </c>
      <c r="R359" s="2">
        <f t="shared" si="496"/>
        <v>0</v>
      </c>
      <c r="S359" s="2">
        <f t="shared" si="497"/>
        <v>0</v>
      </c>
      <c r="T359" s="2">
        <f t="shared" si="498"/>
        <v>0</v>
      </c>
      <c r="U359" s="2">
        <f t="shared" si="499"/>
        <v>0</v>
      </c>
      <c r="V359" s="2">
        <f t="shared" si="500"/>
        <v>0</v>
      </c>
      <c r="W359" s="2">
        <f t="shared" si="501"/>
        <v>0</v>
      </c>
      <c r="X359" s="2">
        <f t="shared" si="502"/>
        <v>0</v>
      </c>
      <c r="Y359" s="2">
        <f t="shared" si="503"/>
        <v>0</v>
      </c>
      <c r="Z359" s="2"/>
      <c r="AA359" s="2">
        <v>-1</v>
      </c>
      <c r="AB359" s="2">
        <f t="shared" si="504"/>
        <v>144.46</v>
      </c>
      <c r="AC359" s="2">
        <f t="shared" si="505"/>
        <v>144.46</v>
      </c>
      <c r="AD359" s="2">
        <f t="shared" si="506"/>
        <v>0</v>
      </c>
      <c r="AE359" s="2">
        <f t="shared" si="507"/>
        <v>0</v>
      </c>
      <c r="AF359" s="2">
        <f t="shared" si="508"/>
        <v>0</v>
      </c>
      <c r="AG359" s="2">
        <f t="shared" si="509"/>
        <v>0</v>
      </c>
      <c r="AH359" s="2">
        <f t="shared" si="510"/>
        <v>0</v>
      </c>
      <c r="AI359" s="2">
        <f t="shared" si="511"/>
        <v>0</v>
      </c>
      <c r="AJ359" s="2">
        <f t="shared" si="512"/>
        <v>0</v>
      </c>
      <c r="AK359" s="2">
        <v>144.46</v>
      </c>
      <c r="AL359" s="2">
        <v>144.46</v>
      </c>
      <c r="AM359" s="2">
        <v>0</v>
      </c>
      <c r="AN359" s="2">
        <v>0</v>
      </c>
      <c r="AO359" s="2">
        <v>0</v>
      </c>
      <c r="AP359" s="2">
        <v>0</v>
      </c>
      <c r="AQ359" s="2">
        <v>0</v>
      </c>
      <c r="AR359" s="2">
        <v>0</v>
      </c>
      <c r="AS359" s="2">
        <v>0</v>
      </c>
      <c r="AT359" s="2">
        <v>0</v>
      </c>
      <c r="AU359" s="2">
        <v>0</v>
      </c>
      <c r="AV359" s="2">
        <v>1</v>
      </c>
      <c r="AW359" s="2">
        <v>1</v>
      </c>
      <c r="AX359" s="2"/>
      <c r="AY359" s="2"/>
      <c r="AZ359" s="2">
        <v>1</v>
      </c>
      <c r="BA359" s="2">
        <v>1</v>
      </c>
      <c r="BB359" s="2">
        <v>1</v>
      </c>
      <c r="BC359" s="2">
        <v>1</v>
      </c>
      <c r="BD359" s="2" t="s">
        <v>3</v>
      </c>
      <c r="BE359" s="2" t="s">
        <v>3</v>
      </c>
      <c r="BF359" s="2" t="s">
        <v>3</v>
      </c>
      <c r="BG359" s="2" t="s">
        <v>3</v>
      </c>
      <c r="BH359" s="2">
        <v>3</v>
      </c>
      <c r="BI359" s="2">
        <v>1</v>
      </c>
      <c r="BJ359" s="2" t="s">
        <v>3</v>
      </c>
      <c r="BK359" s="2"/>
      <c r="BL359" s="2"/>
      <c r="BM359" s="2">
        <v>1100</v>
      </c>
      <c r="BN359" s="2">
        <v>0</v>
      </c>
      <c r="BO359" s="2" t="s">
        <v>3</v>
      </c>
      <c r="BP359" s="2">
        <v>0</v>
      </c>
      <c r="BQ359" s="2">
        <v>8</v>
      </c>
      <c r="BR359" s="2">
        <v>0</v>
      </c>
      <c r="BS359" s="2">
        <v>1</v>
      </c>
      <c r="BT359" s="2">
        <v>1</v>
      </c>
      <c r="BU359" s="2">
        <v>1</v>
      </c>
      <c r="BV359" s="2">
        <v>1</v>
      </c>
      <c r="BW359" s="2">
        <v>1</v>
      </c>
      <c r="BX359" s="2">
        <v>1</v>
      </c>
      <c r="BY359" s="2" t="s">
        <v>3</v>
      </c>
      <c r="BZ359" s="2">
        <v>0</v>
      </c>
      <c r="CA359" s="2">
        <v>0</v>
      </c>
      <c r="CB359" s="2" t="s">
        <v>3</v>
      </c>
      <c r="CC359" s="2"/>
      <c r="CD359" s="2"/>
      <c r="CE359" s="2">
        <v>0</v>
      </c>
      <c r="CF359" s="2">
        <v>0</v>
      </c>
      <c r="CG359" s="2">
        <v>0</v>
      </c>
      <c r="CH359" s="2">
        <v>0</v>
      </c>
      <c r="CI359" s="2">
        <v>0</v>
      </c>
      <c r="CJ359" s="2">
        <v>0</v>
      </c>
      <c r="CK359" s="2">
        <v>0</v>
      </c>
      <c r="CL359" s="2">
        <v>0</v>
      </c>
      <c r="CM359" s="2">
        <v>0</v>
      </c>
      <c r="CN359" s="2" t="s">
        <v>3</v>
      </c>
      <c r="CO359" s="2">
        <v>0</v>
      </c>
      <c r="CP359" s="2">
        <f t="shared" si="513"/>
        <v>0</v>
      </c>
      <c r="CQ359" s="2">
        <f t="shared" si="530"/>
        <v>144.46</v>
      </c>
      <c r="CR359" s="2">
        <f t="shared" si="531"/>
        <v>0</v>
      </c>
      <c r="CS359" s="2">
        <f t="shared" si="514"/>
        <v>0</v>
      </c>
      <c r="CT359" s="2">
        <f t="shared" si="515"/>
        <v>0</v>
      </c>
      <c r="CU359" s="2">
        <f t="shared" si="516"/>
        <v>0</v>
      </c>
      <c r="CV359" s="2">
        <f t="shared" si="517"/>
        <v>0</v>
      </c>
      <c r="CW359" s="2">
        <f t="shared" si="518"/>
        <v>0</v>
      </c>
      <c r="CX359" s="2">
        <f t="shared" si="519"/>
        <v>0</v>
      </c>
      <c r="CY359" s="2">
        <f t="shared" si="520"/>
        <v>0</v>
      </c>
      <c r="CZ359" s="2">
        <f t="shared" si="521"/>
        <v>0</v>
      </c>
      <c r="DA359" s="2"/>
      <c r="DB359" s="2"/>
      <c r="DC359" s="2" t="s">
        <v>3</v>
      </c>
      <c r="DD359" s="2" t="s">
        <v>3</v>
      </c>
      <c r="DE359" s="2" t="s">
        <v>3</v>
      </c>
      <c r="DF359" s="2" t="s">
        <v>3</v>
      </c>
      <c r="DG359" s="2" t="s">
        <v>3</v>
      </c>
      <c r="DH359" s="2" t="s">
        <v>3</v>
      </c>
      <c r="DI359" s="2" t="s">
        <v>3</v>
      </c>
      <c r="DJ359" s="2" t="s">
        <v>3</v>
      </c>
      <c r="DK359" s="2" t="s">
        <v>3</v>
      </c>
      <c r="DL359" s="2" t="s">
        <v>3</v>
      </c>
      <c r="DM359" s="2" t="s">
        <v>3</v>
      </c>
      <c r="DN359" s="2">
        <v>0</v>
      </c>
      <c r="DO359" s="2">
        <v>0</v>
      </c>
      <c r="DP359" s="2">
        <v>1</v>
      </c>
      <c r="DQ359" s="2">
        <v>1</v>
      </c>
      <c r="DR359" s="2"/>
      <c r="DS359" s="2"/>
      <c r="DT359" s="2"/>
      <c r="DU359" s="2">
        <v>1003</v>
      </c>
      <c r="DV359" s="2" t="s">
        <v>320</v>
      </c>
      <c r="DW359" s="2" t="s">
        <v>320</v>
      </c>
      <c r="DX359" s="2">
        <v>1</v>
      </c>
      <c r="DY359" s="2"/>
      <c r="DZ359" s="2" t="s">
        <v>3</v>
      </c>
      <c r="EA359" s="2" t="s">
        <v>3</v>
      </c>
      <c r="EB359" s="2" t="s">
        <v>3</v>
      </c>
      <c r="EC359" s="2" t="s">
        <v>3</v>
      </c>
      <c r="ED359" s="2"/>
      <c r="EE359" s="2">
        <v>83667004</v>
      </c>
      <c r="EF359" s="2">
        <v>8</v>
      </c>
      <c r="EG359" s="2" t="s">
        <v>346</v>
      </c>
      <c r="EH359" s="2">
        <v>0</v>
      </c>
      <c r="EI359" s="2" t="s">
        <v>3</v>
      </c>
      <c r="EJ359" s="2">
        <v>1</v>
      </c>
      <c r="EK359" s="2">
        <v>1100</v>
      </c>
      <c r="EL359" s="2" t="s">
        <v>347</v>
      </c>
      <c r="EM359" s="2" t="s">
        <v>348</v>
      </c>
      <c r="EN359" s="2"/>
      <c r="EO359" s="2" t="s">
        <v>3</v>
      </c>
      <c r="EP359" s="2"/>
      <c r="EQ359" s="2">
        <v>132096</v>
      </c>
      <c r="ER359" s="2">
        <v>144.46</v>
      </c>
      <c r="ES359" s="2">
        <v>144.46</v>
      </c>
      <c r="ET359" s="2">
        <v>0</v>
      </c>
      <c r="EU359" s="2">
        <v>0</v>
      </c>
      <c r="EV359" s="2">
        <v>0</v>
      </c>
      <c r="EW359" s="2">
        <v>0</v>
      </c>
      <c r="EX359" s="2">
        <v>0</v>
      </c>
      <c r="EY359" s="2">
        <v>0</v>
      </c>
      <c r="EZ359" s="2"/>
      <c r="FA359" s="2"/>
      <c r="FB359" s="2"/>
      <c r="FC359" s="2"/>
      <c r="FD359" s="2"/>
      <c r="FE359" s="2"/>
      <c r="FF359" s="2"/>
      <c r="FG359" s="2"/>
      <c r="FH359" s="2"/>
      <c r="FI359" s="2"/>
      <c r="FJ359" s="2"/>
      <c r="FK359" s="2"/>
      <c r="FL359" s="2"/>
      <c r="FM359" s="2"/>
      <c r="FN359" s="2"/>
      <c r="FO359" s="2"/>
      <c r="FP359" s="2"/>
      <c r="FQ359" s="2">
        <v>0</v>
      </c>
      <c r="FR359" s="2">
        <v>0</v>
      </c>
      <c r="FS359" s="2">
        <v>0</v>
      </c>
      <c r="FT359" s="2"/>
      <c r="FU359" s="2"/>
      <c r="FV359" s="2"/>
      <c r="FW359" s="2"/>
      <c r="FX359" s="2">
        <v>0</v>
      </c>
      <c r="FY359" s="2">
        <v>0</v>
      </c>
      <c r="FZ359" s="2"/>
      <c r="GA359" s="2" t="s">
        <v>3</v>
      </c>
      <c r="GB359" s="2"/>
      <c r="GC359" s="2"/>
      <c r="GD359" s="2">
        <v>1</v>
      </c>
      <c r="GE359" s="2"/>
      <c r="GF359" s="2">
        <v>-304613340</v>
      </c>
      <c r="GG359" s="2">
        <v>2</v>
      </c>
      <c r="GH359" s="2">
        <v>0</v>
      </c>
      <c r="GI359" s="2">
        <v>-2</v>
      </c>
      <c r="GJ359" s="2">
        <v>0</v>
      </c>
      <c r="GK359" s="2">
        <v>0</v>
      </c>
      <c r="GL359" s="2">
        <f t="shared" si="522"/>
        <v>0</v>
      </c>
      <c r="GM359" s="2">
        <f t="shared" si="523"/>
        <v>0</v>
      </c>
      <c r="GN359" s="2">
        <f t="shared" si="524"/>
        <v>0</v>
      </c>
      <c r="GO359" s="2">
        <f t="shared" si="525"/>
        <v>0</v>
      </c>
      <c r="GP359" s="2">
        <f t="shared" si="526"/>
        <v>0</v>
      </c>
      <c r="GQ359" s="2"/>
      <c r="GR359" s="2">
        <v>0</v>
      </c>
      <c r="GS359" s="2">
        <v>0</v>
      </c>
      <c r="GT359" s="2">
        <v>0</v>
      </c>
      <c r="GU359" s="2" t="s">
        <v>3</v>
      </c>
      <c r="GV359" s="2">
        <f t="shared" si="527"/>
        <v>0</v>
      </c>
      <c r="GW359" s="2">
        <v>1</v>
      </c>
      <c r="GX359" s="2">
        <f t="shared" si="528"/>
        <v>0</v>
      </c>
      <c r="GY359" s="2"/>
      <c r="GZ359" s="2"/>
      <c r="HA359" s="2">
        <v>0</v>
      </c>
      <c r="HB359" s="2">
        <v>0</v>
      </c>
      <c r="HC359" s="2">
        <f t="shared" si="529"/>
        <v>0</v>
      </c>
      <c r="HD359" s="2"/>
      <c r="HE359" s="2" t="s">
        <v>3</v>
      </c>
      <c r="HF359" s="2" t="s">
        <v>3</v>
      </c>
      <c r="HG359" s="2"/>
      <c r="HH359" s="2"/>
      <c r="HI359" s="2"/>
      <c r="HJ359" s="2"/>
      <c r="HK359" s="2"/>
      <c r="HL359" s="2"/>
      <c r="HM359" s="2" t="s">
        <v>3</v>
      </c>
      <c r="HN359" s="2" t="s">
        <v>3</v>
      </c>
      <c r="HO359" s="2" t="s">
        <v>3</v>
      </c>
      <c r="HP359" s="2" t="s">
        <v>3</v>
      </c>
      <c r="HQ359" s="2" t="s">
        <v>3</v>
      </c>
      <c r="HR359" s="2"/>
      <c r="HS359" s="2">
        <v>0</v>
      </c>
      <c r="HT359" s="2"/>
      <c r="HU359" s="2"/>
      <c r="HV359" s="2"/>
      <c r="HW359" s="2"/>
      <c r="HX359" s="2"/>
      <c r="HY359" s="2"/>
      <c r="HZ359" s="2"/>
      <c r="IA359" s="2"/>
      <c r="IB359" s="2"/>
      <c r="IC359" s="2"/>
      <c r="ID359" s="2"/>
      <c r="IE359" s="2"/>
      <c r="IF359" s="2"/>
      <c r="IG359" s="2"/>
      <c r="IH359" s="2"/>
      <c r="II359" s="2"/>
      <c r="IJ359" s="2"/>
      <c r="IK359" s="2">
        <v>0</v>
      </c>
      <c r="IL359" s="2"/>
      <c r="IM359" s="2"/>
      <c r="IN359" s="2"/>
      <c r="IO359" s="2"/>
      <c r="IP359" s="2"/>
      <c r="IQ359" s="2"/>
      <c r="IR359" s="2"/>
      <c r="IS359" s="2"/>
      <c r="IT359" s="2"/>
      <c r="IU359" s="2"/>
    </row>
    <row r="360" spans="1:255" x14ac:dyDescent="0.2">
      <c r="A360">
        <v>17</v>
      </c>
      <c r="B360">
        <v>1</v>
      </c>
      <c r="E360" t="s">
        <v>3</v>
      </c>
      <c r="F360" t="s">
        <v>344</v>
      </c>
      <c r="G360" t="s">
        <v>352</v>
      </c>
      <c r="H360" t="s">
        <v>320</v>
      </c>
      <c r="I360">
        <v>0</v>
      </c>
      <c r="J360">
        <v>0</v>
      </c>
      <c r="K360">
        <v>0</v>
      </c>
      <c r="L360">
        <v>1</v>
      </c>
      <c r="M360">
        <v>1</v>
      </c>
      <c r="N360">
        <f t="shared" si="492"/>
        <v>0</v>
      </c>
      <c r="O360">
        <f t="shared" si="493"/>
        <v>0</v>
      </c>
      <c r="P360">
        <f t="shared" si="494"/>
        <v>0</v>
      </c>
      <c r="Q360">
        <f t="shared" si="495"/>
        <v>0</v>
      </c>
      <c r="R360">
        <f t="shared" si="496"/>
        <v>0</v>
      </c>
      <c r="S360">
        <f t="shared" si="497"/>
        <v>0</v>
      </c>
      <c r="T360">
        <f t="shared" si="498"/>
        <v>0</v>
      </c>
      <c r="U360">
        <f t="shared" si="499"/>
        <v>0</v>
      </c>
      <c r="V360">
        <f t="shared" si="500"/>
        <v>0</v>
      </c>
      <c r="W360">
        <f t="shared" si="501"/>
        <v>0</v>
      </c>
      <c r="X360">
        <f t="shared" si="502"/>
        <v>0</v>
      </c>
      <c r="Y360">
        <f t="shared" si="503"/>
        <v>0</v>
      </c>
      <c r="AA360">
        <v>-1</v>
      </c>
      <c r="AB360">
        <f t="shared" si="504"/>
        <v>144.46</v>
      </c>
      <c r="AC360">
        <f t="shared" si="505"/>
        <v>144.46</v>
      </c>
      <c r="AD360">
        <f t="shared" si="506"/>
        <v>0</v>
      </c>
      <c r="AE360">
        <f t="shared" si="507"/>
        <v>0</v>
      </c>
      <c r="AF360">
        <f t="shared" si="508"/>
        <v>0</v>
      </c>
      <c r="AG360">
        <f t="shared" si="509"/>
        <v>0</v>
      </c>
      <c r="AH360">
        <f t="shared" si="510"/>
        <v>0</v>
      </c>
      <c r="AI360">
        <f t="shared" si="511"/>
        <v>0</v>
      </c>
      <c r="AJ360">
        <f t="shared" si="512"/>
        <v>0</v>
      </c>
      <c r="AK360">
        <v>144.46</v>
      </c>
      <c r="AL360">
        <v>144.46</v>
      </c>
      <c r="AM360">
        <v>0</v>
      </c>
      <c r="AN360">
        <v>0</v>
      </c>
      <c r="AO360">
        <v>0</v>
      </c>
      <c r="AP360">
        <v>0</v>
      </c>
      <c r="AQ360">
        <v>0</v>
      </c>
      <c r="AR360">
        <v>0</v>
      </c>
      <c r="AS360">
        <v>0</v>
      </c>
      <c r="AT360">
        <v>0</v>
      </c>
      <c r="AU360">
        <v>0</v>
      </c>
      <c r="AV360">
        <v>1</v>
      </c>
      <c r="AW360">
        <v>1</v>
      </c>
      <c r="AZ360">
        <v>1</v>
      </c>
      <c r="BA360">
        <v>1</v>
      </c>
      <c r="BB360">
        <v>1</v>
      </c>
      <c r="BC360">
        <v>1</v>
      </c>
      <c r="BD360" t="s">
        <v>3</v>
      </c>
      <c r="BE360" t="s">
        <v>3</v>
      </c>
      <c r="BF360" t="s">
        <v>3</v>
      </c>
      <c r="BG360" t="s">
        <v>3</v>
      </c>
      <c r="BH360">
        <v>3</v>
      </c>
      <c r="BI360">
        <v>1</v>
      </c>
      <c r="BJ360" t="s">
        <v>3</v>
      </c>
      <c r="BM360">
        <v>1100</v>
      </c>
      <c r="BN360">
        <v>0</v>
      </c>
      <c r="BO360" t="s">
        <v>3</v>
      </c>
      <c r="BP360">
        <v>0</v>
      </c>
      <c r="BQ360">
        <v>8</v>
      </c>
      <c r="BR360">
        <v>0</v>
      </c>
      <c r="BS360">
        <v>1</v>
      </c>
      <c r="BT360">
        <v>1</v>
      </c>
      <c r="BU360">
        <v>1</v>
      </c>
      <c r="BV360">
        <v>1</v>
      </c>
      <c r="BW360">
        <v>1</v>
      </c>
      <c r="BX360">
        <v>1</v>
      </c>
      <c r="BY360" t="s">
        <v>3</v>
      </c>
      <c r="BZ360">
        <v>0</v>
      </c>
      <c r="CA360">
        <v>0</v>
      </c>
      <c r="CB360" t="s">
        <v>3</v>
      </c>
      <c r="CE360">
        <v>0</v>
      </c>
      <c r="CF360">
        <v>0</v>
      </c>
      <c r="CG360">
        <v>0</v>
      </c>
      <c r="CH360">
        <v>0</v>
      </c>
      <c r="CI360">
        <v>0</v>
      </c>
      <c r="CJ360">
        <v>0</v>
      </c>
      <c r="CK360">
        <v>0</v>
      </c>
      <c r="CL360">
        <v>0</v>
      </c>
      <c r="CM360">
        <v>0</v>
      </c>
      <c r="CN360" t="s">
        <v>3</v>
      </c>
      <c r="CO360">
        <v>0</v>
      </c>
      <c r="CP360">
        <f t="shared" si="513"/>
        <v>0</v>
      </c>
      <c r="CQ360">
        <f t="shared" si="530"/>
        <v>144.46</v>
      </c>
      <c r="CR360">
        <f t="shared" si="531"/>
        <v>0</v>
      </c>
      <c r="CS360">
        <f t="shared" si="514"/>
        <v>0</v>
      </c>
      <c r="CT360">
        <f t="shared" si="515"/>
        <v>0</v>
      </c>
      <c r="CU360">
        <f t="shared" si="516"/>
        <v>0</v>
      </c>
      <c r="CV360">
        <f t="shared" si="517"/>
        <v>0</v>
      </c>
      <c r="CW360">
        <f t="shared" si="518"/>
        <v>0</v>
      </c>
      <c r="CX360">
        <f t="shared" si="519"/>
        <v>0</v>
      </c>
      <c r="CY360">
        <f t="shared" si="520"/>
        <v>0</v>
      </c>
      <c r="CZ360">
        <f t="shared" si="521"/>
        <v>0</v>
      </c>
      <c r="DC360" t="s">
        <v>3</v>
      </c>
      <c r="DD360" t="s">
        <v>3</v>
      </c>
      <c r="DE360" t="s">
        <v>3</v>
      </c>
      <c r="DF360" t="s">
        <v>3</v>
      </c>
      <c r="DG360" t="s">
        <v>3</v>
      </c>
      <c r="DH360" t="s">
        <v>3</v>
      </c>
      <c r="DI360" t="s">
        <v>3</v>
      </c>
      <c r="DJ360" t="s">
        <v>3</v>
      </c>
      <c r="DK360" t="s">
        <v>3</v>
      </c>
      <c r="DL360" t="s">
        <v>3</v>
      </c>
      <c r="DM360" t="s">
        <v>3</v>
      </c>
      <c r="DN360">
        <v>0</v>
      </c>
      <c r="DO360">
        <v>0</v>
      </c>
      <c r="DP360">
        <v>1</v>
      </c>
      <c r="DQ360">
        <v>1</v>
      </c>
      <c r="DU360">
        <v>1003</v>
      </c>
      <c r="DV360" t="s">
        <v>320</v>
      </c>
      <c r="DW360" t="s">
        <v>320</v>
      </c>
      <c r="DX360">
        <v>1</v>
      </c>
      <c r="DZ360" t="s">
        <v>3</v>
      </c>
      <c r="EA360" t="s">
        <v>3</v>
      </c>
      <c r="EB360" t="s">
        <v>3</v>
      </c>
      <c r="EC360" t="s">
        <v>3</v>
      </c>
      <c r="EE360">
        <v>83667004</v>
      </c>
      <c r="EF360">
        <v>8</v>
      </c>
      <c r="EG360" t="s">
        <v>346</v>
      </c>
      <c r="EH360">
        <v>0</v>
      </c>
      <c r="EI360" t="s">
        <v>3</v>
      </c>
      <c r="EJ360">
        <v>1</v>
      </c>
      <c r="EK360">
        <v>1100</v>
      </c>
      <c r="EL360" t="s">
        <v>347</v>
      </c>
      <c r="EM360" t="s">
        <v>348</v>
      </c>
      <c r="EO360" t="s">
        <v>3</v>
      </c>
      <c r="EQ360">
        <v>132096</v>
      </c>
      <c r="ER360">
        <v>144.46</v>
      </c>
      <c r="ES360">
        <v>144.46</v>
      </c>
      <c r="ET360">
        <v>0</v>
      </c>
      <c r="EU360">
        <v>0</v>
      </c>
      <c r="EV360">
        <v>0</v>
      </c>
      <c r="EW360">
        <v>0</v>
      </c>
      <c r="EX360">
        <v>0</v>
      </c>
      <c r="EY360">
        <v>0</v>
      </c>
      <c r="FQ360">
        <v>0</v>
      </c>
      <c r="FR360">
        <v>0</v>
      </c>
      <c r="FS360">
        <v>0</v>
      </c>
      <c r="FX360">
        <v>0</v>
      </c>
      <c r="FY360">
        <v>0</v>
      </c>
      <c r="GA360" t="s">
        <v>3</v>
      </c>
      <c r="GD360">
        <v>1</v>
      </c>
      <c r="GF360">
        <v>-304613340</v>
      </c>
      <c r="GG360">
        <v>2</v>
      </c>
      <c r="GH360">
        <v>0</v>
      </c>
      <c r="GI360">
        <v>-2</v>
      </c>
      <c r="GJ360">
        <v>0</v>
      </c>
      <c r="GK360">
        <v>0</v>
      </c>
      <c r="GL360">
        <f t="shared" si="522"/>
        <v>0</v>
      </c>
      <c r="GM360">
        <f t="shared" si="523"/>
        <v>0</v>
      </c>
      <c r="GN360">
        <f t="shared" si="524"/>
        <v>0</v>
      </c>
      <c r="GO360">
        <f t="shared" si="525"/>
        <v>0</v>
      </c>
      <c r="GP360">
        <f t="shared" si="526"/>
        <v>0</v>
      </c>
      <c r="GR360">
        <v>0</v>
      </c>
      <c r="GS360">
        <v>0</v>
      </c>
      <c r="GT360">
        <v>0</v>
      </c>
      <c r="GU360" t="s">
        <v>3</v>
      </c>
      <c r="GV360">
        <f t="shared" si="527"/>
        <v>0</v>
      </c>
      <c r="GW360">
        <v>1</v>
      </c>
      <c r="GX360">
        <f t="shared" si="528"/>
        <v>0</v>
      </c>
      <c r="HA360">
        <v>0</v>
      </c>
      <c r="HB360">
        <v>0</v>
      </c>
      <c r="HC360">
        <f t="shared" si="529"/>
        <v>0</v>
      </c>
      <c r="HE360" t="s">
        <v>3</v>
      </c>
      <c r="HF360" t="s">
        <v>3</v>
      </c>
      <c r="HM360" t="s">
        <v>3</v>
      </c>
      <c r="HN360" t="s">
        <v>3</v>
      </c>
      <c r="HO360" t="s">
        <v>3</v>
      </c>
      <c r="HP360" t="s">
        <v>3</v>
      </c>
      <c r="HQ360" t="s">
        <v>3</v>
      </c>
      <c r="HS360">
        <v>0</v>
      </c>
      <c r="IK360">
        <v>0</v>
      </c>
    </row>
    <row r="361" spans="1:255" x14ac:dyDescent="0.2">
      <c r="A361" s="2">
        <v>17</v>
      </c>
      <c r="B361" s="2">
        <v>1</v>
      </c>
      <c r="C361" s="2"/>
      <c r="D361" s="2"/>
      <c r="E361" s="2" t="s">
        <v>3</v>
      </c>
      <c r="F361" s="2" t="s">
        <v>344</v>
      </c>
      <c r="G361" s="2" t="s">
        <v>353</v>
      </c>
      <c r="H361" s="2" t="s">
        <v>320</v>
      </c>
      <c r="I361" s="2">
        <v>0</v>
      </c>
      <c r="J361" s="2">
        <v>0</v>
      </c>
      <c r="K361" s="2">
        <v>0</v>
      </c>
      <c r="L361" s="2">
        <v>1</v>
      </c>
      <c r="M361" s="2">
        <v>1</v>
      </c>
      <c r="N361" s="2">
        <f t="shared" si="492"/>
        <v>0</v>
      </c>
      <c r="O361" s="2">
        <f t="shared" si="493"/>
        <v>0</v>
      </c>
      <c r="P361" s="2">
        <f t="shared" si="494"/>
        <v>0</v>
      </c>
      <c r="Q361" s="2">
        <f t="shared" si="495"/>
        <v>0</v>
      </c>
      <c r="R361" s="2">
        <f t="shared" si="496"/>
        <v>0</v>
      </c>
      <c r="S361" s="2">
        <f t="shared" si="497"/>
        <v>0</v>
      </c>
      <c r="T361" s="2">
        <f t="shared" si="498"/>
        <v>0</v>
      </c>
      <c r="U361" s="2">
        <f t="shared" si="499"/>
        <v>0</v>
      </c>
      <c r="V361" s="2">
        <f t="shared" si="500"/>
        <v>0</v>
      </c>
      <c r="W361" s="2">
        <f t="shared" si="501"/>
        <v>0</v>
      </c>
      <c r="X361" s="2">
        <f t="shared" si="502"/>
        <v>0</v>
      </c>
      <c r="Y361" s="2">
        <f t="shared" si="503"/>
        <v>0</v>
      </c>
      <c r="Z361" s="2"/>
      <c r="AA361" s="2">
        <v>-1</v>
      </c>
      <c r="AB361" s="2">
        <f t="shared" si="504"/>
        <v>109.57</v>
      </c>
      <c r="AC361" s="2">
        <f t="shared" si="505"/>
        <v>109.57</v>
      </c>
      <c r="AD361" s="2">
        <f t="shared" si="506"/>
        <v>0</v>
      </c>
      <c r="AE361" s="2">
        <f t="shared" si="507"/>
        <v>0</v>
      </c>
      <c r="AF361" s="2">
        <f t="shared" si="508"/>
        <v>0</v>
      </c>
      <c r="AG361" s="2">
        <f t="shared" si="509"/>
        <v>0</v>
      </c>
      <c r="AH361" s="2">
        <f t="shared" si="510"/>
        <v>0</v>
      </c>
      <c r="AI361" s="2">
        <f t="shared" si="511"/>
        <v>0</v>
      </c>
      <c r="AJ361" s="2">
        <f t="shared" si="512"/>
        <v>0</v>
      </c>
      <c r="AK361" s="2">
        <v>109.57000000000001</v>
      </c>
      <c r="AL361" s="2">
        <v>109.57000000000001</v>
      </c>
      <c r="AM361" s="2">
        <v>0</v>
      </c>
      <c r="AN361" s="2">
        <v>0</v>
      </c>
      <c r="AO361" s="2">
        <v>0</v>
      </c>
      <c r="AP361" s="2">
        <v>0</v>
      </c>
      <c r="AQ361" s="2">
        <v>0</v>
      </c>
      <c r="AR361" s="2">
        <v>0</v>
      </c>
      <c r="AS361" s="2">
        <v>0</v>
      </c>
      <c r="AT361" s="2">
        <v>0</v>
      </c>
      <c r="AU361" s="2">
        <v>0</v>
      </c>
      <c r="AV361" s="2">
        <v>1</v>
      </c>
      <c r="AW361" s="2">
        <v>1</v>
      </c>
      <c r="AX361" s="2"/>
      <c r="AY361" s="2"/>
      <c r="AZ361" s="2">
        <v>1</v>
      </c>
      <c r="BA361" s="2">
        <v>1</v>
      </c>
      <c r="BB361" s="2">
        <v>1</v>
      </c>
      <c r="BC361" s="2">
        <v>1</v>
      </c>
      <c r="BD361" s="2" t="s">
        <v>3</v>
      </c>
      <c r="BE361" s="2" t="s">
        <v>3</v>
      </c>
      <c r="BF361" s="2" t="s">
        <v>3</v>
      </c>
      <c r="BG361" s="2" t="s">
        <v>3</v>
      </c>
      <c r="BH361" s="2">
        <v>3</v>
      </c>
      <c r="BI361" s="2">
        <v>1</v>
      </c>
      <c r="BJ361" s="2" t="s">
        <v>3</v>
      </c>
      <c r="BK361" s="2"/>
      <c r="BL361" s="2"/>
      <c r="BM361" s="2">
        <v>1100</v>
      </c>
      <c r="BN361" s="2">
        <v>0</v>
      </c>
      <c r="BO361" s="2" t="s">
        <v>3</v>
      </c>
      <c r="BP361" s="2">
        <v>0</v>
      </c>
      <c r="BQ361" s="2">
        <v>8</v>
      </c>
      <c r="BR361" s="2">
        <v>0</v>
      </c>
      <c r="BS361" s="2">
        <v>1</v>
      </c>
      <c r="BT361" s="2">
        <v>1</v>
      </c>
      <c r="BU361" s="2">
        <v>1</v>
      </c>
      <c r="BV361" s="2">
        <v>1</v>
      </c>
      <c r="BW361" s="2">
        <v>1</v>
      </c>
      <c r="BX361" s="2">
        <v>1</v>
      </c>
      <c r="BY361" s="2" t="s">
        <v>3</v>
      </c>
      <c r="BZ361" s="2">
        <v>0</v>
      </c>
      <c r="CA361" s="2">
        <v>0</v>
      </c>
      <c r="CB361" s="2" t="s">
        <v>3</v>
      </c>
      <c r="CC361" s="2"/>
      <c r="CD361" s="2"/>
      <c r="CE361" s="2">
        <v>0</v>
      </c>
      <c r="CF361" s="2">
        <v>0</v>
      </c>
      <c r="CG361" s="2">
        <v>0</v>
      </c>
      <c r="CH361" s="2">
        <v>0</v>
      </c>
      <c r="CI361" s="2">
        <v>0</v>
      </c>
      <c r="CJ361" s="2">
        <v>0</v>
      </c>
      <c r="CK361" s="2">
        <v>0</v>
      </c>
      <c r="CL361" s="2">
        <v>0</v>
      </c>
      <c r="CM361" s="2">
        <v>0</v>
      </c>
      <c r="CN361" s="2" t="s">
        <v>3</v>
      </c>
      <c r="CO361" s="2">
        <v>0</v>
      </c>
      <c r="CP361" s="2">
        <f t="shared" si="513"/>
        <v>0</v>
      </c>
      <c r="CQ361" s="2">
        <f t="shared" si="530"/>
        <v>109.57</v>
      </c>
      <c r="CR361" s="2">
        <f t="shared" si="531"/>
        <v>0</v>
      </c>
      <c r="CS361" s="2">
        <f t="shared" si="514"/>
        <v>0</v>
      </c>
      <c r="CT361" s="2">
        <f t="shared" si="515"/>
        <v>0</v>
      </c>
      <c r="CU361" s="2">
        <f t="shared" si="516"/>
        <v>0</v>
      </c>
      <c r="CV361" s="2">
        <f t="shared" si="517"/>
        <v>0</v>
      </c>
      <c r="CW361" s="2">
        <f t="shared" si="518"/>
        <v>0</v>
      </c>
      <c r="CX361" s="2">
        <f t="shared" si="519"/>
        <v>0</v>
      </c>
      <c r="CY361" s="2">
        <f t="shared" si="520"/>
        <v>0</v>
      </c>
      <c r="CZ361" s="2">
        <f t="shared" si="521"/>
        <v>0</v>
      </c>
      <c r="DA361" s="2"/>
      <c r="DB361" s="2"/>
      <c r="DC361" s="2" t="s">
        <v>3</v>
      </c>
      <c r="DD361" s="2" t="s">
        <v>3</v>
      </c>
      <c r="DE361" s="2" t="s">
        <v>3</v>
      </c>
      <c r="DF361" s="2" t="s">
        <v>3</v>
      </c>
      <c r="DG361" s="2" t="s">
        <v>3</v>
      </c>
      <c r="DH361" s="2" t="s">
        <v>3</v>
      </c>
      <c r="DI361" s="2" t="s">
        <v>3</v>
      </c>
      <c r="DJ361" s="2" t="s">
        <v>3</v>
      </c>
      <c r="DK361" s="2" t="s">
        <v>3</v>
      </c>
      <c r="DL361" s="2" t="s">
        <v>3</v>
      </c>
      <c r="DM361" s="2" t="s">
        <v>3</v>
      </c>
      <c r="DN361" s="2">
        <v>0</v>
      </c>
      <c r="DO361" s="2">
        <v>0</v>
      </c>
      <c r="DP361" s="2">
        <v>1</v>
      </c>
      <c r="DQ361" s="2">
        <v>1</v>
      </c>
      <c r="DR361" s="2"/>
      <c r="DS361" s="2"/>
      <c r="DT361" s="2"/>
      <c r="DU361" s="2">
        <v>1003</v>
      </c>
      <c r="DV361" s="2" t="s">
        <v>320</v>
      </c>
      <c r="DW361" s="2" t="s">
        <v>320</v>
      </c>
      <c r="DX361" s="2">
        <v>1</v>
      </c>
      <c r="DY361" s="2"/>
      <c r="DZ361" s="2" t="s">
        <v>3</v>
      </c>
      <c r="EA361" s="2" t="s">
        <v>3</v>
      </c>
      <c r="EB361" s="2" t="s">
        <v>3</v>
      </c>
      <c r="EC361" s="2" t="s">
        <v>3</v>
      </c>
      <c r="ED361" s="2"/>
      <c r="EE361" s="2">
        <v>83667004</v>
      </c>
      <c r="EF361" s="2">
        <v>8</v>
      </c>
      <c r="EG361" s="2" t="s">
        <v>346</v>
      </c>
      <c r="EH361" s="2">
        <v>0</v>
      </c>
      <c r="EI361" s="2" t="s">
        <v>3</v>
      </c>
      <c r="EJ361" s="2">
        <v>1</v>
      </c>
      <c r="EK361" s="2">
        <v>1100</v>
      </c>
      <c r="EL361" s="2" t="s">
        <v>347</v>
      </c>
      <c r="EM361" s="2" t="s">
        <v>348</v>
      </c>
      <c r="EN361" s="2"/>
      <c r="EO361" s="2" t="s">
        <v>3</v>
      </c>
      <c r="EP361" s="2"/>
      <c r="EQ361" s="2">
        <v>132096</v>
      </c>
      <c r="ER361" s="2">
        <v>109.57000000000001</v>
      </c>
      <c r="ES361" s="2">
        <v>109.57000000000001</v>
      </c>
      <c r="ET361" s="2">
        <v>0</v>
      </c>
      <c r="EU361" s="2">
        <v>0</v>
      </c>
      <c r="EV361" s="2">
        <v>0</v>
      </c>
      <c r="EW361" s="2">
        <v>0</v>
      </c>
      <c r="EX361" s="2">
        <v>0</v>
      </c>
      <c r="EY361" s="2">
        <v>0</v>
      </c>
      <c r="EZ361" s="2"/>
      <c r="FA361" s="2"/>
      <c r="FB361" s="2"/>
      <c r="FC361" s="2"/>
      <c r="FD361" s="2"/>
      <c r="FE361" s="2"/>
      <c r="FF361" s="2"/>
      <c r="FG361" s="2"/>
      <c r="FH361" s="2"/>
      <c r="FI361" s="2"/>
      <c r="FJ361" s="2"/>
      <c r="FK361" s="2"/>
      <c r="FL361" s="2"/>
      <c r="FM361" s="2"/>
      <c r="FN361" s="2"/>
      <c r="FO361" s="2"/>
      <c r="FP361" s="2"/>
      <c r="FQ361" s="2">
        <v>0</v>
      </c>
      <c r="FR361" s="2">
        <v>0</v>
      </c>
      <c r="FS361" s="2">
        <v>0</v>
      </c>
      <c r="FT361" s="2"/>
      <c r="FU361" s="2"/>
      <c r="FV361" s="2"/>
      <c r="FW361" s="2"/>
      <c r="FX361" s="2">
        <v>0</v>
      </c>
      <c r="FY361" s="2">
        <v>0</v>
      </c>
      <c r="FZ361" s="2"/>
      <c r="GA361" s="2" t="s">
        <v>3</v>
      </c>
      <c r="GB361" s="2"/>
      <c r="GC361" s="2"/>
      <c r="GD361" s="2">
        <v>1</v>
      </c>
      <c r="GE361" s="2"/>
      <c r="GF361" s="2">
        <v>1031420165</v>
      </c>
      <c r="GG361" s="2">
        <v>2</v>
      </c>
      <c r="GH361" s="2">
        <v>0</v>
      </c>
      <c r="GI361" s="2">
        <v>-2</v>
      </c>
      <c r="GJ361" s="2">
        <v>0</v>
      </c>
      <c r="GK361" s="2">
        <v>0</v>
      </c>
      <c r="GL361" s="2">
        <f t="shared" si="522"/>
        <v>0</v>
      </c>
      <c r="GM361" s="2">
        <f t="shared" si="523"/>
        <v>0</v>
      </c>
      <c r="GN361" s="2">
        <f t="shared" si="524"/>
        <v>0</v>
      </c>
      <c r="GO361" s="2">
        <f t="shared" si="525"/>
        <v>0</v>
      </c>
      <c r="GP361" s="2">
        <f t="shared" si="526"/>
        <v>0</v>
      </c>
      <c r="GQ361" s="2"/>
      <c r="GR361" s="2">
        <v>0</v>
      </c>
      <c r="GS361" s="2">
        <v>0</v>
      </c>
      <c r="GT361" s="2">
        <v>0</v>
      </c>
      <c r="GU361" s="2" t="s">
        <v>3</v>
      </c>
      <c r="GV361" s="2">
        <f t="shared" si="527"/>
        <v>0</v>
      </c>
      <c r="GW361" s="2">
        <v>1</v>
      </c>
      <c r="GX361" s="2">
        <f t="shared" si="528"/>
        <v>0</v>
      </c>
      <c r="GY361" s="2"/>
      <c r="GZ361" s="2"/>
      <c r="HA361" s="2">
        <v>0</v>
      </c>
      <c r="HB361" s="2">
        <v>0</v>
      </c>
      <c r="HC361" s="2">
        <f t="shared" si="529"/>
        <v>0</v>
      </c>
      <c r="HD361" s="2"/>
      <c r="HE361" s="2" t="s">
        <v>3</v>
      </c>
      <c r="HF361" s="2" t="s">
        <v>3</v>
      </c>
      <c r="HG361" s="2"/>
      <c r="HH361" s="2"/>
      <c r="HI361" s="2"/>
      <c r="HJ361" s="2"/>
      <c r="HK361" s="2"/>
      <c r="HL361" s="2"/>
      <c r="HM361" s="2" t="s">
        <v>3</v>
      </c>
      <c r="HN361" s="2" t="s">
        <v>3</v>
      </c>
      <c r="HO361" s="2" t="s">
        <v>3</v>
      </c>
      <c r="HP361" s="2" t="s">
        <v>3</v>
      </c>
      <c r="HQ361" s="2" t="s">
        <v>3</v>
      </c>
      <c r="HR361" s="2"/>
      <c r="HS361" s="2">
        <v>0</v>
      </c>
      <c r="HT361" s="2"/>
      <c r="HU361" s="2"/>
      <c r="HV361" s="2"/>
      <c r="HW361" s="2"/>
      <c r="HX361" s="2"/>
      <c r="HY361" s="2"/>
      <c r="HZ361" s="2"/>
      <c r="IA361" s="2"/>
      <c r="IB361" s="2"/>
      <c r="IC361" s="2"/>
      <c r="ID361" s="2"/>
      <c r="IE361" s="2"/>
      <c r="IF361" s="2"/>
      <c r="IG361" s="2"/>
      <c r="IH361" s="2"/>
      <c r="II361" s="2"/>
      <c r="IJ361" s="2"/>
      <c r="IK361" s="2">
        <v>0</v>
      </c>
      <c r="IL361" s="2"/>
      <c r="IM361" s="2"/>
      <c r="IN361" s="2"/>
      <c r="IO361" s="2"/>
      <c r="IP361" s="2"/>
      <c r="IQ361" s="2"/>
      <c r="IR361" s="2"/>
      <c r="IS361" s="2"/>
      <c r="IT361" s="2"/>
      <c r="IU361" s="2"/>
    </row>
    <row r="362" spans="1:255" x14ac:dyDescent="0.2">
      <c r="A362">
        <v>17</v>
      </c>
      <c r="B362">
        <v>1</v>
      </c>
      <c r="E362" t="s">
        <v>3</v>
      </c>
      <c r="F362" t="s">
        <v>344</v>
      </c>
      <c r="G362" t="s">
        <v>353</v>
      </c>
      <c r="H362" t="s">
        <v>320</v>
      </c>
      <c r="I362">
        <v>0</v>
      </c>
      <c r="J362">
        <v>0</v>
      </c>
      <c r="K362">
        <v>0</v>
      </c>
      <c r="L362">
        <v>1</v>
      </c>
      <c r="M362">
        <v>1</v>
      </c>
      <c r="N362">
        <f t="shared" si="492"/>
        <v>0</v>
      </c>
      <c r="O362">
        <f t="shared" si="493"/>
        <v>0</v>
      </c>
      <c r="P362">
        <f t="shared" si="494"/>
        <v>0</v>
      </c>
      <c r="Q362">
        <f t="shared" si="495"/>
        <v>0</v>
      </c>
      <c r="R362">
        <f t="shared" si="496"/>
        <v>0</v>
      </c>
      <c r="S362">
        <f t="shared" si="497"/>
        <v>0</v>
      </c>
      <c r="T362">
        <f t="shared" si="498"/>
        <v>0</v>
      </c>
      <c r="U362">
        <f t="shared" si="499"/>
        <v>0</v>
      </c>
      <c r="V362">
        <f t="shared" si="500"/>
        <v>0</v>
      </c>
      <c r="W362">
        <f t="shared" si="501"/>
        <v>0</v>
      </c>
      <c r="X362">
        <f t="shared" si="502"/>
        <v>0</v>
      </c>
      <c r="Y362">
        <f t="shared" si="503"/>
        <v>0</v>
      </c>
      <c r="AA362">
        <v>-1</v>
      </c>
      <c r="AB362">
        <f t="shared" si="504"/>
        <v>109.57</v>
      </c>
      <c r="AC362">
        <f t="shared" si="505"/>
        <v>109.57</v>
      </c>
      <c r="AD362">
        <f t="shared" si="506"/>
        <v>0</v>
      </c>
      <c r="AE362">
        <f t="shared" si="507"/>
        <v>0</v>
      </c>
      <c r="AF362">
        <f t="shared" si="508"/>
        <v>0</v>
      </c>
      <c r="AG362">
        <f t="shared" si="509"/>
        <v>0</v>
      </c>
      <c r="AH362">
        <f t="shared" si="510"/>
        <v>0</v>
      </c>
      <c r="AI362">
        <f t="shared" si="511"/>
        <v>0</v>
      </c>
      <c r="AJ362">
        <f t="shared" si="512"/>
        <v>0</v>
      </c>
      <c r="AK362">
        <v>109.57000000000001</v>
      </c>
      <c r="AL362">
        <v>109.57000000000001</v>
      </c>
      <c r="AM362">
        <v>0</v>
      </c>
      <c r="AN362">
        <v>0</v>
      </c>
      <c r="AO362">
        <v>0</v>
      </c>
      <c r="AP362">
        <v>0</v>
      </c>
      <c r="AQ362">
        <v>0</v>
      </c>
      <c r="AR362">
        <v>0</v>
      </c>
      <c r="AS362">
        <v>0</v>
      </c>
      <c r="AT362">
        <v>0</v>
      </c>
      <c r="AU362">
        <v>0</v>
      </c>
      <c r="AV362">
        <v>1</v>
      </c>
      <c r="AW362">
        <v>1</v>
      </c>
      <c r="AZ362">
        <v>1</v>
      </c>
      <c r="BA362">
        <v>1</v>
      </c>
      <c r="BB362">
        <v>1</v>
      </c>
      <c r="BC362">
        <v>1</v>
      </c>
      <c r="BD362" t="s">
        <v>3</v>
      </c>
      <c r="BE362" t="s">
        <v>3</v>
      </c>
      <c r="BF362" t="s">
        <v>3</v>
      </c>
      <c r="BG362" t="s">
        <v>3</v>
      </c>
      <c r="BH362">
        <v>3</v>
      </c>
      <c r="BI362">
        <v>1</v>
      </c>
      <c r="BJ362" t="s">
        <v>3</v>
      </c>
      <c r="BM362">
        <v>1100</v>
      </c>
      <c r="BN362">
        <v>0</v>
      </c>
      <c r="BO362" t="s">
        <v>3</v>
      </c>
      <c r="BP362">
        <v>0</v>
      </c>
      <c r="BQ362">
        <v>8</v>
      </c>
      <c r="BR362">
        <v>0</v>
      </c>
      <c r="BS362">
        <v>1</v>
      </c>
      <c r="BT362">
        <v>1</v>
      </c>
      <c r="BU362">
        <v>1</v>
      </c>
      <c r="BV362">
        <v>1</v>
      </c>
      <c r="BW362">
        <v>1</v>
      </c>
      <c r="BX362">
        <v>1</v>
      </c>
      <c r="BY362" t="s">
        <v>3</v>
      </c>
      <c r="BZ362">
        <v>0</v>
      </c>
      <c r="CA362">
        <v>0</v>
      </c>
      <c r="CB362" t="s">
        <v>3</v>
      </c>
      <c r="CE362">
        <v>0</v>
      </c>
      <c r="CF362">
        <v>0</v>
      </c>
      <c r="CG362">
        <v>0</v>
      </c>
      <c r="CH362">
        <v>0</v>
      </c>
      <c r="CI362">
        <v>0</v>
      </c>
      <c r="CJ362">
        <v>0</v>
      </c>
      <c r="CK362">
        <v>0</v>
      </c>
      <c r="CL362">
        <v>0</v>
      </c>
      <c r="CM362">
        <v>0</v>
      </c>
      <c r="CN362" t="s">
        <v>3</v>
      </c>
      <c r="CO362">
        <v>0</v>
      </c>
      <c r="CP362">
        <f t="shared" si="513"/>
        <v>0</v>
      </c>
      <c r="CQ362">
        <f t="shared" si="530"/>
        <v>109.57</v>
      </c>
      <c r="CR362">
        <f t="shared" si="531"/>
        <v>0</v>
      </c>
      <c r="CS362">
        <f t="shared" si="514"/>
        <v>0</v>
      </c>
      <c r="CT362">
        <f t="shared" si="515"/>
        <v>0</v>
      </c>
      <c r="CU362">
        <f t="shared" si="516"/>
        <v>0</v>
      </c>
      <c r="CV362">
        <f t="shared" si="517"/>
        <v>0</v>
      </c>
      <c r="CW362">
        <f t="shared" si="518"/>
        <v>0</v>
      </c>
      <c r="CX362">
        <f t="shared" si="519"/>
        <v>0</v>
      </c>
      <c r="CY362">
        <f t="shared" si="520"/>
        <v>0</v>
      </c>
      <c r="CZ362">
        <f t="shared" si="521"/>
        <v>0</v>
      </c>
      <c r="DC362" t="s">
        <v>3</v>
      </c>
      <c r="DD362" t="s">
        <v>3</v>
      </c>
      <c r="DE362" t="s">
        <v>3</v>
      </c>
      <c r="DF362" t="s">
        <v>3</v>
      </c>
      <c r="DG362" t="s">
        <v>3</v>
      </c>
      <c r="DH362" t="s">
        <v>3</v>
      </c>
      <c r="DI362" t="s">
        <v>3</v>
      </c>
      <c r="DJ362" t="s">
        <v>3</v>
      </c>
      <c r="DK362" t="s">
        <v>3</v>
      </c>
      <c r="DL362" t="s">
        <v>3</v>
      </c>
      <c r="DM362" t="s">
        <v>3</v>
      </c>
      <c r="DN362">
        <v>0</v>
      </c>
      <c r="DO362">
        <v>0</v>
      </c>
      <c r="DP362">
        <v>1</v>
      </c>
      <c r="DQ362">
        <v>1</v>
      </c>
      <c r="DU362">
        <v>1003</v>
      </c>
      <c r="DV362" t="s">
        <v>320</v>
      </c>
      <c r="DW362" t="s">
        <v>320</v>
      </c>
      <c r="DX362">
        <v>1</v>
      </c>
      <c r="DZ362" t="s">
        <v>3</v>
      </c>
      <c r="EA362" t="s">
        <v>3</v>
      </c>
      <c r="EB362" t="s">
        <v>3</v>
      </c>
      <c r="EC362" t="s">
        <v>3</v>
      </c>
      <c r="EE362">
        <v>83667004</v>
      </c>
      <c r="EF362">
        <v>8</v>
      </c>
      <c r="EG362" t="s">
        <v>346</v>
      </c>
      <c r="EH362">
        <v>0</v>
      </c>
      <c r="EI362" t="s">
        <v>3</v>
      </c>
      <c r="EJ362">
        <v>1</v>
      </c>
      <c r="EK362">
        <v>1100</v>
      </c>
      <c r="EL362" t="s">
        <v>347</v>
      </c>
      <c r="EM362" t="s">
        <v>348</v>
      </c>
      <c r="EO362" t="s">
        <v>3</v>
      </c>
      <c r="EQ362">
        <v>132096</v>
      </c>
      <c r="ER362">
        <v>109.57000000000001</v>
      </c>
      <c r="ES362">
        <v>109.57000000000001</v>
      </c>
      <c r="ET362">
        <v>0</v>
      </c>
      <c r="EU362">
        <v>0</v>
      </c>
      <c r="EV362">
        <v>0</v>
      </c>
      <c r="EW362">
        <v>0</v>
      </c>
      <c r="EX362">
        <v>0</v>
      </c>
      <c r="EY362">
        <v>0</v>
      </c>
      <c r="FQ362">
        <v>0</v>
      </c>
      <c r="FR362">
        <v>0</v>
      </c>
      <c r="FS362">
        <v>0</v>
      </c>
      <c r="FX362">
        <v>0</v>
      </c>
      <c r="FY362">
        <v>0</v>
      </c>
      <c r="GA362" t="s">
        <v>3</v>
      </c>
      <c r="GD362">
        <v>1</v>
      </c>
      <c r="GF362">
        <v>1031420165</v>
      </c>
      <c r="GG362">
        <v>2</v>
      </c>
      <c r="GH362">
        <v>0</v>
      </c>
      <c r="GI362">
        <v>-2</v>
      </c>
      <c r="GJ362">
        <v>0</v>
      </c>
      <c r="GK362">
        <v>0</v>
      </c>
      <c r="GL362">
        <f t="shared" si="522"/>
        <v>0</v>
      </c>
      <c r="GM362">
        <f t="shared" si="523"/>
        <v>0</v>
      </c>
      <c r="GN362">
        <f t="shared" si="524"/>
        <v>0</v>
      </c>
      <c r="GO362">
        <f t="shared" si="525"/>
        <v>0</v>
      </c>
      <c r="GP362">
        <f t="shared" si="526"/>
        <v>0</v>
      </c>
      <c r="GR362">
        <v>0</v>
      </c>
      <c r="GS362">
        <v>0</v>
      </c>
      <c r="GT362">
        <v>0</v>
      </c>
      <c r="GU362" t="s">
        <v>3</v>
      </c>
      <c r="GV362">
        <f t="shared" si="527"/>
        <v>0</v>
      </c>
      <c r="GW362">
        <v>1</v>
      </c>
      <c r="GX362">
        <f t="shared" si="528"/>
        <v>0</v>
      </c>
      <c r="HA362">
        <v>0</v>
      </c>
      <c r="HB362">
        <v>0</v>
      </c>
      <c r="HC362">
        <f t="shared" si="529"/>
        <v>0</v>
      </c>
      <c r="HE362" t="s">
        <v>3</v>
      </c>
      <c r="HF362" t="s">
        <v>3</v>
      </c>
      <c r="HM362" t="s">
        <v>3</v>
      </c>
      <c r="HN362" t="s">
        <v>3</v>
      </c>
      <c r="HO362" t="s">
        <v>3</v>
      </c>
      <c r="HP362" t="s">
        <v>3</v>
      </c>
      <c r="HQ362" t="s">
        <v>3</v>
      </c>
      <c r="HS362">
        <v>0</v>
      </c>
      <c r="IK362">
        <v>0</v>
      </c>
    </row>
    <row r="363" spans="1:255" x14ac:dyDescent="0.2">
      <c r="A363" s="2">
        <v>17</v>
      </c>
      <c r="B363" s="2">
        <v>1</v>
      </c>
      <c r="C363" s="2"/>
      <c r="D363" s="2"/>
      <c r="E363" s="2" t="s">
        <v>354</v>
      </c>
      <c r="F363" s="2" t="s">
        <v>344</v>
      </c>
      <c r="G363" s="2" t="s">
        <v>355</v>
      </c>
      <c r="H363" s="2" t="s">
        <v>43</v>
      </c>
      <c r="I363" s="2">
        <v>0</v>
      </c>
      <c r="J363" s="2">
        <v>0</v>
      </c>
      <c r="K363" s="2">
        <v>0</v>
      </c>
      <c r="L363" s="2">
        <v>10</v>
      </c>
      <c r="M363" s="2">
        <v>10</v>
      </c>
      <c r="N363" s="2">
        <f t="shared" si="492"/>
        <v>0</v>
      </c>
      <c r="O363" s="2">
        <f t="shared" si="493"/>
        <v>0</v>
      </c>
      <c r="P363" s="2">
        <f t="shared" si="494"/>
        <v>0</v>
      </c>
      <c r="Q363" s="2">
        <f t="shared" si="495"/>
        <v>0</v>
      </c>
      <c r="R363" s="2">
        <f t="shared" si="496"/>
        <v>0</v>
      </c>
      <c r="S363" s="2">
        <f t="shared" si="497"/>
        <v>0</v>
      </c>
      <c r="T363" s="2">
        <f t="shared" si="498"/>
        <v>0</v>
      </c>
      <c r="U363" s="2">
        <f t="shared" si="499"/>
        <v>0</v>
      </c>
      <c r="V363" s="2">
        <f t="shared" si="500"/>
        <v>0</v>
      </c>
      <c r="W363" s="2">
        <f t="shared" si="501"/>
        <v>0</v>
      </c>
      <c r="X363" s="2">
        <f t="shared" si="502"/>
        <v>0</v>
      </c>
      <c r="Y363" s="2">
        <f t="shared" si="503"/>
        <v>0</v>
      </c>
      <c r="Z363" s="2"/>
      <c r="AA363" s="2">
        <v>85057682</v>
      </c>
      <c r="AB363" s="2">
        <f t="shared" si="504"/>
        <v>12593.29</v>
      </c>
      <c r="AC363" s="2">
        <f t="shared" si="505"/>
        <v>12593.29</v>
      </c>
      <c r="AD363" s="2">
        <f t="shared" si="506"/>
        <v>0</v>
      </c>
      <c r="AE363" s="2">
        <f t="shared" si="507"/>
        <v>0</v>
      </c>
      <c r="AF363" s="2">
        <f t="shared" si="508"/>
        <v>0</v>
      </c>
      <c r="AG363" s="2">
        <f t="shared" si="509"/>
        <v>0</v>
      </c>
      <c r="AH363" s="2">
        <f t="shared" si="510"/>
        <v>0</v>
      </c>
      <c r="AI363" s="2">
        <f t="shared" si="511"/>
        <v>0</v>
      </c>
      <c r="AJ363" s="2">
        <f t="shared" si="512"/>
        <v>0</v>
      </c>
      <c r="AK363" s="2">
        <v>12593.29</v>
      </c>
      <c r="AL363" s="2">
        <v>12593.29</v>
      </c>
      <c r="AM363" s="2">
        <v>0</v>
      </c>
      <c r="AN363" s="2">
        <v>0</v>
      </c>
      <c r="AO363" s="2">
        <v>0</v>
      </c>
      <c r="AP363" s="2">
        <v>0</v>
      </c>
      <c r="AQ363" s="2">
        <v>0</v>
      </c>
      <c r="AR363" s="2">
        <v>0</v>
      </c>
      <c r="AS363" s="2">
        <v>0</v>
      </c>
      <c r="AT363" s="2">
        <v>0</v>
      </c>
      <c r="AU363" s="2">
        <v>0</v>
      </c>
      <c r="AV363" s="2">
        <v>1</v>
      </c>
      <c r="AW363" s="2">
        <v>1</v>
      </c>
      <c r="AX363" s="2"/>
      <c r="AY363" s="2"/>
      <c r="AZ363" s="2">
        <v>1</v>
      </c>
      <c r="BA363" s="2">
        <v>1</v>
      </c>
      <c r="BB363" s="2">
        <v>1</v>
      </c>
      <c r="BC363" s="2">
        <v>1</v>
      </c>
      <c r="BD363" s="2" t="s">
        <v>3</v>
      </c>
      <c r="BE363" s="2" t="s">
        <v>3</v>
      </c>
      <c r="BF363" s="2" t="s">
        <v>3</v>
      </c>
      <c r="BG363" s="2" t="s">
        <v>3</v>
      </c>
      <c r="BH363" s="2">
        <v>3</v>
      </c>
      <c r="BI363" s="2">
        <v>1</v>
      </c>
      <c r="BJ363" s="2" t="s">
        <v>3</v>
      </c>
      <c r="BK363" s="2"/>
      <c r="BL363" s="2"/>
      <c r="BM363" s="2">
        <v>1100</v>
      </c>
      <c r="BN363" s="2">
        <v>0</v>
      </c>
      <c r="BO363" s="2" t="s">
        <v>3</v>
      </c>
      <c r="BP363" s="2">
        <v>0</v>
      </c>
      <c r="BQ363" s="2">
        <v>8</v>
      </c>
      <c r="BR363" s="2">
        <v>0</v>
      </c>
      <c r="BS363" s="2">
        <v>1</v>
      </c>
      <c r="BT363" s="2">
        <v>1</v>
      </c>
      <c r="BU363" s="2">
        <v>1</v>
      </c>
      <c r="BV363" s="2">
        <v>1</v>
      </c>
      <c r="BW363" s="2">
        <v>1</v>
      </c>
      <c r="BX363" s="2">
        <v>1</v>
      </c>
      <c r="BY363" s="2" t="s">
        <v>3</v>
      </c>
      <c r="BZ363" s="2">
        <v>0</v>
      </c>
      <c r="CA363" s="2">
        <v>0</v>
      </c>
      <c r="CB363" s="2" t="s">
        <v>3</v>
      </c>
      <c r="CC363" s="2"/>
      <c r="CD363" s="2"/>
      <c r="CE363" s="2">
        <v>0</v>
      </c>
      <c r="CF363" s="2">
        <v>0</v>
      </c>
      <c r="CG363" s="2">
        <v>0</v>
      </c>
      <c r="CH363" s="2">
        <v>19</v>
      </c>
      <c r="CI363" s="2">
        <v>0</v>
      </c>
      <c r="CJ363" s="2">
        <v>0</v>
      </c>
      <c r="CK363" s="2">
        <v>0</v>
      </c>
      <c r="CL363" s="2">
        <v>0</v>
      </c>
      <c r="CM363" s="2">
        <v>0</v>
      </c>
      <c r="CN363" s="2" t="s">
        <v>3</v>
      </c>
      <c r="CO363" s="2">
        <v>0</v>
      </c>
      <c r="CP363" s="2">
        <f t="shared" si="513"/>
        <v>0</v>
      </c>
      <c r="CQ363" s="2">
        <f>ROUND(AL363,2)</f>
        <v>12593.29</v>
      </c>
      <c r="CR363" s="2">
        <f>ROUND(AM363,2)</f>
        <v>0</v>
      </c>
      <c r="CS363" s="2">
        <f t="shared" si="514"/>
        <v>0</v>
      </c>
      <c r="CT363" s="2">
        <f t="shared" si="515"/>
        <v>0</v>
      </c>
      <c r="CU363" s="2">
        <f t="shared" si="516"/>
        <v>0</v>
      </c>
      <c r="CV363" s="2">
        <f t="shared" si="517"/>
        <v>0</v>
      </c>
      <c r="CW363" s="2">
        <f t="shared" si="518"/>
        <v>0</v>
      </c>
      <c r="CX363" s="2">
        <f t="shared" si="519"/>
        <v>0</v>
      </c>
      <c r="CY363" s="2">
        <f t="shared" si="520"/>
        <v>0</v>
      </c>
      <c r="CZ363" s="2">
        <f t="shared" si="521"/>
        <v>0</v>
      </c>
      <c r="DA363" s="2"/>
      <c r="DB363" s="2"/>
      <c r="DC363" s="2" t="s">
        <v>3</v>
      </c>
      <c r="DD363" s="2" t="s">
        <v>3</v>
      </c>
      <c r="DE363" s="2" t="s">
        <v>3</v>
      </c>
      <c r="DF363" s="2" t="s">
        <v>3</v>
      </c>
      <c r="DG363" s="2" t="s">
        <v>3</v>
      </c>
      <c r="DH363" s="2" t="s">
        <v>3</v>
      </c>
      <c r="DI363" s="2" t="s">
        <v>3</v>
      </c>
      <c r="DJ363" s="2" t="s">
        <v>3</v>
      </c>
      <c r="DK363" s="2" t="s">
        <v>3</v>
      </c>
      <c r="DL363" s="2" t="s">
        <v>3</v>
      </c>
      <c r="DM363" s="2" t="s">
        <v>3</v>
      </c>
      <c r="DN363" s="2">
        <v>0</v>
      </c>
      <c r="DO363" s="2">
        <v>0</v>
      </c>
      <c r="DP363" s="2">
        <v>1</v>
      </c>
      <c r="DQ363" s="2">
        <v>1</v>
      </c>
      <c r="DR363" s="2"/>
      <c r="DS363" s="2"/>
      <c r="DT363" s="2"/>
      <c r="DU363" s="2">
        <v>1013</v>
      </c>
      <c r="DV363" s="2" t="s">
        <v>43</v>
      </c>
      <c r="DW363" s="2" t="s">
        <v>43</v>
      </c>
      <c r="DX363" s="2">
        <v>1</v>
      </c>
      <c r="DY363" s="2"/>
      <c r="DZ363" s="2" t="s">
        <v>3</v>
      </c>
      <c r="EA363" s="2" t="s">
        <v>3</v>
      </c>
      <c r="EB363" s="2" t="s">
        <v>3</v>
      </c>
      <c r="EC363" s="2" t="s">
        <v>3</v>
      </c>
      <c r="ED363" s="2"/>
      <c r="EE363" s="2">
        <v>83667004</v>
      </c>
      <c r="EF363" s="2">
        <v>8</v>
      </c>
      <c r="EG363" s="2" t="s">
        <v>346</v>
      </c>
      <c r="EH363" s="2">
        <v>0</v>
      </c>
      <c r="EI363" s="2" t="s">
        <v>3</v>
      </c>
      <c r="EJ363" s="2">
        <v>1</v>
      </c>
      <c r="EK363" s="2">
        <v>1100</v>
      </c>
      <c r="EL363" s="2" t="s">
        <v>347</v>
      </c>
      <c r="EM363" s="2" t="s">
        <v>348</v>
      </c>
      <c r="EN363" s="2"/>
      <c r="EO363" s="2" t="s">
        <v>3</v>
      </c>
      <c r="EP363" s="2"/>
      <c r="EQ363" s="2">
        <v>131072</v>
      </c>
      <c r="ER363" s="2">
        <v>12593.29</v>
      </c>
      <c r="ES363" s="2">
        <v>12593.29</v>
      </c>
      <c r="ET363" s="2">
        <v>0</v>
      </c>
      <c r="EU363" s="2">
        <v>0</v>
      </c>
      <c r="EV363" s="2">
        <v>0</v>
      </c>
      <c r="EW363" s="2">
        <v>0</v>
      </c>
      <c r="EX363" s="2">
        <v>0</v>
      </c>
      <c r="EY363" s="2">
        <v>0</v>
      </c>
      <c r="EZ363" s="2">
        <v>5</v>
      </c>
      <c r="FA363" s="2"/>
      <c r="FB363" s="2"/>
      <c r="FC363" s="2">
        <v>0</v>
      </c>
      <c r="FD363" s="2">
        <v>18</v>
      </c>
      <c r="FE363" s="2"/>
      <c r="FF363" s="2">
        <v>11986.76</v>
      </c>
      <c r="FG363" s="2"/>
      <c r="FH363" s="2"/>
      <c r="FI363" s="2"/>
      <c r="FJ363" s="2"/>
      <c r="FK363" s="2"/>
      <c r="FL363" s="2"/>
      <c r="FM363" s="2"/>
      <c r="FN363" s="2"/>
      <c r="FO363" s="2"/>
      <c r="FP363" s="2"/>
      <c r="FQ363" s="2">
        <v>0</v>
      </c>
      <c r="FR363" s="2">
        <v>0</v>
      </c>
      <c r="FS363" s="2">
        <v>0</v>
      </c>
      <c r="FT363" s="2"/>
      <c r="FU363" s="2"/>
      <c r="FV363" s="2"/>
      <c r="FW363" s="2"/>
      <c r="FX363" s="2">
        <v>0</v>
      </c>
      <c r="FY363" s="2">
        <v>0</v>
      </c>
      <c r="FZ363" s="2"/>
      <c r="GA363" s="2" t="s">
        <v>356</v>
      </c>
      <c r="GB363" s="2"/>
      <c r="GC363" s="2"/>
      <c r="GD363" s="2">
        <v>1</v>
      </c>
      <c r="GE363" s="2"/>
      <c r="GF363" s="2">
        <v>-1189824079</v>
      </c>
      <c r="GG363" s="2">
        <v>2</v>
      </c>
      <c r="GH363" s="2">
        <v>3</v>
      </c>
      <c r="GI363" s="2">
        <v>-2</v>
      </c>
      <c r="GJ363" s="2">
        <v>0</v>
      </c>
      <c r="GK363" s="2">
        <v>0</v>
      </c>
      <c r="GL363" s="2">
        <f t="shared" si="522"/>
        <v>0</v>
      </c>
      <c r="GM363" s="2">
        <f t="shared" si="523"/>
        <v>0</v>
      </c>
      <c r="GN363" s="2">
        <f t="shared" si="524"/>
        <v>0</v>
      </c>
      <c r="GO363" s="2">
        <f t="shared" si="525"/>
        <v>0</v>
      </c>
      <c r="GP363" s="2">
        <f t="shared" si="526"/>
        <v>0</v>
      </c>
      <c r="GQ363" s="2"/>
      <c r="GR363" s="2">
        <v>1</v>
      </c>
      <c r="GS363" s="2">
        <v>1</v>
      </c>
      <c r="GT363" s="2">
        <v>0</v>
      </c>
      <c r="GU363" s="2" t="s">
        <v>3</v>
      </c>
      <c r="GV363" s="2">
        <f t="shared" si="527"/>
        <v>0</v>
      </c>
      <c r="GW363" s="2">
        <v>1</v>
      </c>
      <c r="GX363" s="2">
        <f t="shared" si="528"/>
        <v>0</v>
      </c>
      <c r="GY363" s="2"/>
      <c r="GZ363" s="2"/>
      <c r="HA363" s="2">
        <v>0</v>
      </c>
      <c r="HB363" s="2">
        <v>0</v>
      </c>
      <c r="HC363" s="2">
        <f t="shared" si="529"/>
        <v>0</v>
      </c>
      <c r="HD363" s="2"/>
      <c r="HE363" s="2" t="s">
        <v>73</v>
      </c>
      <c r="HF363" s="2" t="s">
        <v>68</v>
      </c>
      <c r="HG363" s="2">
        <f>ROUND(ROUND(AL363,2)*I363,2)</f>
        <v>0</v>
      </c>
      <c r="HH363" s="2"/>
      <c r="HI363" s="2"/>
      <c r="HJ363" s="2"/>
      <c r="HK363" s="2"/>
      <c r="HL363" s="2"/>
      <c r="HM363" s="2" t="s">
        <v>3</v>
      </c>
      <c r="HN363" s="2" t="s">
        <v>3</v>
      </c>
      <c r="HO363" s="2" t="s">
        <v>3</v>
      </c>
      <c r="HP363" s="2" t="s">
        <v>3</v>
      </c>
      <c r="HQ363" s="2" t="s">
        <v>3</v>
      </c>
      <c r="HR363" s="2"/>
      <c r="HS363" s="2">
        <v>0</v>
      </c>
      <c r="HT363" s="2"/>
      <c r="HU363" s="2"/>
      <c r="HV363" s="2"/>
      <c r="HW363" s="2"/>
      <c r="HX363" s="2"/>
      <c r="HY363" s="2"/>
      <c r="HZ363" s="2"/>
      <c r="IA363" s="2"/>
      <c r="IB363" s="2"/>
      <c r="IC363" s="2"/>
      <c r="ID363" s="2"/>
      <c r="IE363" s="2"/>
      <c r="IF363" s="2"/>
      <c r="IG363" s="2"/>
      <c r="IH363" s="2"/>
      <c r="II363" s="2"/>
      <c r="IJ363" s="2"/>
      <c r="IK363" s="2">
        <v>0</v>
      </c>
      <c r="IL363" s="2"/>
      <c r="IM363" s="2"/>
      <c r="IN363" s="2"/>
      <c r="IO363" s="2"/>
      <c r="IP363" s="2"/>
      <c r="IQ363" s="2"/>
      <c r="IR363" s="2"/>
      <c r="IS363" s="2"/>
      <c r="IT363" s="2"/>
      <c r="IU363" s="2"/>
    </row>
    <row r="364" spans="1:255" x14ac:dyDescent="0.2">
      <c r="A364">
        <v>17</v>
      </c>
      <c r="B364">
        <v>1</v>
      </c>
      <c r="E364" t="s">
        <v>354</v>
      </c>
      <c r="F364" t="s">
        <v>344</v>
      </c>
      <c r="G364" t="s">
        <v>355</v>
      </c>
      <c r="H364" t="s">
        <v>43</v>
      </c>
      <c r="I364">
        <v>0</v>
      </c>
      <c r="J364">
        <v>0</v>
      </c>
      <c r="K364">
        <v>0</v>
      </c>
      <c r="L364">
        <v>10</v>
      </c>
      <c r="M364">
        <v>10</v>
      </c>
      <c r="N364">
        <f t="shared" si="492"/>
        <v>0</v>
      </c>
      <c r="O364">
        <f t="shared" si="493"/>
        <v>0</v>
      </c>
      <c r="P364">
        <f t="shared" si="494"/>
        <v>0</v>
      </c>
      <c r="Q364">
        <f t="shared" si="495"/>
        <v>0</v>
      </c>
      <c r="R364">
        <f t="shared" si="496"/>
        <v>0</v>
      </c>
      <c r="S364">
        <f t="shared" si="497"/>
        <v>0</v>
      </c>
      <c r="T364">
        <f t="shared" si="498"/>
        <v>0</v>
      </c>
      <c r="U364">
        <f t="shared" si="499"/>
        <v>0</v>
      </c>
      <c r="V364">
        <f t="shared" si="500"/>
        <v>0</v>
      </c>
      <c r="W364">
        <f t="shared" si="501"/>
        <v>0</v>
      </c>
      <c r="X364">
        <f t="shared" si="502"/>
        <v>0</v>
      </c>
      <c r="Y364">
        <f t="shared" si="503"/>
        <v>0</v>
      </c>
      <c r="AA364">
        <v>85057623</v>
      </c>
      <c r="AB364">
        <f t="shared" si="504"/>
        <v>12593.29</v>
      </c>
      <c r="AC364">
        <f t="shared" si="505"/>
        <v>12593.29</v>
      </c>
      <c r="AD364">
        <f t="shared" si="506"/>
        <v>0</v>
      </c>
      <c r="AE364">
        <f t="shared" si="507"/>
        <v>0</v>
      </c>
      <c r="AF364">
        <f t="shared" si="508"/>
        <v>0</v>
      </c>
      <c r="AG364">
        <f t="shared" si="509"/>
        <v>0</v>
      </c>
      <c r="AH364">
        <f t="shared" si="510"/>
        <v>0</v>
      </c>
      <c r="AI364">
        <f t="shared" si="511"/>
        <v>0</v>
      </c>
      <c r="AJ364">
        <f t="shared" si="512"/>
        <v>0</v>
      </c>
      <c r="AK364">
        <v>12593.29</v>
      </c>
      <c r="AL364">
        <v>12593.29</v>
      </c>
      <c r="AM364">
        <v>0</v>
      </c>
      <c r="AN364">
        <v>0</v>
      </c>
      <c r="AO364">
        <v>0</v>
      </c>
      <c r="AP364">
        <v>0</v>
      </c>
      <c r="AQ364">
        <v>0</v>
      </c>
      <c r="AR364">
        <v>0</v>
      </c>
      <c r="AS364">
        <v>0</v>
      </c>
      <c r="AT364">
        <v>0</v>
      </c>
      <c r="AU364">
        <v>0</v>
      </c>
      <c r="AV364">
        <v>1</v>
      </c>
      <c r="AW364">
        <v>1</v>
      </c>
      <c r="AZ364">
        <v>1</v>
      </c>
      <c r="BA364">
        <v>1</v>
      </c>
      <c r="BB364">
        <v>1</v>
      </c>
      <c r="BC364">
        <v>1</v>
      </c>
      <c r="BD364" t="s">
        <v>3</v>
      </c>
      <c r="BE364" t="s">
        <v>3</v>
      </c>
      <c r="BF364" t="s">
        <v>3</v>
      </c>
      <c r="BG364" t="s">
        <v>3</v>
      </c>
      <c r="BH364">
        <v>3</v>
      </c>
      <c r="BI364">
        <v>1</v>
      </c>
      <c r="BJ364" t="s">
        <v>3</v>
      </c>
      <c r="BM364">
        <v>1100</v>
      </c>
      <c r="BN364">
        <v>0</v>
      </c>
      <c r="BO364" t="s">
        <v>3</v>
      </c>
      <c r="BP364">
        <v>0</v>
      </c>
      <c r="BQ364">
        <v>8</v>
      </c>
      <c r="BR364">
        <v>0</v>
      </c>
      <c r="BS364">
        <v>1</v>
      </c>
      <c r="BT364">
        <v>1</v>
      </c>
      <c r="BU364">
        <v>1</v>
      </c>
      <c r="BV364">
        <v>1</v>
      </c>
      <c r="BW364">
        <v>1</v>
      </c>
      <c r="BX364">
        <v>1</v>
      </c>
      <c r="BY364" t="s">
        <v>3</v>
      </c>
      <c r="BZ364">
        <v>0</v>
      </c>
      <c r="CA364">
        <v>0</v>
      </c>
      <c r="CB364" t="s">
        <v>3</v>
      </c>
      <c r="CE364">
        <v>0</v>
      </c>
      <c r="CF364">
        <v>0</v>
      </c>
      <c r="CG364">
        <v>0</v>
      </c>
      <c r="CH364">
        <v>19</v>
      </c>
      <c r="CI364">
        <v>0</v>
      </c>
      <c r="CJ364">
        <v>0</v>
      </c>
      <c r="CK364">
        <v>0</v>
      </c>
      <c r="CL364">
        <v>0</v>
      </c>
      <c r="CM364">
        <v>0</v>
      </c>
      <c r="CN364" t="s">
        <v>3</v>
      </c>
      <c r="CO364">
        <v>0</v>
      </c>
      <c r="CP364">
        <f t="shared" si="513"/>
        <v>0</v>
      </c>
      <c r="CQ364">
        <f>ROUND(AL364,2)</f>
        <v>12593.29</v>
      </c>
      <c r="CR364">
        <f>ROUND(AM364,2)</f>
        <v>0</v>
      </c>
      <c r="CS364">
        <f t="shared" si="514"/>
        <v>0</v>
      </c>
      <c r="CT364">
        <f t="shared" si="515"/>
        <v>0</v>
      </c>
      <c r="CU364">
        <f t="shared" si="516"/>
        <v>0</v>
      </c>
      <c r="CV364">
        <f t="shared" si="517"/>
        <v>0</v>
      </c>
      <c r="CW364">
        <f t="shared" si="518"/>
        <v>0</v>
      </c>
      <c r="CX364">
        <f t="shared" si="519"/>
        <v>0</v>
      </c>
      <c r="CY364">
        <f t="shared" si="520"/>
        <v>0</v>
      </c>
      <c r="CZ364">
        <f t="shared" si="521"/>
        <v>0</v>
      </c>
      <c r="DC364" t="s">
        <v>3</v>
      </c>
      <c r="DD364" t="s">
        <v>3</v>
      </c>
      <c r="DE364" t="s">
        <v>3</v>
      </c>
      <c r="DF364" t="s">
        <v>3</v>
      </c>
      <c r="DG364" t="s">
        <v>3</v>
      </c>
      <c r="DH364" t="s">
        <v>3</v>
      </c>
      <c r="DI364" t="s">
        <v>3</v>
      </c>
      <c r="DJ364" t="s">
        <v>3</v>
      </c>
      <c r="DK364" t="s">
        <v>3</v>
      </c>
      <c r="DL364" t="s">
        <v>3</v>
      </c>
      <c r="DM364" t="s">
        <v>3</v>
      </c>
      <c r="DN364">
        <v>0</v>
      </c>
      <c r="DO364">
        <v>0</v>
      </c>
      <c r="DP364">
        <v>1</v>
      </c>
      <c r="DQ364">
        <v>1</v>
      </c>
      <c r="DU364">
        <v>1013</v>
      </c>
      <c r="DV364" t="s">
        <v>43</v>
      </c>
      <c r="DW364" t="s">
        <v>43</v>
      </c>
      <c r="DX364">
        <v>1</v>
      </c>
      <c r="DZ364" t="s">
        <v>3</v>
      </c>
      <c r="EA364" t="s">
        <v>3</v>
      </c>
      <c r="EB364" t="s">
        <v>3</v>
      </c>
      <c r="EC364" t="s">
        <v>3</v>
      </c>
      <c r="EE364">
        <v>83667004</v>
      </c>
      <c r="EF364">
        <v>8</v>
      </c>
      <c r="EG364" t="s">
        <v>346</v>
      </c>
      <c r="EH364">
        <v>0</v>
      </c>
      <c r="EI364" t="s">
        <v>3</v>
      </c>
      <c r="EJ364">
        <v>1</v>
      </c>
      <c r="EK364">
        <v>1100</v>
      </c>
      <c r="EL364" t="s">
        <v>347</v>
      </c>
      <c r="EM364" t="s">
        <v>348</v>
      </c>
      <c r="EO364" t="s">
        <v>3</v>
      </c>
      <c r="EQ364">
        <v>131072</v>
      </c>
      <c r="ER364">
        <v>12593.29</v>
      </c>
      <c r="ES364">
        <v>12593.29</v>
      </c>
      <c r="ET364">
        <v>0</v>
      </c>
      <c r="EU364">
        <v>0</v>
      </c>
      <c r="EV364">
        <v>0</v>
      </c>
      <c r="EW364">
        <v>0</v>
      </c>
      <c r="EX364">
        <v>0</v>
      </c>
      <c r="EY364">
        <v>0</v>
      </c>
      <c r="EZ364">
        <v>5</v>
      </c>
      <c r="FC364">
        <v>0</v>
      </c>
      <c r="FD364">
        <v>18</v>
      </c>
      <c r="FF364">
        <v>11986.76</v>
      </c>
      <c r="FQ364">
        <v>0</v>
      </c>
      <c r="FR364">
        <v>0</v>
      </c>
      <c r="FS364">
        <v>0</v>
      </c>
      <c r="FX364">
        <v>0</v>
      </c>
      <c r="FY364">
        <v>0</v>
      </c>
      <c r="GA364" t="s">
        <v>356</v>
      </c>
      <c r="GD364">
        <v>1</v>
      </c>
      <c r="GF364">
        <v>-1189824079</v>
      </c>
      <c r="GG364">
        <v>2</v>
      </c>
      <c r="GH364">
        <v>3</v>
      </c>
      <c r="GI364">
        <v>-2</v>
      </c>
      <c r="GJ364">
        <v>0</v>
      </c>
      <c r="GK364">
        <v>0</v>
      </c>
      <c r="GL364">
        <f t="shared" si="522"/>
        <v>0</v>
      </c>
      <c r="GM364">
        <f t="shared" si="523"/>
        <v>0</v>
      </c>
      <c r="GN364">
        <f t="shared" si="524"/>
        <v>0</v>
      </c>
      <c r="GO364">
        <f t="shared" si="525"/>
        <v>0</v>
      </c>
      <c r="GP364">
        <f t="shared" si="526"/>
        <v>0</v>
      </c>
      <c r="GR364">
        <v>1</v>
      </c>
      <c r="GS364">
        <v>1</v>
      </c>
      <c r="GT364">
        <v>0</v>
      </c>
      <c r="GU364" t="s">
        <v>3</v>
      </c>
      <c r="GV364">
        <f t="shared" si="527"/>
        <v>0</v>
      </c>
      <c r="GW364">
        <v>1</v>
      </c>
      <c r="GX364">
        <f t="shared" si="528"/>
        <v>0</v>
      </c>
      <c r="HA364">
        <v>0</v>
      </c>
      <c r="HB364">
        <v>0</v>
      </c>
      <c r="HC364">
        <f t="shared" si="529"/>
        <v>0</v>
      </c>
      <c r="HE364" t="s">
        <v>73</v>
      </c>
      <c r="HF364" t="s">
        <v>68</v>
      </c>
      <c r="HG364">
        <f>ROUND(ROUND(AL364,2)*I364,2)</f>
        <v>0</v>
      </c>
      <c r="HM364" t="s">
        <v>3</v>
      </c>
      <c r="HN364" t="s">
        <v>3</v>
      </c>
      <c r="HO364" t="s">
        <v>3</v>
      </c>
      <c r="HP364" t="s">
        <v>3</v>
      </c>
      <c r="HQ364" t="s">
        <v>3</v>
      </c>
      <c r="HS364">
        <v>0</v>
      </c>
      <c r="IK364">
        <v>0</v>
      </c>
    </row>
    <row r="365" spans="1:255" x14ac:dyDescent="0.2">
      <c r="A365" s="2">
        <v>17</v>
      </c>
      <c r="B365" s="2">
        <v>1</v>
      </c>
      <c r="C365" s="2"/>
      <c r="D365" s="2"/>
      <c r="E365" s="2" t="s">
        <v>3</v>
      </c>
      <c r="F365" s="2" t="s">
        <v>344</v>
      </c>
      <c r="G365" s="2" t="s">
        <v>357</v>
      </c>
      <c r="H365" s="2" t="s">
        <v>43</v>
      </c>
      <c r="I365" s="2">
        <v>0</v>
      </c>
      <c r="J365" s="2">
        <v>0</v>
      </c>
      <c r="K365" s="2">
        <v>0</v>
      </c>
      <c r="L365" s="2">
        <v>1</v>
      </c>
      <c r="M365" s="2">
        <v>1</v>
      </c>
      <c r="N365" s="2">
        <f t="shared" si="492"/>
        <v>0</v>
      </c>
      <c r="O365" s="2">
        <f t="shared" si="493"/>
        <v>0</v>
      </c>
      <c r="P365" s="2">
        <f t="shared" si="494"/>
        <v>0</v>
      </c>
      <c r="Q365" s="2">
        <f t="shared" si="495"/>
        <v>0</v>
      </c>
      <c r="R365" s="2">
        <f t="shared" si="496"/>
        <v>0</v>
      </c>
      <c r="S365" s="2">
        <f t="shared" si="497"/>
        <v>0</v>
      </c>
      <c r="T365" s="2">
        <f t="shared" si="498"/>
        <v>0</v>
      </c>
      <c r="U365" s="2">
        <f t="shared" si="499"/>
        <v>0</v>
      </c>
      <c r="V365" s="2">
        <f t="shared" si="500"/>
        <v>0</v>
      </c>
      <c r="W365" s="2">
        <f t="shared" si="501"/>
        <v>0</v>
      </c>
      <c r="X365" s="2">
        <f t="shared" si="502"/>
        <v>0</v>
      </c>
      <c r="Y365" s="2">
        <f t="shared" si="503"/>
        <v>0</v>
      </c>
      <c r="Z365" s="2"/>
      <c r="AA365" s="2">
        <v>-1</v>
      </c>
      <c r="AB365" s="2">
        <f t="shared" si="504"/>
        <v>15911.73</v>
      </c>
      <c r="AC365" s="2">
        <f t="shared" si="505"/>
        <v>15911.73</v>
      </c>
      <c r="AD365" s="2">
        <f t="shared" si="506"/>
        <v>0</v>
      </c>
      <c r="AE365" s="2">
        <f t="shared" si="507"/>
        <v>0</v>
      </c>
      <c r="AF365" s="2">
        <f t="shared" si="508"/>
        <v>0</v>
      </c>
      <c r="AG365" s="2">
        <f t="shared" si="509"/>
        <v>0</v>
      </c>
      <c r="AH365" s="2">
        <f t="shared" si="510"/>
        <v>0</v>
      </c>
      <c r="AI365" s="2">
        <f t="shared" si="511"/>
        <v>0</v>
      </c>
      <c r="AJ365" s="2">
        <f t="shared" si="512"/>
        <v>0</v>
      </c>
      <c r="AK365" s="2">
        <v>15911.73</v>
      </c>
      <c r="AL365" s="2">
        <v>15911.73</v>
      </c>
      <c r="AM365" s="2">
        <v>0</v>
      </c>
      <c r="AN365" s="2">
        <v>0</v>
      </c>
      <c r="AO365" s="2">
        <v>0</v>
      </c>
      <c r="AP365" s="2">
        <v>0</v>
      </c>
      <c r="AQ365" s="2">
        <v>0</v>
      </c>
      <c r="AR365" s="2">
        <v>0</v>
      </c>
      <c r="AS365" s="2">
        <v>0</v>
      </c>
      <c r="AT365" s="2">
        <v>0</v>
      </c>
      <c r="AU365" s="2">
        <v>0</v>
      </c>
      <c r="AV365" s="2">
        <v>1</v>
      </c>
      <c r="AW365" s="2">
        <v>1</v>
      </c>
      <c r="AX365" s="2"/>
      <c r="AY365" s="2"/>
      <c r="AZ365" s="2">
        <v>1</v>
      </c>
      <c r="BA365" s="2">
        <v>1</v>
      </c>
      <c r="BB365" s="2">
        <v>1</v>
      </c>
      <c r="BC365" s="2">
        <v>1</v>
      </c>
      <c r="BD365" s="2" t="s">
        <v>3</v>
      </c>
      <c r="BE365" s="2" t="s">
        <v>3</v>
      </c>
      <c r="BF365" s="2" t="s">
        <v>3</v>
      </c>
      <c r="BG365" s="2" t="s">
        <v>3</v>
      </c>
      <c r="BH365" s="2">
        <v>3</v>
      </c>
      <c r="BI365" s="2">
        <v>1</v>
      </c>
      <c r="BJ365" s="2" t="s">
        <v>3</v>
      </c>
      <c r="BK365" s="2"/>
      <c r="BL365" s="2"/>
      <c r="BM365" s="2">
        <v>1100</v>
      </c>
      <c r="BN365" s="2">
        <v>0</v>
      </c>
      <c r="BO365" s="2" t="s">
        <v>3</v>
      </c>
      <c r="BP365" s="2">
        <v>0</v>
      </c>
      <c r="BQ365" s="2">
        <v>8</v>
      </c>
      <c r="BR365" s="2">
        <v>0</v>
      </c>
      <c r="BS365" s="2">
        <v>1</v>
      </c>
      <c r="BT365" s="2">
        <v>1</v>
      </c>
      <c r="BU365" s="2">
        <v>1</v>
      </c>
      <c r="BV365" s="2">
        <v>1</v>
      </c>
      <c r="BW365" s="2">
        <v>1</v>
      </c>
      <c r="BX365" s="2">
        <v>1</v>
      </c>
      <c r="BY365" s="2" t="s">
        <v>3</v>
      </c>
      <c r="BZ365" s="2">
        <v>0</v>
      </c>
      <c r="CA365" s="2">
        <v>0</v>
      </c>
      <c r="CB365" s="2" t="s">
        <v>3</v>
      </c>
      <c r="CC365" s="2"/>
      <c r="CD365" s="2"/>
      <c r="CE365" s="2">
        <v>0</v>
      </c>
      <c r="CF365" s="2">
        <v>0</v>
      </c>
      <c r="CG365" s="2">
        <v>0</v>
      </c>
      <c r="CH365" s="2">
        <v>0</v>
      </c>
      <c r="CI365" s="2">
        <v>0</v>
      </c>
      <c r="CJ365" s="2">
        <v>0</v>
      </c>
      <c r="CK365" s="2">
        <v>0</v>
      </c>
      <c r="CL365" s="2">
        <v>0</v>
      </c>
      <c r="CM365" s="2">
        <v>0</v>
      </c>
      <c r="CN365" s="2" t="s">
        <v>3</v>
      </c>
      <c r="CO365" s="2">
        <v>0</v>
      </c>
      <c r="CP365" s="2">
        <f t="shared" si="513"/>
        <v>0</v>
      </c>
      <c r="CQ365" s="2">
        <f>ROUND(AL365*BC365,2)</f>
        <v>15911.73</v>
      </c>
      <c r="CR365" s="2">
        <f>ROUND(AM365*BB365,2)</f>
        <v>0</v>
      </c>
      <c r="CS365" s="2">
        <f t="shared" si="514"/>
        <v>0</v>
      </c>
      <c r="CT365" s="2">
        <f t="shared" si="515"/>
        <v>0</v>
      </c>
      <c r="CU365" s="2">
        <f t="shared" si="516"/>
        <v>0</v>
      </c>
      <c r="CV365" s="2">
        <f t="shared" si="517"/>
        <v>0</v>
      </c>
      <c r="CW365" s="2">
        <f t="shared" si="518"/>
        <v>0</v>
      </c>
      <c r="CX365" s="2">
        <f t="shared" si="519"/>
        <v>0</v>
      </c>
      <c r="CY365" s="2">
        <f t="shared" si="520"/>
        <v>0</v>
      </c>
      <c r="CZ365" s="2">
        <f t="shared" si="521"/>
        <v>0</v>
      </c>
      <c r="DA365" s="2"/>
      <c r="DB365" s="2"/>
      <c r="DC365" s="2" t="s">
        <v>3</v>
      </c>
      <c r="DD365" s="2" t="s">
        <v>3</v>
      </c>
      <c r="DE365" s="2" t="s">
        <v>3</v>
      </c>
      <c r="DF365" s="2" t="s">
        <v>3</v>
      </c>
      <c r="DG365" s="2" t="s">
        <v>3</v>
      </c>
      <c r="DH365" s="2" t="s">
        <v>3</v>
      </c>
      <c r="DI365" s="2" t="s">
        <v>3</v>
      </c>
      <c r="DJ365" s="2" t="s">
        <v>3</v>
      </c>
      <c r="DK365" s="2" t="s">
        <v>3</v>
      </c>
      <c r="DL365" s="2" t="s">
        <v>3</v>
      </c>
      <c r="DM365" s="2" t="s">
        <v>3</v>
      </c>
      <c r="DN365" s="2">
        <v>0</v>
      </c>
      <c r="DO365" s="2">
        <v>0</v>
      </c>
      <c r="DP365" s="2">
        <v>1</v>
      </c>
      <c r="DQ365" s="2">
        <v>1</v>
      </c>
      <c r="DR365" s="2"/>
      <c r="DS365" s="2"/>
      <c r="DT365" s="2"/>
      <c r="DU365" s="2">
        <v>1013</v>
      </c>
      <c r="DV365" s="2" t="s">
        <v>43</v>
      </c>
      <c r="DW365" s="2" t="s">
        <v>43</v>
      </c>
      <c r="DX365" s="2">
        <v>1</v>
      </c>
      <c r="DY365" s="2"/>
      <c r="DZ365" s="2" t="s">
        <v>3</v>
      </c>
      <c r="EA365" s="2" t="s">
        <v>3</v>
      </c>
      <c r="EB365" s="2" t="s">
        <v>3</v>
      </c>
      <c r="EC365" s="2" t="s">
        <v>3</v>
      </c>
      <c r="ED365" s="2"/>
      <c r="EE365" s="2">
        <v>83667004</v>
      </c>
      <c r="EF365" s="2">
        <v>8</v>
      </c>
      <c r="EG365" s="2" t="s">
        <v>346</v>
      </c>
      <c r="EH365" s="2">
        <v>0</v>
      </c>
      <c r="EI365" s="2" t="s">
        <v>3</v>
      </c>
      <c r="EJ365" s="2">
        <v>1</v>
      </c>
      <c r="EK365" s="2">
        <v>1100</v>
      </c>
      <c r="EL365" s="2" t="s">
        <v>347</v>
      </c>
      <c r="EM365" s="2" t="s">
        <v>348</v>
      </c>
      <c r="EN365" s="2"/>
      <c r="EO365" s="2" t="s">
        <v>3</v>
      </c>
      <c r="EP365" s="2"/>
      <c r="EQ365" s="2">
        <v>132096</v>
      </c>
      <c r="ER365" s="2">
        <v>15911.73</v>
      </c>
      <c r="ES365" s="2">
        <v>15911.73</v>
      </c>
      <c r="ET365" s="2">
        <v>0</v>
      </c>
      <c r="EU365" s="2">
        <v>0</v>
      </c>
      <c r="EV365" s="2">
        <v>0</v>
      </c>
      <c r="EW365" s="2">
        <v>0</v>
      </c>
      <c r="EX365" s="2">
        <v>0</v>
      </c>
      <c r="EY365" s="2">
        <v>0</v>
      </c>
      <c r="EZ365" s="2"/>
      <c r="FA365" s="2"/>
      <c r="FB365" s="2"/>
      <c r="FC365" s="2"/>
      <c r="FD365" s="2"/>
      <c r="FE365" s="2"/>
      <c r="FF365" s="2"/>
      <c r="FG365" s="2"/>
      <c r="FH365" s="2"/>
      <c r="FI365" s="2"/>
      <c r="FJ365" s="2"/>
      <c r="FK365" s="2"/>
      <c r="FL365" s="2"/>
      <c r="FM365" s="2"/>
      <c r="FN365" s="2"/>
      <c r="FO365" s="2"/>
      <c r="FP365" s="2"/>
      <c r="FQ365" s="2">
        <v>0</v>
      </c>
      <c r="FR365" s="2">
        <v>0</v>
      </c>
      <c r="FS365" s="2">
        <v>0</v>
      </c>
      <c r="FT365" s="2"/>
      <c r="FU365" s="2"/>
      <c r="FV365" s="2"/>
      <c r="FW365" s="2"/>
      <c r="FX365" s="2">
        <v>0</v>
      </c>
      <c r="FY365" s="2">
        <v>0</v>
      </c>
      <c r="FZ365" s="2"/>
      <c r="GA365" s="2" t="s">
        <v>3</v>
      </c>
      <c r="GB365" s="2"/>
      <c r="GC365" s="2"/>
      <c r="GD365" s="2">
        <v>1</v>
      </c>
      <c r="GE365" s="2"/>
      <c r="GF365" s="2">
        <v>943226648</v>
      </c>
      <c r="GG365" s="2">
        <v>2</v>
      </c>
      <c r="GH365" s="2">
        <v>0</v>
      </c>
      <c r="GI365" s="2">
        <v>-2</v>
      </c>
      <c r="GJ365" s="2">
        <v>0</v>
      </c>
      <c r="GK365" s="2">
        <v>0</v>
      </c>
      <c r="GL365" s="2">
        <f t="shared" si="522"/>
        <v>0</v>
      </c>
      <c r="GM365" s="2">
        <f t="shared" si="523"/>
        <v>0</v>
      </c>
      <c r="GN365" s="2">
        <f t="shared" si="524"/>
        <v>0</v>
      </c>
      <c r="GO365" s="2">
        <f t="shared" si="525"/>
        <v>0</v>
      </c>
      <c r="GP365" s="2">
        <f t="shared" si="526"/>
        <v>0</v>
      </c>
      <c r="GQ365" s="2"/>
      <c r="GR365" s="2">
        <v>0</v>
      </c>
      <c r="GS365" s="2">
        <v>0</v>
      </c>
      <c r="GT365" s="2">
        <v>0</v>
      </c>
      <c r="GU365" s="2" t="s">
        <v>3</v>
      </c>
      <c r="GV365" s="2">
        <f t="shared" si="527"/>
        <v>0</v>
      </c>
      <c r="GW365" s="2">
        <v>1</v>
      </c>
      <c r="GX365" s="2">
        <f t="shared" si="528"/>
        <v>0</v>
      </c>
      <c r="GY365" s="2"/>
      <c r="GZ365" s="2"/>
      <c r="HA365" s="2">
        <v>0</v>
      </c>
      <c r="HB365" s="2">
        <v>0</v>
      </c>
      <c r="HC365" s="2">
        <f t="shared" si="529"/>
        <v>0</v>
      </c>
      <c r="HD365" s="2"/>
      <c r="HE365" s="2" t="s">
        <v>3</v>
      </c>
      <c r="HF365" s="2" t="s">
        <v>3</v>
      </c>
      <c r="HG365" s="2"/>
      <c r="HH365" s="2"/>
      <c r="HI365" s="2"/>
      <c r="HJ365" s="2"/>
      <c r="HK365" s="2"/>
      <c r="HL365" s="2"/>
      <c r="HM365" s="2" t="s">
        <v>3</v>
      </c>
      <c r="HN365" s="2" t="s">
        <v>3</v>
      </c>
      <c r="HO365" s="2" t="s">
        <v>3</v>
      </c>
      <c r="HP365" s="2" t="s">
        <v>3</v>
      </c>
      <c r="HQ365" s="2" t="s">
        <v>3</v>
      </c>
      <c r="HR365" s="2"/>
      <c r="HS365" s="2">
        <v>0</v>
      </c>
      <c r="HT365" s="2"/>
      <c r="HU365" s="2"/>
      <c r="HV365" s="2"/>
      <c r="HW365" s="2"/>
      <c r="HX365" s="2"/>
      <c r="HY365" s="2"/>
      <c r="HZ365" s="2"/>
      <c r="IA365" s="2"/>
      <c r="IB365" s="2"/>
      <c r="IC365" s="2"/>
      <c r="ID365" s="2"/>
      <c r="IE365" s="2"/>
      <c r="IF365" s="2"/>
      <c r="IG365" s="2"/>
      <c r="IH365" s="2"/>
      <c r="II365" s="2"/>
      <c r="IJ365" s="2"/>
      <c r="IK365" s="2">
        <v>0</v>
      </c>
      <c r="IL365" s="2"/>
      <c r="IM365" s="2"/>
      <c r="IN365" s="2"/>
      <c r="IO365" s="2"/>
      <c r="IP365" s="2"/>
      <c r="IQ365" s="2"/>
      <c r="IR365" s="2"/>
      <c r="IS365" s="2"/>
      <c r="IT365" s="2"/>
      <c r="IU365" s="2"/>
    </row>
    <row r="366" spans="1:255" x14ac:dyDescent="0.2">
      <c r="A366">
        <v>17</v>
      </c>
      <c r="B366">
        <v>1</v>
      </c>
      <c r="E366" t="s">
        <v>3</v>
      </c>
      <c r="F366" t="s">
        <v>344</v>
      </c>
      <c r="G366" t="s">
        <v>357</v>
      </c>
      <c r="H366" t="s">
        <v>43</v>
      </c>
      <c r="I366">
        <v>0</v>
      </c>
      <c r="J366">
        <v>0</v>
      </c>
      <c r="K366">
        <v>0</v>
      </c>
      <c r="L366">
        <v>1</v>
      </c>
      <c r="M366">
        <v>1</v>
      </c>
      <c r="N366">
        <f t="shared" si="492"/>
        <v>0</v>
      </c>
      <c r="O366">
        <f t="shared" si="493"/>
        <v>0</v>
      </c>
      <c r="P366">
        <f t="shared" si="494"/>
        <v>0</v>
      </c>
      <c r="Q366">
        <f t="shared" si="495"/>
        <v>0</v>
      </c>
      <c r="R366">
        <f t="shared" si="496"/>
        <v>0</v>
      </c>
      <c r="S366">
        <f t="shared" si="497"/>
        <v>0</v>
      </c>
      <c r="T366">
        <f t="shared" si="498"/>
        <v>0</v>
      </c>
      <c r="U366">
        <f t="shared" si="499"/>
        <v>0</v>
      </c>
      <c r="V366">
        <f t="shared" si="500"/>
        <v>0</v>
      </c>
      <c r="W366">
        <f t="shared" si="501"/>
        <v>0</v>
      </c>
      <c r="X366">
        <f t="shared" si="502"/>
        <v>0</v>
      </c>
      <c r="Y366">
        <f t="shared" si="503"/>
        <v>0</v>
      </c>
      <c r="AA366">
        <v>-1</v>
      </c>
      <c r="AB366">
        <f t="shared" si="504"/>
        <v>15911.73</v>
      </c>
      <c r="AC366">
        <f t="shared" si="505"/>
        <v>15911.73</v>
      </c>
      <c r="AD366">
        <f t="shared" si="506"/>
        <v>0</v>
      </c>
      <c r="AE366">
        <f t="shared" si="507"/>
        <v>0</v>
      </c>
      <c r="AF366">
        <f t="shared" si="508"/>
        <v>0</v>
      </c>
      <c r="AG366">
        <f t="shared" si="509"/>
        <v>0</v>
      </c>
      <c r="AH366">
        <f t="shared" si="510"/>
        <v>0</v>
      </c>
      <c r="AI366">
        <f t="shared" si="511"/>
        <v>0</v>
      </c>
      <c r="AJ366">
        <f t="shared" si="512"/>
        <v>0</v>
      </c>
      <c r="AK366">
        <v>15911.73</v>
      </c>
      <c r="AL366">
        <v>15911.73</v>
      </c>
      <c r="AM366">
        <v>0</v>
      </c>
      <c r="AN366">
        <v>0</v>
      </c>
      <c r="AO366">
        <v>0</v>
      </c>
      <c r="AP366">
        <v>0</v>
      </c>
      <c r="AQ366">
        <v>0</v>
      </c>
      <c r="AR366">
        <v>0</v>
      </c>
      <c r="AS366">
        <v>0</v>
      </c>
      <c r="AT366">
        <v>0</v>
      </c>
      <c r="AU366">
        <v>0</v>
      </c>
      <c r="AV366">
        <v>1</v>
      </c>
      <c r="AW366">
        <v>1</v>
      </c>
      <c r="AZ366">
        <v>1</v>
      </c>
      <c r="BA366">
        <v>1</v>
      </c>
      <c r="BB366">
        <v>1</v>
      </c>
      <c r="BC366">
        <v>1</v>
      </c>
      <c r="BD366" t="s">
        <v>3</v>
      </c>
      <c r="BE366" t="s">
        <v>3</v>
      </c>
      <c r="BF366" t="s">
        <v>3</v>
      </c>
      <c r="BG366" t="s">
        <v>3</v>
      </c>
      <c r="BH366">
        <v>3</v>
      </c>
      <c r="BI366">
        <v>1</v>
      </c>
      <c r="BJ366" t="s">
        <v>3</v>
      </c>
      <c r="BM366">
        <v>1100</v>
      </c>
      <c r="BN366">
        <v>0</v>
      </c>
      <c r="BO366" t="s">
        <v>3</v>
      </c>
      <c r="BP366">
        <v>0</v>
      </c>
      <c r="BQ366">
        <v>8</v>
      </c>
      <c r="BR366">
        <v>0</v>
      </c>
      <c r="BS366">
        <v>1</v>
      </c>
      <c r="BT366">
        <v>1</v>
      </c>
      <c r="BU366">
        <v>1</v>
      </c>
      <c r="BV366">
        <v>1</v>
      </c>
      <c r="BW366">
        <v>1</v>
      </c>
      <c r="BX366">
        <v>1</v>
      </c>
      <c r="BY366" t="s">
        <v>3</v>
      </c>
      <c r="BZ366">
        <v>0</v>
      </c>
      <c r="CA366">
        <v>0</v>
      </c>
      <c r="CB366" t="s">
        <v>3</v>
      </c>
      <c r="CE366">
        <v>0</v>
      </c>
      <c r="CF366">
        <v>0</v>
      </c>
      <c r="CG366">
        <v>0</v>
      </c>
      <c r="CH366">
        <v>0</v>
      </c>
      <c r="CI366">
        <v>0</v>
      </c>
      <c r="CJ366">
        <v>0</v>
      </c>
      <c r="CK366">
        <v>0</v>
      </c>
      <c r="CL366">
        <v>0</v>
      </c>
      <c r="CM366">
        <v>0</v>
      </c>
      <c r="CN366" t="s">
        <v>3</v>
      </c>
      <c r="CO366">
        <v>0</v>
      </c>
      <c r="CP366">
        <f t="shared" si="513"/>
        <v>0</v>
      </c>
      <c r="CQ366">
        <f>ROUND(AL366*BC366,2)</f>
        <v>15911.73</v>
      </c>
      <c r="CR366">
        <f>ROUND(AM366*BB366,2)</f>
        <v>0</v>
      </c>
      <c r="CS366">
        <f t="shared" si="514"/>
        <v>0</v>
      </c>
      <c r="CT366">
        <f t="shared" si="515"/>
        <v>0</v>
      </c>
      <c r="CU366">
        <f t="shared" si="516"/>
        <v>0</v>
      </c>
      <c r="CV366">
        <f t="shared" si="517"/>
        <v>0</v>
      </c>
      <c r="CW366">
        <f t="shared" si="518"/>
        <v>0</v>
      </c>
      <c r="CX366">
        <f t="shared" si="519"/>
        <v>0</v>
      </c>
      <c r="CY366">
        <f t="shared" si="520"/>
        <v>0</v>
      </c>
      <c r="CZ366">
        <f t="shared" si="521"/>
        <v>0</v>
      </c>
      <c r="DC366" t="s">
        <v>3</v>
      </c>
      <c r="DD366" t="s">
        <v>3</v>
      </c>
      <c r="DE366" t="s">
        <v>3</v>
      </c>
      <c r="DF366" t="s">
        <v>3</v>
      </c>
      <c r="DG366" t="s">
        <v>3</v>
      </c>
      <c r="DH366" t="s">
        <v>3</v>
      </c>
      <c r="DI366" t="s">
        <v>3</v>
      </c>
      <c r="DJ366" t="s">
        <v>3</v>
      </c>
      <c r="DK366" t="s">
        <v>3</v>
      </c>
      <c r="DL366" t="s">
        <v>3</v>
      </c>
      <c r="DM366" t="s">
        <v>3</v>
      </c>
      <c r="DN366">
        <v>0</v>
      </c>
      <c r="DO366">
        <v>0</v>
      </c>
      <c r="DP366">
        <v>1</v>
      </c>
      <c r="DQ366">
        <v>1</v>
      </c>
      <c r="DU366">
        <v>1013</v>
      </c>
      <c r="DV366" t="s">
        <v>43</v>
      </c>
      <c r="DW366" t="s">
        <v>43</v>
      </c>
      <c r="DX366">
        <v>1</v>
      </c>
      <c r="DZ366" t="s">
        <v>3</v>
      </c>
      <c r="EA366" t="s">
        <v>3</v>
      </c>
      <c r="EB366" t="s">
        <v>3</v>
      </c>
      <c r="EC366" t="s">
        <v>3</v>
      </c>
      <c r="EE366">
        <v>83667004</v>
      </c>
      <c r="EF366">
        <v>8</v>
      </c>
      <c r="EG366" t="s">
        <v>346</v>
      </c>
      <c r="EH366">
        <v>0</v>
      </c>
      <c r="EI366" t="s">
        <v>3</v>
      </c>
      <c r="EJ366">
        <v>1</v>
      </c>
      <c r="EK366">
        <v>1100</v>
      </c>
      <c r="EL366" t="s">
        <v>347</v>
      </c>
      <c r="EM366" t="s">
        <v>348</v>
      </c>
      <c r="EO366" t="s">
        <v>3</v>
      </c>
      <c r="EQ366">
        <v>132096</v>
      </c>
      <c r="ER366">
        <v>15911.73</v>
      </c>
      <c r="ES366">
        <v>15911.73</v>
      </c>
      <c r="ET366">
        <v>0</v>
      </c>
      <c r="EU366">
        <v>0</v>
      </c>
      <c r="EV366">
        <v>0</v>
      </c>
      <c r="EW366">
        <v>0</v>
      </c>
      <c r="EX366">
        <v>0</v>
      </c>
      <c r="EY366">
        <v>0</v>
      </c>
      <c r="FQ366">
        <v>0</v>
      </c>
      <c r="FR366">
        <v>0</v>
      </c>
      <c r="FS366">
        <v>0</v>
      </c>
      <c r="FX366">
        <v>0</v>
      </c>
      <c r="FY366">
        <v>0</v>
      </c>
      <c r="GA366" t="s">
        <v>3</v>
      </c>
      <c r="GD366">
        <v>1</v>
      </c>
      <c r="GF366">
        <v>943226648</v>
      </c>
      <c r="GG366">
        <v>2</v>
      </c>
      <c r="GH366">
        <v>0</v>
      </c>
      <c r="GI366">
        <v>-2</v>
      </c>
      <c r="GJ366">
        <v>0</v>
      </c>
      <c r="GK366">
        <v>0</v>
      </c>
      <c r="GL366">
        <f t="shared" si="522"/>
        <v>0</v>
      </c>
      <c r="GM366">
        <f t="shared" si="523"/>
        <v>0</v>
      </c>
      <c r="GN366">
        <f t="shared" si="524"/>
        <v>0</v>
      </c>
      <c r="GO366">
        <f t="shared" si="525"/>
        <v>0</v>
      </c>
      <c r="GP366">
        <f t="shared" si="526"/>
        <v>0</v>
      </c>
      <c r="GR366">
        <v>0</v>
      </c>
      <c r="GS366">
        <v>0</v>
      </c>
      <c r="GT366">
        <v>0</v>
      </c>
      <c r="GU366" t="s">
        <v>3</v>
      </c>
      <c r="GV366">
        <f t="shared" si="527"/>
        <v>0</v>
      </c>
      <c r="GW366">
        <v>1</v>
      </c>
      <c r="GX366">
        <f t="shared" si="528"/>
        <v>0</v>
      </c>
      <c r="HA366">
        <v>0</v>
      </c>
      <c r="HB366">
        <v>0</v>
      </c>
      <c r="HC366">
        <f t="shared" si="529"/>
        <v>0</v>
      </c>
      <c r="HE366" t="s">
        <v>3</v>
      </c>
      <c r="HF366" t="s">
        <v>3</v>
      </c>
      <c r="HM366" t="s">
        <v>3</v>
      </c>
      <c r="HN366" t="s">
        <v>3</v>
      </c>
      <c r="HO366" t="s">
        <v>3</v>
      </c>
      <c r="HP366" t="s">
        <v>3</v>
      </c>
      <c r="HQ366" t="s">
        <v>3</v>
      </c>
      <c r="HS366">
        <v>0</v>
      </c>
      <c r="IK366">
        <v>0</v>
      </c>
    </row>
    <row r="367" spans="1:255" x14ac:dyDescent="0.2">
      <c r="A367" s="2">
        <v>17</v>
      </c>
      <c r="B367" s="2">
        <v>1</v>
      </c>
      <c r="C367" s="2"/>
      <c r="D367" s="2"/>
      <c r="E367" s="2" t="s">
        <v>3</v>
      </c>
      <c r="F367" s="2" t="s">
        <v>358</v>
      </c>
      <c r="G367" s="2" t="s">
        <v>359</v>
      </c>
      <c r="H367" s="2" t="s">
        <v>43</v>
      </c>
      <c r="I367" s="2">
        <v>0</v>
      </c>
      <c r="J367" s="2">
        <v>0</v>
      </c>
      <c r="K367" s="2">
        <v>0</v>
      </c>
      <c r="L367" s="2">
        <v>1</v>
      </c>
      <c r="M367" s="2">
        <v>1</v>
      </c>
      <c r="N367" s="2">
        <f t="shared" si="492"/>
        <v>0</v>
      </c>
      <c r="O367" s="2">
        <f t="shared" si="493"/>
        <v>0</v>
      </c>
      <c r="P367" s="2">
        <f t="shared" si="494"/>
        <v>0</v>
      </c>
      <c r="Q367" s="2">
        <f t="shared" si="495"/>
        <v>0</v>
      </c>
      <c r="R367" s="2">
        <f t="shared" si="496"/>
        <v>0</v>
      </c>
      <c r="S367" s="2">
        <f t="shared" si="497"/>
        <v>0</v>
      </c>
      <c r="T367" s="2">
        <f t="shared" si="498"/>
        <v>0</v>
      </c>
      <c r="U367" s="2">
        <f t="shared" si="499"/>
        <v>0</v>
      </c>
      <c r="V367" s="2">
        <f t="shared" si="500"/>
        <v>0</v>
      </c>
      <c r="W367" s="2">
        <f t="shared" si="501"/>
        <v>0</v>
      </c>
      <c r="X367" s="2">
        <f t="shared" si="502"/>
        <v>0</v>
      </c>
      <c r="Y367" s="2">
        <f t="shared" si="503"/>
        <v>0</v>
      </c>
      <c r="Z367" s="2"/>
      <c r="AA367" s="2">
        <v>-1</v>
      </c>
      <c r="AB367" s="2">
        <f t="shared" si="504"/>
        <v>4120.9799999999996</v>
      </c>
      <c r="AC367" s="2">
        <f t="shared" si="505"/>
        <v>4120.9799999999996</v>
      </c>
      <c r="AD367" s="2">
        <f t="shared" ref="AD367:AD398" si="532">ROUND((ET367),2)</f>
        <v>0</v>
      </c>
      <c r="AE367" s="2">
        <f t="shared" si="507"/>
        <v>0</v>
      </c>
      <c r="AF367" s="2">
        <f t="shared" si="508"/>
        <v>0</v>
      </c>
      <c r="AG367" s="2">
        <f t="shared" si="509"/>
        <v>0</v>
      </c>
      <c r="AH367" s="2">
        <f t="shared" si="510"/>
        <v>0</v>
      </c>
      <c r="AI367" s="2">
        <f t="shared" si="511"/>
        <v>0</v>
      </c>
      <c r="AJ367" s="2">
        <f t="shared" si="512"/>
        <v>0</v>
      </c>
      <c r="AK367" s="2">
        <v>4120.9799999999996</v>
      </c>
      <c r="AL367" s="2">
        <v>4120.9799999999996</v>
      </c>
      <c r="AM367" s="2">
        <v>0</v>
      </c>
      <c r="AN367" s="2">
        <v>0</v>
      </c>
      <c r="AO367" s="2">
        <v>0</v>
      </c>
      <c r="AP367" s="2">
        <v>0</v>
      </c>
      <c r="AQ367" s="2">
        <v>0</v>
      </c>
      <c r="AR367" s="2">
        <v>0</v>
      </c>
      <c r="AS367" s="2">
        <v>0</v>
      </c>
      <c r="AT367" s="2">
        <v>0</v>
      </c>
      <c r="AU367" s="2">
        <v>0</v>
      </c>
      <c r="AV367" s="2">
        <v>1</v>
      </c>
      <c r="AW367" s="2">
        <v>1</v>
      </c>
      <c r="AX367" s="2"/>
      <c r="AY367" s="2"/>
      <c r="AZ367" s="2">
        <v>1</v>
      </c>
      <c r="BA367" s="2">
        <v>1</v>
      </c>
      <c r="BB367" s="2">
        <v>1</v>
      </c>
      <c r="BC367" s="2">
        <v>1</v>
      </c>
      <c r="BD367" s="2" t="s">
        <v>3</v>
      </c>
      <c r="BE367" s="2" t="s">
        <v>3</v>
      </c>
      <c r="BF367" s="2" t="s">
        <v>3</v>
      </c>
      <c r="BG367" s="2" t="s">
        <v>3</v>
      </c>
      <c r="BH367" s="2">
        <v>3</v>
      </c>
      <c r="BI367" s="2">
        <v>1</v>
      </c>
      <c r="BJ367" s="2" t="s">
        <v>358</v>
      </c>
      <c r="BK367" s="2"/>
      <c r="BL367" s="2"/>
      <c r="BM367" s="2">
        <v>900</v>
      </c>
      <c r="BN367" s="2">
        <v>0</v>
      </c>
      <c r="BO367" s="2" t="s">
        <v>3</v>
      </c>
      <c r="BP367" s="2">
        <v>0</v>
      </c>
      <c r="BQ367" s="2">
        <v>90</v>
      </c>
      <c r="BR367" s="2">
        <v>0</v>
      </c>
      <c r="BS367" s="2">
        <v>1</v>
      </c>
      <c r="BT367" s="2">
        <v>1</v>
      </c>
      <c r="BU367" s="2">
        <v>1</v>
      </c>
      <c r="BV367" s="2">
        <v>1</v>
      </c>
      <c r="BW367" s="2">
        <v>1</v>
      </c>
      <c r="BX367" s="2">
        <v>1</v>
      </c>
      <c r="BY367" s="2" t="s">
        <v>3</v>
      </c>
      <c r="BZ367" s="2">
        <v>0</v>
      </c>
      <c r="CA367" s="2">
        <v>0</v>
      </c>
      <c r="CB367" s="2" t="s">
        <v>3</v>
      </c>
      <c r="CC367" s="2"/>
      <c r="CD367" s="2"/>
      <c r="CE367" s="2">
        <v>0</v>
      </c>
      <c r="CF367" s="2">
        <v>0</v>
      </c>
      <c r="CG367" s="2">
        <v>0</v>
      </c>
      <c r="CH367" s="2">
        <v>0</v>
      </c>
      <c r="CI367" s="2">
        <v>0</v>
      </c>
      <c r="CJ367" s="2">
        <v>0</v>
      </c>
      <c r="CK367" s="2">
        <v>0</v>
      </c>
      <c r="CL367" s="2">
        <v>0</v>
      </c>
      <c r="CM367" s="2">
        <v>0</v>
      </c>
      <c r="CN367" s="2" t="s">
        <v>3</v>
      </c>
      <c r="CO367" s="2">
        <v>0</v>
      </c>
      <c r="CP367" s="2">
        <f t="shared" si="513"/>
        <v>0</v>
      </c>
      <c r="CQ367" s="2">
        <f t="shared" ref="CQ367:CQ398" si="533">ROUND(AL367,2)</f>
        <v>4120.9799999999996</v>
      </c>
      <c r="CR367" s="2">
        <f t="shared" ref="CR367:CR398" si="534">ROUND(AM367,2)</f>
        <v>0</v>
      </c>
      <c r="CS367" s="2">
        <f t="shared" si="514"/>
        <v>0</v>
      </c>
      <c r="CT367" s="2">
        <f t="shared" si="515"/>
        <v>0</v>
      </c>
      <c r="CU367" s="2">
        <f t="shared" si="516"/>
        <v>0</v>
      </c>
      <c r="CV367" s="2">
        <f t="shared" si="517"/>
        <v>0</v>
      </c>
      <c r="CW367" s="2">
        <f t="shared" si="518"/>
        <v>0</v>
      </c>
      <c r="CX367" s="2">
        <f t="shared" si="519"/>
        <v>0</v>
      </c>
      <c r="CY367" s="2">
        <f>0</f>
        <v>0</v>
      </c>
      <c r="CZ367" s="2">
        <f>0</f>
        <v>0</v>
      </c>
      <c r="DA367" s="2"/>
      <c r="DB367" s="2"/>
      <c r="DC367" s="2" t="s">
        <v>3</v>
      </c>
      <c r="DD367" s="2" t="s">
        <v>3</v>
      </c>
      <c r="DE367" s="2" t="s">
        <v>3</v>
      </c>
      <c r="DF367" s="2" t="s">
        <v>3</v>
      </c>
      <c r="DG367" s="2" t="s">
        <v>3</v>
      </c>
      <c r="DH367" s="2" t="s">
        <v>3</v>
      </c>
      <c r="DI367" s="2" t="s">
        <v>3</v>
      </c>
      <c r="DJ367" s="2" t="s">
        <v>3</v>
      </c>
      <c r="DK367" s="2" t="s">
        <v>3</v>
      </c>
      <c r="DL367" s="2" t="s">
        <v>3</v>
      </c>
      <c r="DM367" s="2" t="s">
        <v>3</v>
      </c>
      <c r="DN367" s="2">
        <v>0</v>
      </c>
      <c r="DO367" s="2">
        <v>0</v>
      </c>
      <c r="DP367" s="2">
        <v>1</v>
      </c>
      <c r="DQ367" s="2">
        <v>1</v>
      </c>
      <c r="DR367" s="2"/>
      <c r="DS367" s="2"/>
      <c r="DT367" s="2"/>
      <c r="DU367" s="2">
        <v>1013</v>
      </c>
      <c r="DV367" s="2" t="s">
        <v>43</v>
      </c>
      <c r="DW367" s="2" t="s">
        <v>43</v>
      </c>
      <c r="DX367" s="2">
        <v>1</v>
      </c>
      <c r="DY367" s="2"/>
      <c r="DZ367" s="2" t="s">
        <v>3</v>
      </c>
      <c r="EA367" s="2" t="s">
        <v>3</v>
      </c>
      <c r="EB367" s="2" t="s">
        <v>3</v>
      </c>
      <c r="EC367" s="2" t="s">
        <v>3</v>
      </c>
      <c r="ED367" s="2"/>
      <c r="EE367" s="2">
        <v>83667261</v>
      </c>
      <c r="EF367" s="2">
        <v>90</v>
      </c>
      <c r="EG367" s="2" t="s">
        <v>321</v>
      </c>
      <c r="EH367" s="2">
        <v>0</v>
      </c>
      <c r="EI367" s="2" t="s">
        <v>3</v>
      </c>
      <c r="EJ367" s="2">
        <v>1</v>
      </c>
      <c r="EK367" s="2">
        <v>900</v>
      </c>
      <c r="EL367" s="2" t="s">
        <v>321</v>
      </c>
      <c r="EM367" s="2" t="s">
        <v>322</v>
      </c>
      <c r="EN367" s="2"/>
      <c r="EO367" s="2" t="s">
        <v>3</v>
      </c>
      <c r="EP367" s="2"/>
      <c r="EQ367" s="2">
        <v>132112</v>
      </c>
      <c r="ER367" s="2">
        <v>0</v>
      </c>
      <c r="ES367" s="2">
        <v>4120.9799999999996</v>
      </c>
      <c r="ET367" s="2">
        <v>0</v>
      </c>
      <c r="EU367" s="2">
        <v>0</v>
      </c>
      <c r="EV367" s="2">
        <v>0</v>
      </c>
      <c r="EW367" s="2">
        <v>0</v>
      </c>
      <c r="EX367" s="2">
        <v>0</v>
      </c>
      <c r="EY367" s="2">
        <v>0</v>
      </c>
      <c r="EZ367" s="2"/>
      <c r="FA367" s="2"/>
      <c r="FB367" s="2"/>
      <c r="FC367" s="2"/>
      <c r="FD367" s="2"/>
      <c r="FE367" s="2"/>
      <c r="FF367" s="2"/>
      <c r="FG367" s="2"/>
      <c r="FH367" s="2"/>
      <c r="FI367" s="2"/>
      <c r="FJ367" s="2"/>
      <c r="FK367" s="2"/>
      <c r="FL367" s="2"/>
      <c r="FM367" s="2"/>
      <c r="FN367" s="2"/>
      <c r="FO367" s="2"/>
      <c r="FP367" s="2"/>
      <c r="FQ367" s="2">
        <v>0</v>
      </c>
      <c r="FR367" s="2">
        <v>0</v>
      </c>
      <c r="FS367" s="2">
        <v>0</v>
      </c>
      <c r="FT367" s="2"/>
      <c r="FU367" s="2"/>
      <c r="FV367" s="2"/>
      <c r="FW367" s="2"/>
      <c r="FX367" s="2">
        <v>0</v>
      </c>
      <c r="FY367" s="2">
        <v>0</v>
      </c>
      <c r="FZ367" s="2"/>
      <c r="GA367" s="2" t="s">
        <v>3</v>
      </c>
      <c r="GB367" s="2"/>
      <c r="GC367" s="2"/>
      <c r="GD367" s="2">
        <v>1</v>
      </c>
      <c r="GE367" s="2"/>
      <c r="GF367" s="2">
        <v>79949208</v>
      </c>
      <c r="GG367" s="2">
        <v>2</v>
      </c>
      <c r="GH367" s="2">
        <v>0</v>
      </c>
      <c r="GI367" s="2">
        <v>-2</v>
      </c>
      <c r="GJ367" s="2">
        <v>0</v>
      </c>
      <c r="GK367" s="2">
        <v>0</v>
      </c>
      <c r="GL367" s="2">
        <f t="shared" si="522"/>
        <v>0</v>
      </c>
      <c r="GM367" s="2">
        <f t="shared" si="523"/>
        <v>0</v>
      </c>
      <c r="GN367" s="2">
        <f t="shared" si="524"/>
        <v>0</v>
      </c>
      <c r="GO367" s="2">
        <f t="shared" si="525"/>
        <v>0</v>
      </c>
      <c r="GP367" s="2">
        <f t="shared" si="526"/>
        <v>0</v>
      </c>
      <c r="GQ367" s="2"/>
      <c r="GR367" s="2">
        <v>0</v>
      </c>
      <c r="GS367" s="2">
        <v>0</v>
      </c>
      <c r="GT367" s="2">
        <v>0</v>
      </c>
      <c r="GU367" s="2" t="s">
        <v>3</v>
      </c>
      <c r="GV367" s="2">
        <f t="shared" si="527"/>
        <v>0</v>
      </c>
      <c r="GW367" s="2">
        <v>1</v>
      </c>
      <c r="GX367" s="2">
        <f t="shared" si="528"/>
        <v>0</v>
      </c>
      <c r="GY367" s="2"/>
      <c r="GZ367" s="2"/>
      <c r="HA367" s="2">
        <v>0</v>
      </c>
      <c r="HB367" s="2">
        <v>0</v>
      </c>
      <c r="HC367" s="2">
        <f t="shared" si="529"/>
        <v>0</v>
      </c>
      <c r="HD367" s="2"/>
      <c r="HE367" s="2" t="s">
        <v>3</v>
      </c>
      <c r="HF367" s="2" t="s">
        <v>3</v>
      </c>
      <c r="HG367" s="2"/>
      <c r="HH367" s="2"/>
      <c r="HI367" s="2"/>
      <c r="HJ367" s="2"/>
      <c r="HK367" s="2"/>
      <c r="HL367" s="2"/>
      <c r="HM367" s="2" t="s">
        <v>3</v>
      </c>
      <c r="HN367" s="2" t="s">
        <v>3</v>
      </c>
      <c r="HO367" s="2" t="s">
        <v>3</v>
      </c>
      <c r="HP367" s="2" t="s">
        <v>3</v>
      </c>
      <c r="HQ367" s="2" t="s">
        <v>3</v>
      </c>
      <c r="HR367" s="2"/>
      <c r="HS367" s="2">
        <v>0</v>
      </c>
      <c r="HT367" s="2"/>
      <c r="HU367" s="2"/>
      <c r="HV367" s="2"/>
      <c r="HW367" s="2"/>
      <c r="HX367" s="2"/>
      <c r="HY367" s="2"/>
      <c r="HZ367" s="2"/>
      <c r="IA367" s="2"/>
      <c r="IB367" s="2"/>
      <c r="IC367" s="2"/>
      <c r="ID367" s="2"/>
      <c r="IE367" s="2"/>
      <c r="IF367" s="2"/>
      <c r="IG367" s="2"/>
      <c r="IH367" s="2"/>
      <c r="II367" s="2"/>
      <c r="IJ367" s="2"/>
      <c r="IK367" s="2">
        <v>0</v>
      </c>
      <c r="IL367" s="2"/>
      <c r="IM367" s="2"/>
      <c r="IN367" s="2"/>
      <c r="IO367" s="2"/>
      <c r="IP367" s="2"/>
      <c r="IQ367" s="2"/>
      <c r="IR367" s="2"/>
      <c r="IS367" s="2"/>
      <c r="IT367" s="2"/>
      <c r="IU367" s="2"/>
    </row>
    <row r="368" spans="1:255" x14ac:dyDescent="0.2">
      <c r="A368">
        <v>17</v>
      </c>
      <c r="B368">
        <v>1</v>
      </c>
      <c r="E368" t="s">
        <v>3</v>
      </c>
      <c r="F368" t="s">
        <v>358</v>
      </c>
      <c r="G368" t="s">
        <v>359</v>
      </c>
      <c r="H368" t="s">
        <v>43</v>
      </c>
      <c r="I368">
        <v>0</v>
      </c>
      <c r="J368">
        <v>0</v>
      </c>
      <c r="K368">
        <v>0</v>
      </c>
      <c r="L368">
        <v>1</v>
      </c>
      <c r="M368">
        <v>1</v>
      </c>
      <c r="N368">
        <f t="shared" si="492"/>
        <v>0</v>
      </c>
      <c r="O368">
        <f t="shared" si="493"/>
        <v>0</v>
      </c>
      <c r="P368">
        <f t="shared" si="494"/>
        <v>0</v>
      </c>
      <c r="Q368">
        <f t="shared" si="495"/>
        <v>0</v>
      </c>
      <c r="R368">
        <f t="shared" si="496"/>
        <v>0</v>
      </c>
      <c r="S368">
        <f t="shared" si="497"/>
        <v>0</v>
      </c>
      <c r="T368">
        <f t="shared" si="498"/>
        <v>0</v>
      </c>
      <c r="U368">
        <f t="shared" si="499"/>
        <v>0</v>
      </c>
      <c r="V368">
        <f t="shared" si="500"/>
        <v>0</v>
      </c>
      <c r="W368">
        <f t="shared" si="501"/>
        <v>0</v>
      </c>
      <c r="X368">
        <f t="shared" si="502"/>
        <v>0</v>
      </c>
      <c r="Y368">
        <f t="shared" si="503"/>
        <v>0</v>
      </c>
      <c r="AA368">
        <v>-1</v>
      </c>
      <c r="AB368">
        <f t="shared" si="504"/>
        <v>4120.9799999999996</v>
      </c>
      <c r="AC368">
        <f t="shared" si="505"/>
        <v>4120.9799999999996</v>
      </c>
      <c r="AD368">
        <f t="shared" si="532"/>
        <v>0</v>
      </c>
      <c r="AE368">
        <f t="shared" si="507"/>
        <v>0</v>
      </c>
      <c r="AF368">
        <f t="shared" si="508"/>
        <v>0</v>
      </c>
      <c r="AG368">
        <f t="shared" si="509"/>
        <v>0</v>
      </c>
      <c r="AH368">
        <f t="shared" si="510"/>
        <v>0</v>
      </c>
      <c r="AI368">
        <f t="shared" si="511"/>
        <v>0</v>
      </c>
      <c r="AJ368">
        <f t="shared" si="512"/>
        <v>0</v>
      </c>
      <c r="AK368">
        <v>4120.9799999999996</v>
      </c>
      <c r="AL368">
        <v>4120.9799999999996</v>
      </c>
      <c r="AM368">
        <v>0</v>
      </c>
      <c r="AN368">
        <v>0</v>
      </c>
      <c r="AO368">
        <v>0</v>
      </c>
      <c r="AP368">
        <v>0</v>
      </c>
      <c r="AQ368">
        <v>0</v>
      </c>
      <c r="AR368">
        <v>0</v>
      </c>
      <c r="AS368">
        <v>0</v>
      </c>
      <c r="AT368">
        <v>0</v>
      </c>
      <c r="AU368">
        <v>0</v>
      </c>
      <c r="AV368">
        <v>1</v>
      </c>
      <c r="AW368">
        <v>1</v>
      </c>
      <c r="AZ368">
        <v>1</v>
      </c>
      <c r="BA368">
        <v>1</v>
      </c>
      <c r="BB368">
        <v>1</v>
      </c>
      <c r="BC368">
        <v>1</v>
      </c>
      <c r="BD368" t="s">
        <v>3</v>
      </c>
      <c r="BE368" t="s">
        <v>3</v>
      </c>
      <c r="BF368" t="s">
        <v>3</v>
      </c>
      <c r="BG368" t="s">
        <v>3</v>
      </c>
      <c r="BH368">
        <v>3</v>
      </c>
      <c r="BI368">
        <v>1</v>
      </c>
      <c r="BJ368" t="s">
        <v>358</v>
      </c>
      <c r="BM368">
        <v>900</v>
      </c>
      <c r="BN368">
        <v>0</v>
      </c>
      <c r="BO368" t="s">
        <v>3</v>
      </c>
      <c r="BP368">
        <v>0</v>
      </c>
      <c r="BQ368">
        <v>90</v>
      </c>
      <c r="BR368">
        <v>0</v>
      </c>
      <c r="BS368">
        <v>1</v>
      </c>
      <c r="BT368">
        <v>1</v>
      </c>
      <c r="BU368">
        <v>1</v>
      </c>
      <c r="BV368">
        <v>1</v>
      </c>
      <c r="BW368">
        <v>1</v>
      </c>
      <c r="BX368">
        <v>1</v>
      </c>
      <c r="BY368" t="s">
        <v>3</v>
      </c>
      <c r="BZ368">
        <v>0</v>
      </c>
      <c r="CA368">
        <v>0</v>
      </c>
      <c r="CB368" t="s">
        <v>3</v>
      </c>
      <c r="CE368">
        <v>0</v>
      </c>
      <c r="CF368">
        <v>0</v>
      </c>
      <c r="CG368">
        <v>0</v>
      </c>
      <c r="CH368">
        <v>0</v>
      </c>
      <c r="CI368">
        <v>0</v>
      </c>
      <c r="CJ368">
        <v>0</v>
      </c>
      <c r="CK368">
        <v>0</v>
      </c>
      <c r="CL368">
        <v>0</v>
      </c>
      <c r="CM368">
        <v>0</v>
      </c>
      <c r="CN368" t="s">
        <v>3</v>
      </c>
      <c r="CO368">
        <v>0</v>
      </c>
      <c r="CP368">
        <f t="shared" si="513"/>
        <v>0</v>
      </c>
      <c r="CQ368">
        <f t="shared" si="533"/>
        <v>4120.9799999999996</v>
      </c>
      <c r="CR368">
        <f t="shared" si="534"/>
        <v>0</v>
      </c>
      <c r="CS368">
        <f t="shared" si="514"/>
        <v>0</v>
      </c>
      <c r="CT368">
        <f t="shared" si="515"/>
        <v>0</v>
      </c>
      <c r="CU368">
        <f t="shared" si="516"/>
        <v>0</v>
      </c>
      <c r="CV368">
        <f t="shared" si="517"/>
        <v>0</v>
      </c>
      <c r="CW368">
        <f t="shared" si="518"/>
        <v>0</v>
      </c>
      <c r="CX368">
        <f t="shared" si="519"/>
        <v>0</v>
      </c>
      <c r="CY368">
        <f>0</f>
        <v>0</v>
      </c>
      <c r="CZ368">
        <f>0</f>
        <v>0</v>
      </c>
      <c r="DC368" t="s">
        <v>3</v>
      </c>
      <c r="DD368" t="s">
        <v>3</v>
      </c>
      <c r="DE368" t="s">
        <v>3</v>
      </c>
      <c r="DF368" t="s">
        <v>3</v>
      </c>
      <c r="DG368" t="s">
        <v>3</v>
      </c>
      <c r="DH368" t="s">
        <v>3</v>
      </c>
      <c r="DI368" t="s">
        <v>3</v>
      </c>
      <c r="DJ368" t="s">
        <v>3</v>
      </c>
      <c r="DK368" t="s">
        <v>3</v>
      </c>
      <c r="DL368" t="s">
        <v>3</v>
      </c>
      <c r="DM368" t="s">
        <v>3</v>
      </c>
      <c r="DN368">
        <v>0</v>
      </c>
      <c r="DO368">
        <v>0</v>
      </c>
      <c r="DP368">
        <v>1</v>
      </c>
      <c r="DQ368">
        <v>1</v>
      </c>
      <c r="DU368">
        <v>1013</v>
      </c>
      <c r="DV368" t="s">
        <v>43</v>
      </c>
      <c r="DW368" t="s">
        <v>43</v>
      </c>
      <c r="DX368">
        <v>1</v>
      </c>
      <c r="DZ368" t="s">
        <v>3</v>
      </c>
      <c r="EA368" t="s">
        <v>3</v>
      </c>
      <c r="EB368" t="s">
        <v>3</v>
      </c>
      <c r="EC368" t="s">
        <v>3</v>
      </c>
      <c r="EE368">
        <v>83667261</v>
      </c>
      <c r="EF368">
        <v>90</v>
      </c>
      <c r="EG368" t="s">
        <v>321</v>
      </c>
      <c r="EH368">
        <v>0</v>
      </c>
      <c r="EI368" t="s">
        <v>3</v>
      </c>
      <c r="EJ368">
        <v>1</v>
      </c>
      <c r="EK368">
        <v>900</v>
      </c>
      <c r="EL368" t="s">
        <v>321</v>
      </c>
      <c r="EM368" t="s">
        <v>322</v>
      </c>
      <c r="EO368" t="s">
        <v>3</v>
      </c>
      <c r="EQ368">
        <v>132112</v>
      </c>
      <c r="ER368">
        <v>0</v>
      </c>
      <c r="ES368">
        <v>4120.9799999999996</v>
      </c>
      <c r="ET368">
        <v>0</v>
      </c>
      <c r="EU368">
        <v>0</v>
      </c>
      <c r="EV368">
        <v>0</v>
      </c>
      <c r="EW368">
        <v>0</v>
      </c>
      <c r="EX368">
        <v>0</v>
      </c>
      <c r="EY368">
        <v>0</v>
      </c>
      <c r="FQ368">
        <v>0</v>
      </c>
      <c r="FR368">
        <v>0</v>
      </c>
      <c r="FS368">
        <v>0</v>
      </c>
      <c r="FX368">
        <v>0</v>
      </c>
      <c r="FY368">
        <v>0</v>
      </c>
      <c r="GA368" t="s">
        <v>3</v>
      </c>
      <c r="GD368">
        <v>1</v>
      </c>
      <c r="GF368">
        <v>79949208</v>
      </c>
      <c r="GG368">
        <v>2</v>
      </c>
      <c r="GH368">
        <v>0</v>
      </c>
      <c r="GI368">
        <v>-2</v>
      </c>
      <c r="GJ368">
        <v>0</v>
      </c>
      <c r="GK368">
        <v>0</v>
      </c>
      <c r="GL368">
        <f t="shared" si="522"/>
        <v>0</v>
      </c>
      <c r="GM368">
        <f t="shared" si="523"/>
        <v>0</v>
      </c>
      <c r="GN368">
        <f t="shared" si="524"/>
        <v>0</v>
      </c>
      <c r="GO368">
        <f t="shared" si="525"/>
        <v>0</v>
      </c>
      <c r="GP368">
        <f t="shared" si="526"/>
        <v>0</v>
      </c>
      <c r="GR368">
        <v>0</v>
      </c>
      <c r="GS368">
        <v>0</v>
      </c>
      <c r="GT368">
        <v>0</v>
      </c>
      <c r="GU368" t="s">
        <v>3</v>
      </c>
      <c r="GV368">
        <f t="shared" si="527"/>
        <v>0</v>
      </c>
      <c r="GW368">
        <v>1</v>
      </c>
      <c r="GX368">
        <f t="shared" si="528"/>
        <v>0</v>
      </c>
      <c r="HA368">
        <v>0</v>
      </c>
      <c r="HB368">
        <v>0</v>
      </c>
      <c r="HC368">
        <f t="shared" si="529"/>
        <v>0</v>
      </c>
      <c r="HE368" t="s">
        <v>3</v>
      </c>
      <c r="HF368" t="s">
        <v>3</v>
      </c>
      <c r="HM368" t="s">
        <v>3</v>
      </c>
      <c r="HN368" t="s">
        <v>3</v>
      </c>
      <c r="HO368" t="s">
        <v>3</v>
      </c>
      <c r="HP368" t="s">
        <v>3</v>
      </c>
      <c r="HQ368" t="s">
        <v>3</v>
      </c>
      <c r="HS368">
        <v>0</v>
      </c>
      <c r="IK368">
        <v>0</v>
      </c>
    </row>
    <row r="369" spans="1:255" x14ac:dyDescent="0.2">
      <c r="A369" s="2">
        <v>17</v>
      </c>
      <c r="B369" s="2">
        <v>1</v>
      </c>
      <c r="C369" s="2"/>
      <c r="D369" s="2"/>
      <c r="E369" s="2" t="s">
        <v>360</v>
      </c>
      <c r="F369" s="2" t="s">
        <v>361</v>
      </c>
      <c r="G369" s="2" t="s">
        <v>362</v>
      </c>
      <c r="H369" s="2" t="s">
        <v>43</v>
      </c>
      <c r="I369" s="2">
        <v>0</v>
      </c>
      <c r="J369" s="2">
        <v>0</v>
      </c>
      <c r="K369" s="2">
        <v>0</v>
      </c>
      <c r="L369" s="2">
        <v>2</v>
      </c>
      <c r="M369" s="2">
        <v>2</v>
      </c>
      <c r="N369" s="2">
        <f t="shared" si="492"/>
        <v>0</v>
      </c>
      <c r="O369" s="2">
        <f t="shared" si="493"/>
        <v>0</v>
      </c>
      <c r="P369" s="2">
        <f t="shared" si="494"/>
        <v>0</v>
      </c>
      <c r="Q369" s="2">
        <f t="shared" si="495"/>
        <v>0</v>
      </c>
      <c r="R369" s="2">
        <f t="shared" si="496"/>
        <v>0</v>
      </c>
      <c r="S369" s="2">
        <f t="shared" si="497"/>
        <v>0</v>
      </c>
      <c r="T369" s="2">
        <f t="shared" si="498"/>
        <v>0</v>
      </c>
      <c r="U369" s="2">
        <f t="shared" si="499"/>
        <v>0</v>
      </c>
      <c r="V369" s="2">
        <f t="shared" si="500"/>
        <v>0</v>
      </c>
      <c r="W369" s="2">
        <f t="shared" si="501"/>
        <v>0</v>
      </c>
      <c r="X369" s="2">
        <f t="shared" si="502"/>
        <v>0</v>
      </c>
      <c r="Y369" s="2">
        <f t="shared" si="503"/>
        <v>0</v>
      </c>
      <c r="Z369" s="2"/>
      <c r="AA369" s="2">
        <v>85057682</v>
      </c>
      <c r="AB369" s="2">
        <f t="shared" si="504"/>
        <v>3076.65</v>
      </c>
      <c r="AC369" s="2">
        <f t="shared" si="505"/>
        <v>3076.65</v>
      </c>
      <c r="AD369" s="2">
        <f t="shared" si="532"/>
        <v>0</v>
      </c>
      <c r="AE369" s="2">
        <f t="shared" si="507"/>
        <v>0</v>
      </c>
      <c r="AF369" s="2">
        <f t="shared" si="508"/>
        <v>0</v>
      </c>
      <c r="AG369" s="2">
        <f t="shared" si="509"/>
        <v>0</v>
      </c>
      <c r="AH369" s="2">
        <f t="shared" si="510"/>
        <v>0</v>
      </c>
      <c r="AI369" s="2">
        <f t="shared" si="511"/>
        <v>0</v>
      </c>
      <c r="AJ369" s="2">
        <f t="shared" si="512"/>
        <v>0</v>
      </c>
      <c r="AK369" s="2">
        <v>3076.65</v>
      </c>
      <c r="AL369" s="2">
        <v>3076.65</v>
      </c>
      <c r="AM369" s="2">
        <v>0</v>
      </c>
      <c r="AN369" s="2">
        <v>0</v>
      </c>
      <c r="AO369" s="2">
        <v>0</v>
      </c>
      <c r="AP369" s="2">
        <v>0</v>
      </c>
      <c r="AQ369" s="2">
        <v>0</v>
      </c>
      <c r="AR369" s="2">
        <v>0</v>
      </c>
      <c r="AS369" s="2">
        <v>0</v>
      </c>
      <c r="AT369" s="2">
        <v>0</v>
      </c>
      <c r="AU369" s="2">
        <v>0</v>
      </c>
      <c r="AV369" s="2">
        <v>1</v>
      </c>
      <c r="AW369" s="2">
        <v>1</v>
      </c>
      <c r="AX369" s="2"/>
      <c r="AY369" s="2"/>
      <c r="AZ369" s="2">
        <v>1</v>
      </c>
      <c r="BA369" s="2">
        <v>1</v>
      </c>
      <c r="BB369" s="2">
        <v>1</v>
      </c>
      <c r="BC369" s="2">
        <v>1</v>
      </c>
      <c r="BD369" s="2" t="s">
        <v>3</v>
      </c>
      <c r="BE369" s="2" t="s">
        <v>3</v>
      </c>
      <c r="BF369" s="2" t="s">
        <v>3</v>
      </c>
      <c r="BG369" s="2" t="s">
        <v>3</v>
      </c>
      <c r="BH369" s="2">
        <v>3</v>
      </c>
      <c r="BI369" s="2">
        <v>1</v>
      </c>
      <c r="BJ369" s="2" t="s">
        <v>361</v>
      </c>
      <c r="BK369" s="2"/>
      <c r="BL369" s="2"/>
      <c r="BM369" s="2">
        <v>900</v>
      </c>
      <c r="BN369" s="2">
        <v>0</v>
      </c>
      <c r="BO369" s="2" t="s">
        <v>3</v>
      </c>
      <c r="BP369" s="2">
        <v>0</v>
      </c>
      <c r="BQ369" s="2">
        <v>90</v>
      </c>
      <c r="BR369" s="2">
        <v>0</v>
      </c>
      <c r="BS369" s="2">
        <v>1</v>
      </c>
      <c r="BT369" s="2">
        <v>1</v>
      </c>
      <c r="BU369" s="2">
        <v>1</v>
      </c>
      <c r="BV369" s="2">
        <v>1</v>
      </c>
      <c r="BW369" s="2">
        <v>1</v>
      </c>
      <c r="BX369" s="2">
        <v>1</v>
      </c>
      <c r="BY369" s="2" t="s">
        <v>3</v>
      </c>
      <c r="BZ369" s="2">
        <v>0</v>
      </c>
      <c r="CA369" s="2">
        <v>0</v>
      </c>
      <c r="CB369" s="2" t="s">
        <v>3</v>
      </c>
      <c r="CC369" s="2"/>
      <c r="CD369" s="2"/>
      <c r="CE369" s="2">
        <v>0</v>
      </c>
      <c r="CF369" s="2">
        <v>0</v>
      </c>
      <c r="CG369" s="2">
        <v>0</v>
      </c>
      <c r="CH369" s="2">
        <v>20</v>
      </c>
      <c r="CI369" s="2">
        <v>0</v>
      </c>
      <c r="CJ369" s="2">
        <v>0</v>
      </c>
      <c r="CK369" s="2">
        <v>0</v>
      </c>
      <c r="CL369" s="2">
        <v>0</v>
      </c>
      <c r="CM369" s="2">
        <v>0</v>
      </c>
      <c r="CN369" s="2" t="s">
        <v>3</v>
      </c>
      <c r="CO369" s="2">
        <v>0</v>
      </c>
      <c r="CP369" s="2">
        <f t="shared" si="513"/>
        <v>0</v>
      </c>
      <c r="CQ369" s="2">
        <f t="shared" si="533"/>
        <v>3076.65</v>
      </c>
      <c r="CR369" s="2">
        <f t="shared" si="534"/>
        <v>0</v>
      </c>
      <c r="CS369" s="2">
        <f t="shared" si="514"/>
        <v>0</v>
      </c>
      <c r="CT369" s="2">
        <f t="shared" si="515"/>
        <v>0</v>
      </c>
      <c r="CU369" s="2">
        <f t="shared" si="516"/>
        <v>0</v>
      </c>
      <c r="CV369" s="2">
        <f t="shared" si="517"/>
        <v>0</v>
      </c>
      <c r="CW369" s="2">
        <f t="shared" si="518"/>
        <v>0</v>
      </c>
      <c r="CX369" s="2">
        <f t="shared" si="519"/>
        <v>0</v>
      </c>
      <c r="CY369" s="2">
        <f>0</f>
        <v>0</v>
      </c>
      <c r="CZ369" s="2">
        <f>0</f>
        <v>0</v>
      </c>
      <c r="DA369" s="2"/>
      <c r="DB369" s="2"/>
      <c r="DC369" s="2" t="s">
        <v>3</v>
      </c>
      <c r="DD369" s="2" t="s">
        <v>3</v>
      </c>
      <c r="DE369" s="2" t="s">
        <v>3</v>
      </c>
      <c r="DF369" s="2" t="s">
        <v>3</v>
      </c>
      <c r="DG369" s="2" t="s">
        <v>3</v>
      </c>
      <c r="DH369" s="2" t="s">
        <v>3</v>
      </c>
      <c r="DI369" s="2" t="s">
        <v>3</v>
      </c>
      <c r="DJ369" s="2" t="s">
        <v>3</v>
      </c>
      <c r="DK369" s="2" t="s">
        <v>3</v>
      </c>
      <c r="DL369" s="2" t="s">
        <v>3</v>
      </c>
      <c r="DM369" s="2" t="s">
        <v>3</v>
      </c>
      <c r="DN369" s="2">
        <v>0</v>
      </c>
      <c r="DO369" s="2">
        <v>0</v>
      </c>
      <c r="DP369" s="2">
        <v>1</v>
      </c>
      <c r="DQ369" s="2">
        <v>1</v>
      </c>
      <c r="DR369" s="2"/>
      <c r="DS369" s="2"/>
      <c r="DT369" s="2"/>
      <c r="DU369" s="2">
        <v>1013</v>
      </c>
      <c r="DV369" s="2" t="s">
        <v>43</v>
      </c>
      <c r="DW369" s="2" t="s">
        <v>43</v>
      </c>
      <c r="DX369" s="2">
        <v>1</v>
      </c>
      <c r="DY369" s="2"/>
      <c r="DZ369" s="2" t="s">
        <v>3</v>
      </c>
      <c r="EA369" s="2" t="s">
        <v>3</v>
      </c>
      <c r="EB369" s="2" t="s">
        <v>3</v>
      </c>
      <c r="EC369" s="2" t="s">
        <v>3</v>
      </c>
      <c r="ED369" s="2"/>
      <c r="EE369" s="2">
        <v>83667261</v>
      </c>
      <c r="EF369" s="2">
        <v>90</v>
      </c>
      <c r="EG369" s="2" t="s">
        <v>321</v>
      </c>
      <c r="EH369" s="2">
        <v>0</v>
      </c>
      <c r="EI369" s="2" t="s">
        <v>3</v>
      </c>
      <c r="EJ369" s="2">
        <v>1</v>
      </c>
      <c r="EK369" s="2">
        <v>900</v>
      </c>
      <c r="EL369" s="2" t="s">
        <v>321</v>
      </c>
      <c r="EM369" s="2" t="s">
        <v>322</v>
      </c>
      <c r="EN369" s="2"/>
      <c r="EO369" s="2" t="s">
        <v>3</v>
      </c>
      <c r="EP369" s="2"/>
      <c r="EQ369" s="2">
        <v>131088</v>
      </c>
      <c r="ER369" s="2">
        <v>0</v>
      </c>
      <c r="ES369" s="2">
        <v>3076.65</v>
      </c>
      <c r="ET369" s="2">
        <v>0</v>
      </c>
      <c r="EU369" s="2">
        <v>0</v>
      </c>
      <c r="EV369" s="2">
        <v>0</v>
      </c>
      <c r="EW369" s="2">
        <v>0</v>
      </c>
      <c r="EX369" s="2">
        <v>0</v>
      </c>
      <c r="EY369" s="2">
        <v>0</v>
      </c>
      <c r="EZ369" s="2">
        <v>5</v>
      </c>
      <c r="FA369" s="2"/>
      <c r="FB369" s="2"/>
      <c r="FC369" s="2">
        <v>0</v>
      </c>
      <c r="FD369" s="2">
        <v>18</v>
      </c>
      <c r="FE369" s="2"/>
      <c r="FF369" s="2">
        <v>3076.65</v>
      </c>
      <c r="FG369" s="2"/>
      <c r="FH369" s="2"/>
      <c r="FI369" s="2"/>
      <c r="FJ369" s="2"/>
      <c r="FK369" s="2"/>
      <c r="FL369" s="2"/>
      <c r="FM369" s="2"/>
      <c r="FN369" s="2"/>
      <c r="FO369" s="2"/>
      <c r="FP369" s="2"/>
      <c r="FQ369" s="2">
        <v>0</v>
      </c>
      <c r="FR369" s="2">
        <v>0</v>
      </c>
      <c r="FS369" s="2">
        <v>0</v>
      </c>
      <c r="FT369" s="2"/>
      <c r="FU369" s="2"/>
      <c r="FV369" s="2"/>
      <c r="FW369" s="2"/>
      <c r="FX369" s="2">
        <v>0</v>
      </c>
      <c r="FY369" s="2">
        <v>0</v>
      </c>
      <c r="FZ369" s="2"/>
      <c r="GA369" s="2" t="s">
        <v>3</v>
      </c>
      <c r="GB369" s="2"/>
      <c r="GC369" s="2"/>
      <c r="GD369" s="2">
        <v>1</v>
      </c>
      <c r="GE369" s="2"/>
      <c r="GF369" s="2">
        <v>-1470241868</v>
      </c>
      <c r="GG369" s="2">
        <v>2</v>
      </c>
      <c r="GH369" s="2">
        <v>3</v>
      </c>
      <c r="GI369" s="2">
        <v>-2</v>
      </c>
      <c r="GJ369" s="2">
        <v>0</v>
      </c>
      <c r="GK369" s="2">
        <v>0</v>
      </c>
      <c r="GL369" s="2">
        <f t="shared" si="522"/>
        <v>0</v>
      </c>
      <c r="GM369" s="2">
        <f t="shared" si="523"/>
        <v>0</v>
      </c>
      <c r="GN369" s="2">
        <f t="shared" si="524"/>
        <v>0</v>
      </c>
      <c r="GO369" s="2">
        <f t="shared" si="525"/>
        <v>0</v>
      </c>
      <c r="GP369" s="2">
        <f t="shared" si="526"/>
        <v>0</v>
      </c>
      <c r="GQ369" s="2"/>
      <c r="GR369" s="2">
        <v>1</v>
      </c>
      <c r="GS369" s="2">
        <v>1</v>
      </c>
      <c r="GT369" s="2">
        <v>0</v>
      </c>
      <c r="GU369" s="2" t="s">
        <v>3</v>
      </c>
      <c r="GV369" s="2">
        <f t="shared" si="527"/>
        <v>0</v>
      </c>
      <c r="GW369" s="2">
        <v>1</v>
      </c>
      <c r="GX369" s="2">
        <f t="shared" si="528"/>
        <v>0</v>
      </c>
      <c r="GY369" s="2"/>
      <c r="GZ369" s="2"/>
      <c r="HA369" s="2">
        <v>0</v>
      </c>
      <c r="HB369" s="2">
        <v>0</v>
      </c>
      <c r="HC369" s="2">
        <f t="shared" si="529"/>
        <v>0</v>
      </c>
      <c r="HD369" s="2"/>
      <c r="HE369" s="2" t="s">
        <v>3</v>
      </c>
      <c r="HF369" s="2" t="s">
        <v>3</v>
      </c>
      <c r="HG369" s="2">
        <f t="shared" ref="HG369:HG384" si="535">ROUND(ROUND(AL369,2)*I369,2)</f>
        <v>0</v>
      </c>
      <c r="HH369" s="2"/>
      <c r="HI369" s="2"/>
      <c r="HJ369" s="2"/>
      <c r="HK369" s="2"/>
      <c r="HL369" s="2"/>
      <c r="HM369" s="2" t="s">
        <v>3</v>
      </c>
      <c r="HN369" s="2" t="s">
        <v>3</v>
      </c>
      <c r="HO369" s="2" t="s">
        <v>3</v>
      </c>
      <c r="HP369" s="2" t="s">
        <v>3</v>
      </c>
      <c r="HQ369" s="2" t="s">
        <v>3</v>
      </c>
      <c r="HR369" s="2"/>
      <c r="HS369" s="2">
        <v>0</v>
      </c>
      <c r="HT369" s="2"/>
      <c r="HU369" s="2"/>
      <c r="HV369" s="2"/>
      <c r="HW369" s="2"/>
      <c r="HX369" s="2"/>
      <c r="HY369" s="2"/>
      <c r="HZ369" s="2"/>
      <c r="IA369" s="2"/>
      <c r="IB369" s="2"/>
      <c r="IC369" s="2"/>
      <c r="ID369" s="2"/>
      <c r="IE369" s="2"/>
      <c r="IF369" s="2"/>
      <c r="IG369" s="2"/>
      <c r="IH369" s="2"/>
      <c r="II369" s="2"/>
      <c r="IJ369" s="2"/>
      <c r="IK369" s="2">
        <v>0</v>
      </c>
      <c r="IL369" s="2"/>
      <c r="IM369" s="2"/>
      <c r="IN369" s="2"/>
      <c r="IO369" s="2"/>
      <c r="IP369" s="2"/>
      <c r="IQ369" s="2"/>
      <c r="IR369" s="2"/>
      <c r="IS369" s="2"/>
      <c r="IT369" s="2"/>
      <c r="IU369" s="2"/>
    </row>
    <row r="370" spans="1:255" x14ac:dyDescent="0.2">
      <c r="A370">
        <v>17</v>
      </c>
      <c r="B370">
        <v>1</v>
      </c>
      <c r="E370" t="s">
        <v>360</v>
      </c>
      <c r="F370" t="s">
        <v>361</v>
      </c>
      <c r="G370" t="s">
        <v>362</v>
      </c>
      <c r="H370" t="s">
        <v>43</v>
      </c>
      <c r="I370">
        <v>0</v>
      </c>
      <c r="J370">
        <v>0</v>
      </c>
      <c r="K370">
        <v>0</v>
      </c>
      <c r="L370">
        <v>2</v>
      </c>
      <c r="M370">
        <v>2</v>
      </c>
      <c r="N370">
        <f t="shared" si="492"/>
        <v>0</v>
      </c>
      <c r="O370">
        <f t="shared" si="493"/>
        <v>0</v>
      </c>
      <c r="P370">
        <f t="shared" si="494"/>
        <v>0</v>
      </c>
      <c r="Q370">
        <f t="shared" si="495"/>
        <v>0</v>
      </c>
      <c r="R370">
        <f t="shared" si="496"/>
        <v>0</v>
      </c>
      <c r="S370">
        <f t="shared" si="497"/>
        <v>0</v>
      </c>
      <c r="T370">
        <f t="shared" si="498"/>
        <v>0</v>
      </c>
      <c r="U370">
        <f t="shared" si="499"/>
        <v>0</v>
      </c>
      <c r="V370">
        <f t="shared" si="500"/>
        <v>0</v>
      </c>
      <c r="W370">
        <f t="shared" si="501"/>
        <v>0</v>
      </c>
      <c r="X370">
        <f t="shared" si="502"/>
        <v>0</v>
      </c>
      <c r="Y370">
        <f t="shared" si="503"/>
        <v>0</v>
      </c>
      <c r="AA370">
        <v>85057623</v>
      </c>
      <c r="AB370">
        <f t="shared" si="504"/>
        <v>3076.65</v>
      </c>
      <c r="AC370">
        <f t="shared" si="505"/>
        <v>3076.65</v>
      </c>
      <c r="AD370">
        <f t="shared" si="532"/>
        <v>0</v>
      </c>
      <c r="AE370">
        <f t="shared" si="507"/>
        <v>0</v>
      </c>
      <c r="AF370">
        <f t="shared" si="508"/>
        <v>0</v>
      </c>
      <c r="AG370">
        <f t="shared" si="509"/>
        <v>0</v>
      </c>
      <c r="AH370">
        <f t="shared" si="510"/>
        <v>0</v>
      </c>
      <c r="AI370">
        <f t="shared" si="511"/>
        <v>0</v>
      </c>
      <c r="AJ370">
        <f t="shared" si="512"/>
        <v>0</v>
      </c>
      <c r="AK370">
        <v>3076.65</v>
      </c>
      <c r="AL370">
        <v>3076.65</v>
      </c>
      <c r="AM370">
        <v>0</v>
      </c>
      <c r="AN370">
        <v>0</v>
      </c>
      <c r="AO370">
        <v>0</v>
      </c>
      <c r="AP370">
        <v>0</v>
      </c>
      <c r="AQ370">
        <v>0</v>
      </c>
      <c r="AR370">
        <v>0</v>
      </c>
      <c r="AS370">
        <v>0</v>
      </c>
      <c r="AT370">
        <v>0</v>
      </c>
      <c r="AU370">
        <v>0</v>
      </c>
      <c r="AV370">
        <v>1</v>
      </c>
      <c r="AW370">
        <v>1</v>
      </c>
      <c r="AZ370">
        <v>1</v>
      </c>
      <c r="BA370">
        <v>1</v>
      </c>
      <c r="BB370">
        <v>1</v>
      </c>
      <c r="BC370">
        <v>1</v>
      </c>
      <c r="BD370" t="s">
        <v>3</v>
      </c>
      <c r="BE370" t="s">
        <v>3</v>
      </c>
      <c r="BF370" t="s">
        <v>3</v>
      </c>
      <c r="BG370" t="s">
        <v>3</v>
      </c>
      <c r="BH370">
        <v>3</v>
      </c>
      <c r="BI370">
        <v>1</v>
      </c>
      <c r="BJ370" t="s">
        <v>361</v>
      </c>
      <c r="BM370">
        <v>900</v>
      </c>
      <c r="BN370">
        <v>0</v>
      </c>
      <c r="BO370" t="s">
        <v>3</v>
      </c>
      <c r="BP370">
        <v>0</v>
      </c>
      <c r="BQ370">
        <v>90</v>
      </c>
      <c r="BR370">
        <v>0</v>
      </c>
      <c r="BS370">
        <v>1</v>
      </c>
      <c r="BT370">
        <v>1</v>
      </c>
      <c r="BU370">
        <v>1</v>
      </c>
      <c r="BV370">
        <v>1</v>
      </c>
      <c r="BW370">
        <v>1</v>
      </c>
      <c r="BX370">
        <v>1</v>
      </c>
      <c r="BY370" t="s">
        <v>3</v>
      </c>
      <c r="BZ370">
        <v>0</v>
      </c>
      <c r="CA370">
        <v>0</v>
      </c>
      <c r="CB370" t="s">
        <v>3</v>
      </c>
      <c r="CE370">
        <v>0</v>
      </c>
      <c r="CF370">
        <v>0</v>
      </c>
      <c r="CG370">
        <v>0</v>
      </c>
      <c r="CH370">
        <v>20</v>
      </c>
      <c r="CI370">
        <v>0</v>
      </c>
      <c r="CJ370">
        <v>0</v>
      </c>
      <c r="CK370">
        <v>0</v>
      </c>
      <c r="CL370">
        <v>0</v>
      </c>
      <c r="CM370">
        <v>0</v>
      </c>
      <c r="CN370" t="s">
        <v>3</v>
      </c>
      <c r="CO370">
        <v>0</v>
      </c>
      <c r="CP370">
        <f t="shared" si="513"/>
        <v>0</v>
      </c>
      <c r="CQ370">
        <f t="shared" si="533"/>
        <v>3076.65</v>
      </c>
      <c r="CR370">
        <f t="shared" si="534"/>
        <v>0</v>
      </c>
      <c r="CS370">
        <f t="shared" si="514"/>
        <v>0</v>
      </c>
      <c r="CT370">
        <f t="shared" si="515"/>
        <v>0</v>
      </c>
      <c r="CU370">
        <f t="shared" si="516"/>
        <v>0</v>
      </c>
      <c r="CV370">
        <f t="shared" si="517"/>
        <v>0</v>
      </c>
      <c r="CW370">
        <f t="shared" si="518"/>
        <v>0</v>
      </c>
      <c r="CX370">
        <f t="shared" si="519"/>
        <v>0</v>
      </c>
      <c r="CY370">
        <f>0</f>
        <v>0</v>
      </c>
      <c r="CZ370">
        <f>0</f>
        <v>0</v>
      </c>
      <c r="DC370" t="s">
        <v>3</v>
      </c>
      <c r="DD370" t="s">
        <v>3</v>
      </c>
      <c r="DE370" t="s">
        <v>3</v>
      </c>
      <c r="DF370" t="s">
        <v>3</v>
      </c>
      <c r="DG370" t="s">
        <v>3</v>
      </c>
      <c r="DH370" t="s">
        <v>3</v>
      </c>
      <c r="DI370" t="s">
        <v>3</v>
      </c>
      <c r="DJ370" t="s">
        <v>3</v>
      </c>
      <c r="DK370" t="s">
        <v>3</v>
      </c>
      <c r="DL370" t="s">
        <v>3</v>
      </c>
      <c r="DM370" t="s">
        <v>3</v>
      </c>
      <c r="DN370">
        <v>0</v>
      </c>
      <c r="DO370">
        <v>0</v>
      </c>
      <c r="DP370">
        <v>1</v>
      </c>
      <c r="DQ370">
        <v>1</v>
      </c>
      <c r="DU370">
        <v>1013</v>
      </c>
      <c r="DV370" t="s">
        <v>43</v>
      </c>
      <c r="DW370" t="s">
        <v>43</v>
      </c>
      <c r="DX370">
        <v>1</v>
      </c>
      <c r="DZ370" t="s">
        <v>3</v>
      </c>
      <c r="EA370" t="s">
        <v>3</v>
      </c>
      <c r="EB370" t="s">
        <v>3</v>
      </c>
      <c r="EC370" t="s">
        <v>3</v>
      </c>
      <c r="EE370">
        <v>83667261</v>
      </c>
      <c r="EF370">
        <v>90</v>
      </c>
      <c r="EG370" t="s">
        <v>321</v>
      </c>
      <c r="EH370">
        <v>0</v>
      </c>
      <c r="EI370" t="s">
        <v>3</v>
      </c>
      <c r="EJ370">
        <v>1</v>
      </c>
      <c r="EK370">
        <v>900</v>
      </c>
      <c r="EL370" t="s">
        <v>321</v>
      </c>
      <c r="EM370" t="s">
        <v>322</v>
      </c>
      <c r="EO370" t="s">
        <v>3</v>
      </c>
      <c r="EQ370">
        <v>131088</v>
      </c>
      <c r="ER370">
        <v>0</v>
      </c>
      <c r="ES370">
        <v>3076.65</v>
      </c>
      <c r="ET370">
        <v>0</v>
      </c>
      <c r="EU370">
        <v>0</v>
      </c>
      <c r="EV370">
        <v>0</v>
      </c>
      <c r="EW370">
        <v>0</v>
      </c>
      <c r="EX370">
        <v>0</v>
      </c>
      <c r="EY370">
        <v>0</v>
      </c>
      <c r="EZ370">
        <v>5</v>
      </c>
      <c r="FC370">
        <v>0</v>
      </c>
      <c r="FD370">
        <v>18</v>
      </c>
      <c r="FF370">
        <v>3076.65</v>
      </c>
      <c r="FQ370">
        <v>0</v>
      </c>
      <c r="FR370">
        <v>0</v>
      </c>
      <c r="FS370">
        <v>0</v>
      </c>
      <c r="FX370">
        <v>0</v>
      </c>
      <c r="FY370">
        <v>0</v>
      </c>
      <c r="GA370" t="s">
        <v>3</v>
      </c>
      <c r="GD370">
        <v>1</v>
      </c>
      <c r="GF370">
        <v>-1470241868</v>
      </c>
      <c r="GG370">
        <v>2</v>
      </c>
      <c r="GH370">
        <v>3</v>
      </c>
      <c r="GI370">
        <v>-2</v>
      </c>
      <c r="GJ370">
        <v>0</v>
      </c>
      <c r="GK370">
        <v>0</v>
      </c>
      <c r="GL370">
        <f t="shared" si="522"/>
        <v>0</v>
      </c>
      <c r="GM370">
        <f t="shared" si="523"/>
        <v>0</v>
      </c>
      <c r="GN370">
        <f t="shared" si="524"/>
        <v>0</v>
      </c>
      <c r="GO370">
        <f t="shared" si="525"/>
        <v>0</v>
      </c>
      <c r="GP370">
        <f t="shared" si="526"/>
        <v>0</v>
      </c>
      <c r="GR370">
        <v>1</v>
      </c>
      <c r="GS370">
        <v>1</v>
      </c>
      <c r="GT370">
        <v>0</v>
      </c>
      <c r="GU370" t="s">
        <v>3</v>
      </c>
      <c r="GV370">
        <f t="shared" si="527"/>
        <v>0</v>
      </c>
      <c r="GW370">
        <v>1</v>
      </c>
      <c r="GX370">
        <f t="shared" si="528"/>
        <v>0</v>
      </c>
      <c r="HA370">
        <v>0</v>
      </c>
      <c r="HB370">
        <v>0</v>
      </c>
      <c r="HC370">
        <f t="shared" si="529"/>
        <v>0</v>
      </c>
      <c r="HE370" t="s">
        <v>3</v>
      </c>
      <c r="HF370" t="s">
        <v>3</v>
      </c>
      <c r="HG370">
        <f t="shared" si="535"/>
        <v>0</v>
      </c>
      <c r="HM370" t="s">
        <v>3</v>
      </c>
      <c r="HN370" t="s">
        <v>3</v>
      </c>
      <c r="HO370" t="s">
        <v>3</v>
      </c>
      <c r="HP370" t="s">
        <v>3</v>
      </c>
      <c r="HQ370" t="s">
        <v>3</v>
      </c>
      <c r="HS370">
        <v>0</v>
      </c>
      <c r="IK370">
        <v>0</v>
      </c>
    </row>
    <row r="371" spans="1:255" x14ac:dyDescent="0.2">
      <c r="A371" s="2">
        <v>17</v>
      </c>
      <c r="B371" s="2">
        <v>1</v>
      </c>
      <c r="C371" s="2"/>
      <c r="D371" s="2"/>
      <c r="E371" s="2" t="s">
        <v>363</v>
      </c>
      <c r="F371" s="2" t="s">
        <v>364</v>
      </c>
      <c r="G371" s="2" t="s">
        <v>365</v>
      </c>
      <c r="H371" s="2" t="s">
        <v>43</v>
      </c>
      <c r="I371" s="2">
        <v>0</v>
      </c>
      <c r="J371" s="2">
        <v>0</v>
      </c>
      <c r="K371" s="2">
        <v>0</v>
      </c>
      <c r="L371" s="2">
        <v>6</v>
      </c>
      <c r="M371" s="2">
        <v>6</v>
      </c>
      <c r="N371" s="2">
        <f t="shared" si="492"/>
        <v>0</v>
      </c>
      <c r="O371" s="2">
        <f t="shared" si="493"/>
        <v>0</v>
      </c>
      <c r="P371" s="2">
        <f t="shared" si="494"/>
        <v>0</v>
      </c>
      <c r="Q371" s="2">
        <f t="shared" si="495"/>
        <v>0</v>
      </c>
      <c r="R371" s="2">
        <f t="shared" si="496"/>
        <v>0</v>
      </c>
      <c r="S371" s="2">
        <f t="shared" si="497"/>
        <v>0</v>
      </c>
      <c r="T371" s="2">
        <f t="shared" si="498"/>
        <v>0</v>
      </c>
      <c r="U371" s="2">
        <f t="shared" si="499"/>
        <v>0</v>
      </c>
      <c r="V371" s="2">
        <f t="shared" si="500"/>
        <v>0</v>
      </c>
      <c r="W371" s="2">
        <f t="shared" si="501"/>
        <v>0</v>
      </c>
      <c r="X371" s="2">
        <f t="shared" si="502"/>
        <v>0</v>
      </c>
      <c r="Y371" s="2">
        <f t="shared" si="503"/>
        <v>0</v>
      </c>
      <c r="Z371" s="2"/>
      <c r="AA371" s="2">
        <v>85057682</v>
      </c>
      <c r="AB371" s="2">
        <f t="shared" si="504"/>
        <v>2129.38</v>
      </c>
      <c r="AC371" s="2">
        <f t="shared" si="505"/>
        <v>2129.38</v>
      </c>
      <c r="AD371" s="2">
        <f t="shared" si="532"/>
        <v>0</v>
      </c>
      <c r="AE371" s="2">
        <f t="shared" si="507"/>
        <v>0</v>
      </c>
      <c r="AF371" s="2">
        <f t="shared" si="508"/>
        <v>0</v>
      </c>
      <c r="AG371" s="2">
        <f t="shared" si="509"/>
        <v>0</v>
      </c>
      <c r="AH371" s="2">
        <f t="shared" si="510"/>
        <v>0</v>
      </c>
      <c r="AI371" s="2">
        <f t="shared" si="511"/>
        <v>0</v>
      </c>
      <c r="AJ371" s="2">
        <f t="shared" si="512"/>
        <v>0</v>
      </c>
      <c r="AK371" s="2">
        <v>2129.38</v>
      </c>
      <c r="AL371" s="2">
        <v>2129.38</v>
      </c>
      <c r="AM371" s="2">
        <v>0</v>
      </c>
      <c r="AN371" s="2">
        <v>0</v>
      </c>
      <c r="AO371" s="2">
        <v>0</v>
      </c>
      <c r="AP371" s="2">
        <v>0</v>
      </c>
      <c r="AQ371" s="2">
        <v>0</v>
      </c>
      <c r="AR371" s="2">
        <v>0</v>
      </c>
      <c r="AS371" s="2">
        <v>0</v>
      </c>
      <c r="AT371" s="2">
        <v>0</v>
      </c>
      <c r="AU371" s="2">
        <v>0</v>
      </c>
      <c r="AV371" s="2">
        <v>1</v>
      </c>
      <c r="AW371" s="2">
        <v>1</v>
      </c>
      <c r="AX371" s="2"/>
      <c r="AY371" s="2"/>
      <c r="AZ371" s="2">
        <v>1</v>
      </c>
      <c r="BA371" s="2">
        <v>1</v>
      </c>
      <c r="BB371" s="2">
        <v>1</v>
      </c>
      <c r="BC371" s="2">
        <v>1</v>
      </c>
      <c r="BD371" s="2" t="s">
        <v>3</v>
      </c>
      <c r="BE371" s="2" t="s">
        <v>3</v>
      </c>
      <c r="BF371" s="2" t="s">
        <v>3</v>
      </c>
      <c r="BG371" s="2" t="s">
        <v>3</v>
      </c>
      <c r="BH371" s="2">
        <v>3</v>
      </c>
      <c r="BI371" s="2">
        <v>1</v>
      </c>
      <c r="BJ371" s="2" t="s">
        <v>364</v>
      </c>
      <c r="BK371" s="2"/>
      <c r="BL371" s="2"/>
      <c r="BM371" s="2">
        <v>900</v>
      </c>
      <c r="BN371" s="2">
        <v>0</v>
      </c>
      <c r="BO371" s="2" t="s">
        <v>3</v>
      </c>
      <c r="BP371" s="2">
        <v>0</v>
      </c>
      <c r="BQ371" s="2">
        <v>90</v>
      </c>
      <c r="BR371" s="2">
        <v>0</v>
      </c>
      <c r="BS371" s="2">
        <v>1</v>
      </c>
      <c r="BT371" s="2">
        <v>1</v>
      </c>
      <c r="BU371" s="2">
        <v>1</v>
      </c>
      <c r="BV371" s="2">
        <v>1</v>
      </c>
      <c r="BW371" s="2">
        <v>1</v>
      </c>
      <c r="BX371" s="2">
        <v>1</v>
      </c>
      <c r="BY371" s="2" t="s">
        <v>3</v>
      </c>
      <c r="BZ371" s="2">
        <v>0</v>
      </c>
      <c r="CA371" s="2">
        <v>0</v>
      </c>
      <c r="CB371" s="2" t="s">
        <v>3</v>
      </c>
      <c r="CC371" s="2"/>
      <c r="CD371" s="2"/>
      <c r="CE371" s="2">
        <v>0</v>
      </c>
      <c r="CF371" s="2">
        <v>0</v>
      </c>
      <c r="CG371" s="2">
        <v>0</v>
      </c>
      <c r="CH371" s="2">
        <v>21</v>
      </c>
      <c r="CI371" s="2">
        <v>0</v>
      </c>
      <c r="CJ371" s="2">
        <v>0</v>
      </c>
      <c r="CK371" s="2">
        <v>0</v>
      </c>
      <c r="CL371" s="2">
        <v>0</v>
      </c>
      <c r="CM371" s="2">
        <v>0</v>
      </c>
      <c r="CN371" s="2" t="s">
        <v>3</v>
      </c>
      <c r="CO371" s="2">
        <v>0</v>
      </c>
      <c r="CP371" s="2">
        <f t="shared" si="513"/>
        <v>0</v>
      </c>
      <c r="CQ371" s="2">
        <f t="shared" si="533"/>
        <v>2129.38</v>
      </c>
      <c r="CR371" s="2">
        <f t="shared" si="534"/>
        <v>0</v>
      </c>
      <c r="CS371" s="2">
        <f t="shared" si="514"/>
        <v>0</v>
      </c>
      <c r="CT371" s="2">
        <f t="shared" si="515"/>
        <v>0</v>
      </c>
      <c r="CU371" s="2">
        <f t="shared" si="516"/>
        <v>0</v>
      </c>
      <c r="CV371" s="2">
        <f t="shared" si="517"/>
        <v>0</v>
      </c>
      <c r="CW371" s="2">
        <f t="shared" si="518"/>
        <v>0</v>
      </c>
      <c r="CX371" s="2">
        <f t="shared" si="519"/>
        <v>0</v>
      </c>
      <c r="CY371" s="2">
        <f>0</f>
        <v>0</v>
      </c>
      <c r="CZ371" s="2">
        <f>0</f>
        <v>0</v>
      </c>
      <c r="DA371" s="2"/>
      <c r="DB371" s="2"/>
      <c r="DC371" s="2" t="s">
        <v>3</v>
      </c>
      <c r="DD371" s="2" t="s">
        <v>3</v>
      </c>
      <c r="DE371" s="2" t="s">
        <v>3</v>
      </c>
      <c r="DF371" s="2" t="s">
        <v>3</v>
      </c>
      <c r="DG371" s="2" t="s">
        <v>3</v>
      </c>
      <c r="DH371" s="2" t="s">
        <v>3</v>
      </c>
      <c r="DI371" s="2" t="s">
        <v>3</v>
      </c>
      <c r="DJ371" s="2" t="s">
        <v>3</v>
      </c>
      <c r="DK371" s="2" t="s">
        <v>3</v>
      </c>
      <c r="DL371" s="2" t="s">
        <v>3</v>
      </c>
      <c r="DM371" s="2" t="s">
        <v>3</v>
      </c>
      <c r="DN371" s="2">
        <v>0</v>
      </c>
      <c r="DO371" s="2">
        <v>0</v>
      </c>
      <c r="DP371" s="2">
        <v>1</v>
      </c>
      <c r="DQ371" s="2">
        <v>1</v>
      </c>
      <c r="DR371" s="2"/>
      <c r="DS371" s="2"/>
      <c r="DT371" s="2"/>
      <c r="DU371" s="2">
        <v>1013</v>
      </c>
      <c r="DV371" s="2" t="s">
        <v>43</v>
      </c>
      <c r="DW371" s="2" t="s">
        <v>43</v>
      </c>
      <c r="DX371" s="2">
        <v>1</v>
      </c>
      <c r="DY371" s="2"/>
      <c r="DZ371" s="2" t="s">
        <v>3</v>
      </c>
      <c r="EA371" s="2" t="s">
        <v>3</v>
      </c>
      <c r="EB371" s="2" t="s">
        <v>3</v>
      </c>
      <c r="EC371" s="2" t="s">
        <v>3</v>
      </c>
      <c r="ED371" s="2"/>
      <c r="EE371" s="2">
        <v>83667261</v>
      </c>
      <c r="EF371" s="2">
        <v>90</v>
      </c>
      <c r="EG371" s="2" t="s">
        <v>321</v>
      </c>
      <c r="EH371" s="2">
        <v>0</v>
      </c>
      <c r="EI371" s="2" t="s">
        <v>3</v>
      </c>
      <c r="EJ371" s="2">
        <v>1</v>
      </c>
      <c r="EK371" s="2">
        <v>900</v>
      </c>
      <c r="EL371" s="2" t="s">
        <v>321</v>
      </c>
      <c r="EM371" s="2" t="s">
        <v>322</v>
      </c>
      <c r="EN371" s="2"/>
      <c r="EO371" s="2" t="s">
        <v>3</v>
      </c>
      <c r="EP371" s="2"/>
      <c r="EQ371" s="2">
        <v>131088</v>
      </c>
      <c r="ER371" s="2">
        <v>0</v>
      </c>
      <c r="ES371" s="2">
        <v>2129.38</v>
      </c>
      <c r="ET371" s="2">
        <v>0</v>
      </c>
      <c r="EU371" s="2">
        <v>0</v>
      </c>
      <c r="EV371" s="2">
        <v>0</v>
      </c>
      <c r="EW371" s="2">
        <v>0</v>
      </c>
      <c r="EX371" s="2">
        <v>0</v>
      </c>
      <c r="EY371" s="2">
        <v>0</v>
      </c>
      <c r="EZ371" s="2">
        <v>5</v>
      </c>
      <c r="FA371" s="2"/>
      <c r="FB371" s="2"/>
      <c r="FC371" s="2">
        <v>0</v>
      </c>
      <c r="FD371" s="2">
        <v>18</v>
      </c>
      <c r="FE371" s="2"/>
      <c r="FF371" s="2">
        <v>2129.38</v>
      </c>
      <c r="FG371" s="2"/>
      <c r="FH371" s="2"/>
      <c r="FI371" s="2"/>
      <c r="FJ371" s="2"/>
      <c r="FK371" s="2"/>
      <c r="FL371" s="2"/>
      <c r="FM371" s="2"/>
      <c r="FN371" s="2"/>
      <c r="FO371" s="2"/>
      <c r="FP371" s="2"/>
      <c r="FQ371" s="2">
        <v>0</v>
      </c>
      <c r="FR371" s="2">
        <v>0</v>
      </c>
      <c r="FS371" s="2">
        <v>0</v>
      </c>
      <c r="FT371" s="2"/>
      <c r="FU371" s="2"/>
      <c r="FV371" s="2"/>
      <c r="FW371" s="2"/>
      <c r="FX371" s="2">
        <v>0</v>
      </c>
      <c r="FY371" s="2">
        <v>0</v>
      </c>
      <c r="FZ371" s="2"/>
      <c r="GA371" s="2" t="s">
        <v>3</v>
      </c>
      <c r="GB371" s="2"/>
      <c r="GC371" s="2"/>
      <c r="GD371" s="2">
        <v>1</v>
      </c>
      <c r="GE371" s="2"/>
      <c r="GF371" s="2">
        <v>-1545385410</v>
      </c>
      <c r="GG371" s="2">
        <v>2</v>
      </c>
      <c r="GH371" s="2">
        <v>3</v>
      </c>
      <c r="GI371" s="2">
        <v>-2</v>
      </c>
      <c r="GJ371" s="2">
        <v>0</v>
      </c>
      <c r="GK371" s="2">
        <v>0</v>
      </c>
      <c r="GL371" s="2">
        <f t="shared" si="522"/>
        <v>0</v>
      </c>
      <c r="GM371" s="2">
        <f t="shared" si="523"/>
        <v>0</v>
      </c>
      <c r="GN371" s="2">
        <f t="shared" si="524"/>
        <v>0</v>
      </c>
      <c r="GO371" s="2">
        <f t="shared" si="525"/>
        <v>0</v>
      </c>
      <c r="GP371" s="2">
        <f t="shared" si="526"/>
        <v>0</v>
      </c>
      <c r="GQ371" s="2"/>
      <c r="GR371" s="2">
        <v>1</v>
      </c>
      <c r="GS371" s="2">
        <v>1</v>
      </c>
      <c r="GT371" s="2">
        <v>0</v>
      </c>
      <c r="GU371" s="2" t="s">
        <v>3</v>
      </c>
      <c r="GV371" s="2">
        <f t="shared" si="527"/>
        <v>0</v>
      </c>
      <c r="GW371" s="2">
        <v>1</v>
      </c>
      <c r="GX371" s="2">
        <f t="shared" si="528"/>
        <v>0</v>
      </c>
      <c r="GY371" s="2"/>
      <c r="GZ371" s="2"/>
      <c r="HA371" s="2">
        <v>0</v>
      </c>
      <c r="HB371" s="2">
        <v>0</v>
      </c>
      <c r="HC371" s="2">
        <f t="shared" si="529"/>
        <v>0</v>
      </c>
      <c r="HD371" s="2"/>
      <c r="HE371" s="2" t="s">
        <v>3</v>
      </c>
      <c r="HF371" s="2" t="s">
        <v>3</v>
      </c>
      <c r="HG371" s="2">
        <f t="shared" si="535"/>
        <v>0</v>
      </c>
      <c r="HH371" s="2"/>
      <c r="HI371" s="2"/>
      <c r="HJ371" s="2"/>
      <c r="HK371" s="2"/>
      <c r="HL371" s="2"/>
      <c r="HM371" s="2" t="s">
        <v>3</v>
      </c>
      <c r="HN371" s="2" t="s">
        <v>3</v>
      </c>
      <c r="HO371" s="2" t="s">
        <v>3</v>
      </c>
      <c r="HP371" s="2" t="s">
        <v>3</v>
      </c>
      <c r="HQ371" s="2" t="s">
        <v>3</v>
      </c>
      <c r="HR371" s="2"/>
      <c r="HS371" s="2">
        <v>0</v>
      </c>
      <c r="HT371" s="2"/>
      <c r="HU371" s="2"/>
      <c r="HV371" s="2"/>
      <c r="HW371" s="2"/>
      <c r="HX371" s="2"/>
      <c r="HY371" s="2"/>
      <c r="HZ371" s="2"/>
      <c r="IA371" s="2"/>
      <c r="IB371" s="2"/>
      <c r="IC371" s="2"/>
      <c r="ID371" s="2"/>
      <c r="IE371" s="2"/>
      <c r="IF371" s="2"/>
      <c r="IG371" s="2"/>
      <c r="IH371" s="2"/>
      <c r="II371" s="2"/>
      <c r="IJ371" s="2"/>
      <c r="IK371" s="2">
        <v>0</v>
      </c>
      <c r="IL371" s="2"/>
      <c r="IM371" s="2"/>
      <c r="IN371" s="2"/>
      <c r="IO371" s="2"/>
      <c r="IP371" s="2"/>
      <c r="IQ371" s="2"/>
      <c r="IR371" s="2"/>
      <c r="IS371" s="2"/>
      <c r="IT371" s="2"/>
      <c r="IU371" s="2"/>
    </row>
    <row r="372" spans="1:255" x14ac:dyDescent="0.2">
      <c r="A372">
        <v>17</v>
      </c>
      <c r="B372">
        <v>1</v>
      </c>
      <c r="E372" t="s">
        <v>363</v>
      </c>
      <c r="F372" t="s">
        <v>364</v>
      </c>
      <c r="G372" t="s">
        <v>365</v>
      </c>
      <c r="H372" t="s">
        <v>43</v>
      </c>
      <c r="I372">
        <v>0</v>
      </c>
      <c r="J372">
        <v>0</v>
      </c>
      <c r="K372">
        <v>0</v>
      </c>
      <c r="L372">
        <v>6</v>
      </c>
      <c r="M372">
        <v>6</v>
      </c>
      <c r="N372">
        <f t="shared" si="492"/>
        <v>0</v>
      </c>
      <c r="O372">
        <f t="shared" si="493"/>
        <v>0</v>
      </c>
      <c r="P372">
        <f t="shared" si="494"/>
        <v>0</v>
      </c>
      <c r="Q372">
        <f t="shared" si="495"/>
        <v>0</v>
      </c>
      <c r="R372">
        <f t="shared" si="496"/>
        <v>0</v>
      </c>
      <c r="S372">
        <f t="shared" si="497"/>
        <v>0</v>
      </c>
      <c r="T372">
        <f t="shared" si="498"/>
        <v>0</v>
      </c>
      <c r="U372">
        <f t="shared" si="499"/>
        <v>0</v>
      </c>
      <c r="V372">
        <f t="shared" si="500"/>
        <v>0</v>
      </c>
      <c r="W372">
        <f t="shared" si="501"/>
        <v>0</v>
      </c>
      <c r="X372">
        <f t="shared" si="502"/>
        <v>0</v>
      </c>
      <c r="Y372">
        <f t="shared" si="503"/>
        <v>0</v>
      </c>
      <c r="AA372">
        <v>85057623</v>
      </c>
      <c r="AB372">
        <f t="shared" si="504"/>
        <v>2129.38</v>
      </c>
      <c r="AC372">
        <f t="shared" si="505"/>
        <v>2129.38</v>
      </c>
      <c r="AD372">
        <f t="shared" si="532"/>
        <v>0</v>
      </c>
      <c r="AE372">
        <f t="shared" si="507"/>
        <v>0</v>
      </c>
      <c r="AF372">
        <f t="shared" si="508"/>
        <v>0</v>
      </c>
      <c r="AG372">
        <f t="shared" si="509"/>
        <v>0</v>
      </c>
      <c r="AH372">
        <f t="shared" si="510"/>
        <v>0</v>
      </c>
      <c r="AI372">
        <f t="shared" si="511"/>
        <v>0</v>
      </c>
      <c r="AJ372">
        <f t="shared" si="512"/>
        <v>0</v>
      </c>
      <c r="AK372">
        <v>2129.38</v>
      </c>
      <c r="AL372">
        <v>2129.38</v>
      </c>
      <c r="AM372">
        <v>0</v>
      </c>
      <c r="AN372">
        <v>0</v>
      </c>
      <c r="AO372">
        <v>0</v>
      </c>
      <c r="AP372">
        <v>0</v>
      </c>
      <c r="AQ372">
        <v>0</v>
      </c>
      <c r="AR372">
        <v>0</v>
      </c>
      <c r="AS372">
        <v>0</v>
      </c>
      <c r="AT372">
        <v>0</v>
      </c>
      <c r="AU372">
        <v>0</v>
      </c>
      <c r="AV372">
        <v>1</v>
      </c>
      <c r="AW372">
        <v>1</v>
      </c>
      <c r="AZ372">
        <v>1</v>
      </c>
      <c r="BA372">
        <v>1</v>
      </c>
      <c r="BB372">
        <v>1</v>
      </c>
      <c r="BC372">
        <v>1</v>
      </c>
      <c r="BD372" t="s">
        <v>3</v>
      </c>
      <c r="BE372" t="s">
        <v>3</v>
      </c>
      <c r="BF372" t="s">
        <v>3</v>
      </c>
      <c r="BG372" t="s">
        <v>3</v>
      </c>
      <c r="BH372">
        <v>3</v>
      </c>
      <c r="BI372">
        <v>1</v>
      </c>
      <c r="BJ372" t="s">
        <v>364</v>
      </c>
      <c r="BM372">
        <v>900</v>
      </c>
      <c r="BN372">
        <v>0</v>
      </c>
      <c r="BO372" t="s">
        <v>3</v>
      </c>
      <c r="BP372">
        <v>0</v>
      </c>
      <c r="BQ372">
        <v>90</v>
      </c>
      <c r="BR372">
        <v>0</v>
      </c>
      <c r="BS372">
        <v>1</v>
      </c>
      <c r="BT372">
        <v>1</v>
      </c>
      <c r="BU372">
        <v>1</v>
      </c>
      <c r="BV372">
        <v>1</v>
      </c>
      <c r="BW372">
        <v>1</v>
      </c>
      <c r="BX372">
        <v>1</v>
      </c>
      <c r="BY372" t="s">
        <v>3</v>
      </c>
      <c r="BZ372">
        <v>0</v>
      </c>
      <c r="CA372">
        <v>0</v>
      </c>
      <c r="CB372" t="s">
        <v>3</v>
      </c>
      <c r="CE372">
        <v>0</v>
      </c>
      <c r="CF372">
        <v>0</v>
      </c>
      <c r="CG372">
        <v>0</v>
      </c>
      <c r="CH372">
        <v>21</v>
      </c>
      <c r="CI372">
        <v>0</v>
      </c>
      <c r="CJ372">
        <v>0</v>
      </c>
      <c r="CK372">
        <v>0</v>
      </c>
      <c r="CL372">
        <v>0</v>
      </c>
      <c r="CM372">
        <v>0</v>
      </c>
      <c r="CN372" t="s">
        <v>3</v>
      </c>
      <c r="CO372">
        <v>0</v>
      </c>
      <c r="CP372">
        <f t="shared" si="513"/>
        <v>0</v>
      </c>
      <c r="CQ372">
        <f t="shared" si="533"/>
        <v>2129.38</v>
      </c>
      <c r="CR372">
        <f t="shared" si="534"/>
        <v>0</v>
      </c>
      <c r="CS372">
        <f t="shared" si="514"/>
        <v>0</v>
      </c>
      <c r="CT372">
        <f t="shared" si="515"/>
        <v>0</v>
      </c>
      <c r="CU372">
        <f t="shared" si="516"/>
        <v>0</v>
      </c>
      <c r="CV372">
        <f t="shared" si="517"/>
        <v>0</v>
      </c>
      <c r="CW372">
        <f t="shared" si="518"/>
        <v>0</v>
      </c>
      <c r="CX372">
        <f t="shared" si="519"/>
        <v>0</v>
      </c>
      <c r="CY372">
        <f>0</f>
        <v>0</v>
      </c>
      <c r="CZ372">
        <f>0</f>
        <v>0</v>
      </c>
      <c r="DC372" t="s">
        <v>3</v>
      </c>
      <c r="DD372" t="s">
        <v>3</v>
      </c>
      <c r="DE372" t="s">
        <v>3</v>
      </c>
      <c r="DF372" t="s">
        <v>3</v>
      </c>
      <c r="DG372" t="s">
        <v>3</v>
      </c>
      <c r="DH372" t="s">
        <v>3</v>
      </c>
      <c r="DI372" t="s">
        <v>3</v>
      </c>
      <c r="DJ372" t="s">
        <v>3</v>
      </c>
      <c r="DK372" t="s">
        <v>3</v>
      </c>
      <c r="DL372" t="s">
        <v>3</v>
      </c>
      <c r="DM372" t="s">
        <v>3</v>
      </c>
      <c r="DN372">
        <v>0</v>
      </c>
      <c r="DO372">
        <v>0</v>
      </c>
      <c r="DP372">
        <v>1</v>
      </c>
      <c r="DQ372">
        <v>1</v>
      </c>
      <c r="DU372">
        <v>1013</v>
      </c>
      <c r="DV372" t="s">
        <v>43</v>
      </c>
      <c r="DW372" t="s">
        <v>43</v>
      </c>
      <c r="DX372">
        <v>1</v>
      </c>
      <c r="DZ372" t="s">
        <v>3</v>
      </c>
      <c r="EA372" t="s">
        <v>3</v>
      </c>
      <c r="EB372" t="s">
        <v>3</v>
      </c>
      <c r="EC372" t="s">
        <v>3</v>
      </c>
      <c r="EE372">
        <v>83667261</v>
      </c>
      <c r="EF372">
        <v>90</v>
      </c>
      <c r="EG372" t="s">
        <v>321</v>
      </c>
      <c r="EH372">
        <v>0</v>
      </c>
      <c r="EI372" t="s">
        <v>3</v>
      </c>
      <c r="EJ372">
        <v>1</v>
      </c>
      <c r="EK372">
        <v>900</v>
      </c>
      <c r="EL372" t="s">
        <v>321</v>
      </c>
      <c r="EM372" t="s">
        <v>322</v>
      </c>
      <c r="EO372" t="s">
        <v>3</v>
      </c>
      <c r="EQ372">
        <v>131088</v>
      </c>
      <c r="ER372">
        <v>0</v>
      </c>
      <c r="ES372">
        <v>2129.38</v>
      </c>
      <c r="ET372">
        <v>0</v>
      </c>
      <c r="EU372">
        <v>0</v>
      </c>
      <c r="EV372">
        <v>0</v>
      </c>
      <c r="EW372">
        <v>0</v>
      </c>
      <c r="EX372">
        <v>0</v>
      </c>
      <c r="EY372">
        <v>0</v>
      </c>
      <c r="EZ372">
        <v>5</v>
      </c>
      <c r="FC372">
        <v>0</v>
      </c>
      <c r="FD372">
        <v>18</v>
      </c>
      <c r="FF372">
        <v>2129.38</v>
      </c>
      <c r="FQ372">
        <v>0</v>
      </c>
      <c r="FR372">
        <v>0</v>
      </c>
      <c r="FS372">
        <v>0</v>
      </c>
      <c r="FX372">
        <v>0</v>
      </c>
      <c r="FY372">
        <v>0</v>
      </c>
      <c r="GA372" t="s">
        <v>3</v>
      </c>
      <c r="GD372">
        <v>1</v>
      </c>
      <c r="GF372">
        <v>-1545385410</v>
      </c>
      <c r="GG372">
        <v>2</v>
      </c>
      <c r="GH372">
        <v>3</v>
      </c>
      <c r="GI372">
        <v>-2</v>
      </c>
      <c r="GJ372">
        <v>0</v>
      </c>
      <c r="GK372">
        <v>0</v>
      </c>
      <c r="GL372">
        <f t="shared" si="522"/>
        <v>0</v>
      </c>
      <c r="GM372">
        <f t="shared" si="523"/>
        <v>0</v>
      </c>
      <c r="GN372">
        <f t="shared" si="524"/>
        <v>0</v>
      </c>
      <c r="GO372">
        <f t="shared" si="525"/>
        <v>0</v>
      </c>
      <c r="GP372">
        <f t="shared" si="526"/>
        <v>0</v>
      </c>
      <c r="GR372">
        <v>1</v>
      </c>
      <c r="GS372">
        <v>1</v>
      </c>
      <c r="GT372">
        <v>0</v>
      </c>
      <c r="GU372" t="s">
        <v>3</v>
      </c>
      <c r="GV372">
        <f t="shared" si="527"/>
        <v>0</v>
      </c>
      <c r="GW372">
        <v>1</v>
      </c>
      <c r="GX372">
        <f t="shared" si="528"/>
        <v>0</v>
      </c>
      <c r="HA372">
        <v>0</v>
      </c>
      <c r="HB372">
        <v>0</v>
      </c>
      <c r="HC372">
        <f t="shared" si="529"/>
        <v>0</v>
      </c>
      <c r="HE372" t="s">
        <v>3</v>
      </c>
      <c r="HF372" t="s">
        <v>3</v>
      </c>
      <c r="HG372">
        <f t="shared" si="535"/>
        <v>0</v>
      </c>
      <c r="HM372" t="s">
        <v>3</v>
      </c>
      <c r="HN372" t="s">
        <v>3</v>
      </c>
      <c r="HO372" t="s">
        <v>3</v>
      </c>
      <c r="HP372" t="s">
        <v>3</v>
      </c>
      <c r="HQ372" t="s">
        <v>3</v>
      </c>
      <c r="HS372">
        <v>0</v>
      </c>
      <c r="IK372">
        <v>0</v>
      </c>
    </row>
    <row r="373" spans="1:255" x14ac:dyDescent="0.2">
      <c r="A373" s="2">
        <v>17</v>
      </c>
      <c r="B373" s="2">
        <v>1</v>
      </c>
      <c r="C373" s="2"/>
      <c r="D373" s="2"/>
      <c r="E373" s="2" t="s">
        <v>366</v>
      </c>
      <c r="F373" s="2" t="s">
        <v>367</v>
      </c>
      <c r="G373" s="2" t="s">
        <v>368</v>
      </c>
      <c r="H373" s="2" t="s">
        <v>43</v>
      </c>
      <c r="I373" s="2">
        <v>0</v>
      </c>
      <c r="J373" s="2">
        <v>0</v>
      </c>
      <c r="K373" s="2">
        <v>0</v>
      </c>
      <c r="L373" s="2">
        <v>2</v>
      </c>
      <c r="M373" s="2">
        <v>2</v>
      </c>
      <c r="N373" s="2">
        <f t="shared" si="492"/>
        <v>0</v>
      </c>
      <c r="O373" s="2">
        <f t="shared" si="493"/>
        <v>0</v>
      </c>
      <c r="P373" s="2">
        <f t="shared" si="494"/>
        <v>0</v>
      </c>
      <c r="Q373" s="2">
        <f t="shared" si="495"/>
        <v>0</v>
      </c>
      <c r="R373" s="2">
        <f t="shared" si="496"/>
        <v>0</v>
      </c>
      <c r="S373" s="2">
        <f t="shared" si="497"/>
        <v>0</v>
      </c>
      <c r="T373" s="2">
        <f t="shared" si="498"/>
        <v>0</v>
      </c>
      <c r="U373" s="2">
        <f t="shared" si="499"/>
        <v>0</v>
      </c>
      <c r="V373" s="2">
        <f t="shared" si="500"/>
        <v>0</v>
      </c>
      <c r="W373" s="2">
        <f t="shared" si="501"/>
        <v>0</v>
      </c>
      <c r="X373" s="2">
        <f t="shared" si="502"/>
        <v>0</v>
      </c>
      <c r="Y373" s="2">
        <f t="shared" si="503"/>
        <v>0</v>
      </c>
      <c r="Z373" s="2"/>
      <c r="AA373" s="2">
        <v>85057682</v>
      </c>
      <c r="AB373" s="2">
        <f t="shared" si="504"/>
        <v>3937.79</v>
      </c>
      <c r="AC373" s="2">
        <f t="shared" si="505"/>
        <v>3937.79</v>
      </c>
      <c r="AD373" s="2">
        <f t="shared" si="532"/>
        <v>0</v>
      </c>
      <c r="AE373" s="2">
        <f t="shared" si="507"/>
        <v>0</v>
      </c>
      <c r="AF373" s="2">
        <f t="shared" si="508"/>
        <v>0</v>
      </c>
      <c r="AG373" s="2">
        <f t="shared" si="509"/>
        <v>0</v>
      </c>
      <c r="AH373" s="2">
        <f t="shared" si="510"/>
        <v>0</v>
      </c>
      <c r="AI373" s="2">
        <f t="shared" si="511"/>
        <v>0</v>
      </c>
      <c r="AJ373" s="2">
        <f t="shared" si="512"/>
        <v>0</v>
      </c>
      <c r="AK373" s="2">
        <v>3937.79</v>
      </c>
      <c r="AL373" s="2">
        <v>3937.79</v>
      </c>
      <c r="AM373" s="2">
        <v>0</v>
      </c>
      <c r="AN373" s="2">
        <v>0</v>
      </c>
      <c r="AO373" s="2">
        <v>0</v>
      </c>
      <c r="AP373" s="2">
        <v>0</v>
      </c>
      <c r="AQ373" s="2">
        <v>0</v>
      </c>
      <c r="AR373" s="2">
        <v>0</v>
      </c>
      <c r="AS373" s="2">
        <v>0</v>
      </c>
      <c r="AT373" s="2">
        <v>0</v>
      </c>
      <c r="AU373" s="2">
        <v>0</v>
      </c>
      <c r="AV373" s="2">
        <v>1</v>
      </c>
      <c r="AW373" s="2">
        <v>1</v>
      </c>
      <c r="AX373" s="2"/>
      <c r="AY373" s="2"/>
      <c r="AZ373" s="2">
        <v>1</v>
      </c>
      <c r="BA373" s="2">
        <v>1</v>
      </c>
      <c r="BB373" s="2">
        <v>1</v>
      </c>
      <c r="BC373" s="2">
        <v>1</v>
      </c>
      <c r="BD373" s="2" t="s">
        <v>3</v>
      </c>
      <c r="BE373" s="2" t="s">
        <v>3</v>
      </c>
      <c r="BF373" s="2" t="s">
        <v>3</v>
      </c>
      <c r="BG373" s="2" t="s">
        <v>3</v>
      </c>
      <c r="BH373" s="2">
        <v>3</v>
      </c>
      <c r="BI373" s="2">
        <v>1</v>
      </c>
      <c r="BJ373" s="2" t="s">
        <v>367</v>
      </c>
      <c r="BK373" s="2"/>
      <c r="BL373" s="2"/>
      <c r="BM373" s="2">
        <v>900</v>
      </c>
      <c r="BN373" s="2">
        <v>0</v>
      </c>
      <c r="BO373" s="2" t="s">
        <v>3</v>
      </c>
      <c r="BP373" s="2">
        <v>0</v>
      </c>
      <c r="BQ373" s="2">
        <v>90</v>
      </c>
      <c r="BR373" s="2">
        <v>0</v>
      </c>
      <c r="BS373" s="2">
        <v>1</v>
      </c>
      <c r="BT373" s="2">
        <v>1</v>
      </c>
      <c r="BU373" s="2">
        <v>1</v>
      </c>
      <c r="BV373" s="2">
        <v>1</v>
      </c>
      <c r="BW373" s="2">
        <v>1</v>
      </c>
      <c r="BX373" s="2">
        <v>1</v>
      </c>
      <c r="BY373" s="2" t="s">
        <v>3</v>
      </c>
      <c r="BZ373" s="2">
        <v>0</v>
      </c>
      <c r="CA373" s="2">
        <v>0</v>
      </c>
      <c r="CB373" s="2" t="s">
        <v>3</v>
      </c>
      <c r="CC373" s="2"/>
      <c r="CD373" s="2"/>
      <c r="CE373" s="2">
        <v>0</v>
      </c>
      <c r="CF373" s="2">
        <v>0</v>
      </c>
      <c r="CG373" s="2">
        <v>0</v>
      </c>
      <c r="CH373" s="2">
        <v>22</v>
      </c>
      <c r="CI373" s="2">
        <v>0</v>
      </c>
      <c r="CJ373" s="2">
        <v>0</v>
      </c>
      <c r="CK373" s="2">
        <v>0</v>
      </c>
      <c r="CL373" s="2">
        <v>0</v>
      </c>
      <c r="CM373" s="2">
        <v>0</v>
      </c>
      <c r="CN373" s="2" t="s">
        <v>3</v>
      </c>
      <c r="CO373" s="2">
        <v>0</v>
      </c>
      <c r="CP373" s="2">
        <f t="shared" si="513"/>
        <v>0</v>
      </c>
      <c r="CQ373" s="2">
        <f t="shared" si="533"/>
        <v>3937.79</v>
      </c>
      <c r="CR373" s="2">
        <f t="shared" si="534"/>
        <v>0</v>
      </c>
      <c r="CS373" s="2">
        <f t="shared" si="514"/>
        <v>0</v>
      </c>
      <c r="CT373" s="2">
        <f t="shared" si="515"/>
        <v>0</v>
      </c>
      <c r="CU373" s="2">
        <f t="shared" si="516"/>
        <v>0</v>
      </c>
      <c r="CV373" s="2">
        <f t="shared" si="517"/>
        <v>0</v>
      </c>
      <c r="CW373" s="2">
        <f t="shared" si="518"/>
        <v>0</v>
      </c>
      <c r="CX373" s="2">
        <f t="shared" si="519"/>
        <v>0</v>
      </c>
      <c r="CY373" s="2">
        <f>0</f>
        <v>0</v>
      </c>
      <c r="CZ373" s="2">
        <f>0</f>
        <v>0</v>
      </c>
      <c r="DA373" s="2"/>
      <c r="DB373" s="2"/>
      <c r="DC373" s="2" t="s">
        <v>3</v>
      </c>
      <c r="DD373" s="2" t="s">
        <v>3</v>
      </c>
      <c r="DE373" s="2" t="s">
        <v>3</v>
      </c>
      <c r="DF373" s="2" t="s">
        <v>3</v>
      </c>
      <c r="DG373" s="2" t="s">
        <v>3</v>
      </c>
      <c r="DH373" s="2" t="s">
        <v>3</v>
      </c>
      <c r="DI373" s="2" t="s">
        <v>3</v>
      </c>
      <c r="DJ373" s="2" t="s">
        <v>3</v>
      </c>
      <c r="DK373" s="2" t="s">
        <v>3</v>
      </c>
      <c r="DL373" s="2" t="s">
        <v>3</v>
      </c>
      <c r="DM373" s="2" t="s">
        <v>3</v>
      </c>
      <c r="DN373" s="2">
        <v>0</v>
      </c>
      <c r="DO373" s="2">
        <v>0</v>
      </c>
      <c r="DP373" s="2">
        <v>1</v>
      </c>
      <c r="DQ373" s="2">
        <v>1</v>
      </c>
      <c r="DR373" s="2"/>
      <c r="DS373" s="2"/>
      <c r="DT373" s="2"/>
      <c r="DU373" s="2">
        <v>1013</v>
      </c>
      <c r="DV373" s="2" t="s">
        <v>43</v>
      </c>
      <c r="DW373" s="2" t="s">
        <v>43</v>
      </c>
      <c r="DX373" s="2">
        <v>1</v>
      </c>
      <c r="DY373" s="2"/>
      <c r="DZ373" s="2" t="s">
        <v>3</v>
      </c>
      <c r="EA373" s="2" t="s">
        <v>3</v>
      </c>
      <c r="EB373" s="2" t="s">
        <v>3</v>
      </c>
      <c r="EC373" s="2" t="s">
        <v>3</v>
      </c>
      <c r="ED373" s="2"/>
      <c r="EE373" s="2">
        <v>83667261</v>
      </c>
      <c r="EF373" s="2">
        <v>90</v>
      </c>
      <c r="EG373" s="2" t="s">
        <v>321</v>
      </c>
      <c r="EH373" s="2">
        <v>0</v>
      </c>
      <c r="EI373" s="2" t="s">
        <v>3</v>
      </c>
      <c r="EJ373" s="2">
        <v>1</v>
      </c>
      <c r="EK373" s="2">
        <v>900</v>
      </c>
      <c r="EL373" s="2" t="s">
        <v>321</v>
      </c>
      <c r="EM373" s="2" t="s">
        <v>322</v>
      </c>
      <c r="EN373" s="2"/>
      <c r="EO373" s="2" t="s">
        <v>3</v>
      </c>
      <c r="EP373" s="2"/>
      <c r="EQ373" s="2">
        <v>131088</v>
      </c>
      <c r="ER373" s="2">
        <v>0</v>
      </c>
      <c r="ES373" s="2">
        <v>3937.79</v>
      </c>
      <c r="ET373" s="2">
        <v>0</v>
      </c>
      <c r="EU373" s="2">
        <v>0</v>
      </c>
      <c r="EV373" s="2">
        <v>0</v>
      </c>
      <c r="EW373" s="2">
        <v>0</v>
      </c>
      <c r="EX373" s="2">
        <v>0</v>
      </c>
      <c r="EY373" s="2">
        <v>0</v>
      </c>
      <c r="EZ373" s="2">
        <v>5</v>
      </c>
      <c r="FA373" s="2"/>
      <c r="FB373" s="2"/>
      <c r="FC373" s="2">
        <v>0</v>
      </c>
      <c r="FD373" s="2">
        <v>18</v>
      </c>
      <c r="FE373" s="2"/>
      <c r="FF373" s="2">
        <v>3937.79</v>
      </c>
      <c r="FG373" s="2"/>
      <c r="FH373" s="2"/>
      <c r="FI373" s="2"/>
      <c r="FJ373" s="2"/>
      <c r="FK373" s="2"/>
      <c r="FL373" s="2"/>
      <c r="FM373" s="2"/>
      <c r="FN373" s="2"/>
      <c r="FO373" s="2"/>
      <c r="FP373" s="2"/>
      <c r="FQ373" s="2">
        <v>0</v>
      </c>
      <c r="FR373" s="2">
        <v>0</v>
      </c>
      <c r="FS373" s="2">
        <v>0</v>
      </c>
      <c r="FT373" s="2"/>
      <c r="FU373" s="2"/>
      <c r="FV373" s="2"/>
      <c r="FW373" s="2"/>
      <c r="FX373" s="2">
        <v>0</v>
      </c>
      <c r="FY373" s="2">
        <v>0</v>
      </c>
      <c r="FZ373" s="2"/>
      <c r="GA373" s="2" t="s">
        <v>3</v>
      </c>
      <c r="GB373" s="2"/>
      <c r="GC373" s="2"/>
      <c r="GD373" s="2">
        <v>1</v>
      </c>
      <c r="GE373" s="2"/>
      <c r="GF373" s="2">
        <v>605032630</v>
      </c>
      <c r="GG373" s="2">
        <v>2</v>
      </c>
      <c r="GH373" s="2">
        <v>3</v>
      </c>
      <c r="GI373" s="2">
        <v>-2</v>
      </c>
      <c r="GJ373" s="2">
        <v>0</v>
      </c>
      <c r="GK373" s="2">
        <v>0</v>
      </c>
      <c r="GL373" s="2">
        <f t="shared" si="522"/>
        <v>0</v>
      </c>
      <c r="GM373" s="2">
        <f t="shared" si="523"/>
        <v>0</v>
      </c>
      <c r="GN373" s="2">
        <f t="shared" si="524"/>
        <v>0</v>
      </c>
      <c r="GO373" s="2">
        <f t="shared" si="525"/>
        <v>0</v>
      </c>
      <c r="GP373" s="2">
        <f t="shared" si="526"/>
        <v>0</v>
      </c>
      <c r="GQ373" s="2"/>
      <c r="GR373" s="2">
        <v>1</v>
      </c>
      <c r="GS373" s="2">
        <v>1</v>
      </c>
      <c r="GT373" s="2">
        <v>0</v>
      </c>
      <c r="GU373" s="2" t="s">
        <v>3</v>
      </c>
      <c r="GV373" s="2">
        <f t="shared" si="527"/>
        <v>0</v>
      </c>
      <c r="GW373" s="2">
        <v>1</v>
      </c>
      <c r="GX373" s="2">
        <f t="shared" si="528"/>
        <v>0</v>
      </c>
      <c r="GY373" s="2"/>
      <c r="GZ373" s="2"/>
      <c r="HA373" s="2">
        <v>0</v>
      </c>
      <c r="HB373" s="2">
        <v>0</v>
      </c>
      <c r="HC373" s="2">
        <f t="shared" si="529"/>
        <v>0</v>
      </c>
      <c r="HD373" s="2"/>
      <c r="HE373" s="2" t="s">
        <v>3</v>
      </c>
      <c r="HF373" s="2" t="s">
        <v>3</v>
      </c>
      <c r="HG373" s="2">
        <f t="shared" si="535"/>
        <v>0</v>
      </c>
      <c r="HH373" s="2"/>
      <c r="HI373" s="2"/>
      <c r="HJ373" s="2"/>
      <c r="HK373" s="2"/>
      <c r="HL373" s="2"/>
      <c r="HM373" s="2" t="s">
        <v>3</v>
      </c>
      <c r="HN373" s="2" t="s">
        <v>3</v>
      </c>
      <c r="HO373" s="2" t="s">
        <v>3</v>
      </c>
      <c r="HP373" s="2" t="s">
        <v>3</v>
      </c>
      <c r="HQ373" s="2" t="s">
        <v>3</v>
      </c>
      <c r="HR373" s="2"/>
      <c r="HS373" s="2">
        <v>0</v>
      </c>
      <c r="HT373" s="2"/>
      <c r="HU373" s="2"/>
      <c r="HV373" s="2"/>
      <c r="HW373" s="2"/>
      <c r="HX373" s="2"/>
      <c r="HY373" s="2"/>
      <c r="HZ373" s="2"/>
      <c r="IA373" s="2"/>
      <c r="IB373" s="2"/>
      <c r="IC373" s="2"/>
      <c r="ID373" s="2"/>
      <c r="IE373" s="2"/>
      <c r="IF373" s="2"/>
      <c r="IG373" s="2"/>
      <c r="IH373" s="2"/>
      <c r="II373" s="2"/>
      <c r="IJ373" s="2"/>
      <c r="IK373" s="2">
        <v>0</v>
      </c>
      <c r="IL373" s="2"/>
      <c r="IM373" s="2"/>
      <c r="IN373" s="2"/>
      <c r="IO373" s="2"/>
      <c r="IP373" s="2"/>
      <c r="IQ373" s="2"/>
      <c r="IR373" s="2"/>
      <c r="IS373" s="2"/>
      <c r="IT373" s="2"/>
      <c r="IU373" s="2"/>
    </row>
    <row r="374" spans="1:255" x14ac:dyDescent="0.2">
      <c r="A374">
        <v>17</v>
      </c>
      <c r="B374">
        <v>1</v>
      </c>
      <c r="E374" t="s">
        <v>366</v>
      </c>
      <c r="F374" t="s">
        <v>367</v>
      </c>
      <c r="G374" t="s">
        <v>368</v>
      </c>
      <c r="H374" t="s">
        <v>43</v>
      </c>
      <c r="I374">
        <v>0</v>
      </c>
      <c r="J374">
        <v>0</v>
      </c>
      <c r="K374">
        <v>0</v>
      </c>
      <c r="L374">
        <v>2</v>
      </c>
      <c r="M374">
        <v>2</v>
      </c>
      <c r="N374">
        <f t="shared" si="492"/>
        <v>0</v>
      </c>
      <c r="O374">
        <f t="shared" si="493"/>
        <v>0</v>
      </c>
      <c r="P374">
        <f t="shared" si="494"/>
        <v>0</v>
      </c>
      <c r="Q374">
        <f t="shared" si="495"/>
        <v>0</v>
      </c>
      <c r="R374">
        <f t="shared" si="496"/>
        <v>0</v>
      </c>
      <c r="S374">
        <f t="shared" si="497"/>
        <v>0</v>
      </c>
      <c r="T374">
        <f t="shared" si="498"/>
        <v>0</v>
      </c>
      <c r="U374">
        <f t="shared" si="499"/>
        <v>0</v>
      </c>
      <c r="V374">
        <f t="shared" si="500"/>
        <v>0</v>
      </c>
      <c r="W374">
        <f t="shared" si="501"/>
        <v>0</v>
      </c>
      <c r="X374">
        <f t="shared" si="502"/>
        <v>0</v>
      </c>
      <c r="Y374">
        <f t="shared" si="503"/>
        <v>0</v>
      </c>
      <c r="AA374">
        <v>85057623</v>
      </c>
      <c r="AB374">
        <f t="shared" si="504"/>
        <v>3937.79</v>
      </c>
      <c r="AC374">
        <f t="shared" si="505"/>
        <v>3937.79</v>
      </c>
      <c r="AD374">
        <f t="shared" si="532"/>
        <v>0</v>
      </c>
      <c r="AE374">
        <f t="shared" si="507"/>
        <v>0</v>
      </c>
      <c r="AF374">
        <f t="shared" si="508"/>
        <v>0</v>
      </c>
      <c r="AG374">
        <f t="shared" si="509"/>
        <v>0</v>
      </c>
      <c r="AH374">
        <f t="shared" si="510"/>
        <v>0</v>
      </c>
      <c r="AI374">
        <f t="shared" si="511"/>
        <v>0</v>
      </c>
      <c r="AJ374">
        <f t="shared" si="512"/>
        <v>0</v>
      </c>
      <c r="AK374">
        <v>3937.79</v>
      </c>
      <c r="AL374">
        <v>3937.79</v>
      </c>
      <c r="AM374">
        <v>0</v>
      </c>
      <c r="AN374">
        <v>0</v>
      </c>
      <c r="AO374">
        <v>0</v>
      </c>
      <c r="AP374">
        <v>0</v>
      </c>
      <c r="AQ374">
        <v>0</v>
      </c>
      <c r="AR374">
        <v>0</v>
      </c>
      <c r="AS374">
        <v>0</v>
      </c>
      <c r="AT374">
        <v>0</v>
      </c>
      <c r="AU374">
        <v>0</v>
      </c>
      <c r="AV374">
        <v>1</v>
      </c>
      <c r="AW374">
        <v>1</v>
      </c>
      <c r="AZ374">
        <v>1</v>
      </c>
      <c r="BA374">
        <v>1</v>
      </c>
      <c r="BB374">
        <v>1</v>
      </c>
      <c r="BC374">
        <v>1</v>
      </c>
      <c r="BD374" t="s">
        <v>3</v>
      </c>
      <c r="BE374" t="s">
        <v>3</v>
      </c>
      <c r="BF374" t="s">
        <v>3</v>
      </c>
      <c r="BG374" t="s">
        <v>3</v>
      </c>
      <c r="BH374">
        <v>3</v>
      </c>
      <c r="BI374">
        <v>1</v>
      </c>
      <c r="BJ374" t="s">
        <v>367</v>
      </c>
      <c r="BM374">
        <v>900</v>
      </c>
      <c r="BN374">
        <v>0</v>
      </c>
      <c r="BO374" t="s">
        <v>3</v>
      </c>
      <c r="BP374">
        <v>0</v>
      </c>
      <c r="BQ374">
        <v>90</v>
      </c>
      <c r="BR374">
        <v>0</v>
      </c>
      <c r="BS374">
        <v>1</v>
      </c>
      <c r="BT374">
        <v>1</v>
      </c>
      <c r="BU374">
        <v>1</v>
      </c>
      <c r="BV374">
        <v>1</v>
      </c>
      <c r="BW374">
        <v>1</v>
      </c>
      <c r="BX374">
        <v>1</v>
      </c>
      <c r="BY374" t="s">
        <v>3</v>
      </c>
      <c r="BZ374">
        <v>0</v>
      </c>
      <c r="CA374">
        <v>0</v>
      </c>
      <c r="CB374" t="s">
        <v>3</v>
      </c>
      <c r="CE374">
        <v>0</v>
      </c>
      <c r="CF374">
        <v>0</v>
      </c>
      <c r="CG374">
        <v>0</v>
      </c>
      <c r="CH374">
        <v>22</v>
      </c>
      <c r="CI374">
        <v>0</v>
      </c>
      <c r="CJ374">
        <v>0</v>
      </c>
      <c r="CK374">
        <v>0</v>
      </c>
      <c r="CL374">
        <v>0</v>
      </c>
      <c r="CM374">
        <v>0</v>
      </c>
      <c r="CN374" t="s">
        <v>3</v>
      </c>
      <c r="CO374">
        <v>0</v>
      </c>
      <c r="CP374">
        <f t="shared" si="513"/>
        <v>0</v>
      </c>
      <c r="CQ374">
        <f t="shared" si="533"/>
        <v>3937.79</v>
      </c>
      <c r="CR374">
        <f t="shared" si="534"/>
        <v>0</v>
      </c>
      <c r="CS374">
        <f t="shared" si="514"/>
        <v>0</v>
      </c>
      <c r="CT374">
        <f t="shared" si="515"/>
        <v>0</v>
      </c>
      <c r="CU374">
        <f t="shared" si="516"/>
        <v>0</v>
      </c>
      <c r="CV374">
        <f t="shared" si="517"/>
        <v>0</v>
      </c>
      <c r="CW374">
        <f t="shared" si="518"/>
        <v>0</v>
      </c>
      <c r="CX374">
        <f t="shared" si="519"/>
        <v>0</v>
      </c>
      <c r="CY374">
        <f>0</f>
        <v>0</v>
      </c>
      <c r="CZ374">
        <f>0</f>
        <v>0</v>
      </c>
      <c r="DC374" t="s">
        <v>3</v>
      </c>
      <c r="DD374" t="s">
        <v>3</v>
      </c>
      <c r="DE374" t="s">
        <v>3</v>
      </c>
      <c r="DF374" t="s">
        <v>3</v>
      </c>
      <c r="DG374" t="s">
        <v>3</v>
      </c>
      <c r="DH374" t="s">
        <v>3</v>
      </c>
      <c r="DI374" t="s">
        <v>3</v>
      </c>
      <c r="DJ374" t="s">
        <v>3</v>
      </c>
      <c r="DK374" t="s">
        <v>3</v>
      </c>
      <c r="DL374" t="s">
        <v>3</v>
      </c>
      <c r="DM374" t="s">
        <v>3</v>
      </c>
      <c r="DN374">
        <v>0</v>
      </c>
      <c r="DO374">
        <v>0</v>
      </c>
      <c r="DP374">
        <v>1</v>
      </c>
      <c r="DQ374">
        <v>1</v>
      </c>
      <c r="DU374">
        <v>1013</v>
      </c>
      <c r="DV374" t="s">
        <v>43</v>
      </c>
      <c r="DW374" t="s">
        <v>43</v>
      </c>
      <c r="DX374">
        <v>1</v>
      </c>
      <c r="DZ374" t="s">
        <v>3</v>
      </c>
      <c r="EA374" t="s">
        <v>3</v>
      </c>
      <c r="EB374" t="s">
        <v>3</v>
      </c>
      <c r="EC374" t="s">
        <v>3</v>
      </c>
      <c r="EE374">
        <v>83667261</v>
      </c>
      <c r="EF374">
        <v>90</v>
      </c>
      <c r="EG374" t="s">
        <v>321</v>
      </c>
      <c r="EH374">
        <v>0</v>
      </c>
      <c r="EI374" t="s">
        <v>3</v>
      </c>
      <c r="EJ374">
        <v>1</v>
      </c>
      <c r="EK374">
        <v>900</v>
      </c>
      <c r="EL374" t="s">
        <v>321</v>
      </c>
      <c r="EM374" t="s">
        <v>322</v>
      </c>
      <c r="EO374" t="s">
        <v>3</v>
      </c>
      <c r="EQ374">
        <v>131088</v>
      </c>
      <c r="ER374">
        <v>0</v>
      </c>
      <c r="ES374">
        <v>3937.79</v>
      </c>
      <c r="ET374">
        <v>0</v>
      </c>
      <c r="EU374">
        <v>0</v>
      </c>
      <c r="EV374">
        <v>0</v>
      </c>
      <c r="EW374">
        <v>0</v>
      </c>
      <c r="EX374">
        <v>0</v>
      </c>
      <c r="EY374">
        <v>0</v>
      </c>
      <c r="EZ374">
        <v>5</v>
      </c>
      <c r="FC374">
        <v>0</v>
      </c>
      <c r="FD374">
        <v>18</v>
      </c>
      <c r="FF374">
        <v>3937.79</v>
      </c>
      <c r="FQ374">
        <v>0</v>
      </c>
      <c r="FR374">
        <v>0</v>
      </c>
      <c r="FS374">
        <v>0</v>
      </c>
      <c r="FX374">
        <v>0</v>
      </c>
      <c r="FY374">
        <v>0</v>
      </c>
      <c r="GA374" t="s">
        <v>3</v>
      </c>
      <c r="GD374">
        <v>1</v>
      </c>
      <c r="GF374">
        <v>605032630</v>
      </c>
      <c r="GG374">
        <v>2</v>
      </c>
      <c r="GH374">
        <v>3</v>
      </c>
      <c r="GI374">
        <v>-2</v>
      </c>
      <c r="GJ374">
        <v>0</v>
      </c>
      <c r="GK374">
        <v>0</v>
      </c>
      <c r="GL374">
        <f t="shared" si="522"/>
        <v>0</v>
      </c>
      <c r="GM374">
        <f t="shared" si="523"/>
        <v>0</v>
      </c>
      <c r="GN374">
        <f t="shared" si="524"/>
        <v>0</v>
      </c>
      <c r="GO374">
        <f t="shared" si="525"/>
        <v>0</v>
      </c>
      <c r="GP374">
        <f t="shared" si="526"/>
        <v>0</v>
      </c>
      <c r="GR374">
        <v>1</v>
      </c>
      <c r="GS374">
        <v>1</v>
      </c>
      <c r="GT374">
        <v>0</v>
      </c>
      <c r="GU374" t="s">
        <v>3</v>
      </c>
      <c r="GV374">
        <f t="shared" si="527"/>
        <v>0</v>
      </c>
      <c r="GW374">
        <v>1</v>
      </c>
      <c r="GX374">
        <f t="shared" si="528"/>
        <v>0</v>
      </c>
      <c r="HA374">
        <v>0</v>
      </c>
      <c r="HB374">
        <v>0</v>
      </c>
      <c r="HC374">
        <f t="shared" si="529"/>
        <v>0</v>
      </c>
      <c r="HE374" t="s">
        <v>3</v>
      </c>
      <c r="HF374" t="s">
        <v>3</v>
      </c>
      <c r="HG374">
        <f t="shared" si="535"/>
        <v>0</v>
      </c>
      <c r="HM374" t="s">
        <v>3</v>
      </c>
      <c r="HN374" t="s">
        <v>3</v>
      </c>
      <c r="HO374" t="s">
        <v>3</v>
      </c>
      <c r="HP374" t="s">
        <v>3</v>
      </c>
      <c r="HQ374" t="s">
        <v>3</v>
      </c>
      <c r="HS374">
        <v>0</v>
      </c>
      <c r="IK374">
        <v>0</v>
      </c>
    </row>
    <row r="375" spans="1:255" x14ac:dyDescent="0.2">
      <c r="A375" s="2">
        <v>17</v>
      </c>
      <c r="B375" s="2">
        <v>1</v>
      </c>
      <c r="C375" s="2"/>
      <c r="D375" s="2"/>
      <c r="E375" s="2" t="s">
        <v>369</v>
      </c>
      <c r="F375" s="2" t="s">
        <v>370</v>
      </c>
      <c r="G375" s="2" t="s">
        <v>371</v>
      </c>
      <c r="H375" s="2" t="s">
        <v>320</v>
      </c>
      <c r="I375" s="2">
        <v>0</v>
      </c>
      <c r="J375" s="2">
        <v>0</v>
      </c>
      <c r="K375" s="2">
        <v>0</v>
      </c>
      <c r="L375" s="2">
        <v>1.3</v>
      </c>
      <c r="M375" s="2">
        <v>1.3</v>
      </c>
      <c r="N375" s="2">
        <f t="shared" si="492"/>
        <v>0</v>
      </c>
      <c r="O375" s="2">
        <f t="shared" si="493"/>
        <v>0</v>
      </c>
      <c r="P375" s="2">
        <f t="shared" si="494"/>
        <v>0</v>
      </c>
      <c r="Q375" s="2">
        <f t="shared" si="495"/>
        <v>0</v>
      </c>
      <c r="R375" s="2">
        <f t="shared" si="496"/>
        <v>0</v>
      </c>
      <c r="S375" s="2">
        <f t="shared" si="497"/>
        <v>0</v>
      </c>
      <c r="T375" s="2">
        <f t="shared" si="498"/>
        <v>0</v>
      </c>
      <c r="U375" s="2">
        <f t="shared" si="499"/>
        <v>0</v>
      </c>
      <c r="V375" s="2">
        <f t="shared" si="500"/>
        <v>0</v>
      </c>
      <c r="W375" s="2">
        <f t="shared" si="501"/>
        <v>0</v>
      </c>
      <c r="X375" s="2">
        <f t="shared" si="502"/>
        <v>0</v>
      </c>
      <c r="Y375" s="2">
        <f t="shared" si="503"/>
        <v>0</v>
      </c>
      <c r="Z375" s="2"/>
      <c r="AA375" s="2">
        <v>85057682</v>
      </c>
      <c r="AB375" s="2">
        <f t="shared" si="504"/>
        <v>219.21</v>
      </c>
      <c r="AC375" s="2">
        <f t="shared" si="505"/>
        <v>219.21</v>
      </c>
      <c r="AD375" s="2">
        <f t="shared" si="532"/>
        <v>0</v>
      </c>
      <c r="AE375" s="2">
        <f t="shared" si="507"/>
        <v>0</v>
      </c>
      <c r="AF375" s="2">
        <f t="shared" si="508"/>
        <v>0</v>
      </c>
      <c r="AG375" s="2">
        <f t="shared" si="509"/>
        <v>0</v>
      </c>
      <c r="AH375" s="2">
        <f t="shared" si="510"/>
        <v>0</v>
      </c>
      <c r="AI375" s="2">
        <f t="shared" si="511"/>
        <v>0</v>
      </c>
      <c r="AJ375" s="2">
        <f t="shared" si="512"/>
        <v>0</v>
      </c>
      <c r="AK375" s="2">
        <v>219.21</v>
      </c>
      <c r="AL375" s="2">
        <v>219.21</v>
      </c>
      <c r="AM375" s="2">
        <v>0</v>
      </c>
      <c r="AN375" s="2">
        <v>0</v>
      </c>
      <c r="AO375" s="2">
        <v>0</v>
      </c>
      <c r="AP375" s="2">
        <v>0</v>
      </c>
      <c r="AQ375" s="2">
        <v>0</v>
      </c>
      <c r="AR375" s="2">
        <v>0</v>
      </c>
      <c r="AS375" s="2">
        <v>0</v>
      </c>
      <c r="AT375" s="2">
        <v>0</v>
      </c>
      <c r="AU375" s="2">
        <v>0</v>
      </c>
      <c r="AV375" s="2">
        <v>1</v>
      </c>
      <c r="AW375" s="2">
        <v>1</v>
      </c>
      <c r="AX375" s="2"/>
      <c r="AY375" s="2"/>
      <c r="AZ375" s="2">
        <v>1</v>
      </c>
      <c r="BA375" s="2">
        <v>1</v>
      </c>
      <c r="BB375" s="2">
        <v>1</v>
      </c>
      <c r="BC375" s="2">
        <v>1</v>
      </c>
      <c r="BD375" s="2" t="s">
        <v>3</v>
      </c>
      <c r="BE375" s="2" t="s">
        <v>3</v>
      </c>
      <c r="BF375" s="2" t="s">
        <v>3</v>
      </c>
      <c r="BG375" s="2" t="s">
        <v>3</v>
      </c>
      <c r="BH375" s="2">
        <v>3</v>
      </c>
      <c r="BI375" s="2">
        <v>1</v>
      </c>
      <c r="BJ375" s="2" t="s">
        <v>370</v>
      </c>
      <c r="BK375" s="2"/>
      <c r="BL375" s="2"/>
      <c r="BM375" s="2">
        <v>900</v>
      </c>
      <c r="BN375" s="2">
        <v>0</v>
      </c>
      <c r="BO375" s="2" t="s">
        <v>3</v>
      </c>
      <c r="BP375" s="2">
        <v>0</v>
      </c>
      <c r="BQ375" s="2">
        <v>90</v>
      </c>
      <c r="BR375" s="2">
        <v>0</v>
      </c>
      <c r="BS375" s="2">
        <v>1</v>
      </c>
      <c r="BT375" s="2">
        <v>1</v>
      </c>
      <c r="BU375" s="2">
        <v>1</v>
      </c>
      <c r="BV375" s="2">
        <v>1</v>
      </c>
      <c r="BW375" s="2">
        <v>1</v>
      </c>
      <c r="BX375" s="2">
        <v>1</v>
      </c>
      <c r="BY375" s="2" t="s">
        <v>3</v>
      </c>
      <c r="BZ375" s="2">
        <v>0</v>
      </c>
      <c r="CA375" s="2">
        <v>0</v>
      </c>
      <c r="CB375" s="2" t="s">
        <v>3</v>
      </c>
      <c r="CC375" s="2"/>
      <c r="CD375" s="2"/>
      <c r="CE375" s="2">
        <v>0</v>
      </c>
      <c r="CF375" s="2">
        <v>0</v>
      </c>
      <c r="CG375" s="2">
        <v>0</v>
      </c>
      <c r="CH375" s="2">
        <v>23</v>
      </c>
      <c r="CI375" s="2">
        <v>0</v>
      </c>
      <c r="CJ375" s="2">
        <v>0</v>
      </c>
      <c r="CK375" s="2">
        <v>0</v>
      </c>
      <c r="CL375" s="2">
        <v>0</v>
      </c>
      <c r="CM375" s="2">
        <v>0</v>
      </c>
      <c r="CN375" s="2" t="s">
        <v>3</v>
      </c>
      <c r="CO375" s="2">
        <v>0</v>
      </c>
      <c r="CP375" s="2">
        <f t="shared" si="513"/>
        <v>0</v>
      </c>
      <c r="CQ375" s="2">
        <f t="shared" si="533"/>
        <v>219.21</v>
      </c>
      <c r="CR375" s="2">
        <f t="shared" si="534"/>
        <v>0</v>
      </c>
      <c r="CS375" s="2">
        <f t="shared" si="514"/>
        <v>0</v>
      </c>
      <c r="CT375" s="2">
        <f t="shared" si="515"/>
        <v>0</v>
      </c>
      <c r="CU375" s="2">
        <f t="shared" si="516"/>
        <v>0</v>
      </c>
      <c r="CV375" s="2">
        <f t="shared" si="517"/>
        <v>0</v>
      </c>
      <c r="CW375" s="2">
        <f t="shared" si="518"/>
        <v>0</v>
      </c>
      <c r="CX375" s="2">
        <f t="shared" si="519"/>
        <v>0</v>
      </c>
      <c r="CY375" s="2">
        <f>0</f>
        <v>0</v>
      </c>
      <c r="CZ375" s="2">
        <f>0</f>
        <v>0</v>
      </c>
      <c r="DA375" s="2"/>
      <c r="DB375" s="2"/>
      <c r="DC375" s="2" t="s">
        <v>3</v>
      </c>
      <c r="DD375" s="2" t="s">
        <v>3</v>
      </c>
      <c r="DE375" s="2" t="s">
        <v>3</v>
      </c>
      <c r="DF375" s="2" t="s">
        <v>3</v>
      </c>
      <c r="DG375" s="2" t="s">
        <v>3</v>
      </c>
      <c r="DH375" s="2" t="s">
        <v>3</v>
      </c>
      <c r="DI375" s="2" t="s">
        <v>3</v>
      </c>
      <c r="DJ375" s="2" t="s">
        <v>3</v>
      </c>
      <c r="DK375" s="2" t="s">
        <v>3</v>
      </c>
      <c r="DL375" s="2" t="s">
        <v>3</v>
      </c>
      <c r="DM375" s="2" t="s">
        <v>3</v>
      </c>
      <c r="DN375" s="2">
        <v>0</v>
      </c>
      <c r="DO375" s="2">
        <v>0</v>
      </c>
      <c r="DP375" s="2">
        <v>1</v>
      </c>
      <c r="DQ375" s="2">
        <v>1</v>
      </c>
      <c r="DR375" s="2"/>
      <c r="DS375" s="2"/>
      <c r="DT375" s="2"/>
      <c r="DU375" s="2">
        <v>1003</v>
      </c>
      <c r="DV375" s="2" t="s">
        <v>320</v>
      </c>
      <c r="DW375" s="2" t="s">
        <v>320</v>
      </c>
      <c r="DX375" s="2">
        <v>1</v>
      </c>
      <c r="DY375" s="2"/>
      <c r="DZ375" s="2" t="s">
        <v>3</v>
      </c>
      <c r="EA375" s="2" t="s">
        <v>3</v>
      </c>
      <c r="EB375" s="2" t="s">
        <v>3</v>
      </c>
      <c r="EC375" s="2" t="s">
        <v>3</v>
      </c>
      <c r="ED375" s="2"/>
      <c r="EE375" s="2">
        <v>83667261</v>
      </c>
      <c r="EF375" s="2">
        <v>90</v>
      </c>
      <c r="EG375" s="2" t="s">
        <v>321</v>
      </c>
      <c r="EH375" s="2">
        <v>0</v>
      </c>
      <c r="EI375" s="2" t="s">
        <v>3</v>
      </c>
      <c r="EJ375" s="2">
        <v>1</v>
      </c>
      <c r="EK375" s="2">
        <v>900</v>
      </c>
      <c r="EL375" s="2" t="s">
        <v>321</v>
      </c>
      <c r="EM375" s="2" t="s">
        <v>322</v>
      </c>
      <c r="EN375" s="2"/>
      <c r="EO375" s="2" t="s">
        <v>3</v>
      </c>
      <c r="EP375" s="2"/>
      <c r="EQ375" s="2">
        <v>131088</v>
      </c>
      <c r="ER375" s="2">
        <v>0</v>
      </c>
      <c r="ES375" s="2">
        <v>219.21</v>
      </c>
      <c r="ET375" s="2">
        <v>0</v>
      </c>
      <c r="EU375" s="2">
        <v>0</v>
      </c>
      <c r="EV375" s="2">
        <v>0</v>
      </c>
      <c r="EW375" s="2">
        <v>0</v>
      </c>
      <c r="EX375" s="2">
        <v>0</v>
      </c>
      <c r="EY375" s="2">
        <v>0</v>
      </c>
      <c r="EZ375" s="2">
        <v>5</v>
      </c>
      <c r="FA375" s="2"/>
      <c r="FB375" s="2"/>
      <c r="FC375" s="2">
        <v>0</v>
      </c>
      <c r="FD375" s="2">
        <v>18</v>
      </c>
      <c r="FE375" s="2"/>
      <c r="FF375" s="2">
        <v>219.21</v>
      </c>
      <c r="FG375" s="2"/>
      <c r="FH375" s="2"/>
      <c r="FI375" s="2"/>
      <c r="FJ375" s="2"/>
      <c r="FK375" s="2"/>
      <c r="FL375" s="2"/>
      <c r="FM375" s="2"/>
      <c r="FN375" s="2"/>
      <c r="FO375" s="2"/>
      <c r="FP375" s="2"/>
      <c r="FQ375" s="2">
        <v>0</v>
      </c>
      <c r="FR375" s="2">
        <v>0</v>
      </c>
      <c r="FS375" s="2">
        <v>0</v>
      </c>
      <c r="FT375" s="2"/>
      <c r="FU375" s="2"/>
      <c r="FV375" s="2"/>
      <c r="FW375" s="2"/>
      <c r="FX375" s="2">
        <v>0</v>
      </c>
      <c r="FY375" s="2">
        <v>0</v>
      </c>
      <c r="FZ375" s="2"/>
      <c r="GA375" s="2" t="s">
        <v>3</v>
      </c>
      <c r="GB375" s="2"/>
      <c r="GC375" s="2"/>
      <c r="GD375" s="2">
        <v>1</v>
      </c>
      <c r="GE375" s="2"/>
      <c r="GF375" s="2">
        <v>1027157620</v>
      </c>
      <c r="GG375" s="2">
        <v>2</v>
      </c>
      <c r="GH375" s="2">
        <v>3</v>
      </c>
      <c r="GI375" s="2">
        <v>-2</v>
      </c>
      <c r="GJ375" s="2">
        <v>0</v>
      </c>
      <c r="GK375" s="2">
        <v>0</v>
      </c>
      <c r="GL375" s="2">
        <f t="shared" si="522"/>
        <v>0</v>
      </c>
      <c r="GM375" s="2">
        <f t="shared" si="523"/>
        <v>0</v>
      </c>
      <c r="GN375" s="2">
        <f t="shared" si="524"/>
        <v>0</v>
      </c>
      <c r="GO375" s="2">
        <f t="shared" si="525"/>
        <v>0</v>
      </c>
      <c r="GP375" s="2">
        <f t="shared" si="526"/>
        <v>0</v>
      </c>
      <c r="GQ375" s="2"/>
      <c r="GR375" s="2">
        <v>1</v>
      </c>
      <c r="GS375" s="2">
        <v>1</v>
      </c>
      <c r="GT375" s="2">
        <v>0</v>
      </c>
      <c r="GU375" s="2" t="s">
        <v>3</v>
      </c>
      <c r="GV375" s="2">
        <f t="shared" si="527"/>
        <v>0</v>
      </c>
      <c r="GW375" s="2">
        <v>1</v>
      </c>
      <c r="GX375" s="2">
        <f t="shared" si="528"/>
        <v>0</v>
      </c>
      <c r="GY375" s="2"/>
      <c r="GZ375" s="2"/>
      <c r="HA375" s="2">
        <v>0</v>
      </c>
      <c r="HB375" s="2">
        <v>0</v>
      </c>
      <c r="HC375" s="2">
        <f t="shared" si="529"/>
        <v>0</v>
      </c>
      <c r="HD375" s="2"/>
      <c r="HE375" s="2" t="s">
        <v>3</v>
      </c>
      <c r="HF375" s="2" t="s">
        <v>3</v>
      </c>
      <c r="HG375" s="2">
        <f t="shared" si="535"/>
        <v>0</v>
      </c>
      <c r="HH375" s="2"/>
      <c r="HI375" s="2"/>
      <c r="HJ375" s="2"/>
      <c r="HK375" s="2"/>
      <c r="HL375" s="2"/>
      <c r="HM375" s="2" t="s">
        <v>3</v>
      </c>
      <c r="HN375" s="2" t="s">
        <v>3</v>
      </c>
      <c r="HO375" s="2" t="s">
        <v>3</v>
      </c>
      <c r="HP375" s="2" t="s">
        <v>3</v>
      </c>
      <c r="HQ375" s="2" t="s">
        <v>3</v>
      </c>
      <c r="HR375" s="2"/>
      <c r="HS375" s="2">
        <v>0</v>
      </c>
      <c r="HT375" s="2"/>
      <c r="HU375" s="2"/>
      <c r="HV375" s="2"/>
      <c r="HW375" s="2"/>
      <c r="HX375" s="2"/>
      <c r="HY375" s="2"/>
      <c r="HZ375" s="2"/>
      <c r="IA375" s="2"/>
      <c r="IB375" s="2"/>
      <c r="IC375" s="2"/>
      <c r="ID375" s="2"/>
      <c r="IE375" s="2"/>
      <c r="IF375" s="2"/>
      <c r="IG375" s="2"/>
      <c r="IH375" s="2"/>
      <c r="II375" s="2"/>
      <c r="IJ375" s="2"/>
      <c r="IK375" s="2">
        <v>0</v>
      </c>
      <c r="IL375" s="2"/>
      <c r="IM375" s="2"/>
      <c r="IN375" s="2"/>
      <c r="IO375" s="2"/>
      <c r="IP375" s="2"/>
      <c r="IQ375" s="2"/>
      <c r="IR375" s="2"/>
      <c r="IS375" s="2"/>
      <c r="IT375" s="2"/>
      <c r="IU375" s="2"/>
    </row>
    <row r="376" spans="1:255" x14ac:dyDescent="0.2">
      <c r="A376">
        <v>17</v>
      </c>
      <c r="B376">
        <v>1</v>
      </c>
      <c r="E376" t="s">
        <v>369</v>
      </c>
      <c r="F376" t="s">
        <v>370</v>
      </c>
      <c r="G376" t="s">
        <v>371</v>
      </c>
      <c r="H376" t="s">
        <v>320</v>
      </c>
      <c r="I376">
        <v>0</v>
      </c>
      <c r="J376">
        <v>0</v>
      </c>
      <c r="K376">
        <v>0</v>
      </c>
      <c r="L376">
        <v>1.3</v>
      </c>
      <c r="M376">
        <v>1.3</v>
      </c>
      <c r="N376">
        <f t="shared" si="492"/>
        <v>0</v>
      </c>
      <c r="O376">
        <f t="shared" si="493"/>
        <v>0</v>
      </c>
      <c r="P376">
        <f t="shared" si="494"/>
        <v>0</v>
      </c>
      <c r="Q376">
        <f t="shared" si="495"/>
        <v>0</v>
      </c>
      <c r="R376">
        <f t="shared" si="496"/>
        <v>0</v>
      </c>
      <c r="S376">
        <f t="shared" si="497"/>
        <v>0</v>
      </c>
      <c r="T376">
        <f t="shared" si="498"/>
        <v>0</v>
      </c>
      <c r="U376">
        <f t="shared" si="499"/>
        <v>0</v>
      </c>
      <c r="V376">
        <f t="shared" si="500"/>
        <v>0</v>
      </c>
      <c r="W376">
        <f t="shared" si="501"/>
        <v>0</v>
      </c>
      <c r="X376">
        <f t="shared" si="502"/>
        <v>0</v>
      </c>
      <c r="Y376">
        <f t="shared" si="503"/>
        <v>0</v>
      </c>
      <c r="AA376">
        <v>85057623</v>
      </c>
      <c r="AB376">
        <f t="shared" si="504"/>
        <v>219.21</v>
      </c>
      <c r="AC376">
        <f t="shared" si="505"/>
        <v>219.21</v>
      </c>
      <c r="AD376">
        <f t="shared" si="532"/>
        <v>0</v>
      </c>
      <c r="AE376">
        <f t="shared" si="507"/>
        <v>0</v>
      </c>
      <c r="AF376">
        <f t="shared" si="508"/>
        <v>0</v>
      </c>
      <c r="AG376">
        <f t="shared" si="509"/>
        <v>0</v>
      </c>
      <c r="AH376">
        <f t="shared" si="510"/>
        <v>0</v>
      </c>
      <c r="AI376">
        <f t="shared" si="511"/>
        <v>0</v>
      </c>
      <c r="AJ376">
        <f t="shared" si="512"/>
        <v>0</v>
      </c>
      <c r="AK376">
        <v>219.21</v>
      </c>
      <c r="AL376">
        <v>219.21</v>
      </c>
      <c r="AM376">
        <v>0</v>
      </c>
      <c r="AN376">
        <v>0</v>
      </c>
      <c r="AO376">
        <v>0</v>
      </c>
      <c r="AP376">
        <v>0</v>
      </c>
      <c r="AQ376">
        <v>0</v>
      </c>
      <c r="AR376">
        <v>0</v>
      </c>
      <c r="AS376">
        <v>0</v>
      </c>
      <c r="AT376">
        <v>0</v>
      </c>
      <c r="AU376">
        <v>0</v>
      </c>
      <c r="AV376">
        <v>1</v>
      </c>
      <c r="AW376">
        <v>1</v>
      </c>
      <c r="AZ376">
        <v>1</v>
      </c>
      <c r="BA376">
        <v>1</v>
      </c>
      <c r="BB376">
        <v>1</v>
      </c>
      <c r="BC376">
        <v>1</v>
      </c>
      <c r="BD376" t="s">
        <v>3</v>
      </c>
      <c r="BE376" t="s">
        <v>3</v>
      </c>
      <c r="BF376" t="s">
        <v>3</v>
      </c>
      <c r="BG376" t="s">
        <v>3</v>
      </c>
      <c r="BH376">
        <v>3</v>
      </c>
      <c r="BI376">
        <v>1</v>
      </c>
      <c r="BJ376" t="s">
        <v>370</v>
      </c>
      <c r="BM376">
        <v>900</v>
      </c>
      <c r="BN376">
        <v>0</v>
      </c>
      <c r="BO376" t="s">
        <v>3</v>
      </c>
      <c r="BP376">
        <v>0</v>
      </c>
      <c r="BQ376">
        <v>90</v>
      </c>
      <c r="BR376">
        <v>0</v>
      </c>
      <c r="BS376">
        <v>1</v>
      </c>
      <c r="BT376">
        <v>1</v>
      </c>
      <c r="BU376">
        <v>1</v>
      </c>
      <c r="BV376">
        <v>1</v>
      </c>
      <c r="BW376">
        <v>1</v>
      </c>
      <c r="BX376">
        <v>1</v>
      </c>
      <c r="BY376" t="s">
        <v>3</v>
      </c>
      <c r="BZ376">
        <v>0</v>
      </c>
      <c r="CA376">
        <v>0</v>
      </c>
      <c r="CB376" t="s">
        <v>3</v>
      </c>
      <c r="CE376">
        <v>0</v>
      </c>
      <c r="CF376">
        <v>0</v>
      </c>
      <c r="CG376">
        <v>0</v>
      </c>
      <c r="CH376">
        <v>23</v>
      </c>
      <c r="CI376">
        <v>0</v>
      </c>
      <c r="CJ376">
        <v>0</v>
      </c>
      <c r="CK376">
        <v>0</v>
      </c>
      <c r="CL376">
        <v>0</v>
      </c>
      <c r="CM376">
        <v>0</v>
      </c>
      <c r="CN376" t="s">
        <v>3</v>
      </c>
      <c r="CO376">
        <v>0</v>
      </c>
      <c r="CP376">
        <f t="shared" si="513"/>
        <v>0</v>
      </c>
      <c r="CQ376">
        <f t="shared" si="533"/>
        <v>219.21</v>
      </c>
      <c r="CR376">
        <f t="shared" si="534"/>
        <v>0</v>
      </c>
      <c r="CS376">
        <f t="shared" si="514"/>
        <v>0</v>
      </c>
      <c r="CT376">
        <f t="shared" si="515"/>
        <v>0</v>
      </c>
      <c r="CU376">
        <f t="shared" si="516"/>
        <v>0</v>
      </c>
      <c r="CV376">
        <f t="shared" si="517"/>
        <v>0</v>
      </c>
      <c r="CW376">
        <f t="shared" si="518"/>
        <v>0</v>
      </c>
      <c r="CX376">
        <f t="shared" si="519"/>
        <v>0</v>
      </c>
      <c r="CY376">
        <f>0</f>
        <v>0</v>
      </c>
      <c r="CZ376">
        <f>0</f>
        <v>0</v>
      </c>
      <c r="DC376" t="s">
        <v>3</v>
      </c>
      <c r="DD376" t="s">
        <v>3</v>
      </c>
      <c r="DE376" t="s">
        <v>3</v>
      </c>
      <c r="DF376" t="s">
        <v>3</v>
      </c>
      <c r="DG376" t="s">
        <v>3</v>
      </c>
      <c r="DH376" t="s">
        <v>3</v>
      </c>
      <c r="DI376" t="s">
        <v>3</v>
      </c>
      <c r="DJ376" t="s">
        <v>3</v>
      </c>
      <c r="DK376" t="s">
        <v>3</v>
      </c>
      <c r="DL376" t="s">
        <v>3</v>
      </c>
      <c r="DM376" t="s">
        <v>3</v>
      </c>
      <c r="DN376">
        <v>0</v>
      </c>
      <c r="DO376">
        <v>0</v>
      </c>
      <c r="DP376">
        <v>1</v>
      </c>
      <c r="DQ376">
        <v>1</v>
      </c>
      <c r="DU376">
        <v>1003</v>
      </c>
      <c r="DV376" t="s">
        <v>320</v>
      </c>
      <c r="DW376" t="s">
        <v>320</v>
      </c>
      <c r="DX376">
        <v>1</v>
      </c>
      <c r="DZ376" t="s">
        <v>3</v>
      </c>
      <c r="EA376" t="s">
        <v>3</v>
      </c>
      <c r="EB376" t="s">
        <v>3</v>
      </c>
      <c r="EC376" t="s">
        <v>3</v>
      </c>
      <c r="EE376">
        <v>83667261</v>
      </c>
      <c r="EF376">
        <v>90</v>
      </c>
      <c r="EG376" t="s">
        <v>321</v>
      </c>
      <c r="EH376">
        <v>0</v>
      </c>
      <c r="EI376" t="s">
        <v>3</v>
      </c>
      <c r="EJ376">
        <v>1</v>
      </c>
      <c r="EK376">
        <v>900</v>
      </c>
      <c r="EL376" t="s">
        <v>321</v>
      </c>
      <c r="EM376" t="s">
        <v>322</v>
      </c>
      <c r="EO376" t="s">
        <v>3</v>
      </c>
      <c r="EQ376">
        <v>131088</v>
      </c>
      <c r="ER376">
        <v>0</v>
      </c>
      <c r="ES376">
        <v>219.21</v>
      </c>
      <c r="ET376">
        <v>0</v>
      </c>
      <c r="EU376">
        <v>0</v>
      </c>
      <c r="EV376">
        <v>0</v>
      </c>
      <c r="EW376">
        <v>0</v>
      </c>
      <c r="EX376">
        <v>0</v>
      </c>
      <c r="EY376">
        <v>0</v>
      </c>
      <c r="EZ376">
        <v>5</v>
      </c>
      <c r="FC376">
        <v>0</v>
      </c>
      <c r="FD376">
        <v>18</v>
      </c>
      <c r="FF376">
        <v>219.21</v>
      </c>
      <c r="FQ376">
        <v>0</v>
      </c>
      <c r="FR376">
        <v>0</v>
      </c>
      <c r="FS376">
        <v>0</v>
      </c>
      <c r="FX376">
        <v>0</v>
      </c>
      <c r="FY376">
        <v>0</v>
      </c>
      <c r="GA376" t="s">
        <v>3</v>
      </c>
      <c r="GD376">
        <v>1</v>
      </c>
      <c r="GF376">
        <v>1027157620</v>
      </c>
      <c r="GG376">
        <v>2</v>
      </c>
      <c r="GH376">
        <v>3</v>
      </c>
      <c r="GI376">
        <v>-2</v>
      </c>
      <c r="GJ376">
        <v>0</v>
      </c>
      <c r="GK376">
        <v>0</v>
      </c>
      <c r="GL376">
        <f t="shared" si="522"/>
        <v>0</v>
      </c>
      <c r="GM376">
        <f t="shared" si="523"/>
        <v>0</v>
      </c>
      <c r="GN376">
        <f t="shared" si="524"/>
        <v>0</v>
      </c>
      <c r="GO376">
        <f t="shared" si="525"/>
        <v>0</v>
      </c>
      <c r="GP376">
        <f t="shared" si="526"/>
        <v>0</v>
      </c>
      <c r="GR376">
        <v>1</v>
      </c>
      <c r="GS376">
        <v>1</v>
      </c>
      <c r="GT376">
        <v>0</v>
      </c>
      <c r="GU376" t="s">
        <v>3</v>
      </c>
      <c r="GV376">
        <f t="shared" si="527"/>
        <v>0</v>
      </c>
      <c r="GW376">
        <v>1</v>
      </c>
      <c r="GX376">
        <f t="shared" si="528"/>
        <v>0</v>
      </c>
      <c r="HA376">
        <v>0</v>
      </c>
      <c r="HB376">
        <v>0</v>
      </c>
      <c r="HC376">
        <f t="shared" si="529"/>
        <v>0</v>
      </c>
      <c r="HE376" t="s">
        <v>3</v>
      </c>
      <c r="HF376" t="s">
        <v>3</v>
      </c>
      <c r="HG376">
        <f t="shared" si="535"/>
        <v>0</v>
      </c>
      <c r="HM376" t="s">
        <v>3</v>
      </c>
      <c r="HN376" t="s">
        <v>3</v>
      </c>
      <c r="HO376" t="s">
        <v>3</v>
      </c>
      <c r="HP376" t="s">
        <v>3</v>
      </c>
      <c r="HQ376" t="s">
        <v>3</v>
      </c>
      <c r="HS376">
        <v>0</v>
      </c>
      <c r="IK376">
        <v>0</v>
      </c>
    </row>
    <row r="377" spans="1:255" x14ac:dyDescent="0.2">
      <c r="A377" s="2">
        <v>17</v>
      </c>
      <c r="B377" s="2">
        <v>1</v>
      </c>
      <c r="C377" s="2"/>
      <c r="D377" s="2"/>
      <c r="E377" s="2" t="s">
        <v>372</v>
      </c>
      <c r="F377" s="2" t="s">
        <v>373</v>
      </c>
      <c r="G377" s="2" t="s">
        <v>374</v>
      </c>
      <c r="H377" s="2" t="s">
        <v>320</v>
      </c>
      <c r="I377" s="2">
        <v>0</v>
      </c>
      <c r="J377" s="2">
        <v>0</v>
      </c>
      <c r="K377" s="2">
        <v>0</v>
      </c>
      <c r="L377" s="2">
        <v>30</v>
      </c>
      <c r="M377" s="2">
        <v>30</v>
      </c>
      <c r="N377" s="2">
        <f t="shared" si="492"/>
        <v>0</v>
      </c>
      <c r="O377" s="2">
        <f t="shared" si="493"/>
        <v>0</v>
      </c>
      <c r="P377" s="2">
        <f t="shared" si="494"/>
        <v>0</v>
      </c>
      <c r="Q377" s="2">
        <f t="shared" si="495"/>
        <v>0</v>
      </c>
      <c r="R377" s="2">
        <f t="shared" si="496"/>
        <v>0</v>
      </c>
      <c r="S377" s="2">
        <f t="shared" si="497"/>
        <v>0</v>
      </c>
      <c r="T377" s="2">
        <f t="shared" si="498"/>
        <v>0</v>
      </c>
      <c r="U377" s="2">
        <f t="shared" si="499"/>
        <v>0</v>
      </c>
      <c r="V377" s="2">
        <f t="shared" si="500"/>
        <v>0</v>
      </c>
      <c r="W377" s="2">
        <f t="shared" si="501"/>
        <v>0</v>
      </c>
      <c r="X377" s="2">
        <f t="shared" si="502"/>
        <v>0</v>
      </c>
      <c r="Y377" s="2">
        <f t="shared" si="503"/>
        <v>0</v>
      </c>
      <c r="Z377" s="2"/>
      <c r="AA377" s="2">
        <v>85057682</v>
      </c>
      <c r="AB377" s="2">
        <f t="shared" si="504"/>
        <v>199.63</v>
      </c>
      <c r="AC377" s="2">
        <f t="shared" si="505"/>
        <v>199.63</v>
      </c>
      <c r="AD377" s="2">
        <f t="shared" si="532"/>
        <v>0</v>
      </c>
      <c r="AE377" s="2">
        <f t="shared" si="507"/>
        <v>0</v>
      </c>
      <c r="AF377" s="2">
        <f t="shared" si="508"/>
        <v>0</v>
      </c>
      <c r="AG377" s="2">
        <f t="shared" si="509"/>
        <v>0</v>
      </c>
      <c r="AH377" s="2">
        <f t="shared" si="510"/>
        <v>0</v>
      </c>
      <c r="AI377" s="2">
        <f t="shared" si="511"/>
        <v>0</v>
      </c>
      <c r="AJ377" s="2">
        <f t="shared" si="512"/>
        <v>0</v>
      </c>
      <c r="AK377" s="2">
        <v>199.63</v>
      </c>
      <c r="AL377" s="2">
        <v>199.63</v>
      </c>
      <c r="AM377" s="2">
        <v>0</v>
      </c>
      <c r="AN377" s="2">
        <v>0</v>
      </c>
      <c r="AO377" s="2">
        <v>0</v>
      </c>
      <c r="AP377" s="2">
        <v>0</v>
      </c>
      <c r="AQ377" s="2">
        <v>0</v>
      </c>
      <c r="AR377" s="2">
        <v>0</v>
      </c>
      <c r="AS377" s="2">
        <v>0</v>
      </c>
      <c r="AT377" s="2">
        <v>0</v>
      </c>
      <c r="AU377" s="2">
        <v>0</v>
      </c>
      <c r="AV377" s="2">
        <v>1</v>
      </c>
      <c r="AW377" s="2">
        <v>1</v>
      </c>
      <c r="AX377" s="2"/>
      <c r="AY377" s="2"/>
      <c r="AZ377" s="2">
        <v>1</v>
      </c>
      <c r="BA377" s="2">
        <v>1</v>
      </c>
      <c r="BB377" s="2">
        <v>1</v>
      </c>
      <c r="BC377" s="2">
        <v>1</v>
      </c>
      <c r="BD377" s="2" t="s">
        <v>3</v>
      </c>
      <c r="BE377" s="2" t="s">
        <v>3</v>
      </c>
      <c r="BF377" s="2" t="s">
        <v>3</v>
      </c>
      <c r="BG377" s="2" t="s">
        <v>3</v>
      </c>
      <c r="BH377" s="2">
        <v>3</v>
      </c>
      <c r="BI377" s="2">
        <v>1</v>
      </c>
      <c r="BJ377" s="2" t="s">
        <v>373</v>
      </c>
      <c r="BK377" s="2"/>
      <c r="BL377" s="2"/>
      <c r="BM377" s="2">
        <v>900</v>
      </c>
      <c r="BN377" s="2">
        <v>0</v>
      </c>
      <c r="BO377" s="2" t="s">
        <v>3</v>
      </c>
      <c r="BP377" s="2">
        <v>0</v>
      </c>
      <c r="BQ377" s="2">
        <v>90</v>
      </c>
      <c r="BR377" s="2">
        <v>0</v>
      </c>
      <c r="BS377" s="2">
        <v>1</v>
      </c>
      <c r="BT377" s="2">
        <v>1</v>
      </c>
      <c r="BU377" s="2">
        <v>1</v>
      </c>
      <c r="BV377" s="2">
        <v>1</v>
      </c>
      <c r="BW377" s="2">
        <v>1</v>
      </c>
      <c r="BX377" s="2">
        <v>1</v>
      </c>
      <c r="BY377" s="2" t="s">
        <v>3</v>
      </c>
      <c r="BZ377" s="2">
        <v>0</v>
      </c>
      <c r="CA377" s="2">
        <v>0</v>
      </c>
      <c r="CB377" s="2" t="s">
        <v>3</v>
      </c>
      <c r="CC377" s="2"/>
      <c r="CD377" s="2"/>
      <c r="CE377" s="2">
        <v>0</v>
      </c>
      <c r="CF377" s="2">
        <v>0</v>
      </c>
      <c r="CG377" s="2">
        <v>0</v>
      </c>
      <c r="CH377" s="2">
        <v>24</v>
      </c>
      <c r="CI377" s="2">
        <v>0</v>
      </c>
      <c r="CJ377" s="2">
        <v>0</v>
      </c>
      <c r="CK377" s="2">
        <v>0</v>
      </c>
      <c r="CL377" s="2">
        <v>0</v>
      </c>
      <c r="CM377" s="2">
        <v>0</v>
      </c>
      <c r="CN377" s="2" t="s">
        <v>3</v>
      </c>
      <c r="CO377" s="2">
        <v>0</v>
      </c>
      <c r="CP377" s="2">
        <f t="shared" si="513"/>
        <v>0</v>
      </c>
      <c r="CQ377" s="2">
        <f t="shared" si="533"/>
        <v>199.63</v>
      </c>
      <c r="CR377" s="2">
        <f t="shared" si="534"/>
        <v>0</v>
      </c>
      <c r="CS377" s="2">
        <f t="shared" si="514"/>
        <v>0</v>
      </c>
      <c r="CT377" s="2">
        <f t="shared" si="515"/>
        <v>0</v>
      </c>
      <c r="CU377" s="2">
        <f t="shared" si="516"/>
        <v>0</v>
      </c>
      <c r="CV377" s="2">
        <f t="shared" si="517"/>
        <v>0</v>
      </c>
      <c r="CW377" s="2">
        <f t="shared" si="518"/>
        <v>0</v>
      </c>
      <c r="CX377" s="2">
        <f t="shared" si="519"/>
        <v>0</v>
      </c>
      <c r="CY377" s="2">
        <f>0</f>
        <v>0</v>
      </c>
      <c r="CZ377" s="2">
        <f>0</f>
        <v>0</v>
      </c>
      <c r="DA377" s="2"/>
      <c r="DB377" s="2"/>
      <c r="DC377" s="2" t="s">
        <v>3</v>
      </c>
      <c r="DD377" s="2" t="s">
        <v>3</v>
      </c>
      <c r="DE377" s="2" t="s">
        <v>3</v>
      </c>
      <c r="DF377" s="2" t="s">
        <v>3</v>
      </c>
      <c r="DG377" s="2" t="s">
        <v>3</v>
      </c>
      <c r="DH377" s="2" t="s">
        <v>3</v>
      </c>
      <c r="DI377" s="2" t="s">
        <v>3</v>
      </c>
      <c r="DJ377" s="2" t="s">
        <v>3</v>
      </c>
      <c r="DK377" s="2" t="s">
        <v>3</v>
      </c>
      <c r="DL377" s="2" t="s">
        <v>3</v>
      </c>
      <c r="DM377" s="2" t="s">
        <v>3</v>
      </c>
      <c r="DN377" s="2">
        <v>0</v>
      </c>
      <c r="DO377" s="2">
        <v>0</v>
      </c>
      <c r="DP377" s="2">
        <v>1</v>
      </c>
      <c r="DQ377" s="2">
        <v>1</v>
      </c>
      <c r="DR377" s="2"/>
      <c r="DS377" s="2"/>
      <c r="DT377" s="2"/>
      <c r="DU377" s="2">
        <v>1003</v>
      </c>
      <c r="DV377" s="2" t="s">
        <v>320</v>
      </c>
      <c r="DW377" s="2" t="s">
        <v>320</v>
      </c>
      <c r="DX377" s="2">
        <v>1</v>
      </c>
      <c r="DY377" s="2"/>
      <c r="DZ377" s="2" t="s">
        <v>3</v>
      </c>
      <c r="EA377" s="2" t="s">
        <v>3</v>
      </c>
      <c r="EB377" s="2" t="s">
        <v>3</v>
      </c>
      <c r="EC377" s="2" t="s">
        <v>3</v>
      </c>
      <c r="ED377" s="2"/>
      <c r="EE377" s="2">
        <v>83667261</v>
      </c>
      <c r="EF377" s="2">
        <v>90</v>
      </c>
      <c r="EG377" s="2" t="s">
        <v>321</v>
      </c>
      <c r="EH377" s="2">
        <v>0</v>
      </c>
      <c r="EI377" s="2" t="s">
        <v>3</v>
      </c>
      <c r="EJ377" s="2">
        <v>1</v>
      </c>
      <c r="EK377" s="2">
        <v>900</v>
      </c>
      <c r="EL377" s="2" t="s">
        <v>321</v>
      </c>
      <c r="EM377" s="2" t="s">
        <v>322</v>
      </c>
      <c r="EN377" s="2"/>
      <c r="EO377" s="2" t="s">
        <v>3</v>
      </c>
      <c r="EP377" s="2"/>
      <c r="EQ377" s="2">
        <v>131088</v>
      </c>
      <c r="ER377" s="2">
        <v>0</v>
      </c>
      <c r="ES377" s="2">
        <v>199.63</v>
      </c>
      <c r="ET377" s="2">
        <v>0</v>
      </c>
      <c r="EU377" s="2">
        <v>0</v>
      </c>
      <c r="EV377" s="2">
        <v>0</v>
      </c>
      <c r="EW377" s="2">
        <v>0</v>
      </c>
      <c r="EX377" s="2">
        <v>0</v>
      </c>
      <c r="EY377" s="2">
        <v>0</v>
      </c>
      <c r="EZ377" s="2">
        <v>5</v>
      </c>
      <c r="FA377" s="2"/>
      <c r="FB377" s="2"/>
      <c r="FC377" s="2">
        <v>0</v>
      </c>
      <c r="FD377" s="2">
        <v>18</v>
      </c>
      <c r="FE377" s="2"/>
      <c r="FF377" s="2">
        <v>199.63</v>
      </c>
      <c r="FG377" s="2"/>
      <c r="FH377" s="2"/>
      <c r="FI377" s="2"/>
      <c r="FJ377" s="2"/>
      <c r="FK377" s="2"/>
      <c r="FL377" s="2"/>
      <c r="FM377" s="2"/>
      <c r="FN377" s="2"/>
      <c r="FO377" s="2"/>
      <c r="FP377" s="2"/>
      <c r="FQ377" s="2">
        <v>0</v>
      </c>
      <c r="FR377" s="2">
        <v>0</v>
      </c>
      <c r="FS377" s="2">
        <v>0</v>
      </c>
      <c r="FT377" s="2"/>
      <c r="FU377" s="2"/>
      <c r="FV377" s="2"/>
      <c r="FW377" s="2"/>
      <c r="FX377" s="2">
        <v>0</v>
      </c>
      <c r="FY377" s="2">
        <v>0</v>
      </c>
      <c r="FZ377" s="2"/>
      <c r="GA377" s="2" t="s">
        <v>3</v>
      </c>
      <c r="GB377" s="2"/>
      <c r="GC377" s="2"/>
      <c r="GD377" s="2">
        <v>1</v>
      </c>
      <c r="GE377" s="2"/>
      <c r="GF377" s="2">
        <v>1914823060</v>
      </c>
      <c r="GG377" s="2">
        <v>2</v>
      </c>
      <c r="GH377" s="2">
        <v>3</v>
      </c>
      <c r="GI377" s="2">
        <v>-2</v>
      </c>
      <c r="GJ377" s="2">
        <v>0</v>
      </c>
      <c r="GK377" s="2">
        <v>0</v>
      </c>
      <c r="GL377" s="2">
        <f t="shared" si="522"/>
        <v>0</v>
      </c>
      <c r="GM377" s="2">
        <f t="shared" si="523"/>
        <v>0</v>
      </c>
      <c r="GN377" s="2">
        <f t="shared" si="524"/>
        <v>0</v>
      </c>
      <c r="GO377" s="2">
        <f t="shared" si="525"/>
        <v>0</v>
      </c>
      <c r="GP377" s="2">
        <f t="shared" si="526"/>
        <v>0</v>
      </c>
      <c r="GQ377" s="2"/>
      <c r="GR377" s="2">
        <v>1</v>
      </c>
      <c r="GS377" s="2">
        <v>1</v>
      </c>
      <c r="GT377" s="2">
        <v>0</v>
      </c>
      <c r="GU377" s="2" t="s">
        <v>3</v>
      </c>
      <c r="GV377" s="2">
        <f t="shared" si="527"/>
        <v>0</v>
      </c>
      <c r="GW377" s="2">
        <v>1</v>
      </c>
      <c r="GX377" s="2">
        <f t="shared" si="528"/>
        <v>0</v>
      </c>
      <c r="GY377" s="2"/>
      <c r="GZ377" s="2"/>
      <c r="HA377" s="2">
        <v>0</v>
      </c>
      <c r="HB377" s="2">
        <v>0</v>
      </c>
      <c r="HC377" s="2">
        <f t="shared" si="529"/>
        <v>0</v>
      </c>
      <c r="HD377" s="2"/>
      <c r="HE377" s="2" t="s">
        <v>3</v>
      </c>
      <c r="HF377" s="2" t="s">
        <v>3</v>
      </c>
      <c r="HG377" s="2">
        <f t="shared" si="535"/>
        <v>0</v>
      </c>
      <c r="HH377" s="2"/>
      <c r="HI377" s="2"/>
      <c r="HJ377" s="2"/>
      <c r="HK377" s="2"/>
      <c r="HL377" s="2"/>
      <c r="HM377" s="2" t="s">
        <v>3</v>
      </c>
      <c r="HN377" s="2" t="s">
        <v>3</v>
      </c>
      <c r="HO377" s="2" t="s">
        <v>3</v>
      </c>
      <c r="HP377" s="2" t="s">
        <v>3</v>
      </c>
      <c r="HQ377" s="2" t="s">
        <v>3</v>
      </c>
      <c r="HR377" s="2"/>
      <c r="HS377" s="2">
        <v>0</v>
      </c>
      <c r="HT377" s="2"/>
      <c r="HU377" s="2"/>
      <c r="HV377" s="2"/>
      <c r="HW377" s="2"/>
      <c r="HX377" s="2"/>
      <c r="HY377" s="2"/>
      <c r="HZ377" s="2"/>
      <c r="IA377" s="2"/>
      <c r="IB377" s="2"/>
      <c r="IC377" s="2"/>
      <c r="ID377" s="2"/>
      <c r="IE377" s="2"/>
      <c r="IF377" s="2"/>
      <c r="IG377" s="2"/>
      <c r="IH377" s="2"/>
      <c r="II377" s="2"/>
      <c r="IJ377" s="2"/>
      <c r="IK377" s="2">
        <v>0</v>
      </c>
      <c r="IL377" s="2"/>
      <c r="IM377" s="2"/>
      <c r="IN377" s="2"/>
      <c r="IO377" s="2"/>
      <c r="IP377" s="2"/>
      <c r="IQ377" s="2"/>
      <c r="IR377" s="2"/>
      <c r="IS377" s="2"/>
      <c r="IT377" s="2"/>
      <c r="IU377" s="2"/>
    </row>
    <row r="378" spans="1:255" x14ac:dyDescent="0.2">
      <c r="A378">
        <v>17</v>
      </c>
      <c r="B378">
        <v>1</v>
      </c>
      <c r="E378" t="s">
        <v>372</v>
      </c>
      <c r="F378" t="s">
        <v>373</v>
      </c>
      <c r="G378" t="s">
        <v>374</v>
      </c>
      <c r="H378" t="s">
        <v>320</v>
      </c>
      <c r="I378">
        <v>0</v>
      </c>
      <c r="J378">
        <v>0</v>
      </c>
      <c r="K378">
        <v>0</v>
      </c>
      <c r="L378">
        <v>30</v>
      </c>
      <c r="M378">
        <v>30</v>
      </c>
      <c r="N378">
        <f t="shared" si="492"/>
        <v>0</v>
      </c>
      <c r="O378">
        <f t="shared" si="493"/>
        <v>0</v>
      </c>
      <c r="P378">
        <f t="shared" si="494"/>
        <v>0</v>
      </c>
      <c r="Q378">
        <f t="shared" si="495"/>
        <v>0</v>
      </c>
      <c r="R378">
        <f t="shared" si="496"/>
        <v>0</v>
      </c>
      <c r="S378">
        <f t="shared" si="497"/>
        <v>0</v>
      </c>
      <c r="T378">
        <f t="shared" si="498"/>
        <v>0</v>
      </c>
      <c r="U378">
        <f t="shared" si="499"/>
        <v>0</v>
      </c>
      <c r="V378">
        <f t="shared" si="500"/>
        <v>0</v>
      </c>
      <c r="W378">
        <f t="shared" si="501"/>
        <v>0</v>
      </c>
      <c r="X378">
        <f t="shared" si="502"/>
        <v>0</v>
      </c>
      <c r="Y378">
        <f t="shared" si="503"/>
        <v>0</v>
      </c>
      <c r="AA378">
        <v>85057623</v>
      </c>
      <c r="AB378">
        <f t="shared" si="504"/>
        <v>199.63</v>
      </c>
      <c r="AC378">
        <f t="shared" si="505"/>
        <v>199.63</v>
      </c>
      <c r="AD378">
        <f t="shared" si="532"/>
        <v>0</v>
      </c>
      <c r="AE378">
        <f t="shared" si="507"/>
        <v>0</v>
      </c>
      <c r="AF378">
        <f t="shared" si="508"/>
        <v>0</v>
      </c>
      <c r="AG378">
        <f t="shared" si="509"/>
        <v>0</v>
      </c>
      <c r="AH378">
        <f t="shared" si="510"/>
        <v>0</v>
      </c>
      <c r="AI378">
        <f t="shared" si="511"/>
        <v>0</v>
      </c>
      <c r="AJ378">
        <f t="shared" si="512"/>
        <v>0</v>
      </c>
      <c r="AK378">
        <v>199.63</v>
      </c>
      <c r="AL378">
        <v>199.63</v>
      </c>
      <c r="AM378">
        <v>0</v>
      </c>
      <c r="AN378">
        <v>0</v>
      </c>
      <c r="AO378">
        <v>0</v>
      </c>
      <c r="AP378">
        <v>0</v>
      </c>
      <c r="AQ378">
        <v>0</v>
      </c>
      <c r="AR378">
        <v>0</v>
      </c>
      <c r="AS378">
        <v>0</v>
      </c>
      <c r="AT378">
        <v>0</v>
      </c>
      <c r="AU378">
        <v>0</v>
      </c>
      <c r="AV378">
        <v>1</v>
      </c>
      <c r="AW378">
        <v>1</v>
      </c>
      <c r="AZ378">
        <v>1</v>
      </c>
      <c r="BA378">
        <v>1</v>
      </c>
      <c r="BB378">
        <v>1</v>
      </c>
      <c r="BC378">
        <v>1</v>
      </c>
      <c r="BD378" t="s">
        <v>3</v>
      </c>
      <c r="BE378" t="s">
        <v>3</v>
      </c>
      <c r="BF378" t="s">
        <v>3</v>
      </c>
      <c r="BG378" t="s">
        <v>3</v>
      </c>
      <c r="BH378">
        <v>3</v>
      </c>
      <c r="BI378">
        <v>1</v>
      </c>
      <c r="BJ378" t="s">
        <v>373</v>
      </c>
      <c r="BM378">
        <v>900</v>
      </c>
      <c r="BN378">
        <v>0</v>
      </c>
      <c r="BO378" t="s">
        <v>3</v>
      </c>
      <c r="BP378">
        <v>0</v>
      </c>
      <c r="BQ378">
        <v>90</v>
      </c>
      <c r="BR378">
        <v>0</v>
      </c>
      <c r="BS378">
        <v>1</v>
      </c>
      <c r="BT378">
        <v>1</v>
      </c>
      <c r="BU378">
        <v>1</v>
      </c>
      <c r="BV378">
        <v>1</v>
      </c>
      <c r="BW378">
        <v>1</v>
      </c>
      <c r="BX378">
        <v>1</v>
      </c>
      <c r="BY378" t="s">
        <v>3</v>
      </c>
      <c r="BZ378">
        <v>0</v>
      </c>
      <c r="CA378">
        <v>0</v>
      </c>
      <c r="CB378" t="s">
        <v>3</v>
      </c>
      <c r="CE378">
        <v>0</v>
      </c>
      <c r="CF378">
        <v>0</v>
      </c>
      <c r="CG378">
        <v>0</v>
      </c>
      <c r="CH378">
        <v>24</v>
      </c>
      <c r="CI378">
        <v>0</v>
      </c>
      <c r="CJ378">
        <v>0</v>
      </c>
      <c r="CK378">
        <v>0</v>
      </c>
      <c r="CL378">
        <v>0</v>
      </c>
      <c r="CM378">
        <v>0</v>
      </c>
      <c r="CN378" t="s">
        <v>3</v>
      </c>
      <c r="CO378">
        <v>0</v>
      </c>
      <c r="CP378">
        <f t="shared" si="513"/>
        <v>0</v>
      </c>
      <c r="CQ378">
        <f t="shared" si="533"/>
        <v>199.63</v>
      </c>
      <c r="CR378">
        <f t="shared" si="534"/>
        <v>0</v>
      </c>
      <c r="CS378">
        <f t="shared" si="514"/>
        <v>0</v>
      </c>
      <c r="CT378">
        <f t="shared" si="515"/>
        <v>0</v>
      </c>
      <c r="CU378">
        <f t="shared" si="516"/>
        <v>0</v>
      </c>
      <c r="CV378">
        <f t="shared" si="517"/>
        <v>0</v>
      </c>
      <c r="CW378">
        <f t="shared" si="518"/>
        <v>0</v>
      </c>
      <c r="CX378">
        <f t="shared" si="519"/>
        <v>0</v>
      </c>
      <c r="CY378">
        <f>0</f>
        <v>0</v>
      </c>
      <c r="CZ378">
        <f>0</f>
        <v>0</v>
      </c>
      <c r="DC378" t="s">
        <v>3</v>
      </c>
      <c r="DD378" t="s">
        <v>3</v>
      </c>
      <c r="DE378" t="s">
        <v>3</v>
      </c>
      <c r="DF378" t="s">
        <v>3</v>
      </c>
      <c r="DG378" t="s">
        <v>3</v>
      </c>
      <c r="DH378" t="s">
        <v>3</v>
      </c>
      <c r="DI378" t="s">
        <v>3</v>
      </c>
      <c r="DJ378" t="s">
        <v>3</v>
      </c>
      <c r="DK378" t="s">
        <v>3</v>
      </c>
      <c r="DL378" t="s">
        <v>3</v>
      </c>
      <c r="DM378" t="s">
        <v>3</v>
      </c>
      <c r="DN378">
        <v>0</v>
      </c>
      <c r="DO378">
        <v>0</v>
      </c>
      <c r="DP378">
        <v>1</v>
      </c>
      <c r="DQ378">
        <v>1</v>
      </c>
      <c r="DU378">
        <v>1003</v>
      </c>
      <c r="DV378" t="s">
        <v>320</v>
      </c>
      <c r="DW378" t="s">
        <v>320</v>
      </c>
      <c r="DX378">
        <v>1</v>
      </c>
      <c r="DZ378" t="s">
        <v>3</v>
      </c>
      <c r="EA378" t="s">
        <v>3</v>
      </c>
      <c r="EB378" t="s">
        <v>3</v>
      </c>
      <c r="EC378" t="s">
        <v>3</v>
      </c>
      <c r="EE378">
        <v>83667261</v>
      </c>
      <c r="EF378">
        <v>90</v>
      </c>
      <c r="EG378" t="s">
        <v>321</v>
      </c>
      <c r="EH378">
        <v>0</v>
      </c>
      <c r="EI378" t="s">
        <v>3</v>
      </c>
      <c r="EJ378">
        <v>1</v>
      </c>
      <c r="EK378">
        <v>900</v>
      </c>
      <c r="EL378" t="s">
        <v>321</v>
      </c>
      <c r="EM378" t="s">
        <v>322</v>
      </c>
      <c r="EO378" t="s">
        <v>3</v>
      </c>
      <c r="EQ378">
        <v>131088</v>
      </c>
      <c r="ER378">
        <v>0</v>
      </c>
      <c r="ES378">
        <v>199.63</v>
      </c>
      <c r="ET378">
        <v>0</v>
      </c>
      <c r="EU378">
        <v>0</v>
      </c>
      <c r="EV378">
        <v>0</v>
      </c>
      <c r="EW378">
        <v>0</v>
      </c>
      <c r="EX378">
        <v>0</v>
      </c>
      <c r="EY378">
        <v>0</v>
      </c>
      <c r="EZ378">
        <v>5</v>
      </c>
      <c r="FC378">
        <v>0</v>
      </c>
      <c r="FD378">
        <v>18</v>
      </c>
      <c r="FF378">
        <v>199.63</v>
      </c>
      <c r="FQ378">
        <v>0</v>
      </c>
      <c r="FR378">
        <v>0</v>
      </c>
      <c r="FS378">
        <v>0</v>
      </c>
      <c r="FX378">
        <v>0</v>
      </c>
      <c r="FY378">
        <v>0</v>
      </c>
      <c r="GA378" t="s">
        <v>3</v>
      </c>
      <c r="GD378">
        <v>1</v>
      </c>
      <c r="GF378">
        <v>1914823060</v>
      </c>
      <c r="GG378">
        <v>2</v>
      </c>
      <c r="GH378">
        <v>3</v>
      </c>
      <c r="GI378">
        <v>-2</v>
      </c>
      <c r="GJ378">
        <v>0</v>
      </c>
      <c r="GK378">
        <v>0</v>
      </c>
      <c r="GL378">
        <f t="shared" si="522"/>
        <v>0</v>
      </c>
      <c r="GM378">
        <f t="shared" si="523"/>
        <v>0</v>
      </c>
      <c r="GN378">
        <f t="shared" si="524"/>
        <v>0</v>
      </c>
      <c r="GO378">
        <f t="shared" si="525"/>
        <v>0</v>
      </c>
      <c r="GP378">
        <f t="shared" si="526"/>
        <v>0</v>
      </c>
      <c r="GR378">
        <v>1</v>
      </c>
      <c r="GS378">
        <v>1</v>
      </c>
      <c r="GT378">
        <v>0</v>
      </c>
      <c r="GU378" t="s">
        <v>3</v>
      </c>
      <c r="GV378">
        <f t="shared" si="527"/>
        <v>0</v>
      </c>
      <c r="GW378">
        <v>1</v>
      </c>
      <c r="GX378">
        <f t="shared" si="528"/>
        <v>0</v>
      </c>
      <c r="HA378">
        <v>0</v>
      </c>
      <c r="HB378">
        <v>0</v>
      </c>
      <c r="HC378">
        <f t="shared" si="529"/>
        <v>0</v>
      </c>
      <c r="HE378" t="s">
        <v>3</v>
      </c>
      <c r="HF378" t="s">
        <v>3</v>
      </c>
      <c r="HG378">
        <f t="shared" si="535"/>
        <v>0</v>
      </c>
      <c r="HM378" t="s">
        <v>3</v>
      </c>
      <c r="HN378" t="s">
        <v>3</v>
      </c>
      <c r="HO378" t="s">
        <v>3</v>
      </c>
      <c r="HP378" t="s">
        <v>3</v>
      </c>
      <c r="HQ378" t="s">
        <v>3</v>
      </c>
      <c r="HS378">
        <v>0</v>
      </c>
      <c r="IK378">
        <v>0</v>
      </c>
    </row>
    <row r="379" spans="1:255" x14ac:dyDescent="0.2">
      <c r="A379" s="2">
        <v>17</v>
      </c>
      <c r="B379" s="2">
        <v>1</v>
      </c>
      <c r="C379" s="2"/>
      <c r="D379" s="2"/>
      <c r="E379" s="2" t="s">
        <v>375</v>
      </c>
      <c r="F379" s="2" t="s">
        <v>376</v>
      </c>
      <c r="G379" s="2" t="s">
        <v>377</v>
      </c>
      <c r="H379" s="2" t="s">
        <v>43</v>
      </c>
      <c r="I379" s="2">
        <v>0</v>
      </c>
      <c r="J379" s="2">
        <v>0</v>
      </c>
      <c r="K379" s="2">
        <v>0</v>
      </c>
      <c r="L379" s="2">
        <v>22</v>
      </c>
      <c r="M379" s="2">
        <v>22</v>
      </c>
      <c r="N379" s="2">
        <f t="shared" si="492"/>
        <v>0</v>
      </c>
      <c r="O379" s="2">
        <f t="shared" si="493"/>
        <v>0</v>
      </c>
      <c r="P379" s="2">
        <f t="shared" si="494"/>
        <v>0</v>
      </c>
      <c r="Q379" s="2">
        <f t="shared" si="495"/>
        <v>0</v>
      </c>
      <c r="R379" s="2">
        <f t="shared" si="496"/>
        <v>0</v>
      </c>
      <c r="S379" s="2">
        <f t="shared" si="497"/>
        <v>0</v>
      </c>
      <c r="T379" s="2">
        <f t="shared" si="498"/>
        <v>0</v>
      </c>
      <c r="U379" s="2">
        <f t="shared" si="499"/>
        <v>0</v>
      </c>
      <c r="V379" s="2">
        <f t="shared" si="500"/>
        <v>0</v>
      </c>
      <c r="W379" s="2">
        <f t="shared" si="501"/>
        <v>0</v>
      </c>
      <c r="X379" s="2">
        <f t="shared" si="502"/>
        <v>0</v>
      </c>
      <c r="Y379" s="2">
        <f t="shared" si="503"/>
        <v>0</v>
      </c>
      <c r="Z379" s="2"/>
      <c r="AA379" s="2">
        <v>85057682</v>
      </c>
      <c r="AB379" s="2">
        <f t="shared" si="504"/>
        <v>43.21</v>
      </c>
      <c r="AC379" s="2">
        <f t="shared" si="505"/>
        <v>43.21</v>
      </c>
      <c r="AD379" s="2">
        <f t="shared" si="532"/>
        <v>0</v>
      </c>
      <c r="AE379" s="2">
        <f t="shared" si="507"/>
        <v>0</v>
      </c>
      <c r="AF379" s="2">
        <f t="shared" si="508"/>
        <v>0</v>
      </c>
      <c r="AG379" s="2">
        <f t="shared" si="509"/>
        <v>0</v>
      </c>
      <c r="AH379" s="2">
        <f t="shared" si="510"/>
        <v>0</v>
      </c>
      <c r="AI379" s="2">
        <f t="shared" si="511"/>
        <v>0</v>
      </c>
      <c r="AJ379" s="2">
        <f t="shared" si="512"/>
        <v>0</v>
      </c>
      <c r="AK379" s="2">
        <v>43.21</v>
      </c>
      <c r="AL379" s="2">
        <v>43.21</v>
      </c>
      <c r="AM379" s="2">
        <v>0</v>
      </c>
      <c r="AN379" s="2">
        <v>0</v>
      </c>
      <c r="AO379" s="2">
        <v>0</v>
      </c>
      <c r="AP379" s="2">
        <v>0</v>
      </c>
      <c r="AQ379" s="2">
        <v>0</v>
      </c>
      <c r="AR379" s="2">
        <v>0</v>
      </c>
      <c r="AS379" s="2">
        <v>0</v>
      </c>
      <c r="AT379" s="2">
        <v>0</v>
      </c>
      <c r="AU379" s="2">
        <v>0</v>
      </c>
      <c r="AV379" s="2">
        <v>1</v>
      </c>
      <c r="AW379" s="2">
        <v>1</v>
      </c>
      <c r="AX379" s="2"/>
      <c r="AY379" s="2"/>
      <c r="AZ379" s="2">
        <v>1</v>
      </c>
      <c r="BA379" s="2">
        <v>1</v>
      </c>
      <c r="BB379" s="2">
        <v>1</v>
      </c>
      <c r="BC379" s="2">
        <v>1</v>
      </c>
      <c r="BD379" s="2" t="s">
        <v>3</v>
      </c>
      <c r="BE379" s="2" t="s">
        <v>3</v>
      </c>
      <c r="BF379" s="2" t="s">
        <v>3</v>
      </c>
      <c r="BG379" s="2" t="s">
        <v>3</v>
      </c>
      <c r="BH379" s="2">
        <v>3</v>
      </c>
      <c r="BI379" s="2">
        <v>1</v>
      </c>
      <c r="BJ379" s="2" t="s">
        <v>376</v>
      </c>
      <c r="BK379" s="2"/>
      <c r="BL379" s="2"/>
      <c r="BM379" s="2">
        <v>900</v>
      </c>
      <c r="BN379" s="2">
        <v>0</v>
      </c>
      <c r="BO379" s="2" t="s">
        <v>3</v>
      </c>
      <c r="BP379" s="2">
        <v>0</v>
      </c>
      <c r="BQ379" s="2">
        <v>90</v>
      </c>
      <c r="BR379" s="2">
        <v>0</v>
      </c>
      <c r="BS379" s="2">
        <v>1</v>
      </c>
      <c r="BT379" s="2">
        <v>1</v>
      </c>
      <c r="BU379" s="2">
        <v>1</v>
      </c>
      <c r="BV379" s="2">
        <v>1</v>
      </c>
      <c r="BW379" s="2">
        <v>1</v>
      </c>
      <c r="BX379" s="2">
        <v>1</v>
      </c>
      <c r="BY379" s="2" t="s">
        <v>3</v>
      </c>
      <c r="BZ379" s="2">
        <v>0</v>
      </c>
      <c r="CA379" s="2">
        <v>0</v>
      </c>
      <c r="CB379" s="2" t="s">
        <v>3</v>
      </c>
      <c r="CC379" s="2"/>
      <c r="CD379" s="2"/>
      <c r="CE379" s="2">
        <v>0</v>
      </c>
      <c r="CF379" s="2">
        <v>0</v>
      </c>
      <c r="CG379" s="2">
        <v>0</v>
      </c>
      <c r="CH379" s="2">
        <v>25</v>
      </c>
      <c r="CI379" s="2">
        <v>0</v>
      </c>
      <c r="CJ379" s="2">
        <v>0</v>
      </c>
      <c r="CK379" s="2">
        <v>0</v>
      </c>
      <c r="CL379" s="2">
        <v>0</v>
      </c>
      <c r="CM379" s="2">
        <v>0</v>
      </c>
      <c r="CN379" s="2" t="s">
        <v>3</v>
      </c>
      <c r="CO379" s="2">
        <v>0</v>
      </c>
      <c r="CP379" s="2">
        <f t="shared" si="513"/>
        <v>0</v>
      </c>
      <c r="CQ379" s="2">
        <f t="shared" si="533"/>
        <v>43.21</v>
      </c>
      <c r="CR379" s="2">
        <f t="shared" si="534"/>
        <v>0</v>
      </c>
      <c r="CS379" s="2">
        <f t="shared" si="514"/>
        <v>0</v>
      </c>
      <c r="CT379" s="2">
        <f t="shared" si="515"/>
        <v>0</v>
      </c>
      <c r="CU379" s="2">
        <f t="shared" si="516"/>
        <v>0</v>
      </c>
      <c r="CV379" s="2">
        <f t="shared" si="517"/>
        <v>0</v>
      </c>
      <c r="CW379" s="2">
        <f t="shared" si="518"/>
        <v>0</v>
      </c>
      <c r="CX379" s="2">
        <f t="shared" si="519"/>
        <v>0</v>
      </c>
      <c r="CY379" s="2">
        <f>0</f>
        <v>0</v>
      </c>
      <c r="CZ379" s="2">
        <f>0</f>
        <v>0</v>
      </c>
      <c r="DA379" s="2"/>
      <c r="DB379" s="2"/>
      <c r="DC379" s="2" t="s">
        <v>3</v>
      </c>
      <c r="DD379" s="2" t="s">
        <v>3</v>
      </c>
      <c r="DE379" s="2" t="s">
        <v>3</v>
      </c>
      <c r="DF379" s="2" t="s">
        <v>3</v>
      </c>
      <c r="DG379" s="2" t="s">
        <v>3</v>
      </c>
      <c r="DH379" s="2" t="s">
        <v>3</v>
      </c>
      <c r="DI379" s="2" t="s">
        <v>3</v>
      </c>
      <c r="DJ379" s="2" t="s">
        <v>3</v>
      </c>
      <c r="DK379" s="2" t="s">
        <v>3</v>
      </c>
      <c r="DL379" s="2" t="s">
        <v>3</v>
      </c>
      <c r="DM379" s="2" t="s">
        <v>3</v>
      </c>
      <c r="DN379" s="2">
        <v>0</v>
      </c>
      <c r="DO379" s="2">
        <v>0</v>
      </c>
      <c r="DP379" s="2">
        <v>1</v>
      </c>
      <c r="DQ379" s="2">
        <v>1</v>
      </c>
      <c r="DR379" s="2"/>
      <c r="DS379" s="2"/>
      <c r="DT379" s="2"/>
      <c r="DU379" s="2">
        <v>1013</v>
      </c>
      <c r="DV379" s="2" t="s">
        <v>43</v>
      </c>
      <c r="DW379" s="2" t="s">
        <v>43</v>
      </c>
      <c r="DX379" s="2">
        <v>1</v>
      </c>
      <c r="DY379" s="2"/>
      <c r="DZ379" s="2" t="s">
        <v>3</v>
      </c>
      <c r="EA379" s="2" t="s">
        <v>3</v>
      </c>
      <c r="EB379" s="2" t="s">
        <v>3</v>
      </c>
      <c r="EC379" s="2" t="s">
        <v>3</v>
      </c>
      <c r="ED379" s="2"/>
      <c r="EE379" s="2">
        <v>83667261</v>
      </c>
      <c r="EF379" s="2">
        <v>90</v>
      </c>
      <c r="EG379" s="2" t="s">
        <v>321</v>
      </c>
      <c r="EH379" s="2">
        <v>0</v>
      </c>
      <c r="EI379" s="2" t="s">
        <v>3</v>
      </c>
      <c r="EJ379" s="2">
        <v>1</v>
      </c>
      <c r="EK379" s="2">
        <v>900</v>
      </c>
      <c r="EL379" s="2" t="s">
        <v>321</v>
      </c>
      <c r="EM379" s="2" t="s">
        <v>322</v>
      </c>
      <c r="EN379" s="2"/>
      <c r="EO379" s="2" t="s">
        <v>3</v>
      </c>
      <c r="EP379" s="2"/>
      <c r="EQ379" s="2">
        <v>131088</v>
      </c>
      <c r="ER379" s="2">
        <v>0</v>
      </c>
      <c r="ES379" s="2">
        <v>43.21</v>
      </c>
      <c r="ET379" s="2">
        <v>0</v>
      </c>
      <c r="EU379" s="2">
        <v>0</v>
      </c>
      <c r="EV379" s="2">
        <v>0</v>
      </c>
      <c r="EW379" s="2">
        <v>0</v>
      </c>
      <c r="EX379" s="2">
        <v>0</v>
      </c>
      <c r="EY379" s="2">
        <v>0</v>
      </c>
      <c r="EZ379" s="2">
        <v>5</v>
      </c>
      <c r="FA379" s="2"/>
      <c r="FB379" s="2"/>
      <c r="FC379" s="2">
        <v>0</v>
      </c>
      <c r="FD379" s="2">
        <v>18</v>
      </c>
      <c r="FE379" s="2"/>
      <c r="FF379" s="2">
        <v>43.21</v>
      </c>
      <c r="FG379" s="2"/>
      <c r="FH379" s="2"/>
      <c r="FI379" s="2"/>
      <c r="FJ379" s="2"/>
      <c r="FK379" s="2"/>
      <c r="FL379" s="2"/>
      <c r="FM379" s="2"/>
      <c r="FN379" s="2"/>
      <c r="FO379" s="2"/>
      <c r="FP379" s="2"/>
      <c r="FQ379" s="2">
        <v>0</v>
      </c>
      <c r="FR379" s="2">
        <v>0</v>
      </c>
      <c r="FS379" s="2">
        <v>0</v>
      </c>
      <c r="FT379" s="2"/>
      <c r="FU379" s="2"/>
      <c r="FV379" s="2"/>
      <c r="FW379" s="2"/>
      <c r="FX379" s="2">
        <v>0</v>
      </c>
      <c r="FY379" s="2">
        <v>0</v>
      </c>
      <c r="FZ379" s="2"/>
      <c r="GA379" s="2" t="s">
        <v>3</v>
      </c>
      <c r="GB379" s="2"/>
      <c r="GC379" s="2"/>
      <c r="GD379" s="2">
        <v>1</v>
      </c>
      <c r="GE379" s="2"/>
      <c r="GF379" s="2">
        <v>1563139761</v>
      </c>
      <c r="GG379" s="2">
        <v>2</v>
      </c>
      <c r="GH379" s="2">
        <v>3</v>
      </c>
      <c r="GI379" s="2">
        <v>-2</v>
      </c>
      <c r="GJ379" s="2">
        <v>0</v>
      </c>
      <c r="GK379" s="2">
        <v>0</v>
      </c>
      <c r="GL379" s="2">
        <f t="shared" si="522"/>
        <v>0</v>
      </c>
      <c r="GM379" s="2">
        <f t="shared" si="523"/>
        <v>0</v>
      </c>
      <c r="GN379" s="2">
        <f t="shared" si="524"/>
        <v>0</v>
      </c>
      <c r="GO379" s="2">
        <f t="shared" si="525"/>
        <v>0</v>
      </c>
      <c r="GP379" s="2">
        <f t="shared" si="526"/>
        <v>0</v>
      </c>
      <c r="GQ379" s="2"/>
      <c r="GR379" s="2">
        <v>1</v>
      </c>
      <c r="GS379" s="2">
        <v>1</v>
      </c>
      <c r="GT379" s="2">
        <v>0</v>
      </c>
      <c r="GU379" s="2" t="s">
        <v>3</v>
      </c>
      <c r="GV379" s="2">
        <f t="shared" si="527"/>
        <v>0</v>
      </c>
      <c r="GW379" s="2">
        <v>1</v>
      </c>
      <c r="GX379" s="2">
        <f t="shared" si="528"/>
        <v>0</v>
      </c>
      <c r="GY379" s="2"/>
      <c r="GZ379" s="2"/>
      <c r="HA379" s="2">
        <v>0</v>
      </c>
      <c r="HB379" s="2">
        <v>0</v>
      </c>
      <c r="HC379" s="2">
        <f t="shared" si="529"/>
        <v>0</v>
      </c>
      <c r="HD379" s="2"/>
      <c r="HE379" s="2" t="s">
        <v>3</v>
      </c>
      <c r="HF379" s="2" t="s">
        <v>3</v>
      </c>
      <c r="HG379" s="2">
        <f t="shared" si="535"/>
        <v>0</v>
      </c>
      <c r="HH379" s="2"/>
      <c r="HI379" s="2"/>
      <c r="HJ379" s="2"/>
      <c r="HK379" s="2"/>
      <c r="HL379" s="2"/>
      <c r="HM379" s="2" t="s">
        <v>3</v>
      </c>
      <c r="HN379" s="2" t="s">
        <v>3</v>
      </c>
      <c r="HO379" s="2" t="s">
        <v>3</v>
      </c>
      <c r="HP379" s="2" t="s">
        <v>3</v>
      </c>
      <c r="HQ379" s="2" t="s">
        <v>3</v>
      </c>
      <c r="HR379" s="2"/>
      <c r="HS379" s="2">
        <v>0</v>
      </c>
      <c r="HT379" s="2"/>
      <c r="HU379" s="2"/>
      <c r="HV379" s="2"/>
      <c r="HW379" s="2"/>
      <c r="HX379" s="2"/>
      <c r="HY379" s="2"/>
      <c r="HZ379" s="2"/>
      <c r="IA379" s="2"/>
      <c r="IB379" s="2"/>
      <c r="IC379" s="2"/>
      <c r="ID379" s="2"/>
      <c r="IE379" s="2"/>
      <c r="IF379" s="2"/>
      <c r="IG379" s="2"/>
      <c r="IH379" s="2"/>
      <c r="II379" s="2"/>
      <c r="IJ379" s="2"/>
      <c r="IK379" s="2">
        <v>0</v>
      </c>
      <c r="IL379" s="2"/>
      <c r="IM379" s="2"/>
      <c r="IN379" s="2"/>
      <c r="IO379" s="2"/>
      <c r="IP379" s="2"/>
      <c r="IQ379" s="2"/>
      <c r="IR379" s="2"/>
      <c r="IS379" s="2"/>
      <c r="IT379" s="2"/>
      <c r="IU379" s="2"/>
    </row>
    <row r="380" spans="1:255" x14ac:dyDescent="0.2">
      <c r="A380">
        <v>17</v>
      </c>
      <c r="B380">
        <v>1</v>
      </c>
      <c r="E380" t="s">
        <v>375</v>
      </c>
      <c r="F380" t="s">
        <v>376</v>
      </c>
      <c r="G380" t="s">
        <v>377</v>
      </c>
      <c r="H380" t="s">
        <v>43</v>
      </c>
      <c r="I380">
        <v>0</v>
      </c>
      <c r="J380">
        <v>0</v>
      </c>
      <c r="K380">
        <v>0</v>
      </c>
      <c r="L380">
        <v>22</v>
      </c>
      <c r="M380">
        <v>22</v>
      </c>
      <c r="N380">
        <f t="shared" si="492"/>
        <v>0</v>
      </c>
      <c r="O380">
        <f t="shared" si="493"/>
        <v>0</v>
      </c>
      <c r="P380">
        <f t="shared" si="494"/>
        <v>0</v>
      </c>
      <c r="Q380">
        <f t="shared" si="495"/>
        <v>0</v>
      </c>
      <c r="R380">
        <f t="shared" si="496"/>
        <v>0</v>
      </c>
      <c r="S380">
        <f t="shared" si="497"/>
        <v>0</v>
      </c>
      <c r="T380">
        <f t="shared" si="498"/>
        <v>0</v>
      </c>
      <c r="U380">
        <f t="shared" si="499"/>
        <v>0</v>
      </c>
      <c r="V380">
        <f t="shared" si="500"/>
        <v>0</v>
      </c>
      <c r="W380">
        <f t="shared" si="501"/>
        <v>0</v>
      </c>
      <c r="X380">
        <f t="shared" si="502"/>
        <v>0</v>
      </c>
      <c r="Y380">
        <f t="shared" si="503"/>
        <v>0</v>
      </c>
      <c r="AA380">
        <v>85057623</v>
      </c>
      <c r="AB380">
        <f t="shared" si="504"/>
        <v>43.21</v>
      </c>
      <c r="AC380">
        <f t="shared" si="505"/>
        <v>43.21</v>
      </c>
      <c r="AD380">
        <f t="shared" si="532"/>
        <v>0</v>
      </c>
      <c r="AE380">
        <f t="shared" si="507"/>
        <v>0</v>
      </c>
      <c r="AF380">
        <f t="shared" si="508"/>
        <v>0</v>
      </c>
      <c r="AG380">
        <f t="shared" si="509"/>
        <v>0</v>
      </c>
      <c r="AH380">
        <f t="shared" si="510"/>
        <v>0</v>
      </c>
      <c r="AI380">
        <f t="shared" si="511"/>
        <v>0</v>
      </c>
      <c r="AJ380">
        <f t="shared" si="512"/>
        <v>0</v>
      </c>
      <c r="AK380">
        <v>43.21</v>
      </c>
      <c r="AL380">
        <v>43.21</v>
      </c>
      <c r="AM380">
        <v>0</v>
      </c>
      <c r="AN380">
        <v>0</v>
      </c>
      <c r="AO380">
        <v>0</v>
      </c>
      <c r="AP380">
        <v>0</v>
      </c>
      <c r="AQ380">
        <v>0</v>
      </c>
      <c r="AR380">
        <v>0</v>
      </c>
      <c r="AS380">
        <v>0</v>
      </c>
      <c r="AT380">
        <v>0</v>
      </c>
      <c r="AU380">
        <v>0</v>
      </c>
      <c r="AV380">
        <v>1</v>
      </c>
      <c r="AW380">
        <v>1</v>
      </c>
      <c r="AZ380">
        <v>1</v>
      </c>
      <c r="BA380">
        <v>1</v>
      </c>
      <c r="BB380">
        <v>1</v>
      </c>
      <c r="BC380">
        <v>1</v>
      </c>
      <c r="BD380" t="s">
        <v>3</v>
      </c>
      <c r="BE380" t="s">
        <v>3</v>
      </c>
      <c r="BF380" t="s">
        <v>3</v>
      </c>
      <c r="BG380" t="s">
        <v>3</v>
      </c>
      <c r="BH380">
        <v>3</v>
      </c>
      <c r="BI380">
        <v>1</v>
      </c>
      <c r="BJ380" t="s">
        <v>376</v>
      </c>
      <c r="BM380">
        <v>900</v>
      </c>
      <c r="BN380">
        <v>0</v>
      </c>
      <c r="BO380" t="s">
        <v>3</v>
      </c>
      <c r="BP380">
        <v>0</v>
      </c>
      <c r="BQ380">
        <v>90</v>
      </c>
      <c r="BR380">
        <v>0</v>
      </c>
      <c r="BS380">
        <v>1</v>
      </c>
      <c r="BT380">
        <v>1</v>
      </c>
      <c r="BU380">
        <v>1</v>
      </c>
      <c r="BV380">
        <v>1</v>
      </c>
      <c r="BW380">
        <v>1</v>
      </c>
      <c r="BX380">
        <v>1</v>
      </c>
      <c r="BY380" t="s">
        <v>3</v>
      </c>
      <c r="BZ380">
        <v>0</v>
      </c>
      <c r="CA380">
        <v>0</v>
      </c>
      <c r="CB380" t="s">
        <v>3</v>
      </c>
      <c r="CE380">
        <v>0</v>
      </c>
      <c r="CF380">
        <v>0</v>
      </c>
      <c r="CG380">
        <v>0</v>
      </c>
      <c r="CH380">
        <v>25</v>
      </c>
      <c r="CI380">
        <v>0</v>
      </c>
      <c r="CJ380">
        <v>0</v>
      </c>
      <c r="CK380">
        <v>0</v>
      </c>
      <c r="CL380">
        <v>0</v>
      </c>
      <c r="CM380">
        <v>0</v>
      </c>
      <c r="CN380" t="s">
        <v>3</v>
      </c>
      <c r="CO380">
        <v>0</v>
      </c>
      <c r="CP380">
        <f t="shared" si="513"/>
        <v>0</v>
      </c>
      <c r="CQ380">
        <f t="shared" si="533"/>
        <v>43.21</v>
      </c>
      <c r="CR380">
        <f t="shared" si="534"/>
        <v>0</v>
      </c>
      <c r="CS380">
        <f t="shared" si="514"/>
        <v>0</v>
      </c>
      <c r="CT380">
        <f t="shared" si="515"/>
        <v>0</v>
      </c>
      <c r="CU380">
        <f t="shared" si="516"/>
        <v>0</v>
      </c>
      <c r="CV380">
        <f t="shared" si="517"/>
        <v>0</v>
      </c>
      <c r="CW380">
        <f t="shared" si="518"/>
        <v>0</v>
      </c>
      <c r="CX380">
        <f t="shared" si="519"/>
        <v>0</v>
      </c>
      <c r="CY380">
        <f>0</f>
        <v>0</v>
      </c>
      <c r="CZ380">
        <f>0</f>
        <v>0</v>
      </c>
      <c r="DC380" t="s">
        <v>3</v>
      </c>
      <c r="DD380" t="s">
        <v>3</v>
      </c>
      <c r="DE380" t="s">
        <v>3</v>
      </c>
      <c r="DF380" t="s">
        <v>3</v>
      </c>
      <c r="DG380" t="s">
        <v>3</v>
      </c>
      <c r="DH380" t="s">
        <v>3</v>
      </c>
      <c r="DI380" t="s">
        <v>3</v>
      </c>
      <c r="DJ380" t="s">
        <v>3</v>
      </c>
      <c r="DK380" t="s">
        <v>3</v>
      </c>
      <c r="DL380" t="s">
        <v>3</v>
      </c>
      <c r="DM380" t="s">
        <v>3</v>
      </c>
      <c r="DN380">
        <v>0</v>
      </c>
      <c r="DO380">
        <v>0</v>
      </c>
      <c r="DP380">
        <v>1</v>
      </c>
      <c r="DQ380">
        <v>1</v>
      </c>
      <c r="DU380">
        <v>1013</v>
      </c>
      <c r="DV380" t="s">
        <v>43</v>
      </c>
      <c r="DW380" t="s">
        <v>43</v>
      </c>
      <c r="DX380">
        <v>1</v>
      </c>
      <c r="DZ380" t="s">
        <v>3</v>
      </c>
      <c r="EA380" t="s">
        <v>3</v>
      </c>
      <c r="EB380" t="s">
        <v>3</v>
      </c>
      <c r="EC380" t="s">
        <v>3</v>
      </c>
      <c r="EE380">
        <v>83667261</v>
      </c>
      <c r="EF380">
        <v>90</v>
      </c>
      <c r="EG380" t="s">
        <v>321</v>
      </c>
      <c r="EH380">
        <v>0</v>
      </c>
      <c r="EI380" t="s">
        <v>3</v>
      </c>
      <c r="EJ380">
        <v>1</v>
      </c>
      <c r="EK380">
        <v>900</v>
      </c>
      <c r="EL380" t="s">
        <v>321</v>
      </c>
      <c r="EM380" t="s">
        <v>322</v>
      </c>
      <c r="EO380" t="s">
        <v>3</v>
      </c>
      <c r="EQ380">
        <v>131088</v>
      </c>
      <c r="ER380">
        <v>0</v>
      </c>
      <c r="ES380">
        <v>43.21</v>
      </c>
      <c r="ET380">
        <v>0</v>
      </c>
      <c r="EU380">
        <v>0</v>
      </c>
      <c r="EV380">
        <v>0</v>
      </c>
      <c r="EW380">
        <v>0</v>
      </c>
      <c r="EX380">
        <v>0</v>
      </c>
      <c r="EY380">
        <v>0</v>
      </c>
      <c r="EZ380">
        <v>5</v>
      </c>
      <c r="FC380">
        <v>0</v>
      </c>
      <c r="FD380">
        <v>18</v>
      </c>
      <c r="FF380">
        <v>43.21</v>
      </c>
      <c r="FQ380">
        <v>0</v>
      </c>
      <c r="FR380">
        <v>0</v>
      </c>
      <c r="FS380">
        <v>0</v>
      </c>
      <c r="FX380">
        <v>0</v>
      </c>
      <c r="FY380">
        <v>0</v>
      </c>
      <c r="GA380" t="s">
        <v>3</v>
      </c>
      <c r="GD380">
        <v>1</v>
      </c>
      <c r="GF380">
        <v>1563139761</v>
      </c>
      <c r="GG380">
        <v>2</v>
      </c>
      <c r="GH380">
        <v>3</v>
      </c>
      <c r="GI380">
        <v>-2</v>
      </c>
      <c r="GJ380">
        <v>0</v>
      </c>
      <c r="GK380">
        <v>0</v>
      </c>
      <c r="GL380">
        <f t="shared" si="522"/>
        <v>0</v>
      </c>
      <c r="GM380">
        <f t="shared" si="523"/>
        <v>0</v>
      </c>
      <c r="GN380">
        <f t="shared" si="524"/>
        <v>0</v>
      </c>
      <c r="GO380">
        <f t="shared" si="525"/>
        <v>0</v>
      </c>
      <c r="GP380">
        <f t="shared" si="526"/>
        <v>0</v>
      </c>
      <c r="GR380">
        <v>1</v>
      </c>
      <c r="GS380">
        <v>1</v>
      </c>
      <c r="GT380">
        <v>0</v>
      </c>
      <c r="GU380" t="s">
        <v>3</v>
      </c>
      <c r="GV380">
        <f t="shared" si="527"/>
        <v>0</v>
      </c>
      <c r="GW380">
        <v>1</v>
      </c>
      <c r="GX380">
        <f t="shared" si="528"/>
        <v>0</v>
      </c>
      <c r="HA380">
        <v>0</v>
      </c>
      <c r="HB380">
        <v>0</v>
      </c>
      <c r="HC380">
        <f t="shared" si="529"/>
        <v>0</v>
      </c>
      <c r="HE380" t="s">
        <v>3</v>
      </c>
      <c r="HF380" t="s">
        <v>3</v>
      </c>
      <c r="HG380">
        <f t="shared" si="535"/>
        <v>0</v>
      </c>
      <c r="HM380" t="s">
        <v>3</v>
      </c>
      <c r="HN380" t="s">
        <v>3</v>
      </c>
      <c r="HO380" t="s">
        <v>3</v>
      </c>
      <c r="HP380" t="s">
        <v>3</v>
      </c>
      <c r="HQ380" t="s">
        <v>3</v>
      </c>
      <c r="HS380">
        <v>0</v>
      </c>
      <c r="IK380">
        <v>0</v>
      </c>
    </row>
    <row r="381" spans="1:255" x14ac:dyDescent="0.2">
      <c r="A381" s="2">
        <v>17</v>
      </c>
      <c r="B381" s="2">
        <v>1</v>
      </c>
      <c r="C381" s="2"/>
      <c r="D381" s="2"/>
      <c r="E381" s="2" t="s">
        <v>378</v>
      </c>
      <c r="F381" s="2" t="s">
        <v>379</v>
      </c>
      <c r="G381" s="2" t="s">
        <v>380</v>
      </c>
      <c r="H381" s="2" t="s">
        <v>43</v>
      </c>
      <c r="I381" s="2">
        <v>0</v>
      </c>
      <c r="J381" s="2">
        <v>0</v>
      </c>
      <c r="K381" s="2">
        <v>0</v>
      </c>
      <c r="L381" s="2">
        <v>8</v>
      </c>
      <c r="M381" s="2">
        <v>8</v>
      </c>
      <c r="N381" s="2">
        <f t="shared" si="492"/>
        <v>0</v>
      </c>
      <c r="O381" s="2">
        <f t="shared" si="493"/>
        <v>0</v>
      </c>
      <c r="P381" s="2">
        <f t="shared" si="494"/>
        <v>0</v>
      </c>
      <c r="Q381" s="2">
        <f t="shared" si="495"/>
        <v>0</v>
      </c>
      <c r="R381" s="2">
        <f t="shared" si="496"/>
        <v>0</v>
      </c>
      <c r="S381" s="2">
        <f t="shared" si="497"/>
        <v>0</v>
      </c>
      <c r="T381" s="2">
        <f t="shared" si="498"/>
        <v>0</v>
      </c>
      <c r="U381" s="2">
        <f t="shared" si="499"/>
        <v>0</v>
      </c>
      <c r="V381" s="2">
        <f t="shared" si="500"/>
        <v>0</v>
      </c>
      <c r="W381" s="2">
        <f t="shared" si="501"/>
        <v>0</v>
      </c>
      <c r="X381" s="2">
        <f t="shared" si="502"/>
        <v>0</v>
      </c>
      <c r="Y381" s="2">
        <f t="shared" si="503"/>
        <v>0</v>
      </c>
      <c r="Z381" s="2"/>
      <c r="AA381" s="2">
        <v>85057682</v>
      </c>
      <c r="AB381" s="2">
        <f t="shared" si="504"/>
        <v>57</v>
      </c>
      <c r="AC381" s="2">
        <f t="shared" si="505"/>
        <v>57</v>
      </c>
      <c r="AD381" s="2">
        <f t="shared" si="532"/>
        <v>0</v>
      </c>
      <c r="AE381" s="2">
        <f t="shared" si="507"/>
        <v>0</v>
      </c>
      <c r="AF381" s="2">
        <f t="shared" si="508"/>
        <v>0</v>
      </c>
      <c r="AG381" s="2">
        <f t="shared" si="509"/>
        <v>0</v>
      </c>
      <c r="AH381" s="2">
        <f t="shared" si="510"/>
        <v>0</v>
      </c>
      <c r="AI381" s="2">
        <f t="shared" si="511"/>
        <v>0</v>
      </c>
      <c r="AJ381" s="2">
        <f t="shared" si="512"/>
        <v>0</v>
      </c>
      <c r="AK381" s="2">
        <v>57</v>
      </c>
      <c r="AL381" s="2">
        <v>57</v>
      </c>
      <c r="AM381" s="2">
        <v>0</v>
      </c>
      <c r="AN381" s="2">
        <v>0</v>
      </c>
      <c r="AO381" s="2">
        <v>0</v>
      </c>
      <c r="AP381" s="2">
        <v>0</v>
      </c>
      <c r="AQ381" s="2">
        <v>0</v>
      </c>
      <c r="AR381" s="2">
        <v>0</v>
      </c>
      <c r="AS381" s="2">
        <v>0</v>
      </c>
      <c r="AT381" s="2">
        <v>0</v>
      </c>
      <c r="AU381" s="2">
        <v>0</v>
      </c>
      <c r="AV381" s="2">
        <v>1</v>
      </c>
      <c r="AW381" s="2">
        <v>1</v>
      </c>
      <c r="AX381" s="2"/>
      <c r="AY381" s="2"/>
      <c r="AZ381" s="2">
        <v>1</v>
      </c>
      <c r="BA381" s="2">
        <v>1</v>
      </c>
      <c r="BB381" s="2">
        <v>1</v>
      </c>
      <c r="BC381" s="2">
        <v>1</v>
      </c>
      <c r="BD381" s="2" t="s">
        <v>3</v>
      </c>
      <c r="BE381" s="2" t="s">
        <v>3</v>
      </c>
      <c r="BF381" s="2" t="s">
        <v>3</v>
      </c>
      <c r="BG381" s="2" t="s">
        <v>3</v>
      </c>
      <c r="BH381" s="2">
        <v>3</v>
      </c>
      <c r="BI381" s="2">
        <v>1</v>
      </c>
      <c r="BJ381" s="2" t="s">
        <v>379</v>
      </c>
      <c r="BK381" s="2"/>
      <c r="BL381" s="2"/>
      <c r="BM381" s="2">
        <v>900</v>
      </c>
      <c r="BN381" s="2">
        <v>0</v>
      </c>
      <c r="BO381" s="2" t="s">
        <v>3</v>
      </c>
      <c r="BP381" s="2">
        <v>0</v>
      </c>
      <c r="BQ381" s="2">
        <v>90</v>
      </c>
      <c r="BR381" s="2">
        <v>0</v>
      </c>
      <c r="BS381" s="2">
        <v>1</v>
      </c>
      <c r="BT381" s="2">
        <v>1</v>
      </c>
      <c r="BU381" s="2">
        <v>1</v>
      </c>
      <c r="BV381" s="2">
        <v>1</v>
      </c>
      <c r="BW381" s="2">
        <v>1</v>
      </c>
      <c r="BX381" s="2">
        <v>1</v>
      </c>
      <c r="BY381" s="2" t="s">
        <v>3</v>
      </c>
      <c r="BZ381" s="2">
        <v>0</v>
      </c>
      <c r="CA381" s="2">
        <v>0</v>
      </c>
      <c r="CB381" s="2" t="s">
        <v>3</v>
      </c>
      <c r="CC381" s="2"/>
      <c r="CD381" s="2"/>
      <c r="CE381" s="2">
        <v>0</v>
      </c>
      <c r="CF381" s="2">
        <v>0</v>
      </c>
      <c r="CG381" s="2">
        <v>0</v>
      </c>
      <c r="CH381" s="2">
        <v>26</v>
      </c>
      <c r="CI381" s="2">
        <v>0</v>
      </c>
      <c r="CJ381" s="2">
        <v>0</v>
      </c>
      <c r="CK381" s="2">
        <v>0</v>
      </c>
      <c r="CL381" s="2">
        <v>0</v>
      </c>
      <c r="CM381" s="2">
        <v>0</v>
      </c>
      <c r="CN381" s="2" t="s">
        <v>3</v>
      </c>
      <c r="CO381" s="2">
        <v>0</v>
      </c>
      <c r="CP381" s="2">
        <f t="shared" si="513"/>
        <v>0</v>
      </c>
      <c r="CQ381" s="2">
        <f t="shared" si="533"/>
        <v>57</v>
      </c>
      <c r="CR381" s="2">
        <f t="shared" si="534"/>
        <v>0</v>
      </c>
      <c r="CS381" s="2">
        <f t="shared" si="514"/>
        <v>0</v>
      </c>
      <c r="CT381" s="2">
        <f t="shared" si="515"/>
        <v>0</v>
      </c>
      <c r="CU381" s="2">
        <f t="shared" si="516"/>
        <v>0</v>
      </c>
      <c r="CV381" s="2">
        <f t="shared" si="517"/>
        <v>0</v>
      </c>
      <c r="CW381" s="2">
        <f t="shared" si="518"/>
        <v>0</v>
      </c>
      <c r="CX381" s="2">
        <f t="shared" si="519"/>
        <v>0</v>
      </c>
      <c r="CY381" s="2">
        <f>0</f>
        <v>0</v>
      </c>
      <c r="CZ381" s="2">
        <f>0</f>
        <v>0</v>
      </c>
      <c r="DA381" s="2"/>
      <c r="DB381" s="2"/>
      <c r="DC381" s="2" t="s">
        <v>3</v>
      </c>
      <c r="DD381" s="2" t="s">
        <v>3</v>
      </c>
      <c r="DE381" s="2" t="s">
        <v>3</v>
      </c>
      <c r="DF381" s="2" t="s">
        <v>3</v>
      </c>
      <c r="DG381" s="2" t="s">
        <v>3</v>
      </c>
      <c r="DH381" s="2" t="s">
        <v>3</v>
      </c>
      <c r="DI381" s="2" t="s">
        <v>3</v>
      </c>
      <c r="DJ381" s="2" t="s">
        <v>3</v>
      </c>
      <c r="DK381" s="2" t="s">
        <v>3</v>
      </c>
      <c r="DL381" s="2" t="s">
        <v>3</v>
      </c>
      <c r="DM381" s="2" t="s">
        <v>3</v>
      </c>
      <c r="DN381" s="2">
        <v>0</v>
      </c>
      <c r="DO381" s="2">
        <v>0</v>
      </c>
      <c r="DP381" s="2">
        <v>1</v>
      </c>
      <c r="DQ381" s="2">
        <v>1</v>
      </c>
      <c r="DR381" s="2"/>
      <c r="DS381" s="2"/>
      <c r="DT381" s="2"/>
      <c r="DU381" s="2">
        <v>1013</v>
      </c>
      <c r="DV381" s="2" t="s">
        <v>43</v>
      </c>
      <c r="DW381" s="2" t="s">
        <v>43</v>
      </c>
      <c r="DX381" s="2">
        <v>1</v>
      </c>
      <c r="DY381" s="2"/>
      <c r="DZ381" s="2" t="s">
        <v>3</v>
      </c>
      <c r="EA381" s="2" t="s">
        <v>3</v>
      </c>
      <c r="EB381" s="2" t="s">
        <v>3</v>
      </c>
      <c r="EC381" s="2" t="s">
        <v>3</v>
      </c>
      <c r="ED381" s="2"/>
      <c r="EE381" s="2">
        <v>83667261</v>
      </c>
      <c r="EF381" s="2">
        <v>90</v>
      </c>
      <c r="EG381" s="2" t="s">
        <v>321</v>
      </c>
      <c r="EH381" s="2">
        <v>0</v>
      </c>
      <c r="EI381" s="2" t="s">
        <v>3</v>
      </c>
      <c r="EJ381" s="2">
        <v>1</v>
      </c>
      <c r="EK381" s="2">
        <v>900</v>
      </c>
      <c r="EL381" s="2" t="s">
        <v>321</v>
      </c>
      <c r="EM381" s="2" t="s">
        <v>322</v>
      </c>
      <c r="EN381" s="2"/>
      <c r="EO381" s="2" t="s">
        <v>3</v>
      </c>
      <c r="EP381" s="2"/>
      <c r="EQ381" s="2">
        <v>131088</v>
      </c>
      <c r="ER381" s="2">
        <v>0</v>
      </c>
      <c r="ES381" s="2">
        <v>57</v>
      </c>
      <c r="ET381" s="2">
        <v>0</v>
      </c>
      <c r="EU381" s="2">
        <v>0</v>
      </c>
      <c r="EV381" s="2">
        <v>0</v>
      </c>
      <c r="EW381" s="2">
        <v>0</v>
      </c>
      <c r="EX381" s="2">
        <v>0</v>
      </c>
      <c r="EY381" s="2">
        <v>0</v>
      </c>
      <c r="EZ381" s="2">
        <v>5</v>
      </c>
      <c r="FA381" s="2"/>
      <c r="FB381" s="2"/>
      <c r="FC381" s="2">
        <v>0</v>
      </c>
      <c r="FD381" s="2">
        <v>18</v>
      </c>
      <c r="FE381" s="2"/>
      <c r="FF381" s="2">
        <v>57</v>
      </c>
      <c r="FG381" s="2"/>
      <c r="FH381" s="2"/>
      <c r="FI381" s="2"/>
      <c r="FJ381" s="2"/>
      <c r="FK381" s="2"/>
      <c r="FL381" s="2"/>
      <c r="FM381" s="2"/>
      <c r="FN381" s="2"/>
      <c r="FO381" s="2"/>
      <c r="FP381" s="2"/>
      <c r="FQ381" s="2">
        <v>0</v>
      </c>
      <c r="FR381" s="2">
        <v>0</v>
      </c>
      <c r="FS381" s="2">
        <v>0</v>
      </c>
      <c r="FT381" s="2"/>
      <c r="FU381" s="2"/>
      <c r="FV381" s="2"/>
      <c r="FW381" s="2"/>
      <c r="FX381" s="2">
        <v>0</v>
      </c>
      <c r="FY381" s="2">
        <v>0</v>
      </c>
      <c r="FZ381" s="2"/>
      <c r="GA381" s="2" t="s">
        <v>3</v>
      </c>
      <c r="GB381" s="2"/>
      <c r="GC381" s="2"/>
      <c r="GD381" s="2">
        <v>1</v>
      </c>
      <c r="GE381" s="2"/>
      <c r="GF381" s="2">
        <v>276363477</v>
      </c>
      <c r="GG381" s="2">
        <v>2</v>
      </c>
      <c r="GH381" s="2">
        <v>3</v>
      </c>
      <c r="GI381" s="2">
        <v>-2</v>
      </c>
      <c r="GJ381" s="2">
        <v>0</v>
      </c>
      <c r="GK381" s="2">
        <v>0</v>
      </c>
      <c r="GL381" s="2">
        <f t="shared" si="522"/>
        <v>0</v>
      </c>
      <c r="GM381" s="2">
        <f t="shared" si="523"/>
        <v>0</v>
      </c>
      <c r="GN381" s="2">
        <f t="shared" si="524"/>
        <v>0</v>
      </c>
      <c r="GO381" s="2">
        <f t="shared" si="525"/>
        <v>0</v>
      </c>
      <c r="GP381" s="2">
        <f t="shared" si="526"/>
        <v>0</v>
      </c>
      <c r="GQ381" s="2"/>
      <c r="GR381" s="2">
        <v>1</v>
      </c>
      <c r="GS381" s="2">
        <v>1</v>
      </c>
      <c r="GT381" s="2">
        <v>0</v>
      </c>
      <c r="GU381" s="2" t="s">
        <v>3</v>
      </c>
      <c r="GV381" s="2">
        <f t="shared" si="527"/>
        <v>0</v>
      </c>
      <c r="GW381" s="2">
        <v>1</v>
      </c>
      <c r="GX381" s="2">
        <f t="shared" si="528"/>
        <v>0</v>
      </c>
      <c r="GY381" s="2"/>
      <c r="GZ381" s="2"/>
      <c r="HA381" s="2">
        <v>0</v>
      </c>
      <c r="HB381" s="2">
        <v>0</v>
      </c>
      <c r="HC381" s="2">
        <f t="shared" si="529"/>
        <v>0</v>
      </c>
      <c r="HD381" s="2"/>
      <c r="HE381" s="2" t="s">
        <v>3</v>
      </c>
      <c r="HF381" s="2" t="s">
        <v>3</v>
      </c>
      <c r="HG381" s="2">
        <f t="shared" si="535"/>
        <v>0</v>
      </c>
      <c r="HH381" s="2"/>
      <c r="HI381" s="2"/>
      <c r="HJ381" s="2"/>
      <c r="HK381" s="2"/>
      <c r="HL381" s="2"/>
      <c r="HM381" s="2" t="s">
        <v>3</v>
      </c>
      <c r="HN381" s="2" t="s">
        <v>3</v>
      </c>
      <c r="HO381" s="2" t="s">
        <v>3</v>
      </c>
      <c r="HP381" s="2" t="s">
        <v>3</v>
      </c>
      <c r="HQ381" s="2" t="s">
        <v>3</v>
      </c>
      <c r="HR381" s="2"/>
      <c r="HS381" s="2">
        <v>0</v>
      </c>
      <c r="HT381" s="2"/>
      <c r="HU381" s="2"/>
      <c r="HV381" s="2"/>
      <c r="HW381" s="2"/>
      <c r="HX381" s="2"/>
      <c r="HY381" s="2"/>
      <c r="HZ381" s="2"/>
      <c r="IA381" s="2"/>
      <c r="IB381" s="2"/>
      <c r="IC381" s="2"/>
      <c r="ID381" s="2"/>
      <c r="IE381" s="2"/>
      <c r="IF381" s="2"/>
      <c r="IG381" s="2"/>
      <c r="IH381" s="2"/>
      <c r="II381" s="2"/>
      <c r="IJ381" s="2"/>
      <c r="IK381" s="2">
        <v>0</v>
      </c>
      <c r="IL381" s="2"/>
      <c r="IM381" s="2"/>
      <c r="IN381" s="2"/>
      <c r="IO381" s="2"/>
      <c r="IP381" s="2"/>
      <c r="IQ381" s="2"/>
      <c r="IR381" s="2"/>
      <c r="IS381" s="2"/>
      <c r="IT381" s="2"/>
      <c r="IU381" s="2"/>
    </row>
    <row r="382" spans="1:255" x14ac:dyDescent="0.2">
      <c r="A382">
        <v>17</v>
      </c>
      <c r="B382">
        <v>1</v>
      </c>
      <c r="E382" t="s">
        <v>378</v>
      </c>
      <c r="F382" t="s">
        <v>379</v>
      </c>
      <c r="G382" t="s">
        <v>380</v>
      </c>
      <c r="H382" t="s">
        <v>43</v>
      </c>
      <c r="I382">
        <v>0</v>
      </c>
      <c r="J382">
        <v>0</v>
      </c>
      <c r="K382">
        <v>0</v>
      </c>
      <c r="L382">
        <v>8</v>
      </c>
      <c r="M382">
        <v>8</v>
      </c>
      <c r="N382">
        <f t="shared" si="492"/>
        <v>0</v>
      </c>
      <c r="O382">
        <f t="shared" si="493"/>
        <v>0</v>
      </c>
      <c r="P382">
        <f t="shared" si="494"/>
        <v>0</v>
      </c>
      <c r="Q382">
        <f t="shared" si="495"/>
        <v>0</v>
      </c>
      <c r="R382">
        <f t="shared" si="496"/>
        <v>0</v>
      </c>
      <c r="S382">
        <f t="shared" si="497"/>
        <v>0</v>
      </c>
      <c r="T382">
        <f t="shared" si="498"/>
        <v>0</v>
      </c>
      <c r="U382">
        <f t="shared" si="499"/>
        <v>0</v>
      </c>
      <c r="V382">
        <f t="shared" si="500"/>
        <v>0</v>
      </c>
      <c r="W382">
        <f t="shared" si="501"/>
        <v>0</v>
      </c>
      <c r="X382">
        <f t="shared" si="502"/>
        <v>0</v>
      </c>
      <c r="Y382">
        <f t="shared" si="503"/>
        <v>0</v>
      </c>
      <c r="AA382">
        <v>85057623</v>
      </c>
      <c r="AB382">
        <f t="shared" si="504"/>
        <v>57</v>
      </c>
      <c r="AC382">
        <f t="shared" si="505"/>
        <v>57</v>
      </c>
      <c r="AD382">
        <f t="shared" si="532"/>
        <v>0</v>
      </c>
      <c r="AE382">
        <f t="shared" si="507"/>
        <v>0</v>
      </c>
      <c r="AF382">
        <f t="shared" si="508"/>
        <v>0</v>
      </c>
      <c r="AG382">
        <f t="shared" si="509"/>
        <v>0</v>
      </c>
      <c r="AH382">
        <f t="shared" si="510"/>
        <v>0</v>
      </c>
      <c r="AI382">
        <f t="shared" si="511"/>
        <v>0</v>
      </c>
      <c r="AJ382">
        <f t="shared" si="512"/>
        <v>0</v>
      </c>
      <c r="AK382">
        <v>57</v>
      </c>
      <c r="AL382">
        <v>57</v>
      </c>
      <c r="AM382">
        <v>0</v>
      </c>
      <c r="AN382">
        <v>0</v>
      </c>
      <c r="AO382">
        <v>0</v>
      </c>
      <c r="AP382">
        <v>0</v>
      </c>
      <c r="AQ382">
        <v>0</v>
      </c>
      <c r="AR382">
        <v>0</v>
      </c>
      <c r="AS382">
        <v>0</v>
      </c>
      <c r="AT382">
        <v>0</v>
      </c>
      <c r="AU382">
        <v>0</v>
      </c>
      <c r="AV382">
        <v>1</v>
      </c>
      <c r="AW382">
        <v>1</v>
      </c>
      <c r="AZ382">
        <v>1</v>
      </c>
      <c r="BA382">
        <v>1</v>
      </c>
      <c r="BB382">
        <v>1</v>
      </c>
      <c r="BC382">
        <v>1</v>
      </c>
      <c r="BD382" t="s">
        <v>3</v>
      </c>
      <c r="BE382" t="s">
        <v>3</v>
      </c>
      <c r="BF382" t="s">
        <v>3</v>
      </c>
      <c r="BG382" t="s">
        <v>3</v>
      </c>
      <c r="BH382">
        <v>3</v>
      </c>
      <c r="BI382">
        <v>1</v>
      </c>
      <c r="BJ382" t="s">
        <v>379</v>
      </c>
      <c r="BM382">
        <v>900</v>
      </c>
      <c r="BN382">
        <v>0</v>
      </c>
      <c r="BO382" t="s">
        <v>3</v>
      </c>
      <c r="BP382">
        <v>0</v>
      </c>
      <c r="BQ382">
        <v>90</v>
      </c>
      <c r="BR382">
        <v>0</v>
      </c>
      <c r="BS382">
        <v>1</v>
      </c>
      <c r="BT382">
        <v>1</v>
      </c>
      <c r="BU382">
        <v>1</v>
      </c>
      <c r="BV382">
        <v>1</v>
      </c>
      <c r="BW382">
        <v>1</v>
      </c>
      <c r="BX382">
        <v>1</v>
      </c>
      <c r="BY382" t="s">
        <v>3</v>
      </c>
      <c r="BZ382">
        <v>0</v>
      </c>
      <c r="CA382">
        <v>0</v>
      </c>
      <c r="CB382" t="s">
        <v>3</v>
      </c>
      <c r="CE382">
        <v>0</v>
      </c>
      <c r="CF382">
        <v>0</v>
      </c>
      <c r="CG382">
        <v>0</v>
      </c>
      <c r="CH382">
        <v>26</v>
      </c>
      <c r="CI382">
        <v>0</v>
      </c>
      <c r="CJ382">
        <v>0</v>
      </c>
      <c r="CK382">
        <v>0</v>
      </c>
      <c r="CL382">
        <v>0</v>
      </c>
      <c r="CM382">
        <v>0</v>
      </c>
      <c r="CN382" t="s">
        <v>3</v>
      </c>
      <c r="CO382">
        <v>0</v>
      </c>
      <c r="CP382">
        <f t="shared" si="513"/>
        <v>0</v>
      </c>
      <c r="CQ382">
        <f t="shared" si="533"/>
        <v>57</v>
      </c>
      <c r="CR382">
        <f t="shared" si="534"/>
        <v>0</v>
      </c>
      <c r="CS382">
        <f t="shared" si="514"/>
        <v>0</v>
      </c>
      <c r="CT382">
        <f t="shared" si="515"/>
        <v>0</v>
      </c>
      <c r="CU382">
        <f t="shared" si="516"/>
        <v>0</v>
      </c>
      <c r="CV382">
        <f t="shared" si="517"/>
        <v>0</v>
      </c>
      <c r="CW382">
        <f t="shared" si="518"/>
        <v>0</v>
      </c>
      <c r="CX382">
        <f t="shared" si="519"/>
        <v>0</v>
      </c>
      <c r="CY382">
        <f>0</f>
        <v>0</v>
      </c>
      <c r="CZ382">
        <f>0</f>
        <v>0</v>
      </c>
      <c r="DC382" t="s">
        <v>3</v>
      </c>
      <c r="DD382" t="s">
        <v>3</v>
      </c>
      <c r="DE382" t="s">
        <v>3</v>
      </c>
      <c r="DF382" t="s">
        <v>3</v>
      </c>
      <c r="DG382" t="s">
        <v>3</v>
      </c>
      <c r="DH382" t="s">
        <v>3</v>
      </c>
      <c r="DI382" t="s">
        <v>3</v>
      </c>
      <c r="DJ382" t="s">
        <v>3</v>
      </c>
      <c r="DK382" t="s">
        <v>3</v>
      </c>
      <c r="DL382" t="s">
        <v>3</v>
      </c>
      <c r="DM382" t="s">
        <v>3</v>
      </c>
      <c r="DN382">
        <v>0</v>
      </c>
      <c r="DO382">
        <v>0</v>
      </c>
      <c r="DP382">
        <v>1</v>
      </c>
      <c r="DQ382">
        <v>1</v>
      </c>
      <c r="DU382">
        <v>1013</v>
      </c>
      <c r="DV382" t="s">
        <v>43</v>
      </c>
      <c r="DW382" t="s">
        <v>43</v>
      </c>
      <c r="DX382">
        <v>1</v>
      </c>
      <c r="DZ382" t="s">
        <v>3</v>
      </c>
      <c r="EA382" t="s">
        <v>3</v>
      </c>
      <c r="EB382" t="s">
        <v>3</v>
      </c>
      <c r="EC382" t="s">
        <v>3</v>
      </c>
      <c r="EE382">
        <v>83667261</v>
      </c>
      <c r="EF382">
        <v>90</v>
      </c>
      <c r="EG382" t="s">
        <v>321</v>
      </c>
      <c r="EH382">
        <v>0</v>
      </c>
      <c r="EI382" t="s">
        <v>3</v>
      </c>
      <c r="EJ382">
        <v>1</v>
      </c>
      <c r="EK382">
        <v>900</v>
      </c>
      <c r="EL382" t="s">
        <v>321</v>
      </c>
      <c r="EM382" t="s">
        <v>322</v>
      </c>
      <c r="EO382" t="s">
        <v>3</v>
      </c>
      <c r="EQ382">
        <v>131088</v>
      </c>
      <c r="ER382">
        <v>0</v>
      </c>
      <c r="ES382">
        <v>57</v>
      </c>
      <c r="ET382">
        <v>0</v>
      </c>
      <c r="EU382">
        <v>0</v>
      </c>
      <c r="EV382">
        <v>0</v>
      </c>
      <c r="EW382">
        <v>0</v>
      </c>
      <c r="EX382">
        <v>0</v>
      </c>
      <c r="EY382">
        <v>0</v>
      </c>
      <c r="EZ382">
        <v>5</v>
      </c>
      <c r="FC382">
        <v>0</v>
      </c>
      <c r="FD382">
        <v>18</v>
      </c>
      <c r="FF382">
        <v>57</v>
      </c>
      <c r="FQ382">
        <v>0</v>
      </c>
      <c r="FR382">
        <v>0</v>
      </c>
      <c r="FS382">
        <v>0</v>
      </c>
      <c r="FX382">
        <v>0</v>
      </c>
      <c r="FY382">
        <v>0</v>
      </c>
      <c r="GA382" t="s">
        <v>3</v>
      </c>
      <c r="GD382">
        <v>1</v>
      </c>
      <c r="GF382">
        <v>276363477</v>
      </c>
      <c r="GG382">
        <v>2</v>
      </c>
      <c r="GH382">
        <v>3</v>
      </c>
      <c r="GI382">
        <v>-2</v>
      </c>
      <c r="GJ382">
        <v>0</v>
      </c>
      <c r="GK382">
        <v>0</v>
      </c>
      <c r="GL382">
        <f t="shared" si="522"/>
        <v>0</v>
      </c>
      <c r="GM382">
        <f t="shared" si="523"/>
        <v>0</v>
      </c>
      <c r="GN382">
        <f t="shared" si="524"/>
        <v>0</v>
      </c>
      <c r="GO382">
        <f t="shared" si="525"/>
        <v>0</v>
      </c>
      <c r="GP382">
        <f t="shared" si="526"/>
        <v>0</v>
      </c>
      <c r="GR382">
        <v>1</v>
      </c>
      <c r="GS382">
        <v>1</v>
      </c>
      <c r="GT382">
        <v>0</v>
      </c>
      <c r="GU382" t="s">
        <v>3</v>
      </c>
      <c r="GV382">
        <f t="shared" si="527"/>
        <v>0</v>
      </c>
      <c r="GW382">
        <v>1</v>
      </c>
      <c r="GX382">
        <f t="shared" si="528"/>
        <v>0</v>
      </c>
      <c r="HA382">
        <v>0</v>
      </c>
      <c r="HB382">
        <v>0</v>
      </c>
      <c r="HC382">
        <f t="shared" si="529"/>
        <v>0</v>
      </c>
      <c r="HE382" t="s">
        <v>3</v>
      </c>
      <c r="HF382" t="s">
        <v>3</v>
      </c>
      <c r="HG382">
        <f t="shared" si="535"/>
        <v>0</v>
      </c>
      <c r="HM382" t="s">
        <v>3</v>
      </c>
      <c r="HN382" t="s">
        <v>3</v>
      </c>
      <c r="HO382" t="s">
        <v>3</v>
      </c>
      <c r="HP382" t="s">
        <v>3</v>
      </c>
      <c r="HQ382" t="s">
        <v>3</v>
      </c>
      <c r="HS382">
        <v>0</v>
      </c>
      <c r="IK382">
        <v>0</v>
      </c>
    </row>
    <row r="383" spans="1:255" x14ac:dyDescent="0.2">
      <c r="A383" s="2">
        <v>17</v>
      </c>
      <c r="B383" s="2">
        <v>1</v>
      </c>
      <c r="C383" s="2"/>
      <c r="D383" s="2"/>
      <c r="E383" s="2" t="s">
        <v>381</v>
      </c>
      <c r="F383" s="2" t="s">
        <v>382</v>
      </c>
      <c r="G383" s="2" t="s">
        <v>383</v>
      </c>
      <c r="H383" s="2" t="s">
        <v>43</v>
      </c>
      <c r="I383" s="2">
        <v>0</v>
      </c>
      <c r="J383" s="2">
        <v>0</v>
      </c>
      <c r="K383" s="2">
        <v>0</v>
      </c>
      <c r="L383" s="2">
        <v>4</v>
      </c>
      <c r="M383" s="2">
        <v>4</v>
      </c>
      <c r="N383" s="2">
        <f t="shared" si="492"/>
        <v>0</v>
      </c>
      <c r="O383" s="2">
        <f t="shared" si="493"/>
        <v>0</v>
      </c>
      <c r="P383" s="2">
        <f t="shared" si="494"/>
        <v>0</v>
      </c>
      <c r="Q383" s="2">
        <f t="shared" si="495"/>
        <v>0</v>
      </c>
      <c r="R383" s="2">
        <f t="shared" si="496"/>
        <v>0</v>
      </c>
      <c r="S383" s="2">
        <f t="shared" si="497"/>
        <v>0</v>
      </c>
      <c r="T383" s="2">
        <f t="shared" si="498"/>
        <v>0</v>
      </c>
      <c r="U383" s="2">
        <f t="shared" si="499"/>
        <v>0</v>
      </c>
      <c r="V383" s="2">
        <f t="shared" si="500"/>
        <v>0</v>
      </c>
      <c r="W383" s="2">
        <f t="shared" si="501"/>
        <v>0</v>
      </c>
      <c r="X383" s="2">
        <f t="shared" si="502"/>
        <v>0</v>
      </c>
      <c r="Y383" s="2">
        <f t="shared" si="503"/>
        <v>0</v>
      </c>
      <c r="Z383" s="2"/>
      <c r="AA383" s="2">
        <v>85057682</v>
      </c>
      <c r="AB383" s="2">
        <f t="shared" si="504"/>
        <v>374.22</v>
      </c>
      <c r="AC383" s="2">
        <f t="shared" si="505"/>
        <v>374.22</v>
      </c>
      <c r="AD383" s="2">
        <f t="shared" si="532"/>
        <v>0</v>
      </c>
      <c r="AE383" s="2">
        <f t="shared" si="507"/>
        <v>0</v>
      </c>
      <c r="AF383" s="2">
        <f t="shared" si="508"/>
        <v>0</v>
      </c>
      <c r="AG383" s="2">
        <f t="shared" si="509"/>
        <v>0</v>
      </c>
      <c r="AH383" s="2">
        <f t="shared" si="510"/>
        <v>0</v>
      </c>
      <c r="AI383" s="2">
        <f t="shared" si="511"/>
        <v>0</v>
      </c>
      <c r="AJ383" s="2">
        <f t="shared" si="512"/>
        <v>0</v>
      </c>
      <c r="AK383" s="2">
        <v>374.22</v>
      </c>
      <c r="AL383" s="2">
        <v>374.22</v>
      </c>
      <c r="AM383" s="2">
        <v>0</v>
      </c>
      <c r="AN383" s="2">
        <v>0</v>
      </c>
      <c r="AO383" s="2">
        <v>0</v>
      </c>
      <c r="AP383" s="2">
        <v>0</v>
      </c>
      <c r="AQ383" s="2">
        <v>0</v>
      </c>
      <c r="AR383" s="2">
        <v>0</v>
      </c>
      <c r="AS383" s="2">
        <v>0</v>
      </c>
      <c r="AT383" s="2">
        <v>0</v>
      </c>
      <c r="AU383" s="2">
        <v>0</v>
      </c>
      <c r="AV383" s="2">
        <v>1</v>
      </c>
      <c r="AW383" s="2">
        <v>1</v>
      </c>
      <c r="AX383" s="2"/>
      <c r="AY383" s="2"/>
      <c r="AZ383" s="2">
        <v>1</v>
      </c>
      <c r="BA383" s="2">
        <v>1</v>
      </c>
      <c r="BB383" s="2">
        <v>1</v>
      </c>
      <c r="BC383" s="2">
        <v>1</v>
      </c>
      <c r="BD383" s="2" t="s">
        <v>3</v>
      </c>
      <c r="BE383" s="2" t="s">
        <v>3</v>
      </c>
      <c r="BF383" s="2" t="s">
        <v>3</v>
      </c>
      <c r="BG383" s="2" t="s">
        <v>3</v>
      </c>
      <c r="BH383" s="2">
        <v>3</v>
      </c>
      <c r="BI383" s="2">
        <v>1</v>
      </c>
      <c r="BJ383" s="2" t="s">
        <v>382</v>
      </c>
      <c r="BK383" s="2"/>
      <c r="BL383" s="2"/>
      <c r="BM383" s="2">
        <v>900</v>
      </c>
      <c r="BN383" s="2">
        <v>0</v>
      </c>
      <c r="BO383" s="2" t="s">
        <v>3</v>
      </c>
      <c r="BP383" s="2">
        <v>0</v>
      </c>
      <c r="BQ383" s="2">
        <v>90</v>
      </c>
      <c r="BR383" s="2">
        <v>0</v>
      </c>
      <c r="BS383" s="2">
        <v>1</v>
      </c>
      <c r="BT383" s="2">
        <v>1</v>
      </c>
      <c r="BU383" s="2">
        <v>1</v>
      </c>
      <c r="BV383" s="2">
        <v>1</v>
      </c>
      <c r="BW383" s="2">
        <v>1</v>
      </c>
      <c r="BX383" s="2">
        <v>1</v>
      </c>
      <c r="BY383" s="2" t="s">
        <v>3</v>
      </c>
      <c r="BZ383" s="2">
        <v>0</v>
      </c>
      <c r="CA383" s="2">
        <v>0</v>
      </c>
      <c r="CB383" s="2" t="s">
        <v>3</v>
      </c>
      <c r="CC383" s="2"/>
      <c r="CD383" s="2"/>
      <c r="CE383" s="2">
        <v>0</v>
      </c>
      <c r="CF383" s="2">
        <v>0</v>
      </c>
      <c r="CG383" s="2">
        <v>0</v>
      </c>
      <c r="CH383" s="2">
        <v>27</v>
      </c>
      <c r="CI383" s="2">
        <v>0</v>
      </c>
      <c r="CJ383" s="2">
        <v>0</v>
      </c>
      <c r="CK383" s="2">
        <v>0</v>
      </c>
      <c r="CL383" s="2">
        <v>0</v>
      </c>
      <c r="CM383" s="2">
        <v>0</v>
      </c>
      <c r="CN383" s="2" t="s">
        <v>3</v>
      </c>
      <c r="CO383" s="2">
        <v>0</v>
      </c>
      <c r="CP383" s="2">
        <f t="shared" si="513"/>
        <v>0</v>
      </c>
      <c r="CQ383" s="2">
        <f t="shared" si="533"/>
        <v>374.22</v>
      </c>
      <c r="CR383" s="2">
        <f t="shared" si="534"/>
        <v>0</v>
      </c>
      <c r="CS383" s="2">
        <f t="shared" si="514"/>
        <v>0</v>
      </c>
      <c r="CT383" s="2">
        <f t="shared" si="515"/>
        <v>0</v>
      </c>
      <c r="CU383" s="2">
        <f t="shared" si="516"/>
        <v>0</v>
      </c>
      <c r="CV383" s="2">
        <f t="shared" si="517"/>
        <v>0</v>
      </c>
      <c r="CW383" s="2">
        <f t="shared" si="518"/>
        <v>0</v>
      </c>
      <c r="CX383" s="2">
        <f t="shared" si="519"/>
        <v>0</v>
      </c>
      <c r="CY383" s="2">
        <f>0</f>
        <v>0</v>
      </c>
      <c r="CZ383" s="2">
        <f>0</f>
        <v>0</v>
      </c>
      <c r="DA383" s="2"/>
      <c r="DB383" s="2"/>
      <c r="DC383" s="2" t="s">
        <v>3</v>
      </c>
      <c r="DD383" s="2" t="s">
        <v>3</v>
      </c>
      <c r="DE383" s="2" t="s">
        <v>3</v>
      </c>
      <c r="DF383" s="2" t="s">
        <v>3</v>
      </c>
      <c r="DG383" s="2" t="s">
        <v>3</v>
      </c>
      <c r="DH383" s="2" t="s">
        <v>3</v>
      </c>
      <c r="DI383" s="2" t="s">
        <v>3</v>
      </c>
      <c r="DJ383" s="2" t="s">
        <v>3</v>
      </c>
      <c r="DK383" s="2" t="s">
        <v>3</v>
      </c>
      <c r="DL383" s="2" t="s">
        <v>3</v>
      </c>
      <c r="DM383" s="2" t="s">
        <v>3</v>
      </c>
      <c r="DN383" s="2">
        <v>0</v>
      </c>
      <c r="DO383" s="2">
        <v>0</v>
      </c>
      <c r="DP383" s="2">
        <v>1</v>
      </c>
      <c r="DQ383" s="2">
        <v>1</v>
      </c>
      <c r="DR383" s="2"/>
      <c r="DS383" s="2"/>
      <c r="DT383" s="2"/>
      <c r="DU383" s="2">
        <v>1013</v>
      </c>
      <c r="DV383" s="2" t="s">
        <v>43</v>
      </c>
      <c r="DW383" s="2" t="s">
        <v>43</v>
      </c>
      <c r="DX383" s="2">
        <v>1</v>
      </c>
      <c r="DY383" s="2"/>
      <c r="DZ383" s="2" t="s">
        <v>3</v>
      </c>
      <c r="EA383" s="2" t="s">
        <v>3</v>
      </c>
      <c r="EB383" s="2" t="s">
        <v>3</v>
      </c>
      <c r="EC383" s="2" t="s">
        <v>3</v>
      </c>
      <c r="ED383" s="2"/>
      <c r="EE383" s="2">
        <v>83667261</v>
      </c>
      <c r="EF383" s="2">
        <v>90</v>
      </c>
      <c r="EG383" s="2" t="s">
        <v>321</v>
      </c>
      <c r="EH383" s="2">
        <v>0</v>
      </c>
      <c r="EI383" s="2" t="s">
        <v>3</v>
      </c>
      <c r="EJ383" s="2">
        <v>1</v>
      </c>
      <c r="EK383" s="2">
        <v>900</v>
      </c>
      <c r="EL383" s="2" t="s">
        <v>321</v>
      </c>
      <c r="EM383" s="2" t="s">
        <v>322</v>
      </c>
      <c r="EN383" s="2"/>
      <c r="EO383" s="2" t="s">
        <v>3</v>
      </c>
      <c r="EP383" s="2"/>
      <c r="EQ383" s="2">
        <v>131088</v>
      </c>
      <c r="ER383" s="2">
        <v>0</v>
      </c>
      <c r="ES383" s="2">
        <v>374.22</v>
      </c>
      <c r="ET383" s="2">
        <v>0</v>
      </c>
      <c r="EU383" s="2">
        <v>0</v>
      </c>
      <c r="EV383" s="2">
        <v>0</v>
      </c>
      <c r="EW383" s="2">
        <v>0</v>
      </c>
      <c r="EX383" s="2">
        <v>0</v>
      </c>
      <c r="EY383" s="2">
        <v>0</v>
      </c>
      <c r="EZ383" s="2">
        <v>5</v>
      </c>
      <c r="FA383" s="2"/>
      <c r="FB383" s="2"/>
      <c r="FC383" s="2">
        <v>0</v>
      </c>
      <c r="FD383" s="2">
        <v>18</v>
      </c>
      <c r="FE383" s="2"/>
      <c r="FF383" s="2">
        <v>374.22</v>
      </c>
      <c r="FG383" s="2"/>
      <c r="FH383" s="2"/>
      <c r="FI383" s="2"/>
      <c r="FJ383" s="2"/>
      <c r="FK383" s="2"/>
      <c r="FL383" s="2"/>
      <c r="FM383" s="2"/>
      <c r="FN383" s="2"/>
      <c r="FO383" s="2"/>
      <c r="FP383" s="2"/>
      <c r="FQ383" s="2">
        <v>0</v>
      </c>
      <c r="FR383" s="2">
        <v>0</v>
      </c>
      <c r="FS383" s="2">
        <v>0</v>
      </c>
      <c r="FT383" s="2"/>
      <c r="FU383" s="2"/>
      <c r="FV383" s="2"/>
      <c r="FW383" s="2"/>
      <c r="FX383" s="2">
        <v>0</v>
      </c>
      <c r="FY383" s="2">
        <v>0</v>
      </c>
      <c r="FZ383" s="2"/>
      <c r="GA383" s="2" t="s">
        <v>3</v>
      </c>
      <c r="GB383" s="2"/>
      <c r="GC383" s="2"/>
      <c r="GD383" s="2">
        <v>1</v>
      </c>
      <c r="GE383" s="2"/>
      <c r="GF383" s="2">
        <v>-1001055491</v>
      </c>
      <c r="GG383" s="2">
        <v>2</v>
      </c>
      <c r="GH383" s="2">
        <v>3</v>
      </c>
      <c r="GI383" s="2">
        <v>-2</v>
      </c>
      <c r="GJ383" s="2">
        <v>0</v>
      </c>
      <c r="GK383" s="2">
        <v>0</v>
      </c>
      <c r="GL383" s="2">
        <f t="shared" si="522"/>
        <v>0</v>
      </c>
      <c r="GM383" s="2">
        <f t="shared" si="523"/>
        <v>0</v>
      </c>
      <c r="GN383" s="2">
        <f t="shared" si="524"/>
        <v>0</v>
      </c>
      <c r="GO383" s="2">
        <f t="shared" si="525"/>
        <v>0</v>
      </c>
      <c r="GP383" s="2">
        <f t="shared" si="526"/>
        <v>0</v>
      </c>
      <c r="GQ383" s="2"/>
      <c r="GR383" s="2">
        <v>1</v>
      </c>
      <c r="GS383" s="2">
        <v>1</v>
      </c>
      <c r="GT383" s="2">
        <v>0</v>
      </c>
      <c r="GU383" s="2" t="s">
        <v>3</v>
      </c>
      <c r="GV383" s="2">
        <f t="shared" si="527"/>
        <v>0</v>
      </c>
      <c r="GW383" s="2">
        <v>1</v>
      </c>
      <c r="GX383" s="2">
        <f t="shared" si="528"/>
        <v>0</v>
      </c>
      <c r="GY383" s="2"/>
      <c r="GZ383" s="2"/>
      <c r="HA383" s="2">
        <v>0</v>
      </c>
      <c r="HB383" s="2">
        <v>0</v>
      </c>
      <c r="HC383" s="2">
        <f t="shared" si="529"/>
        <v>0</v>
      </c>
      <c r="HD383" s="2"/>
      <c r="HE383" s="2" t="s">
        <v>3</v>
      </c>
      <c r="HF383" s="2" t="s">
        <v>3</v>
      </c>
      <c r="HG383" s="2">
        <f t="shared" si="535"/>
        <v>0</v>
      </c>
      <c r="HH383" s="2"/>
      <c r="HI383" s="2"/>
      <c r="HJ383" s="2"/>
      <c r="HK383" s="2"/>
      <c r="HL383" s="2"/>
      <c r="HM383" s="2" t="s">
        <v>3</v>
      </c>
      <c r="HN383" s="2" t="s">
        <v>3</v>
      </c>
      <c r="HO383" s="2" t="s">
        <v>3</v>
      </c>
      <c r="HP383" s="2" t="s">
        <v>3</v>
      </c>
      <c r="HQ383" s="2" t="s">
        <v>3</v>
      </c>
      <c r="HR383" s="2"/>
      <c r="HS383" s="2">
        <v>0</v>
      </c>
      <c r="HT383" s="2"/>
      <c r="HU383" s="2"/>
      <c r="HV383" s="2"/>
      <c r="HW383" s="2"/>
      <c r="HX383" s="2"/>
      <c r="HY383" s="2"/>
      <c r="HZ383" s="2"/>
      <c r="IA383" s="2"/>
      <c r="IB383" s="2"/>
      <c r="IC383" s="2"/>
      <c r="ID383" s="2"/>
      <c r="IE383" s="2"/>
      <c r="IF383" s="2"/>
      <c r="IG383" s="2"/>
      <c r="IH383" s="2"/>
      <c r="II383" s="2"/>
      <c r="IJ383" s="2"/>
      <c r="IK383" s="2">
        <v>0</v>
      </c>
      <c r="IL383" s="2"/>
      <c r="IM383" s="2"/>
      <c r="IN383" s="2"/>
      <c r="IO383" s="2"/>
      <c r="IP383" s="2"/>
      <c r="IQ383" s="2"/>
      <c r="IR383" s="2"/>
      <c r="IS383" s="2"/>
      <c r="IT383" s="2"/>
      <c r="IU383" s="2"/>
    </row>
    <row r="384" spans="1:255" x14ac:dyDescent="0.2">
      <c r="A384">
        <v>17</v>
      </c>
      <c r="B384">
        <v>1</v>
      </c>
      <c r="E384" t="s">
        <v>381</v>
      </c>
      <c r="F384" t="s">
        <v>382</v>
      </c>
      <c r="G384" t="s">
        <v>383</v>
      </c>
      <c r="H384" t="s">
        <v>43</v>
      </c>
      <c r="I384">
        <v>0</v>
      </c>
      <c r="J384">
        <v>0</v>
      </c>
      <c r="K384">
        <v>0</v>
      </c>
      <c r="L384">
        <v>4</v>
      </c>
      <c r="M384">
        <v>4</v>
      </c>
      <c r="N384">
        <f t="shared" si="492"/>
        <v>0</v>
      </c>
      <c r="O384">
        <f t="shared" si="493"/>
        <v>0</v>
      </c>
      <c r="P384">
        <f t="shared" si="494"/>
        <v>0</v>
      </c>
      <c r="Q384">
        <f t="shared" si="495"/>
        <v>0</v>
      </c>
      <c r="R384">
        <f t="shared" si="496"/>
        <v>0</v>
      </c>
      <c r="S384">
        <f t="shared" si="497"/>
        <v>0</v>
      </c>
      <c r="T384">
        <f t="shared" si="498"/>
        <v>0</v>
      </c>
      <c r="U384">
        <f t="shared" si="499"/>
        <v>0</v>
      </c>
      <c r="V384">
        <f t="shared" si="500"/>
        <v>0</v>
      </c>
      <c r="W384">
        <f t="shared" si="501"/>
        <v>0</v>
      </c>
      <c r="X384">
        <f t="shared" si="502"/>
        <v>0</v>
      </c>
      <c r="Y384">
        <f t="shared" si="503"/>
        <v>0</v>
      </c>
      <c r="AA384">
        <v>85057623</v>
      </c>
      <c r="AB384">
        <f t="shared" si="504"/>
        <v>374.22</v>
      </c>
      <c r="AC384">
        <f t="shared" si="505"/>
        <v>374.22</v>
      </c>
      <c r="AD384">
        <f t="shared" si="532"/>
        <v>0</v>
      </c>
      <c r="AE384">
        <f t="shared" si="507"/>
        <v>0</v>
      </c>
      <c r="AF384">
        <f t="shared" si="508"/>
        <v>0</v>
      </c>
      <c r="AG384">
        <f t="shared" si="509"/>
        <v>0</v>
      </c>
      <c r="AH384">
        <f t="shared" si="510"/>
        <v>0</v>
      </c>
      <c r="AI384">
        <f t="shared" si="511"/>
        <v>0</v>
      </c>
      <c r="AJ384">
        <f t="shared" si="512"/>
        <v>0</v>
      </c>
      <c r="AK384">
        <v>374.22</v>
      </c>
      <c r="AL384">
        <v>374.22</v>
      </c>
      <c r="AM384">
        <v>0</v>
      </c>
      <c r="AN384">
        <v>0</v>
      </c>
      <c r="AO384">
        <v>0</v>
      </c>
      <c r="AP384">
        <v>0</v>
      </c>
      <c r="AQ384">
        <v>0</v>
      </c>
      <c r="AR384">
        <v>0</v>
      </c>
      <c r="AS384">
        <v>0</v>
      </c>
      <c r="AT384">
        <v>0</v>
      </c>
      <c r="AU384">
        <v>0</v>
      </c>
      <c r="AV384">
        <v>1</v>
      </c>
      <c r="AW384">
        <v>1</v>
      </c>
      <c r="AZ384">
        <v>1</v>
      </c>
      <c r="BA384">
        <v>1</v>
      </c>
      <c r="BB384">
        <v>1</v>
      </c>
      <c r="BC384">
        <v>1</v>
      </c>
      <c r="BD384" t="s">
        <v>3</v>
      </c>
      <c r="BE384" t="s">
        <v>3</v>
      </c>
      <c r="BF384" t="s">
        <v>3</v>
      </c>
      <c r="BG384" t="s">
        <v>3</v>
      </c>
      <c r="BH384">
        <v>3</v>
      </c>
      <c r="BI384">
        <v>1</v>
      </c>
      <c r="BJ384" t="s">
        <v>382</v>
      </c>
      <c r="BM384">
        <v>900</v>
      </c>
      <c r="BN384">
        <v>0</v>
      </c>
      <c r="BO384" t="s">
        <v>3</v>
      </c>
      <c r="BP384">
        <v>0</v>
      </c>
      <c r="BQ384">
        <v>90</v>
      </c>
      <c r="BR384">
        <v>0</v>
      </c>
      <c r="BS384">
        <v>1</v>
      </c>
      <c r="BT384">
        <v>1</v>
      </c>
      <c r="BU384">
        <v>1</v>
      </c>
      <c r="BV384">
        <v>1</v>
      </c>
      <c r="BW384">
        <v>1</v>
      </c>
      <c r="BX384">
        <v>1</v>
      </c>
      <c r="BY384" t="s">
        <v>3</v>
      </c>
      <c r="BZ384">
        <v>0</v>
      </c>
      <c r="CA384">
        <v>0</v>
      </c>
      <c r="CB384" t="s">
        <v>3</v>
      </c>
      <c r="CE384">
        <v>0</v>
      </c>
      <c r="CF384">
        <v>0</v>
      </c>
      <c r="CG384">
        <v>0</v>
      </c>
      <c r="CH384">
        <v>27</v>
      </c>
      <c r="CI384">
        <v>0</v>
      </c>
      <c r="CJ384">
        <v>0</v>
      </c>
      <c r="CK384">
        <v>0</v>
      </c>
      <c r="CL384">
        <v>0</v>
      </c>
      <c r="CM384">
        <v>0</v>
      </c>
      <c r="CN384" t="s">
        <v>3</v>
      </c>
      <c r="CO384">
        <v>0</v>
      </c>
      <c r="CP384">
        <f t="shared" si="513"/>
        <v>0</v>
      </c>
      <c r="CQ384">
        <f t="shared" si="533"/>
        <v>374.22</v>
      </c>
      <c r="CR384">
        <f t="shared" si="534"/>
        <v>0</v>
      </c>
      <c r="CS384">
        <f t="shared" si="514"/>
        <v>0</v>
      </c>
      <c r="CT384">
        <f t="shared" si="515"/>
        <v>0</v>
      </c>
      <c r="CU384">
        <f t="shared" si="516"/>
        <v>0</v>
      </c>
      <c r="CV384">
        <f t="shared" si="517"/>
        <v>0</v>
      </c>
      <c r="CW384">
        <f t="shared" si="518"/>
        <v>0</v>
      </c>
      <c r="CX384">
        <f t="shared" si="519"/>
        <v>0</v>
      </c>
      <c r="CY384">
        <f>0</f>
        <v>0</v>
      </c>
      <c r="CZ384">
        <f>0</f>
        <v>0</v>
      </c>
      <c r="DC384" t="s">
        <v>3</v>
      </c>
      <c r="DD384" t="s">
        <v>3</v>
      </c>
      <c r="DE384" t="s">
        <v>3</v>
      </c>
      <c r="DF384" t="s">
        <v>3</v>
      </c>
      <c r="DG384" t="s">
        <v>3</v>
      </c>
      <c r="DH384" t="s">
        <v>3</v>
      </c>
      <c r="DI384" t="s">
        <v>3</v>
      </c>
      <c r="DJ384" t="s">
        <v>3</v>
      </c>
      <c r="DK384" t="s">
        <v>3</v>
      </c>
      <c r="DL384" t="s">
        <v>3</v>
      </c>
      <c r="DM384" t="s">
        <v>3</v>
      </c>
      <c r="DN384">
        <v>0</v>
      </c>
      <c r="DO384">
        <v>0</v>
      </c>
      <c r="DP384">
        <v>1</v>
      </c>
      <c r="DQ384">
        <v>1</v>
      </c>
      <c r="DU384">
        <v>1013</v>
      </c>
      <c r="DV384" t="s">
        <v>43</v>
      </c>
      <c r="DW384" t="s">
        <v>43</v>
      </c>
      <c r="DX384">
        <v>1</v>
      </c>
      <c r="DZ384" t="s">
        <v>3</v>
      </c>
      <c r="EA384" t="s">
        <v>3</v>
      </c>
      <c r="EB384" t="s">
        <v>3</v>
      </c>
      <c r="EC384" t="s">
        <v>3</v>
      </c>
      <c r="EE384">
        <v>83667261</v>
      </c>
      <c r="EF384">
        <v>90</v>
      </c>
      <c r="EG384" t="s">
        <v>321</v>
      </c>
      <c r="EH384">
        <v>0</v>
      </c>
      <c r="EI384" t="s">
        <v>3</v>
      </c>
      <c r="EJ384">
        <v>1</v>
      </c>
      <c r="EK384">
        <v>900</v>
      </c>
      <c r="EL384" t="s">
        <v>321</v>
      </c>
      <c r="EM384" t="s">
        <v>322</v>
      </c>
      <c r="EO384" t="s">
        <v>3</v>
      </c>
      <c r="EQ384">
        <v>131088</v>
      </c>
      <c r="ER384">
        <v>0</v>
      </c>
      <c r="ES384">
        <v>374.22</v>
      </c>
      <c r="ET384">
        <v>0</v>
      </c>
      <c r="EU384">
        <v>0</v>
      </c>
      <c r="EV384">
        <v>0</v>
      </c>
      <c r="EW384">
        <v>0</v>
      </c>
      <c r="EX384">
        <v>0</v>
      </c>
      <c r="EY384">
        <v>0</v>
      </c>
      <c r="EZ384">
        <v>5</v>
      </c>
      <c r="FC384">
        <v>0</v>
      </c>
      <c r="FD384">
        <v>18</v>
      </c>
      <c r="FF384">
        <v>374.22</v>
      </c>
      <c r="FQ384">
        <v>0</v>
      </c>
      <c r="FR384">
        <v>0</v>
      </c>
      <c r="FS384">
        <v>0</v>
      </c>
      <c r="FX384">
        <v>0</v>
      </c>
      <c r="FY384">
        <v>0</v>
      </c>
      <c r="GA384" t="s">
        <v>3</v>
      </c>
      <c r="GD384">
        <v>1</v>
      </c>
      <c r="GF384">
        <v>-1001055491</v>
      </c>
      <c r="GG384">
        <v>2</v>
      </c>
      <c r="GH384">
        <v>3</v>
      </c>
      <c r="GI384">
        <v>-2</v>
      </c>
      <c r="GJ384">
        <v>0</v>
      </c>
      <c r="GK384">
        <v>0</v>
      </c>
      <c r="GL384">
        <f t="shared" si="522"/>
        <v>0</v>
      </c>
      <c r="GM384">
        <f t="shared" si="523"/>
        <v>0</v>
      </c>
      <c r="GN384">
        <f t="shared" si="524"/>
        <v>0</v>
      </c>
      <c r="GO384">
        <f t="shared" si="525"/>
        <v>0</v>
      </c>
      <c r="GP384">
        <f t="shared" si="526"/>
        <v>0</v>
      </c>
      <c r="GR384">
        <v>1</v>
      </c>
      <c r="GS384">
        <v>1</v>
      </c>
      <c r="GT384">
        <v>0</v>
      </c>
      <c r="GU384" t="s">
        <v>3</v>
      </c>
      <c r="GV384">
        <f t="shared" si="527"/>
        <v>0</v>
      </c>
      <c r="GW384">
        <v>1</v>
      </c>
      <c r="GX384">
        <f t="shared" si="528"/>
        <v>0</v>
      </c>
      <c r="HA384">
        <v>0</v>
      </c>
      <c r="HB384">
        <v>0</v>
      </c>
      <c r="HC384">
        <f t="shared" si="529"/>
        <v>0</v>
      </c>
      <c r="HE384" t="s">
        <v>3</v>
      </c>
      <c r="HF384" t="s">
        <v>3</v>
      </c>
      <c r="HG384">
        <f t="shared" si="535"/>
        <v>0</v>
      </c>
      <c r="HM384" t="s">
        <v>3</v>
      </c>
      <c r="HN384" t="s">
        <v>3</v>
      </c>
      <c r="HO384" t="s">
        <v>3</v>
      </c>
      <c r="HP384" t="s">
        <v>3</v>
      </c>
      <c r="HQ384" t="s">
        <v>3</v>
      </c>
      <c r="HS384">
        <v>0</v>
      </c>
      <c r="IK384">
        <v>0</v>
      </c>
    </row>
    <row r="385" spans="1:255" x14ac:dyDescent="0.2">
      <c r="A385" s="2">
        <v>17</v>
      </c>
      <c r="B385" s="2">
        <v>1</v>
      </c>
      <c r="C385" s="2"/>
      <c r="D385" s="2"/>
      <c r="E385" s="2" t="s">
        <v>3</v>
      </c>
      <c r="F385" s="2" t="s">
        <v>384</v>
      </c>
      <c r="G385" s="2" t="s">
        <v>385</v>
      </c>
      <c r="H385" s="2" t="s">
        <v>43</v>
      </c>
      <c r="I385" s="2">
        <v>0</v>
      </c>
      <c r="J385" s="2">
        <v>0</v>
      </c>
      <c r="K385" s="2">
        <v>0</v>
      </c>
      <c r="L385" s="2">
        <v>2</v>
      </c>
      <c r="M385" s="2">
        <v>2</v>
      </c>
      <c r="N385" s="2">
        <f t="shared" ref="N385:N416" si="536">ROUND(L385-M385,4)</f>
        <v>0</v>
      </c>
      <c r="O385" s="2">
        <f t="shared" ref="O385:O416" si="537">ROUND(CP385,2)</f>
        <v>0</v>
      </c>
      <c r="P385" s="2">
        <f t="shared" ref="P385:P416" si="538">ROUND(CQ385*I385,2)</f>
        <v>0</v>
      </c>
      <c r="Q385" s="2">
        <f t="shared" ref="Q385:Q416" si="539">ROUND(CR385*I385,2)</f>
        <v>0</v>
      </c>
      <c r="R385" s="2">
        <f t="shared" ref="R385:R416" si="540">ROUND(CS385*I385,2)</f>
        <v>0</v>
      </c>
      <c r="S385" s="2">
        <f t="shared" ref="S385:S416" si="541">ROUND(CT385*I385,2)</f>
        <v>0</v>
      </c>
      <c r="T385" s="2">
        <f t="shared" ref="T385:T416" si="542">ROUND(CU385*I385,2)</f>
        <v>0</v>
      </c>
      <c r="U385" s="2">
        <f t="shared" ref="U385:U416" si="543">ROUND(CV385*I385,7)</f>
        <v>0</v>
      </c>
      <c r="V385" s="2">
        <f t="shared" ref="V385:V416" si="544">ROUND(CW385*I385,7)</f>
        <v>0</v>
      </c>
      <c r="W385" s="2">
        <f t="shared" ref="W385:W416" si="545">ROUND(CX385*I385,2)</f>
        <v>0</v>
      </c>
      <c r="X385" s="2">
        <f t="shared" ref="X385:X416" si="546">ROUND(CY385,2)</f>
        <v>0</v>
      </c>
      <c r="Y385" s="2">
        <f t="shared" ref="Y385:Y416" si="547">ROUND(CZ385,2)</f>
        <v>0</v>
      </c>
      <c r="Z385" s="2"/>
      <c r="AA385" s="2">
        <v>-1</v>
      </c>
      <c r="AB385" s="2">
        <f t="shared" ref="AB385:AB416" si="548">ROUND((AC385+AD385+AF385),2)</f>
        <v>68.89</v>
      </c>
      <c r="AC385" s="2">
        <f t="shared" ref="AC385:AC416" si="549">ROUND((ES385),2)</f>
        <v>68.89</v>
      </c>
      <c r="AD385" s="2">
        <f t="shared" si="532"/>
        <v>0</v>
      </c>
      <c r="AE385" s="2">
        <f t="shared" ref="AE385:AE416" si="550">ROUND((EU385),2)</f>
        <v>0</v>
      </c>
      <c r="AF385" s="2">
        <f t="shared" ref="AF385:AF416" si="551">ROUND((EV385),2)</f>
        <v>0</v>
      </c>
      <c r="AG385" s="2">
        <f t="shared" ref="AG385:AG416" si="552">ROUND((AP385),2)</f>
        <v>0</v>
      </c>
      <c r="AH385" s="2">
        <f t="shared" ref="AH385:AH416" si="553">(EW385)</f>
        <v>0</v>
      </c>
      <c r="AI385" s="2">
        <f t="shared" ref="AI385:AI416" si="554">(EX385)</f>
        <v>0</v>
      </c>
      <c r="AJ385" s="2">
        <f t="shared" ref="AJ385:AJ416" si="555">(AS385)</f>
        <v>0</v>
      </c>
      <c r="AK385" s="2">
        <v>68.89</v>
      </c>
      <c r="AL385" s="2">
        <v>68.89</v>
      </c>
      <c r="AM385" s="2">
        <v>0</v>
      </c>
      <c r="AN385" s="2">
        <v>0</v>
      </c>
      <c r="AO385" s="2">
        <v>0</v>
      </c>
      <c r="AP385" s="2">
        <v>0</v>
      </c>
      <c r="AQ385" s="2">
        <v>0</v>
      </c>
      <c r="AR385" s="2">
        <v>0</v>
      </c>
      <c r="AS385" s="2">
        <v>0</v>
      </c>
      <c r="AT385" s="2">
        <v>0</v>
      </c>
      <c r="AU385" s="2">
        <v>0</v>
      </c>
      <c r="AV385" s="2">
        <v>1</v>
      </c>
      <c r="AW385" s="2">
        <v>1</v>
      </c>
      <c r="AX385" s="2"/>
      <c r="AY385" s="2"/>
      <c r="AZ385" s="2">
        <v>1</v>
      </c>
      <c r="BA385" s="2">
        <v>1</v>
      </c>
      <c r="BB385" s="2">
        <v>1</v>
      </c>
      <c r="BC385" s="2">
        <v>1</v>
      </c>
      <c r="BD385" s="2" t="s">
        <v>3</v>
      </c>
      <c r="BE385" s="2" t="s">
        <v>3</v>
      </c>
      <c r="BF385" s="2" t="s">
        <v>3</v>
      </c>
      <c r="BG385" s="2" t="s">
        <v>3</v>
      </c>
      <c r="BH385" s="2">
        <v>3</v>
      </c>
      <c r="BI385" s="2">
        <v>1</v>
      </c>
      <c r="BJ385" s="2" t="s">
        <v>384</v>
      </c>
      <c r="BK385" s="2"/>
      <c r="BL385" s="2"/>
      <c r="BM385" s="2">
        <v>900</v>
      </c>
      <c r="BN385" s="2">
        <v>0</v>
      </c>
      <c r="BO385" s="2" t="s">
        <v>3</v>
      </c>
      <c r="BP385" s="2">
        <v>0</v>
      </c>
      <c r="BQ385" s="2">
        <v>90</v>
      </c>
      <c r="BR385" s="2">
        <v>0</v>
      </c>
      <c r="BS385" s="2">
        <v>1</v>
      </c>
      <c r="BT385" s="2">
        <v>1</v>
      </c>
      <c r="BU385" s="2">
        <v>1</v>
      </c>
      <c r="BV385" s="2">
        <v>1</v>
      </c>
      <c r="BW385" s="2">
        <v>1</v>
      </c>
      <c r="BX385" s="2">
        <v>1</v>
      </c>
      <c r="BY385" s="2" t="s">
        <v>3</v>
      </c>
      <c r="BZ385" s="2">
        <v>0</v>
      </c>
      <c r="CA385" s="2">
        <v>0</v>
      </c>
      <c r="CB385" s="2" t="s">
        <v>3</v>
      </c>
      <c r="CC385" s="2"/>
      <c r="CD385" s="2"/>
      <c r="CE385" s="2">
        <v>0</v>
      </c>
      <c r="CF385" s="2">
        <v>0</v>
      </c>
      <c r="CG385" s="2">
        <v>0</v>
      </c>
      <c r="CH385" s="2">
        <v>0</v>
      </c>
      <c r="CI385" s="2">
        <v>0</v>
      </c>
      <c r="CJ385" s="2">
        <v>0</v>
      </c>
      <c r="CK385" s="2">
        <v>0</v>
      </c>
      <c r="CL385" s="2">
        <v>0</v>
      </c>
      <c r="CM385" s="2">
        <v>0</v>
      </c>
      <c r="CN385" s="2" t="s">
        <v>3</v>
      </c>
      <c r="CO385" s="2">
        <v>0</v>
      </c>
      <c r="CP385" s="2">
        <f t="shared" ref="CP385:CP416" si="556">(P385+Q385+S385+R385)</f>
        <v>0</v>
      </c>
      <c r="CQ385" s="2">
        <f t="shared" si="533"/>
        <v>68.89</v>
      </c>
      <c r="CR385" s="2">
        <f t="shared" si="534"/>
        <v>0</v>
      </c>
      <c r="CS385" s="2">
        <f t="shared" ref="CS385:CS416" si="557">ROUND(AN385*BS385,2)</f>
        <v>0</v>
      </c>
      <c r="CT385" s="2">
        <f t="shared" ref="CT385:CT416" si="558">ROUND(AO385*BA385,2)</f>
        <v>0</v>
      </c>
      <c r="CU385" s="2">
        <f t="shared" ref="CU385:CU416" si="559">AG385</f>
        <v>0</v>
      </c>
      <c r="CV385" s="2">
        <f t="shared" ref="CV385:CV416" si="560">AH385</f>
        <v>0</v>
      </c>
      <c r="CW385" s="2">
        <f t="shared" ref="CW385:CW416" si="561">AI385</f>
        <v>0</v>
      </c>
      <c r="CX385" s="2">
        <f t="shared" ref="CX385:CX416" si="562">AJ385</f>
        <v>0</v>
      </c>
      <c r="CY385" s="2">
        <f>0</f>
        <v>0</v>
      </c>
      <c r="CZ385" s="2">
        <f>0</f>
        <v>0</v>
      </c>
      <c r="DA385" s="2"/>
      <c r="DB385" s="2"/>
      <c r="DC385" s="2" t="s">
        <v>3</v>
      </c>
      <c r="DD385" s="2" t="s">
        <v>3</v>
      </c>
      <c r="DE385" s="2" t="s">
        <v>3</v>
      </c>
      <c r="DF385" s="2" t="s">
        <v>3</v>
      </c>
      <c r="DG385" s="2" t="s">
        <v>3</v>
      </c>
      <c r="DH385" s="2" t="s">
        <v>3</v>
      </c>
      <c r="DI385" s="2" t="s">
        <v>3</v>
      </c>
      <c r="DJ385" s="2" t="s">
        <v>3</v>
      </c>
      <c r="DK385" s="2" t="s">
        <v>3</v>
      </c>
      <c r="DL385" s="2" t="s">
        <v>3</v>
      </c>
      <c r="DM385" s="2" t="s">
        <v>3</v>
      </c>
      <c r="DN385" s="2">
        <v>0</v>
      </c>
      <c r="DO385" s="2">
        <v>0</v>
      </c>
      <c r="DP385" s="2">
        <v>1</v>
      </c>
      <c r="DQ385" s="2">
        <v>1</v>
      </c>
      <c r="DR385" s="2"/>
      <c r="DS385" s="2"/>
      <c r="DT385" s="2"/>
      <c r="DU385" s="2">
        <v>1013</v>
      </c>
      <c r="DV385" s="2" t="s">
        <v>43</v>
      </c>
      <c r="DW385" s="2" t="s">
        <v>43</v>
      </c>
      <c r="DX385" s="2">
        <v>1</v>
      </c>
      <c r="DY385" s="2"/>
      <c r="DZ385" s="2" t="s">
        <v>3</v>
      </c>
      <c r="EA385" s="2" t="s">
        <v>3</v>
      </c>
      <c r="EB385" s="2" t="s">
        <v>3</v>
      </c>
      <c r="EC385" s="2" t="s">
        <v>3</v>
      </c>
      <c r="ED385" s="2"/>
      <c r="EE385" s="2">
        <v>83667261</v>
      </c>
      <c r="EF385" s="2">
        <v>90</v>
      </c>
      <c r="EG385" s="2" t="s">
        <v>321</v>
      </c>
      <c r="EH385" s="2">
        <v>0</v>
      </c>
      <c r="EI385" s="2" t="s">
        <v>3</v>
      </c>
      <c r="EJ385" s="2">
        <v>1</v>
      </c>
      <c r="EK385" s="2">
        <v>900</v>
      </c>
      <c r="EL385" s="2" t="s">
        <v>321</v>
      </c>
      <c r="EM385" s="2" t="s">
        <v>322</v>
      </c>
      <c r="EN385" s="2"/>
      <c r="EO385" s="2" t="s">
        <v>3</v>
      </c>
      <c r="EP385" s="2"/>
      <c r="EQ385" s="2">
        <v>132112</v>
      </c>
      <c r="ER385" s="2">
        <v>0</v>
      </c>
      <c r="ES385" s="2">
        <v>68.89</v>
      </c>
      <c r="ET385" s="2">
        <v>0</v>
      </c>
      <c r="EU385" s="2">
        <v>0</v>
      </c>
      <c r="EV385" s="2">
        <v>0</v>
      </c>
      <c r="EW385" s="2">
        <v>0</v>
      </c>
      <c r="EX385" s="2">
        <v>0</v>
      </c>
      <c r="EY385" s="2">
        <v>0</v>
      </c>
      <c r="EZ385" s="2"/>
      <c r="FA385" s="2"/>
      <c r="FB385" s="2"/>
      <c r="FC385" s="2"/>
      <c r="FD385" s="2"/>
      <c r="FE385" s="2"/>
      <c r="FF385" s="2"/>
      <c r="FG385" s="2"/>
      <c r="FH385" s="2"/>
      <c r="FI385" s="2"/>
      <c r="FJ385" s="2"/>
      <c r="FK385" s="2"/>
      <c r="FL385" s="2"/>
      <c r="FM385" s="2"/>
      <c r="FN385" s="2"/>
      <c r="FO385" s="2"/>
      <c r="FP385" s="2"/>
      <c r="FQ385" s="2">
        <v>0</v>
      </c>
      <c r="FR385" s="2">
        <v>0</v>
      </c>
      <c r="FS385" s="2">
        <v>0</v>
      </c>
      <c r="FT385" s="2"/>
      <c r="FU385" s="2"/>
      <c r="FV385" s="2"/>
      <c r="FW385" s="2"/>
      <c r="FX385" s="2">
        <v>0</v>
      </c>
      <c r="FY385" s="2">
        <v>0</v>
      </c>
      <c r="FZ385" s="2"/>
      <c r="GA385" s="2" t="s">
        <v>3</v>
      </c>
      <c r="GB385" s="2"/>
      <c r="GC385" s="2"/>
      <c r="GD385" s="2">
        <v>1</v>
      </c>
      <c r="GE385" s="2"/>
      <c r="GF385" s="2">
        <v>-320246776</v>
      </c>
      <c r="GG385" s="2">
        <v>2</v>
      </c>
      <c r="GH385" s="2">
        <v>0</v>
      </c>
      <c r="GI385" s="2">
        <v>-2</v>
      </c>
      <c r="GJ385" s="2">
        <v>0</v>
      </c>
      <c r="GK385" s="2">
        <v>0</v>
      </c>
      <c r="GL385" s="2">
        <f t="shared" ref="GL385:GL416" si="563">ROUND(IF(AND(BH385=3,BI385=3,FS385&lt;&gt;0),P385,0),2)</f>
        <v>0</v>
      </c>
      <c r="GM385" s="2">
        <f t="shared" ref="GM385:GM416" si="564">ROUND(O385+X385+Y385,2)+GX385</f>
        <v>0</v>
      </c>
      <c r="GN385" s="2">
        <f t="shared" ref="GN385:GN416" si="565">IF(OR(BI385=0,BI385=1),GM385-GX385,0)</f>
        <v>0</v>
      </c>
      <c r="GO385" s="2">
        <f t="shared" ref="GO385:GO416" si="566">IF(BI385=2,GM385-GX385,0)</f>
        <v>0</v>
      </c>
      <c r="GP385" s="2">
        <f t="shared" ref="GP385:GP416" si="567">IF(BI385=4,GM385-GX385,0)</f>
        <v>0</v>
      </c>
      <c r="GQ385" s="2"/>
      <c r="GR385" s="2">
        <v>0</v>
      </c>
      <c r="GS385" s="2">
        <v>0</v>
      </c>
      <c r="GT385" s="2">
        <v>0</v>
      </c>
      <c r="GU385" s="2" t="s">
        <v>3</v>
      </c>
      <c r="GV385" s="2">
        <f t="shared" ref="GV385:GV416" si="568">ROUND((GT385),2)</f>
        <v>0</v>
      </c>
      <c r="GW385" s="2">
        <v>1</v>
      </c>
      <c r="GX385" s="2">
        <f t="shared" ref="GX385:GX416" si="569">ROUND(HC385*I385,2)</f>
        <v>0</v>
      </c>
      <c r="GY385" s="2"/>
      <c r="GZ385" s="2"/>
      <c r="HA385" s="2">
        <v>0</v>
      </c>
      <c r="HB385" s="2">
        <v>0</v>
      </c>
      <c r="HC385" s="2">
        <f t="shared" ref="HC385:HC416" si="570">GV385*GW385</f>
        <v>0</v>
      </c>
      <c r="HD385" s="2"/>
      <c r="HE385" s="2" t="s">
        <v>3</v>
      </c>
      <c r="HF385" s="2" t="s">
        <v>3</v>
      </c>
      <c r="HG385" s="2"/>
      <c r="HH385" s="2"/>
      <c r="HI385" s="2"/>
      <c r="HJ385" s="2"/>
      <c r="HK385" s="2"/>
      <c r="HL385" s="2"/>
      <c r="HM385" s="2" t="s">
        <v>3</v>
      </c>
      <c r="HN385" s="2" t="s">
        <v>3</v>
      </c>
      <c r="HO385" s="2" t="s">
        <v>3</v>
      </c>
      <c r="HP385" s="2" t="s">
        <v>3</v>
      </c>
      <c r="HQ385" s="2" t="s">
        <v>3</v>
      </c>
      <c r="HR385" s="2"/>
      <c r="HS385" s="2">
        <v>0</v>
      </c>
      <c r="HT385" s="2"/>
      <c r="HU385" s="2"/>
      <c r="HV385" s="2"/>
      <c r="HW385" s="2"/>
      <c r="HX385" s="2"/>
      <c r="HY385" s="2"/>
      <c r="HZ385" s="2"/>
      <c r="IA385" s="2"/>
      <c r="IB385" s="2"/>
      <c r="IC385" s="2"/>
      <c r="ID385" s="2"/>
      <c r="IE385" s="2"/>
      <c r="IF385" s="2"/>
      <c r="IG385" s="2"/>
      <c r="IH385" s="2"/>
      <c r="II385" s="2"/>
      <c r="IJ385" s="2"/>
      <c r="IK385" s="2">
        <v>0</v>
      </c>
      <c r="IL385" s="2"/>
      <c r="IM385" s="2"/>
      <c r="IN385" s="2"/>
      <c r="IO385" s="2"/>
      <c r="IP385" s="2"/>
      <c r="IQ385" s="2"/>
      <c r="IR385" s="2"/>
      <c r="IS385" s="2"/>
      <c r="IT385" s="2"/>
      <c r="IU385" s="2"/>
    </row>
    <row r="386" spans="1:255" x14ac:dyDescent="0.2">
      <c r="A386">
        <v>17</v>
      </c>
      <c r="B386">
        <v>1</v>
      </c>
      <c r="E386" t="s">
        <v>3</v>
      </c>
      <c r="F386" t="s">
        <v>384</v>
      </c>
      <c r="G386" t="s">
        <v>385</v>
      </c>
      <c r="H386" t="s">
        <v>43</v>
      </c>
      <c r="I386">
        <v>0</v>
      </c>
      <c r="J386">
        <v>0</v>
      </c>
      <c r="K386">
        <v>0</v>
      </c>
      <c r="L386">
        <v>2</v>
      </c>
      <c r="M386">
        <v>2</v>
      </c>
      <c r="N386">
        <f t="shared" si="536"/>
        <v>0</v>
      </c>
      <c r="O386">
        <f t="shared" si="537"/>
        <v>0</v>
      </c>
      <c r="P386">
        <f t="shared" si="538"/>
        <v>0</v>
      </c>
      <c r="Q386">
        <f t="shared" si="539"/>
        <v>0</v>
      </c>
      <c r="R386">
        <f t="shared" si="540"/>
        <v>0</v>
      </c>
      <c r="S386">
        <f t="shared" si="541"/>
        <v>0</v>
      </c>
      <c r="T386">
        <f t="shared" si="542"/>
        <v>0</v>
      </c>
      <c r="U386">
        <f t="shared" si="543"/>
        <v>0</v>
      </c>
      <c r="V386">
        <f t="shared" si="544"/>
        <v>0</v>
      </c>
      <c r="W386">
        <f t="shared" si="545"/>
        <v>0</v>
      </c>
      <c r="X386">
        <f t="shared" si="546"/>
        <v>0</v>
      </c>
      <c r="Y386">
        <f t="shared" si="547"/>
        <v>0</v>
      </c>
      <c r="AA386">
        <v>-1</v>
      </c>
      <c r="AB386">
        <f t="shared" si="548"/>
        <v>68.89</v>
      </c>
      <c r="AC386">
        <f t="shared" si="549"/>
        <v>68.89</v>
      </c>
      <c r="AD386">
        <f t="shared" si="532"/>
        <v>0</v>
      </c>
      <c r="AE386">
        <f t="shared" si="550"/>
        <v>0</v>
      </c>
      <c r="AF386">
        <f t="shared" si="551"/>
        <v>0</v>
      </c>
      <c r="AG386">
        <f t="shared" si="552"/>
        <v>0</v>
      </c>
      <c r="AH386">
        <f t="shared" si="553"/>
        <v>0</v>
      </c>
      <c r="AI386">
        <f t="shared" si="554"/>
        <v>0</v>
      </c>
      <c r="AJ386">
        <f t="shared" si="555"/>
        <v>0</v>
      </c>
      <c r="AK386">
        <v>68.89</v>
      </c>
      <c r="AL386">
        <v>68.89</v>
      </c>
      <c r="AM386">
        <v>0</v>
      </c>
      <c r="AN386">
        <v>0</v>
      </c>
      <c r="AO386">
        <v>0</v>
      </c>
      <c r="AP386">
        <v>0</v>
      </c>
      <c r="AQ386">
        <v>0</v>
      </c>
      <c r="AR386">
        <v>0</v>
      </c>
      <c r="AS386">
        <v>0</v>
      </c>
      <c r="AT386">
        <v>0</v>
      </c>
      <c r="AU386">
        <v>0</v>
      </c>
      <c r="AV386">
        <v>1</v>
      </c>
      <c r="AW386">
        <v>1</v>
      </c>
      <c r="AZ386">
        <v>1</v>
      </c>
      <c r="BA386">
        <v>1</v>
      </c>
      <c r="BB386">
        <v>1</v>
      </c>
      <c r="BC386">
        <v>1</v>
      </c>
      <c r="BD386" t="s">
        <v>3</v>
      </c>
      <c r="BE386" t="s">
        <v>3</v>
      </c>
      <c r="BF386" t="s">
        <v>3</v>
      </c>
      <c r="BG386" t="s">
        <v>3</v>
      </c>
      <c r="BH386">
        <v>3</v>
      </c>
      <c r="BI386">
        <v>1</v>
      </c>
      <c r="BJ386" t="s">
        <v>384</v>
      </c>
      <c r="BM386">
        <v>900</v>
      </c>
      <c r="BN386">
        <v>0</v>
      </c>
      <c r="BO386" t="s">
        <v>3</v>
      </c>
      <c r="BP386">
        <v>0</v>
      </c>
      <c r="BQ386">
        <v>90</v>
      </c>
      <c r="BR386">
        <v>0</v>
      </c>
      <c r="BS386">
        <v>1</v>
      </c>
      <c r="BT386">
        <v>1</v>
      </c>
      <c r="BU386">
        <v>1</v>
      </c>
      <c r="BV386">
        <v>1</v>
      </c>
      <c r="BW386">
        <v>1</v>
      </c>
      <c r="BX386">
        <v>1</v>
      </c>
      <c r="BY386" t="s">
        <v>3</v>
      </c>
      <c r="BZ386">
        <v>0</v>
      </c>
      <c r="CA386">
        <v>0</v>
      </c>
      <c r="CB386" t="s">
        <v>3</v>
      </c>
      <c r="CE386">
        <v>0</v>
      </c>
      <c r="CF386">
        <v>0</v>
      </c>
      <c r="CG386">
        <v>0</v>
      </c>
      <c r="CH386">
        <v>0</v>
      </c>
      <c r="CI386">
        <v>0</v>
      </c>
      <c r="CJ386">
        <v>0</v>
      </c>
      <c r="CK386">
        <v>0</v>
      </c>
      <c r="CL386">
        <v>0</v>
      </c>
      <c r="CM386">
        <v>0</v>
      </c>
      <c r="CN386" t="s">
        <v>3</v>
      </c>
      <c r="CO386">
        <v>0</v>
      </c>
      <c r="CP386">
        <f t="shared" si="556"/>
        <v>0</v>
      </c>
      <c r="CQ386">
        <f t="shared" si="533"/>
        <v>68.89</v>
      </c>
      <c r="CR386">
        <f t="shared" si="534"/>
        <v>0</v>
      </c>
      <c r="CS386">
        <f t="shared" si="557"/>
        <v>0</v>
      </c>
      <c r="CT386">
        <f t="shared" si="558"/>
        <v>0</v>
      </c>
      <c r="CU386">
        <f t="shared" si="559"/>
        <v>0</v>
      </c>
      <c r="CV386">
        <f t="shared" si="560"/>
        <v>0</v>
      </c>
      <c r="CW386">
        <f t="shared" si="561"/>
        <v>0</v>
      </c>
      <c r="CX386">
        <f t="shared" si="562"/>
        <v>0</v>
      </c>
      <c r="CY386">
        <f>0</f>
        <v>0</v>
      </c>
      <c r="CZ386">
        <f>0</f>
        <v>0</v>
      </c>
      <c r="DC386" t="s">
        <v>3</v>
      </c>
      <c r="DD386" t="s">
        <v>3</v>
      </c>
      <c r="DE386" t="s">
        <v>3</v>
      </c>
      <c r="DF386" t="s">
        <v>3</v>
      </c>
      <c r="DG386" t="s">
        <v>3</v>
      </c>
      <c r="DH386" t="s">
        <v>3</v>
      </c>
      <c r="DI386" t="s">
        <v>3</v>
      </c>
      <c r="DJ386" t="s">
        <v>3</v>
      </c>
      <c r="DK386" t="s">
        <v>3</v>
      </c>
      <c r="DL386" t="s">
        <v>3</v>
      </c>
      <c r="DM386" t="s">
        <v>3</v>
      </c>
      <c r="DN386">
        <v>0</v>
      </c>
      <c r="DO386">
        <v>0</v>
      </c>
      <c r="DP386">
        <v>1</v>
      </c>
      <c r="DQ386">
        <v>1</v>
      </c>
      <c r="DU386">
        <v>1013</v>
      </c>
      <c r="DV386" t="s">
        <v>43</v>
      </c>
      <c r="DW386" t="s">
        <v>43</v>
      </c>
      <c r="DX386">
        <v>1</v>
      </c>
      <c r="DZ386" t="s">
        <v>3</v>
      </c>
      <c r="EA386" t="s">
        <v>3</v>
      </c>
      <c r="EB386" t="s">
        <v>3</v>
      </c>
      <c r="EC386" t="s">
        <v>3</v>
      </c>
      <c r="EE386">
        <v>83667261</v>
      </c>
      <c r="EF386">
        <v>90</v>
      </c>
      <c r="EG386" t="s">
        <v>321</v>
      </c>
      <c r="EH386">
        <v>0</v>
      </c>
      <c r="EI386" t="s">
        <v>3</v>
      </c>
      <c r="EJ386">
        <v>1</v>
      </c>
      <c r="EK386">
        <v>900</v>
      </c>
      <c r="EL386" t="s">
        <v>321</v>
      </c>
      <c r="EM386" t="s">
        <v>322</v>
      </c>
      <c r="EO386" t="s">
        <v>3</v>
      </c>
      <c r="EQ386">
        <v>132112</v>
      </c>
      <c r="ER386">
        <v>0</v>
      </c>
      <c r="ES386">
        <v>68.89</v>
      </c>
      <c r="ET386">
        <v>0</v>
      </c>
      <c r="EU386">
        <v>0</v>
      </c>
      <c r="EV386">
        <v>0</v>
      </c>
      <c r="EW386">
        <v>0</v>
      </c>
      <c r="EX386">
        <v>0</v>
      </c>
      <c r="EY386">
        <v>0</v>
      </c>
      <c r="FQ386">
        <v>0</v>
      </c>
      <c r="FR386">
        <v>0</v>
      </c>
      <c r="FS386">
        <v>0</v>
      </c>
      <c r="FX386">
        <v>0</v>
      </c>
      <c r="FY386">
        <v>0</v>
      </c>
      <c r="GA386" t="s">
        <v>3</v>
      </c>
      <c r="GD386">
        <v>1</v>
      </c>
      <c r="GF386">
        <v>-320246776</v>
      </c>
      <c r="GG386">
        <v>2</v>
      </c>
      <c r="GH386">
        <v>0</v>
      </c>
      <c r="GI386">
        <v>-2</v>
      </c>
      <c r="GJ386">
        <v>0</v>
      </c>
      <c r="GK386">
        <v>0</v>
      </c>
      <c r="GL386">
        <f t="shared" si="563"/>
        <v>0</v>
      </c>
      <c r="GM386">
        <f t="shared" si="564"/>
        <v>0</v>
      </c>
      <c r="GN386">
        <f t="shared" si="565"/>
        <v>0</v>
      </c>
      <c r="GO386">
        <f t="shared" si="566"/>
        <v>0</v>
      </c>
      <c r="GP386">
        <f t="shared" si="567"/>
        <v>0</v>
      </c>
      <c r="GR386">
        <v>0</v>
      </c>
      <c r="GS386">
        <v>0</v>
      </c>
      <c r="GT386">
        <v>0</v>
      </c>
      <c r="GU386" t="s">
        <v>3</v>
      </c>
      <c r="GV386">
        <f t="shared" si="568"/>
        <v>0</v>
      </c>
      <c r="GW386">
        <v>1</v>
      </c>
      <c r="GX386">
        <f t="shared" si="569"/>
        <v>0</v>
      </c>
      <c r="HA386">
        <v>0</v>
      </c>
      <c r="HB386">
        <v>0</v>
      </c>
      <c r="HC386">
        <f t="shared" si="570"/>
        <v>0</v>
      </c>
      <c r="HE386" t="s">
        <v>3</v>
      </c>
      <c r="HF386" t="s">
        <v>3</v>
      </c>
      <c r="HM386" t="s">
        <v>3</v>
      </c>
      <c r="HN386" t="s">
        <v>3</v>
      </c>
      <c r="HO386" t="s">
        <v>3</v>
      </c>
      <c r="HP386" t="s">
        <v>3</v>
      </c>
      <c r="HQ386" t="s">
        <v>3</v>
      </c>
      <c r="HS386">
        <v>0</v>
      </c>
      <c r="IK386">
        <v>0</v>
      </c>
    </row>
    <row r="387" spans="1:255" x14ac:dyDescent="0.2">
      <c r="A387" s="2">
        <v>17</v>
      </c>
      <c r="B387" s="2">
        <v>1</v>
      </c>
      <c r="C387" s="2"/>
      <c r="D387" s="2"/>
      <c r="E387" s="2" t="s">
        <v>3</v>
      </c>
      <c r="F387" s="2" t="s">
        <v>386</v>
      </c>
      <c r="G387" s="2" t="s">
        <v>387</v>
      </c>
      <c r="H387" s="2" t="s">
        <v>43</v>
      </c>
      <c r="I387" s="2">
        <v>0</v>
      </c>
      <c r="J387" s="2">
        <v>0</v>
      </c>
      <c r="K387" s="2">
        <v>0</v>
      </c>
      <c r="L387" s="2">
        <v>0</v>
      </c>
      <c r="M387" s="2">
        <v>0</v>
      </c>
      <c r="N387" s="2">
        <f t="shared" si="536"/>
        <v>0</v>
      </c>
      <c r="O387" s="2">
        <f t="shared" si="537"/>
        <v>0</v>
      </c>
      <c r="P387" s="2">
        <f t="shared" si="538"/>
        <v>0</v>
      </c>
      <c r="Q387" s="2">
        <f t="shared" si="539"/>
        <v>0</v>
      </c>
      <c r="R387" s="2">
        <f t="shared" si="540"/>
        <v>0</v>
      </c>
      <c r="S387" s="2">
        <f t="shared" si="541"/>
        <v>0</v>
      </c>
      <c r="T387" s="2">
        <f t="shared" si="542"/>
        <v>0</v>
      </c>
      <c r="U387" s="2">
        <f t="shared" si="543"/>
        <v>0</v>
      </c>
      <c r="V387" s="2">
        <f t="shared" si="544"/>
        <v>0</v>
      </c>
      <c r="W387" s="2">
        <f t="shared" si="545"/>
        <v>0</v>
      </c>
      <c r="X387" s="2">
        <f t="shared" si="546"/>
        <v>0</v>
      </c>
      <c r="Y387" s="2">
        <f t="shared" si="547"/>
        <v>0</v>
      </c>
      <c r="Z387" s="2"/>
      <c r="AA387" s="2">
        <v>-1</v>
      </c>
      <c r="AB387" s="2">
        <f t="shared" si="548"/>
        <v>757.81</v>
      </c>
      <c r="AC387" s="2">
        <f t="shared" si="549"/>
        <v>757.81</v>
      </c>
      <c r="AD387" s="2">
        <f t="shared" si="532"/>
        <v>0</v>
      </c>
      <c r="AE387" s="2">
        <f t="shared" si="550"/>
        <v>0</v>
      </c>
      <c r="AF387" s="2">
        <f t="shared" si="551"/>
        <v>0</v>
      </c>
      <c r="AG387" s="2">
        <f t="shared" si="552"/>
        <v>0</v>
      </c>
      <c r="AH387" s="2">
        <f t="shared" si="553"/>
        <v>0</v>
      </c>
      <c r="AI387" s="2">
        <f t="shared" si="554"/>
        <v>0</v>
      </c>
      <c r="AJ387" s="2">
        <f t="shared" si="555"/>
        <v>0</v>
      </c>
      <c r="AK387" s="2">
        <v>757.81</v>
      </c>
      <c r="AL387" s="2">
        <v>757.81</v>
      </c>
      <c r="AM387" s="2">
        <v>0</v>
      </c>
      <c r="AN387" s="2">
        <v>0</v>
      </c>
      <c r="AO387" s="2">
        <v>0</v>
      </c>
      <c r="AP387" s="2">
        <v>0</v>
      </c>
      <c r="AQ387" s="2">
        <v>0</v>
      </c>
      <c r="AR387" s="2">
        <v>0</v>
      </c>
      <c r="AS387" s="2">
        <v>0</v>
      </c>
      <c r="AT387" s="2">
        <v>0</v>
      </c>
      <c r="AU387" s="2">
        <v>0</v>
      </c>
      <c r="AV387" s="2">
        <v>1</v>
      </c>
      <c r="AW387" s="2">
        <v>1</v>
      </c>
      <c r="AX387" s="2"/>
      <c r="AY387" s="2"/>
      <c r="AZ387" s="2">
        <v>1</v>
      </c>
      <c r="BA387" s="2">
        <v>1</v>
      </c>
      <c r="BB387" s="2">
        <v>1</v>
      </c>
      <c r="BC387" s="2">
        <v>1</v>
      </c>
      <c r="BD387" s="2" t="s">
        <v>3</v>
      </c>
      <c r="BE387" s="2" t="s">
        <v>3</v>
      </c>
      <c r="BF387" s="2" t="s">
        <v>3</v>
      </c>
      <c r="BG387" s="2" t="s">
        <v>3</v>
      </c>
      <c r="BH387" s="2">
        <v>3</v>
      </c>
      <c r="BI387" s="2">
        <v>1</v>
      </c>
      <c r="BJ387" s="2" t="s">
        <v>386</v>
      </c>
      <c r="BK387" s="2"/>
      <c r="BL387" s="2"/>
      <c r="BM387" s="2">
        <v>900</v>
      </c>
      <c r="BN387" s="2">
        <v>0</v>
      </c>
      <c r="BO387" s="2" t="s">
        <v>3</v>
      </c>
      <c r="BP387" s="2">
        <v>0</v>
      </c>
      <c r="BQ387" s="2">
        <v>90</v>
      </c>
      <c r="BR387" s="2">
        <v>0</v>
      </c>
      <c r="BS387" s="2">
        <v>1</v>
      </c>
      <c r="BT387" s="2">
        <v>1</v>
      </c>
      <c r="BU387" s="2">
        <v>1</v>
      </c>
      <c r="BV387" s="2">
        <v>1</v>
      </c>
      <c r="BW387" s="2">
        <v>1</v>
      </c>
      <c r="BX387" s="2">
        <v>1</v>
      </c>
      <c r="BY387" s="2" t="s">
        <v>3</v>
      </c>
      <c r="BZ387" s="2">
        <v>0</v>
      </c>
      <c r="CA387" s="2">
        <v>0</v>
      </c>
      <c r="CB387" s="2" t="s">
        <v>3</v>
      </c>
      <c r="CC387" s="2"/>
      <c r="CD387" s="2"/>
      <c r="CE387" s="2">
        <v>0</v>
      </c>
      <c r="CF387" s="2">
        <v>0</v>
      </c>
      <c r="CG387" s="2">
        <v>0</v>
      </c>
      <c r="CH387" s="2">
        <v>0</v>
      </c>
      <c r="CI387" s="2">
        <v>0</v>
      </c>
      <c r="CJ387" s="2">
        <v>0</v>
      </c>
      <c r="CK387" s="2">
        <v>0</v>
      </c>
      <c r="CL387" s="2">
        <v>0</v>
      </c>
      <c r="CM387" s="2">
        <v>0</v>
      </c>
      <c r="CN387" s="2" t="s">
        <v>3</v>
      </c>
      <c r="CO387" s="2">
        <v>0</v>
      </c>
      <c r="CP387" s="2">
        <f t="shared" si="556"/>
        <v>0</v>
      </c>
      <c r="CQ387" s="2">
        <f t="shared" si="533"/>
        <v>757.81</v>
      </c>
      <c r="CR387" s="2">
        <f t="shared" si="534"/>
        <v>0</v>
      </c>
      <c r="CS387" s="2">
        <f t="shared" si="557"/>
        <v>0</v>
      </c>
      <c r="CT387" s="2">
        <f t="shared" si="558"/>
        <v>0</v>
      </c>
      <c r="CU387" s="2">
        <f t="shared" si="559"/>
        <v>0</v>
      </c>
      <c r="CV387" s="2">
        <f t="shared" si="560"/>
        <v>0</v>
      </c>
      <c r="CW387" s="2">
        <f t="shared" si="561"/>
        <v>0</v>
      </c>
      <c r="CX387" s="2">
        <f t="shared" si="562"/>
        <v>0</v>
      </c>
      <c r="CY387" s="2">
        <f>0</f>
        <v>0</v>
      </c>
      <c r="CZ387" s="2">
        <f>0</f>
        <v>0</v>
      </c>
      <c r="DA387" s="2"/>
      <c r="DB387" s="2"/>
      <c r="DC387" s="2" t="s">
        <v>3</v>
      </c>
      <c r="DD387" s="2" t="s">
        <v>3</v>
      </c>
      <c r="DE387" s="2" t="s">
        <v>3</v>
      </c>
      <c r="DF387" s="2" t="s">
        <v>3</v>
      </c>
      <c r="DG387" s="2" t="s">
        <v>3</v>
      </c>
      <c r="DH387" s="2" t="s">
        <v>3</v>
      </c>
      <c r="DI387" s="2" t="s">
        <v>3</v>
      </c>
      <c r="DJ387" s="2" t="s">
        <v>3</v>
      </c>
      <c r="DK387" s="2" t="s">
        <v>3</v>
      </c>
      <c r="DL387" s="2" t="s">
        <v>3</v>
      </c>
      <c r="DM387" s="2" t="s">
        <v>3</v>
      </c>
      <c r="DN387" s="2">
        <v>0</v>
      </c>
      <c r="DO387" s="2">
        <v>0</v>
      </c>
      <c r="DP387" s="2">
        <v>1</v>
      </c>
      <c r="DQ387" s="2">
        <v>1</v>
      </c>
      <c r="DR387" s="2"/>
      <c r="DS387" s="2"/>
      <c r="DT387" s="2"/>
      <c r="DU387" s="2">
        <v>1013</v>
      </c>
      <c r="DV387" s="2" t="s">
        <v>43</v>
      </c>
      <c r="DW387" s="2" t="s">
        <v>43</v>
      </c>
      <c r="DX387" s="2">
        <v>1</v>
      </c>
      <c r="DY387" s="2"/>
      <c r="DZ387" s="2" t="s">
        <v>3</v>
      </c>
      <c r="EA387" s="2" t="s">
        <v>3</v>
      </c>
      <c r="EB387" s="2" t="s">
        <v>3</v>
      </c>
      <c r="EC387" s="2" t="s">
        <v>3</v>
      </c>
      <c r="ED387" s="2"/>
      <c r="EE387" s="2">
        <v>83667261</v>
      </c>
      <c r="EF387" s="2">
        <v>90</v>
      </c>
      <c r="EG387" s="2" t="s">
        <v>321</v>
      </c>
      <c r="EH387" s="2">
        <v>0</v>
      </c>
      <c r="EI387" s="2" t="s">
        <v>3</v>
      </c>
      <c r="EJ387" s="2">
        <v>1</v>
      </c>
      <c r="EK387" s="2">
        <v>900</v>
      </c>
      <c r="EL387" s="2" t="s">
        <v>321</v>
      </c>
      <c r="EM387" s="2" t="s">
        <v>322</v>
      </c>
      <c r="EN387" s="2"/>
      <c r="EO387" s="2" t="s">
        <v>3</v>
      </c>
      <c r="EP387" s="2"/>
      <c r="EQ387" s="2">
        <v>132112</v>
      </c>
      <c r="ER387" s="2">
        <v>0</v>
      </c>
      <c r="ES387" s="2">
        <v>757.81</v>
      </c>
      <c r="ET387" s="2">
        <v>0</v>
      </c>
      <c r="EU387" s="2">
        <v>0</v>
      </c>
      <c r="EV387" s="2">
        <v>0</v>
      </c>
      <c r="EW387" s="2">
        <v>0</v>
      </c>
      <c r="EX387" s="2">
        <v>0</v>
      </c>
      <c r="EY387" s="2">
        <v>0</v>
      </c>
      <c r="EZ387" s="2"/>
      <c r="FA387" s="2"/>
      <c r="FB387" s="2"/>
      <c r="FC387" s="2"/>
      <c r="FD387" s="2"/>
      <c r="FE387" s="2"/>
      <c r="FF387" s="2"/>
      <c r="FG387" s="2"/>
      <c r="FH387" s="2"/>
      <c r="FI387" s="2"/>
      <c r="FJ387" s="2"/>
      <c r="FK387" s="2"/>
      <c r="FL387" s="2"/>
      <c r="FM387" s="2"/>
      <c r="FN387" s="2"/>
      <c r="FO387" s="2"/>
      <c r="FP387" s="2"/>
      <c r="FQ387" s="2">
        <v>0</v>
      </c>
      <c r="FR387" s="2">
        <v>0</v>
      </c>
      <c r="FS387" s="2">
        <v>0</v>
      </c>
      <c r="FT387" s="2"/>
      <c r="FU387" s="2"/>
      <c r="FV387" s="2"/>
      <c r="FW387" s="2"/>
      <c r="FX387" s="2">
        <v>0</v>
      </c>
      <c r="FY387" s="2">
        <v>0</v>
      </c>
      <c r="FZ387" s="2"/>
      <c r="GA387" s="2" t="s">
        <v>3</v>
      </c>
      <c r="GB387" s="2"/>
      <c r="GC387" s="2"/>
      <c r="GD387" s="2">
        <v>1</v>
      </c>
      <c r="GE387" s="2"/>
      <c r="GF387" s="2">
        <v>-287439171</v>
      </c>
      <c r="GG387" s="2">
        <v>2</v>
      </c>
      <c r="GH387" s="2">
        <v>0</v>
      </c>
      <c r="GI387" s="2">
        <v>-2</v>
      </c>
      <c r="GJ387" s="2">
        <v>0</v>
      </c>
      <c r="GK387" s="2">
        <v>0</v>
      </c>
      <c r="GL387" s="2">
        <f t="shared" si="563"/>
        <v>0</v>
      </c>
      <c r="GM387" s="2">
        <f t="shared" si="564"/>
        <v>0</v>
      </c>
      <c r="GN387" s="2">
        <f t="shared" si="565"/>
        <v>0</v>
      </c>
      <c r="GO387" s="2">
        <f t="shared" si="566"/>
        <v>0</v>
      </c>
      <c r="GP387" s="2">
        <f t="shared" si="567"/>
        <v>0</v>
      </c>
      <c r="GQ387" s="2"/>
      <c r="GR387" s="2">
        <v>0</v>
      </c>
      <c r="GS387" s="2">
        <v>0</v>
      </c>
      <c r="GT387" s="2">
        <v>0</v>
      </c>
      <c r="GU387" s="2" t="s">
        <v>3</v>
      </c>
      <c r="GV387" s="2">
        <f t="shared" si="568"/>
        <v>0</v>
      </c>
      <c r="GW387" s="2">
        <v>1</v>
      </c>
      <c r="GX387" s="2">
        <f t="shared" si="569"/>
        <v>0</v>
      </c>
      <c r="GY387" s="2"/>
      <c r="GZ387" s="2"/>
      <c r="HA387" s="2">
        <v>0</v>
      </c>
      <c r="HB387" s="2">
        <v>0</v>
      </c>
      <c r="HC387" s="2">
        <f t="shared" si="570"/>
        <v>0</v>
      </c>
      <c r="HD387" s="2"/>
      <c r="HE387" s="2" t="s">
        <v>3</v>
      </c>
      <c r="HF387" s="2" t="s">
        <v>3</v>
      </c>
      <c r="HG387" s="2"/>
      <c r="HH387" s="2"/>
      <c r="HI387" s="2"/>
      <c r="HJ387" s="2"/>
      <c r="HK387" s="2"/>
      <c r="HL387" s="2"/>
      <c r="HM387" s="2" t="s">
        <v>3</v>
      </c>
      <c r="HN387" s="2" t="s">
        <v>3</v>
      </c>
      <c r="HO387" s="2" t="s">
        <v>3</v>
      </c>
      <c r="HP387" s="2" t="s">
        <v>3</v>
      </c>
      <c r="HQ387" s="2" t="s">
        <v>3</v>
      </c>
      <c r="HR387" s="2"/>
      <c r="HS387" s="2">
        <v>0</v>
      </c>
      <c r="HT387" s="2"/>
      <c r="HU387" s="2"/>
      <c r="HV387" s="2"/>
      <c r="HW387" s="2"/>
      <c r="HX387" s="2"/>
      <c r="HY387" s="2"/>
      <c r="HZ387" s="2"/>
      <c r="IA387" s="2"/>
      <c r="IB387" s="2"/>
      <c r="IC387" s="2"/>
      <c r="ID387" s="2"/>
      <c r="IE387" s="2"/>
      <c r="IF387" s="2"/>
      <c r="IG387" s="2"/>
      <c r="IH387" s="2"/>
      <c r="II387" s="2"/>
      <c r="IJ387" s="2"/>
      <c r="IK387" s="2">
        <v>0</v>
      </c>
      <c r="IL387" s="2"/>
      <c r="IM387" s="2"/>
      <c r="IN387" s="2"/>
      <c r="IO387" s="2"/>
      <c r="IP387" s="2"/>
      <c r="IQ387" s="2"/>
      <c r="IR387" s="2"/>
      <c r="IS387" s="2"/>
      <c r="IT387" s="2"/>
      <c r="IU387" s="2"/>
    </row>
    <row r="388" spans="1:255" x14ac:dyDescent="0.2">
      <c r="A388">
        <v>17</v>
      </c>
      <c r="B388">
        <v>1</v>
      </c>
      <c r="E388" t="s">
        <v>3</v>
      </c>
      <c r="F388" t="s">
        <v>386</v>
      </c>
      <c r="G388" t="s">
        <v>387</v>
      </c>
      <c r="H388" t="s">
        <v>43</v>
      </c>
      <c r="I388">
        <v>0</v>
      </c>
      <c r="J388">
        <v>0</v>
      </c>
      <c r="K388">
        <v>0</v>
      </c>
      <c r="L388">
        <v>0</v>
      </c>
      <c r="M388">
        <v>0</v>
      </c>
      <c r="N388">
        <f t="shared" si="536"/>
        <v>0</v>
      </c>
      <c r="O388">
        <f t="shared" si="537"/>
        <v>0</v>
      </c>
      <c r="P388">
        <f t="shared" si="538"/>
        <v>0</v>
      </c>
      <c r="Q388">
        <f t="shared" si="539"/>
        <v>0</v>
      </c>
      <c r="R388">
        <f t="shared" si="540"/>
        <v>0</v>
      </c>
      <c r="S388">
        <f t="shared" si="541"/>
        <v>0</v>
      </c>
      <c r="T388">
        <f t="shared" si="542"/>
        <v>0</v>
      </c>
      <c r="U388">
        <f t="shared" si="543"/>
        <v>0</v>
      </c>
      <c r="V388">
        <f t="shared" si="544"/>
        <v>0</v>
      </c>
      <c r="W388">
        <f t="shared" si="545"/>
        <v>0</v>
      </c>
      <c r="X388">
        <f t="shared" si="546"/>
        <v>0</v>
      </c>
      <c r="Y388">
        <f t="shared" si="547"/>
        <v>0</v>
      </c>
      <c r="AA388">
        <v>-1</v>
      </c>
      <c r="AB388">
        <f t="shared" si="548"/>
        <v>757.81</v>
      </c>
      <c r="AC388">
        <f t="shared" si="549"/>
        <v>757.81</v>
      </c>
      <c r="AD388">
        <f t="shared" si="532"/>
        <v>0</v>
      </c>
      <c r="AE388">
        <f t="shared" si="550"/>
        <v>0</v>
      </c>
      <c r="AF388">
        <f t="shared" si="551"/>
        <v>0</v>
      </c>
      <c r="AG388">
        <f t="shared" si="552"/>
        <v>0</v>
      </c>
      <c r="AH388">
        <f t="shared" si="553"/>
        <v>0</v>
      </c>
      <c r="AI388">
        <f t="shared" si="554"/>
        <v>0</v>
      </c>
      <c r="AJ388">
        <f t="shared" si="555"/>
        <v>0</v>
      </c>
      <c r="AK388">
        <v>757.81</v>
      </c>
      <c r="AL388">
        <v>757.81</v>
      </c>
      <c r="AM388">
        <v>0</v>
      </c>
      <c r="AN388">
        <v>0</v>
      </c>
      <c r="AO388">
        <v>0</v>
      </c>
      <c r="AP388">
        <v>0</v>
      </c>
      <c r="AQ388">
        <v>0</v>
      </c>
      <c r="AR388">
        <v>0</v>
      </c>
      <c r="AS388">
        <v>0</v>
      </c>
      <c r="AT388">
        <v>0</v>
      </c>
      <c r="AU388">
        <v>0</v>
      </c>
      <c r="AV388">
        <v>1</v>
      </c>
      <c r="AW388">
        <v>1</v>
      </c>
      <c r="AZ388">
        <v>1</v>
      </c>
      <c r="BA388">
        <v>1</v>
      </c>
      <c r="BB388">
        <v>1</v>
      </c>
      <c r="BC388">
        <v>1</v>
      </c>
      <c r="BD388" t="s">
        <v>3</v>
      </c>
      <c r="BE388" t="s">
        <v>3</v>
      </c>
      <c r="BF388" t="s">
        <v>3</v>
      </c>
      <c r="BG388" t="s">
        <v>3</v>
      </c>
      <c r="BH388">
        <v>3</v>
      </c>
      <c r="BI388">
        <v>1</v>
      </c>
      <c r="BJ388" t="s">
        <v>386</v>
      </c>
      <c r="BM388">
        <v>900</v>
      </c>
      <c r="BN388">
        <v>0</v>
      </c>
      <c r="BO388" t="s">
        <v>3</v>
      </c>
      <c r="BP388">
        <v>0</v>
      </c>
      <c r="BQ388">
        <v>90</v>
      </c>
      <c r="BR388">
        <v>0</v>
      </c>
      <c r="BS388">
        <v>1</v>
      </c>
      <c r="BT388">
        <v>1</v>
      </c>
      <c r="BU388">
        <v>1</v>
      </c>
      <c r="BV388">
        <v>1</v>
      </c>
      <c r="BW388">
        <v>1</v>
      </c>
      <c r="BX388">
        <v>1</v>
      </c>
      <c r="BY388" t="s">
        <v>3</v>
      </c>
      <c r="BZ388">
        <v>0</v>
      </c>
      <c r="CA388">
        <v>0</v>
      </c>
      <c r="CB388" t="s">
        <v>3</v>
      </c>
      <c r="CE388">
        <v>0</v>
      </c>
      <c r="CF388">
        <v>0</v>
      </c>
      <c r="CG388">
        <v>0</v>
      </c>
      <c r="CH388">
        <v>0</v>
      </c>
      <c r="CI388">
        <v>0</v>
      </c>
      <c r="CJ388">
        <v>0</v>
      </c>
      <c r="CK388">
        <v>0</v>
      </c>
      <c r="CL388">
        <v>0</v>
      </c>
      <c r="CM388">
        <v>0</v>
      </c>
      <c r="CN388" t="s">
        <v>3</v>
      </c>
      <c r="CO388">
        <v>0</v>
      </c>
      <c r="CP388">
        <f t="shared" si="556"/>
        <v>0</v>
      </c>
      <c r="CQ388">
        <f t="shared" si="533"/>
        <v>757.81</v>
      </c>
      <c r="CR388">
        <f t="shared" si="534"/>
        <v>0</v>
      </c>
      <c r="CS388">
        <f t="shared" si="557"/>
        <v>0</v>
      </c>
      <c r="CT388">
        <f t="shared" si="558"/>
        <v>0</v>
      </c>
      <c r="CU388">
        <f t="shared" si="559"/>
        <v>0</v>
      </c>
      <c r="CV388">
        <f t="shared" si="560"/>
        <v>0</v>
      </c>
      <c r="CW388">
        <f t="shared" si="561"/>
        <v>0</v>
      </c>
      <c r="CX388">
        <f t="shared" si="562"/>
        <v>0</v>
      </c>
      <c r="CY388">
        <f>0</f>
        <v>0</v>
      </c>
      <c r="CZ388">
        <f>0</f>
        <v>0</v>
      </c>
      <c r="DC388" t="s">
        <v>3</v>
      </c>
      <c r="DD388" t="s">
        <v>3</v>
      </c>
      <c r="DE388" t="s">
        <v>3</v>
      </c>
      <c r="DF388" t="s">
        <v>3</v>
      </c>
      <c r="DG388" t="s">
        <v>3</v>
      </c>
      <c r="DH388" t="s">
        <v>3</v>
      </c>
      <c r="DI388" t="s">
        <v>3</v>
      </c>
      <c r="DJ388" t="s">
        <v>3</v>
      </c>
      <c r="DK388" t="s">
        <v>3</v>
      </c>
      <c r="DL388" t="s">
        <v>3</v>
      </c>
      <c r="DM388" t="s">
        <v>3</v>
      </c>
      <c r="DN388">
        <v>0</v>
      </c>
      <c r="DO388">
        <v>0</v>
      </c>
      <c r="DP388">
        <v>1</v>
      </c>
      <c r="DQ388">
        <v>1</v>
      </c>
      <c r="DU388">
        <v>1013</v>
      </c>
      <c r="DV388" t="s">
        <v>43</v>
      </c>
      <c r="DW388" t="s">
        <v>43</v>
      </c>
      <c r="DX388">
        <v>1</v>
      </c>
      <c r="DZ388" t="s">
        <v>3</v>
      </c>
      <c r="EA388" t="s">
        <v>3</v>
      </c>
      <c r="EB388" t="s">
        <v>3</v>
      </c>
      <c r="EC388" t="s">
        <v>3</v>
      </c>
      <c r="EE388">
        <v>83667261</v>
      </c>
      <c r="EF388">
        <v>90</v>
      </c>
      <c r="EG388" t="s">
        <v>321</v>
      </c>
      <c r="EH388">
        <v>0</v>
      </c>
      <c r="EI388" t="s">
        <v>3</v>
      </c>
      <c r="EJ388">
        <v>1</v>
      </c>
      <c r="EK388">
        <v>900</v>
      </c>
      <c r="EL388" t="s">
        <v>321</v>
      </c>
      <c r="EM388" t="s">
        <v>322</v>
      </c>
      <c r="EO388" t="s">
        <v>3</v>
      </c>
      <c r="EQ388">
        <v>132112</v>
      </c>
      <c r="ER388">
        <v>0</v>
      </c>
      <c r="ES388">
        <v>757.81</v>
      </c>
      <c r="ET388">
        <v>0</v>
      </c>
      <c r="EU388">
        <v>0</v>
      </c>
      <c r="EV388">
        <v>0</v>
      </c>
      <c r="EW388">
        <v>0</v>
      </c>
      <c r="EX388">
        <v>0</v>
      </c>
      <c r="EY388">
        <v>0</v>
      </c>
      <c r="FQ388">
        <v>0</v>
      </c>
      <c r="FR388">
        <v>0</v>
      </c>
      <c r="FS388">
        <v>0</v>
      </c>
      <c r="FX388">
        <v>0</v>
      </c>
      <c r="FY388">
        <v>0</v>
      </c>
      <c r="GA388" t="s">
        <v>3</v>
      </c>
      <c r="GD388">
        <v>1</v>
      </c>
      <c r="GF388">
        <v>-287439171</v>
      </c>
      <c r="GG388">
        <v>2</v>
      </c>
      <c r="GH388">
        <v>0</v>
      </c>
      <c r="GI388">
        <v>-2</v>
      </c>
      <c r="GJ388">
        <v>0</v>
      </c>
      <c r="GK388">
        <v>0</v>
      </c>
      <c r="GL388">
        <f t="shared" si="563"/>
        <v>0</v>
      </c>
      <c r="GM388">
        <f t="shared" si="564"/>
        <v>0</v>
      </c>
      <c r="GN388">
        <f t="shared" si="565"/>
        <v>0</v>
      </c>
      <c r="GO388">
        <f t="shared" si="566"/>
        <v>0</v>
      </c>
      <c r="GP388">
        <f t="shared" si="567"/>
        <v>0</v>
      </c>
      <c r="GR388">
        <v>0</v>
      </c>
      <c r="GS388">
        <v>0</v>
      </c>
      <c r="GT388">
        <v>0</v>
      </c>
      <c r="GU388" t="s">
        <v>3</v>
      </c>
      <c r="GV388">
        <f t="shared" si="568"/>
        <v>0</v>
      </c>
      <c r="GW388">
        <v>1</v>
      </c>
      <c r="GX388">
        <f t="shared" si="569"/>
        <v>0</v>
      </c>
      <c r="HA388">
        <v>0</v>
      </c>
      <c r="HB388">
        <v>0</v>
      </c>
      <c r="HC388">
        <f t="shared" si="570"/>
        <v>0</v>
      </c>
      <c r="HE388" t="s">
        <v>3</v>
      </c>
      <c r="HF388" t="s">
        <v>3</v>
      </c>
      <c r="HM388" t="s">
        <v>3</v>
      </c>
      <c r="HN388" t="s">
        <v>3</v>
      </c>
      <c r="HO388" t="s">
        <v>3</v>
      </c>
      <c r="HP388" t="s">
        <v>3</v>
      </c>
      <c r="HQ388" t="s">
        <v>3</v>
      </c>
      <c r="HS388">
        <v>0</v>
      </c>
      <c r="IK388">
        <v>0</v>
      </c>
    </row>
    <row r="389" spans="1:255" x14ac:dyDescent="0.2">
      <c r="A389" s="2">
        <v>17</v>
      </c>
      <c r="B389" s="2">
        <v>1</v>
      </c>
      <c r="C389" s="2"/>
      <c r="D389" s="2"/>
      <c r="E389" s="2" t="s">
        <v>388</v>
      </c>
      <c r="F389" s="2" t="s">
        <v>389</v>
      </c>
      <c r="G389" s="2" t="s">
        <v>390</v>
      </c>
      <c r="H389" s="2" t="s">
        <v>43</v>
      </c>
      <c r="I389" s="2">
        <v>0</v>
      </c>
      <c r="J389" s="2">
        <v>0</v>
      </c>
      <c r="K389" s="2">
        <v>0</v>
      </c>
      <c r="L389" s="2">
        <v>4</v>
      </c>
      <c r="M389" s="2">
        <v>4</v>
      </c>
      <c r="N389" s="2">
        <f t="shared" si="536"/>
        <v>0</v>
      </c>
      <c r="O389" s="2">
        <f t="shared" si="537"/>
        <v>0</v>
      </c>
      <c r="P389" s="2">
        <f t="shared" si="538"/>
        <v>0</v>
      </c>
      <c r="Q389" s="2">
        <f t="shared" si="539"/>
        <v>0</v>
      </c>
      <c r="R389" s="2">
        <f t="shared" si="540"/>
        <v>0</v>
      </c>
      <c r="S389" s="2">
        <f t="shared" si="541"/>
        <v>0</v>
      </c>
      <c r="T389" s="2">
        <f t="shared" si="542"/>
        <v>0</v>
      </c>
      <c r="U389" s="2">
        <f t="shared" si="543"/>
        <v>0</v>
      </c>
      <c r="V389" s="2">
        <f t="shared" si="544"/>
        <v>0</v>
      </c>
      <c r="W389" s="2">
        <f t="shared" si="545"/>
        <v>0</v>
      </c>
      <c r="X389" s="2">
        <f t="shared" si="546"/>
        <v>0</v>
      </c>
      <c r="Y389" s="2">
        <f t="shared" si="547"/>
        <v>0</v>
      </c>
      <c r="Z389" s="2"/>
      <c r="AA389" s="2">
        <v>85057682</v>
      </c>
      <c r="AB389" s="2">
        <f t="shared" si="548"/>
        <v>1127.31</v>
      </c>
      <c r="AC389" s="2">
        <f t="shared" si="549"/>
        <v>1127.31</v>
      </c>
      <c r="AD389" s="2">
        <f t="shared" si="532"/>
        <v>0</v>
      </c>
      <c r="AE389" s="2">
        <f t="shared" si="550"/>
        <v>0</v>
      </c>
      <c r="AF389" s="2">
        <f t="shared" si="551"/>
        <v>0</v>
      </c>
      <c r="AG389" s="2">
        <f t="shared" si="552"/>
        <v>0</v>
      </c>
      <c r="AH389" s="2">
        <f t="shared" si="553"/>
        <v>0</v>
      </c>
      <c r="AI389" s="2">
        <f t="shared" si="554"/>
        <v>0</v>
      </c>
      <c r="AJ389" s="2">
        <f t="shared" si="555"/>
        <v>0</v>
      </c>
      <c r="AK389" s="2">
        <v>1127.31</v>
      </c>
      <c r="AL389" s="2">
        <v>1127.31</v>
      </c>
      <c r="AM389" s="2">
        <v>0</v>
      </c>
      <c r="AN389" s="2">
        <v>0</v>
      </c>
      <c r="AO389" s="2">
        <v>0</v>
      </c>
      <c r="AP389" s="2">
        <v>0</v>
      </c>
      <c r="AQ389" s="2">
        <v>0</v>
      </c>
      <c r="AR389" s="2">
        <v>0</v>
      </c>
      <c r="AS389" s="2">
        <v>0</v>
      </c>
      <c r="AT389" s="2">
        <v>0</v>
      </c>
      <c r="AU389" s="2">
        <v>0</v>
      </c>
      <c r="AV389" s="2">
        <v>1</v>
      </c>
      <c r="AW389" s="2">
        <v>1</v>
      </c>
      <c r="AX389" s="2"/>
      <c r="AY389" s="2"/>
      <c r="AZ389" s="2">
        <v>1</v>
      </c>
      <c r="BA389" s="2">
        <v>1</v>
      </c>
      <c r="BB389" s="2">
        <v>1</v>
      </c>
      <c r="BC389" s="2">
        <v>1</v>
      </c>
      <c r="BD389" s="2" t="s">
        <v>3</v>
      </c>
      <c r="BE389" s="2" t="s">
        <v>3</v>
      </c>
      <c r="BF389" s="2" t="s">
        <v>3</v>
      </c>
      <c r="BG389" s="2" t="s">
        <v>3</v>
      </c>
      <c r="BH389" s="2">
        <v>3</v>
      </c>
      <c r="BI389" s="2">
        <v>1</v>
      </c>
      <c r="BJ389" s="2" t="s">
        <v>389</v>
      </c>
      <c r="BK389" s="2"/>
      <c r="BL389" s="2"/>
      <c r="BM389" s="2">
        <v>900</v>
      </c>
      <c r="BN389" s="2">
        <v>0</v>
      </c>
      <c r="BO389" s="2" t="s">
        <v>3</v>
      </c>
      <c r="BP389" s="2">
        <v>0</v>
      </c>
      <c r="BQ389" s="2">
        <v>90</v>
      </c>
      <c r="BR389" s="2">
        <v>0</v>
      </c>
      <c r="BS389" s="2">
        <v>1</v>
      </c>
      <c r="BT389" s="2">
        <v>1</v>
      </c>
      <c r="BU389" s="2">
        <v>1</v>
      </c>
      <c r="BV389" s="2">
        <v>1</v>
      </c>
      <c r="BW389" s="2">
        <v>1</v>
      </c>
      <c r="BX389" s="2">
        <v>1</v>
      </c>
      <c r="BY389" s="2" t="s">
        <v>3</v>
      </c>
      <c r="BZ389" s="2">
        <v>0</v>
      </c>
      <c r="CA389" s="2">
        <v>0</v>
      </c>
      <c r="CB389" s="2" t="s">
        <v>3</v>
      </c>
      <c r="CC389" s="2"/>
      <c r="CD389" s="2"/>
      <c r="CE389" s="2">
        <v>0</v>
      </c>
      <c r="CF389" s="2">
        <v>0</v>
      </c>
      <c r="CG389" s="2">
        <v>0</v>
      </c>
      <c r="CH389" s="2">
        <v>28</v>
      </c>
      <c r="CI389" s="2">
        <v>0</v>
      </c>
      <c r="CJ389" s="2">
        <v>0</v>
      </c>
      <c r="CK389" s="2">
        <v>0</v>
      </c>
      <c r="CL389" s="2">
        <v>0</v>
      </c>
      <c r="CM389" s="2">
        <v>0</v>
      </c>
      <c r="CN389" s="2" t="s">
        <v>3</v>
      </c>
      <c r="CO389" s="2">
        <v>0</v>
      </c>
      <c r="CP389" s="2">
        <f t="shared" si="556"/>
        <v>0</v>
      </c>
      <c r="CQ389" s="2">
        <f t="shared" si="533"/>
        <v>1127.31</v>
      </c>
      <c r="CR389" s="2">
        <f t="shared" si="534"/>
        <v>0</v>
      </c>
      <c r="CS389" s="2">
        <f t="shared" si="557"/>
        <v>0</v>
      </c>
      <c r="CT389" s="2">
        <f t="shared" si="558"/>
        <v>0</v>
      </c>
      <c r="CU389" s="2">
        <f t="shared" si="559"/>
        <v>0</v>
      </c>
      <c r="CV389" s="2">
        <f t="shared" si="560"/>
        <v>0</v>
      </c>
      <c r="CW389" s="2">
        <f t="shared" si="561"/>
        <v>0</v>
      </c>
      <c r="CX389" s="2">
        <f t="shared" si="562"/>
        <v>0</v>
      </c>
      <c r="CY389" s="2">
        <f>0</f>
        <v>0</v>
      </c>
      <c r="CZ389" s="2">
        <f>0</f>
        <v>0</v>
      </c>
      <c r="DA389" s="2"/>
      <c r="DB389" s="2"/>
      <c r="DC389" s="2" t="s">
        <v>3</v>
      </c>
      <c r="DD389" s="2" t="s">
        <v>3</v>
      </c>
      <c r="DE389" s="2" t="s">
        <v>3</v>
      </c>
      <c r="DF389" s="2" t="s">
        <v>3</v>
      </c>
      <c r="DG389" s="2" t="s">
        <v>3</v>
      </c>
      <c r="DH389" s="2" t="s">
        <v>3</v>
      </c>
      <c r="DI389" s="2" t="s">
        <v>3</v>
      </c>
      <c r="DJ389" s="2" t="s">
        <v>3</v>
      </c>
      <c r="DK389" s="2" t="s">
        <v>3</v>
      </c>
      <c r="DL389" s="2" t="s">
        <v>3</v>
      </c>
      <c r="DM389" s="2" t="s">
        <v>3</v>
      </c>
      <c r="DN389" s="2">
        <v>0</v>
      </c>
      <c r="DO389" s="2">
        <v>0</v>
      </c>
      <c r="DP389" s="2">
        <v>1</v>
      </c>
      <c r="DQ389" s="2">
        <v>1</v>
      </c>
      <c r="DR389" s="2"/>
      <c r="DS389" s="2"/>
      <c r="DT389" s="2"/>
      <c r="DU389" s="2">
        <v>1013</v>
      </c>
      <c r="DV389" s="2" t="s">
        <v>43</v>
      </c>
      <c r="DW389" s="2" t="s">
        <v>43</v>
      </c>
      <c r="DX389" s="2">
        <v>1</v>
      </c>
      <c r="DY389" s="2"/>
      <c r="DZ389" s="2" t="s">
        <v>3</v>
      </c>
      <c r="EA389" s="2" t="s">
        <v>3</v>
      </c>
      <c r="EB389" s="2" t="s">
        <v>3</v>
      </c>
      <c r="EC389" s="2" t="s">
        <v>3</v>
      </c>
      <c r="ED389" s="2"/>
      <c r="EE389" s="2">
        <v>83667261</v>
      </c>
      <c r="EF389" s="2">
        <v>90</v>
      </c>
      <c r="EG389" s="2" t="s">
        <v>321</v>
      </c>
      <c r="EH389" s="2">
        <v>0</v>
      </c>
      <c r="EI389" s="2" t="s">
        <v>3</v>
      </c>
      <c r="EJ389" s="2">
        <v>1</v>
      </c>
      <c r="EK389" s="2">
        <v>900</v>
      </c>
      <c r="EL389" s="2" t="s">
        <v>321</v>
      </c>
      <c r="EM389" s="2" t="s">
        <v>322</v>
      </c>
      <c r="EN389" s="2"/>
      <c r="EO389" s="2" t="s">
        <v>3</v>
      </c>
      <c r="EP389" s="2"/>
      <c r="EQ389" s="2">
        <v>131088</v>
      </c>
      <c r="ER389" s="2">
        <v>0</v>
      </c>
      <c r="ES389" s="2">
        <v>1127.31</v>
      </c>
      <c r="ET389" s="2">
        <v>0</v>
      </c>
      <c r="EU389" s="2">
        <v>0</v>
      </c>
      <c r="EV389" s="2">
        <v>0</v>
      </c>
      <c r="EW389" s="2">
        <v>0</v>
      </c>
      <c r="EX389" s="2">
        <v>0</v>
      </c>
      <c r="EY389" s="2">
        <v>0</v>
      </c>
      <c r="EZ389" s="2">
        <v>5</v>
      </c>
      <c r="FA389" s="2"/>
      <c r="FB389" s="2"/>
      <c r="FC389" s="2">
        <v>0</v>
      </c>
      <c r="FD389" s="2">
        <v>18</v>
      </c>
      <c r="FE389" s="2"/>
      <c r="FF389" s="2">
        <v>1127.31</v>
      </c>
      <c r="FG389" s="2"/>
      <c r="FH389" s="2"/>
      <c r="FI389" s="2"/>
      <c r="FJ389" s="2"/>
      <c r="FK389" s="2"/>
      <c r="FL389" s="2"/>
      <c r="FM389" s="2"/>
      <c r="FN389" s="2"/>
      <c r="FO389" s="2"/>
      <c r="FP389" s="2"/>
      <c r="FQ389" s="2">
        <v>0</v>
      </c>
      <c r="FR389" s="2">
        <v>0</v>
      </c>
      <c r="FS389" s="2">
        <v>0</v>
      </c>
      <c r="FT389" s="2"/>
      <c r="FU389" s="2"/>
      <c r="FV389" s="2"/>
      <c r="FW389" s="2"/>
      <c r="FX389" s="2">
        <v>0</v>
      </c>
      <c r="FY389" s="2">
        <v>0</v>
      </c>
      <c r="FZ389" s="2"/>
      <c r="GA389" s="2" t="s">
        <v>3</v>
      </c>
      <c r="GB389" s="2"/>
      <c r="GC389" s="2"/>
      <c r="GD389" s="2">
        <v>1</v>
      </c>
      <c r="GE389" s="2"/>
      <c r="GF389" s="2">
        <v>-1868457209</v>
      </c>
      <c r="GG389" s="2">
        <v>2</v>
      </c>
      <c r="GH389" s="2">
        <v>3</v>
      </c>
      <c r="GI389" s="2">
        <v>-2</v>
      </c>
      <c r="GJ389" s="2">
        <v>0</v>
      </c>
      <c r="GK389" s="2">
        <v>0</v>
      </c>
      <c r="GL389" s="2">
        <f t="shared" si="563"/>
        <v>0</v>
      </c>
      <c r="GM389" s="2">
        <f t="shared" si="564"/>
        <v>0</v>
      </c>
      <c r="GN389" s="2">
        <f t="shared" si="565"/>
        <v>0</v>
      </c>
      <c r="GO389" s="2">
        <f t="shared" si="566"/>
        <v>0</v>
      </c>
      <c r="GP389" s="2">
        <f t="shared" si="567"/>
        <v>0</v>
      </c>
      <c r="GQ389" s="2"/>
      <c r="GR389" s="2">
        <v>1</v>
      </c>
      <c r="GS389" s="2">
        <v>1</v>
      </c>
      <c r="GT389" s="2">
        <v>0</v>
      </c>
      <c r="GU389" s="2" t="s">
        <v>3</v>
      </c>
      <c r="GV389" s="2">
        <f t="shared" si="568"/>
        <v>0</v>
      </c>
      <c r="GW389" s="2">
        <v>1</v>
      </c>
      <c r="GX389" s="2">
        <f t="shared" si="569"/>
        <v>0</v>
      </c>
      <c r="GY389" s="2"/>
      <c r="GZ389" s="2"/>
      <c r="HA389" s="2">
        <v>0</v>
      </c>
      <c r="HB389" s="2">
        <v>0</v>
      </c>
      <c r="HC389" s="2">
        <f t="shared" si="570"/>
        <v>0</v>
      </c>
      <c r="HD389" s="2"/>
      <c r="HE389" s="2" t="s">
        <v>3</v>
      </c>
      <c r="HF389" s="2" t="s">
        <v>3</v>
      </c>
      <c r="HG389" s="2">
        <f>ROUND(ROUND(AL389,2)*I389,2)</f>
        <v>0</v>
      </c>
      <c r="HH389" s="2"/>
      <c r="HI389" s="2"/>
      <c r="HJ389" s="2"/>
      <c r="HK389" s="2"/>
      <c r="HL389" s="2"/>
      <c r="HM389" s="2" t="s">
        <v>3</v>
      </c>
      <c r="HN389" s="2" t="s">
        <v>3</v>
      </c>
      <c r="HO389" s="2" t="s">
        <v>3</v>
      </c>
      <c r="HP389" s="2" t="s">
        <v>3</v>
      </c>
      <c r="HQ389" s="2" t="s">
        <v>3</v>
      </c>
      <c r="HR389" s="2"/>
      <c r="HS389" s="2">
        <v>0</v>
      </c>
      <c r="HT389" s="2"/>
      <c r="HU389" s="2"/>
      <c r="HV389" s="2"/>
      <c r="HW389" s="2"/>
      <c r="HX389" s="2"/>
      <c r="HY389" s="2"/>
      <c r="HZ389" s="2"/>
      <c r="IA389" s="2"/>
      <c r="IB389" s="2"/>
      <c r="IC389" s="2"/>
      <c r="ID389" s="2"/>
      <c r="IE389" s="2"/>
      <c r="IF389" s="2"/>
      <c r="IG389" s="2"/>
      <c r="IH389" s="2"/>
      <c r="II389" s="2"/>
      <c r="IJ389" s="2"/>
      <c r="IK389" s="2">
        <v>0</v>
      </c>
      <c r="IL389" s="2"/>
      <c r="IM389" s="2"/>
      <c r="IN389" s="2"/>
      <c r="IO389" s="2"/>
      <c r="IP389" s="2"/>
      <c r="IQ389" s="2"/>
      <c r="IR389" s="2"/>
      <c r="IS389" s="2"/>
      <c r="IT389" s="2"/>
      <c r="IU389" s="2"/>
    </row>
    <row r="390" spans="1:255" x14ac:dyDescent="0.2">
      <c r="A390">
        <v>17</v>
      </c>
      <c r="B390">
        <v>1</v>
      </c>
      <c r="E390" t="s">
        <v>388</v>
      </c>
      <c r="F390" t="s">
        <v>389</v>
      </c>
      <c r="G390" t="s">
        <v>390</v>
      </c>
      <c r="H390" t="s">
        <v>43</v>
      </c>
      <c r="I390">
        <v>0</v>
      </c>
      <c r="J390">
        <v>0</v>
      </c>
      <c r="K390">
        <v>0</v>
      </c>
      <c r="L390">
        <v>4</v>
      </c>
      <c r="M390">
        <v>4</v>
      </c>
      <c r="N390">
        <f t="shared" si="536"/>
        <v>0</v>
      </c>
      <c r="O390">
        <f t="shared" si="537"/>
        <v>0</v>
      </c>
      <c r="P390">
        <f t="shared" si="538"/>
        <v>0</v>
      </c>
      <c r="Q390">
        <f t="shared" si="539"/>
        <v>0</v>
      </c>
      <c r="R390">
        <f t="shared" si="540"/>
        <v>0</v>
      </c>
      <c r="S390">
        <f t="shared" si="541"/>
        <v>0</v>
      </c>
      <c r="T390">
        <f t="shared" si="542"/>
        <v>0</v>
      </c>
      <c r="U390">
        <f t="shared" si="543"/>
        <v>0</v>
      </c>
      <c r="V390">
        <f t="shared" si="544"/>
        <v>0</v>
      </c>
      <c r="W390">
        <f t="shared" si="545"/>
        <v>0</v>
      </c>
      <c r="X390">
        <f t="shared" si="546"/>
        <v>0</v>
      </c>
      <c r="Y390">
        <f t="shared" si="547"/>
        <v>0</v>
      </c>
      <c r="AA390">
        <v>85057623</v>
      </c>
      <c r="AB390">
        <f t="shared" si="548"/>
        <v>1127.31</v>
      </c>
      <c r="AC390">
        <f t="shared" si="549"/>
        <v>1127.31</v>
      </c>
      <c r="AD390">
        <f t="shared" si="532"/>
        <v>0</v>
      </c>
      <c r="AE390">
        <f t="shared" si="550"/>
        <v>0</v>
      </c>
      <c r="AF390">
        <f t="shared" si="551"/>
        <v>0</v>
      </c>
      <c r="AG390">
        <f t="shared" si="552"/>
        <v>0</v>
      </c>
      <c r="AH390">
        <f t="shared" si="553"/>
        <v>0</v>
      </c>
      <c r="AI390">
        <f t="shared" si="554"/>
        <v>0</v>
      </c>
      <c r="AJ390">
        <f t="shared" si="555"/>
        <v>0</v>
      </c>
      <c r="AK390">
        <v>1127.31</v>
      </c>
      <c r="AL390">
        <v>1127.31</v>
      </c>
      <c r="AM390">
        <v>0</v>
      </c>
      <c r="AN390">
        <v>0</v>
      </c>
      <c r="AO390">
        <v>0</v>
      </c>
      <c r="AP390">
        <v>0</v>
      </c>
      <c r="AQ390">
        <v>0</v>
      </c>
      <c r="AR390">
        <v>0</v>
      </c>
      <c r="AS390">
        <v>0</v>
      </c>
      <c r="AT390">
        <v>0</v>
      </c>
      <c r="AU390">
        <v>0</v>
      </c>
      <c r="AV390">
        <v>1</v>
      </c>
      <c r="AW390">
        <v>1</v>
      </c>
      <c r="AZ390">
        <v>1</v>
      </c>
      <c r="BA390">
        <v>1</v>
      </c>
      <c r="BB390">
        <v>1</v>
      </c>
      <c r="BC390">
        <v>1</v>
      </c>
      <c r="BD390" t="s">
        <v>3</v>
      </c>
      <c r="BE390" t="s">
        <v>3</v>
      </c>
      <c r="BF390" t="s">
        <v>3</v>
      </c>
      <c r="BG390" t="s">
        <v>3</v>
      </c>
      <c r="BH390">
        <v>3</v>
      </c>
      <c r="BI390">
        <v>1</v>
      </c>
      <c r="BJ390" t="s">
        <v>389</v>
      </c>
      <c r="BM390">
        <v>900</v>
      </c>
      <c r="BN390">
        <v>0</v>
      </c>
      <c r="BO390" t="s">
        <v>3</v>
      </c>
      <c r="BP390">
        <v>0</v>
      </c>
      <c r="BQ390">
        <v>90</v>
      </c>
      <c r="BR390">
        <v>0</v>
      </c>
      <c r="BS390">
        <v>1</v>
      </c>
      <c r="BT390">
        <v>1</v>
      </c>
      <c r="BU390">
        <v>1</v>
      </c>
      <c r="BV390">
        <v>1</v>
      </c>
      <c r="BW390">
        <v>1</v>
      </c>
      <c r="BX390">
        <v>1</v>
      </c>
      <c r="BY390" t="s">
        <v>3</v>
      </c>
      <c r="BZ390">
        <v>0</v>
      </c>
      <c r="CA390">
        <v>0</v>
      </c>
      <c r="CB390" t="s">
        <v>3</v>
      </c>
      <c r="CE390">
        <v>0</v>
      </c>
      <c r="CF390">
        <v>0</v>
      </c>
      <c r="CG390">
        <v>0</v>
      </c>
      <c r="CH390">
        <v>28</v>
      </c>
      <c r="CI390">
        <v>0</v>
      </c>
      <c r="CJ390">
        <v>0</v>
      </c>
      <c r="CK390">
        <v>0</v>
      </c>
      <c r="CL390">
        <v>0</v>
      </c>
      <c r="CM390">
        <v>0</v>
      </c>
      <c r="CN390" t="s">
        <v>3</v>
      </c>
      <c r="CO390">
        <v>0</v>
      </c>
      <c r="CP390">
        <f t="shared" si="556"/>
        <v>0</v>
      </c>
      <c r="CQ390">
        <f t="shared" si="533"/>
        <v>1127.31</v>
      </c>
      <c r="CR390">
        <f t="shared" si="534"/>
        <v>0</v>
      </c>
      <c r="CS390">
        <f t="shared" si="557"/>
        <v>0</v>
      </c>
      <c r="CT390">
        <f t="shared" si="558"/>
        <v>0</v>
      </c>
      <c r="CU390">
        <f t="shared" si="559"/>
        <v>0</v>
      </c>
      <c r="CV390">
        <f t="shared" si="560"/>
        <v>0</v>
      </c>
      <c r="CW390">
        <f t="shared" si="561"/>
        <v>0</v>
      </c>
      <c r="CX390">
        <f t="shared" si="562"/>
        <v>0</v>
      </c>
      <c r="CY390">
        <f>0</f>
        <v>0</v>
      </c>
      <c r="CZ390">
        <f>0</f>
        <v>0</v>
      </c>
      <c r="DC390" t="s">
        <v>3</v>
      </c>
      <c r="DD390" t="s">
        <v>3</v>
      </c>
      <c r="DE390" t="s">
        <v>3</v>
      </c>
      <c r="DF390" t="s">
        <v>3</v>
      </c>
      <c r="DG390" t="s">
        <v>3</v>
      </c>
      <c r="DH390" t="s">
        <v>3</v>
      </c>
      <c r="DI390" t="s">
        <v>3</v>
      </c>
      <c r="DJ390" t="s">
        <v>3</v>
      </c>
      <c r="DK390" t="s">
        <v>3</v>
      </c>
      <c r="DL390" t="s">
        <v>3</v>
      </c>
      <c r="DM390" t="s">
        <v>3</v>
      </c>
      <c r="DN390">
        <v>0</v>
      </c>
      <c r="DO390">
        <v>0</v>
      </c>
      <c r="DP390">
        <v>1</v>
      </c>
      <c r="DQ390">
        <v>1</v>
      </c>
      <c r="DU390">
        <v>1013</v>
      </c>
      <c r="DV390" t="s">
        <v>43</v>
      </c>
      <c r="DW390" t="s">
        <v>43</v>
      </c>
      <c r="DX390">
        <v>1</v>
      </c>
      <c r="DZ390" t="s">
        <v>3</v>
      </c>
      <c r="EA390" t="s">
        <v>3</v>
      </c>
      <c r="EB390" t="s">
        <v>3</v>
      </c>
      <c r="EC390" t="s">
        <v>3</v>
      </c>
      <c r="EE390">
        <v>83667261</v>
      </c>
      <c r="EF390">
        <v>90</v>
      </c>
      <c r="EG390" t="s">
        <v>321</v>
      </c>
      <c r="EH390">
        <v>0</v>
      </c>
      <c r="EI390" t="s">
        <v>3</v>
      </c>
      <c r="EJ390">
        <v>1</v>
      </c>
      <c r="EK390">
        <v>900</v>
      </c>
      <c r="EL390" t="s">
        <v>321</v>
      </c>
      <c r="EM390" t="s">
        <v>322</v>
      </c>
      <c r="EO390" t="s">
        <v>3</v>
      </c>
      <c r="EQ390">
        <v>131088</v>
      </c>
      <c r="ER390">
        <v>0</v>
      </c>
      <c r="ES390">
        <v>1127.31</v>
      </c>
      <c r="ET390">
        <v>0</v>
      </c>
      <c r="EU390">
        <v>0</v>
      </c>
      <c r="EV390">
        <v>0</v>
      </c>
      <c r="EW390">
        <v>0</v>
      </c>
      <c r="EX390">
        <v>0</v>
      </c>
      <c r="EY390">
        <v>0</v>
      </c>
      <c r="EZ390">
        <v>5</v>
      </c>
      <c r="FC390">
        <v>0</v>
      </c>
      <c r="FD390">
        <v>18</v>
      </c>
      <c r="FF390">
        <v>1127.31</v>
      </c>
      <c r="FQ390">
        <v>0</v>
      </c>
      <c r="FR390">
        <v>0</v>
      </c>
      <c r="FS390">
        <v>0</v>
      </c>
      <c r="FX390">
        <v>0</v>
      </c>
      <c r="FY390">
        <v>0</v>
      </c>
      <c r="GA390" t="s">
        <v>3</v>
      </c>
      <c r="GD390">
        <v>1</v>
      </c>
      <c r="GF390">
        <v>-1868457209</v>
      </c>
      <c r="GG390">
        <v>2</v>
      </c>
      <c r="GH390">
        <v>3</v>
      </c>
      <c r="GI390">
        <v>-2</v>
      </c>
      <c r="GJ390">
        <v>0</v>
      </c>
      <c r="GK390">
        <v>0</v>
      </c>
      <c r="GL390">
        <f t="shared" si="563"/>
        <v>0</v>
      </c>
      <c r="GM390">
        <f t="shared" si="564"/>
        <v>0</v>
      </c>
      <c r="GN390">
        <f t="shared" si="565"/>
        <v>0</v>
      </c>
      <c r="GO390">
        <f t="shared" si="566"/>
        <v>0</v>
      </c>
      <c r="GP390">
        <f t="shared" si="567"/>
        <v>0</v>
      </c>
      <c r="GR390">
        <v>1</v>
      </c>
      <c r="GS390">
        <v>1</v>
      </c>
      <c r="GT390">
        <v>0</v>
      </c>
      <c r="GU390" t="s">
        <v>3</v>
      </c>
      <c r="GV390">
        <f t="shared" si="568"/>
        <v>0</v>
      </c>
      <c r="GW390">
        <v>1</v>
      </c>
      <c r="GX390">
        <f t="shared" si="569"/>
        <v>0</v>
      </c>
      <c r="HA390">
        <v>0</v>
      </c>
      <c r="HB390">
        <v>0</v>
      </c>
      <c r="HC390">
        <f t="shared" si="570"/>
        <v>0</v>
      </c>
      <c r="HE390" t="s">
        <v>3</v>
      </c>
      <c r="HF390" t="s">
        <v>3</v>
      </c>
      <c r="HG390">
        <f>ROUND(ROUND(AL390,2)*I390,2)</f>
        <v>0</v>
      </c>
      <c r="HM390" t="s">
        <v>3</v>
      </c>
      <c r="HN390" t="s">
        <v>3</v>
      </c>
      <c r="HO390" t="s">
        <v>3</v>
      </c>
      <c r="HP390" t="s">
        <v>3</v>
      </c>
      <c r="HQ390" t="s">
        <v>3</v>
      </c>
      <c r="HS390">
        <v>0</v>
      </c>
      <c r="IK390">
        <v>0</v>
      </c>
    </row>
    <row r="391" spans="1:255" x14ac:dyDescent="0.2">
      <c r="A391" s="2">
        <v>17</v>
      </c>
      <c r="B391" s="2">
        <v>1</v>
      </c>
      <c r="C391" s="2"/>
      <c r="D391" s="2"/>
      <c r="E391" s="2" t="s">
        <v>3</v>
      </c>
      <c r="F391" s="2" t="s">
        <v>391</v>
      </c>
      <c r="G391" s="2" t="s">
        <v>392</v>
      </c>
      <c r="H391" s="2" t="s">
        <v>43</v>
      </c>
      <c r="I391" s="2">
        <v>0</v>
      </c>
      <c r="J391" s="2">
        <v>0</v>
      </c>
      <c r="K391" s="2">
        <v>0</v>
      </c>
      <c r="L391" s="2">
        <v>2</v>
      </c>
      <c r="M391" s="2">
        <v>2</v>
      </c>
      <c r="N391" s="2">
        <f t="shared" si="536"/>
        <v>0</v>
      </c>
      <c r="O391" s="2">
        <f t="shared" si="537"/>
        <v>0</v>
      </c>
      <c r="P391" s="2">
        <f t="shared" si="538"/>
        <v>0</v>
      </c>
      <c r="Q391" s="2">
        <f t="shared" si="539"/>
        <v>0</v>
      </c>
      <c r="R391" s="2">
        <f t="shared" si="540"/>
        <v>0</v>
      </c>
      <c r="S391" s="2">
        <f t="shared" si="541"/>
        <v>0</v>
      </c>
      <c r="T391" s="2">
        <f t="shared" si="542"/>
        <v>0</v>
      </c>
      <c r="U391" s="2">
        <f t="shared" si="543"/>
        <v>0</v>
      </c>
      <c r="V391" s="2">
        <f t="shared" si="544"/>
        <v>0</v>
      </c>
      <c r="W391" s="2">
        <f t="shared" si="545"/>
        <v>0</v>
      </c>
      <c r="X391" s="2">
        <f t="shared" si="546"/>
        <v>0</v>
      </c>
      <c r="Y391" s="2">
        <f t="shared" si="547"/>
        <v>0</v>
      </c>
      <c r="Z391" s="2"/>
      <c r="AA391" s="2">
        <v>-1</v>
      </c>
      <c r="AB391" s="2">
        <f t="shared" si="548"/>
        <v>122.13</v>
      </c>
      <c r="AC391" s="2">
        <f t="shared" si="549"/>
        <v>122.13</v>
      </c>
      <c r="AD391" s="2">
        <f t="shared" si="532"/>
        <v>0</v>
      </c>
      <c r="AE391" s="2">
        <f t="shared" si="550"/>
        <v>0</v>
      </c>
      <c r="AF391" s="2">
        <f t="shared" si="551"/>
        <v>0</v>
      </c>
      <c r="AG391" s="2">
        <f t="shared" si="552"/>
        <v>0</v>
      </c>
      <c r="AH391" s="2">
        <f t="shared" si="553"/>
        <v>0</v>
      </c>
      <c r="AI391" s="2">
        <f t="shared" si="554"/>
        <v>0</v>
      </c>
      <c r="AJ391" s="2">
        <f t="shared" si="555"/>
        <v>0</v>
      </c>
      <c r="AK391" s="2">
        <v>122.13</v>
      </c>
      <c r="AL391" s="2">
        <v>122.13</v>
      </c>
      <c r="AM391" s="2">
        <v>0</v>
      </c>
      <c r="AN391" s="2">
        <v>0</v>
      </c>
      <c r="AO391" s="2">
        <v>0</v>
      </c>
      <c r="AP391" s="2">
        <v>0</v>
      </c>
      <c r="AQ391" s="2">
        <v>0</v>
      </c>
      <c r="AR391" s="2">
        <v>0</v>
      </c>
      <c r="AS391" s="2">
        <v>0</v>
      </c>
      <c r="AT391" s="2">
        <v>0</v>
      </c>
      <c r="AU391" s="2">
        <v>0</v>
      </c>
      <c r="AV391" s="2">
        <v>1</v>
      </c>
      <c r="AW391" s="2">
        <v>1</v>
      </c>
      <c r="AX391" s="2"/>
      <c r="AY391" s="2"/>
      <c r="AZ391" s="2">
        <v>1</v>
      </c>
      <c r="BA391" s="2">
        <v>1</v>
      </c>
      <c r="BB391" s="2">
        <v>1</v>
      </c>
      <c r="BC391" s="2">
        <v>1</v>
      </c>
      <c r="BD391" s="2" t="s">
        <v>3</v>
      </c>
      <c r="BE391" s="2" t="s">
        <v>3</v>
      </c>
      <c r="BF391" s="2" t="s">
        <v>3</v>
      </c>
      <c r="BG391" s="2" t="s">
        <v>3</v>
      </c>
      <c r="BH391" s="2">
        <v>3</v>
      </c>
      <c r="BI391" s="2">
        <v>1</v>
      </c>
      <c r="BJ391" s="2" t="s">
        <v>391</v>
      </c>
      <c r="BK391" s="2"/>
      <c r="BL391" s="2"/>
      <c r="BM391" s="2">
        <v>900</v>
      </c>
      <c r="BN391" s="2">
        <v>0</v>
      </c>
      <c r="BO391" s="2" t="s">
        <v>3</v>
      </c>
      <c r="BP391" s="2">
        <v>0</v>
      </c>
      <c r="BQ391" s="2">
        <v>90</v>
      </c>
      <c r="BR391" s="2">
        <v>0</v>
      </c>
      <c r="BS391" s="2">
        <v>1</v>
      </c>
      <c r="BT391" s="2">
        <v>1</v>
      </c>
      <c r="BU391" s="2">
        <v>1</v>
      </c>
      <c r="BV391" s="2">
        <v>1</v>
      </c>
      <c r="BW391" s="2">
        <v>1</v>
      </c>
      <c r="BX391" s="2">
        <v>1</v>
      </c>
      <c r="BY391" s="2" t="s">
        <v>3</v>
      </c>
      <c r="BZ391" s="2">
        <v>0</v>
      </c>
      <c r="CA391" s="2">
        <v>0</v>
      </c>
      <c r="CB391" s="2" t="s">
        <v>3</v>
      </c>
      <c r="CC391" s="2"/>
      <c r="CD391" s="2"/>
      <c r="CE391" s="2">
        <v>0</v>
      </c>
      <c r="CF391" s="2">
        <v>0</v>
      </c>
      <c r="CG391" s="2">
        <v>0</v>
      </c>
      <c r="CH391" s="2">
        <v>0</v>
      </c>
      <c r="CI391" s="2">
        <v>0</v>
      </c>
      <c r="CJ391" s="2">
        <v>0</v>
      </c>
      <c r="CK391" s="2">
        <v>0</v>
      </c>
      <c r="CL391" s="2">
        <v>0</v>
      </c>
      <c r="CM391" s="2">
        <v>0</v>
      </c>
      <c r="CN391" s="2" t="s">
        <v>3</v>
      </c>
      <c r="CO391" s="2">
        <v>0</v>
      </c>
      <c r="CP391" s="2">
        <f t="shared" si="556"/>
        <v>0</v>
      </c>
      <c r="CQ391" s="2">
        <f t="shared" si="533"/>
        <v>122.13</v>
      </c>
      <c r="CR391" s="2">
        <f t="shared" si="534"/>
        <v>0</v>
      </c>
      <c r="CS391" s="2">
        <f t="shared" si="557"/>
        <v>0</v>
      </c>
      <c r="CT391" s="2">
        <f t="shared" si="558"/>
        <v>0</v>
      </c>
      <c r="CU391" s="2">
        <f t="shared" si="559"/>
        <v>0</v>
      </c>
      <c r="CV391" s="2">
        <f t="shared" si="560"/>
        <v>0</v>
      </c>
      <c r="CW391" s="2">
        <f t="shared" si="561"/>
        <v>0</v>
      </c>
      <c r="CX391" s="2">
        <f t="shared" si="562"/>
        <v>0</v>
      </c>
      <c r="CY391" s="2">
        <f>0</f>
        <v>0</v>
      </c>
      <c r="CZ391" s="2">
        <f>0</f>
        <v>0</v>
      </c>
      <c r="DA391" s="2"/>
      <c r="DB391" s="2"/>
      <c r="DC391" s="2" t="s">
        <v>3</v>
      </c>
      <c r="DD391" s="2" t="s">
        <v>3</v>
      </c>
      <c r="DE391" s="2" t="s">
        <v>3</v>
      </c>
      <c r="DF391" s="2" t="s">
        <v>3</v>
      </c>
      <c r="DG391" s="2" t="s">
        <v>3</v>
      </c>
      <c r="DH391" s="2" t="s">
        <v>3</v>
      </c>
      <c r="DI391" s="2" t="s">
        <v>3</v>
      </c>
      <c r="DJ391" s="2" t="s">
        <v>3</v>
      </c>
      <c r="DK391" s="2" t="s">
        <v>3</v>
      </c>
      <c r="DL391" s="2" t="s">
        <v>3</v>
      </c>
      <c r="DM391" s="2" t="s">
        <v>3</v>
      </c>
      <c r="DN391" s="2">
        <v>0</v>
      </c>
      <c r="DO391" s="2">
        <v>0</v>
      </c>
      <c r="DP391" s="2">
        <v>1</v>
      </c>
      <c r="DQ391" s="2">
        <v>1</v>
      </c>
      <c r="DR391" s="2"/>
      <c r="DS391" s="2"/>
      <c r="DT391" s="2"/>
      <c r="DU391" s="2">
        <v>1013</v>
      </c>
      <c r="DV391" s="2" t="s">
        <v>43</v>
      </c>
      <c r="DW391" s="2" t="s">
        <v>43</v>
      </c>
      <c r="DX391" s="2">
        <v>1</v>
      </c>
      <c r="DY391" s="2"/>
      <c r="DZ391" s="2" t="s">
        <v>3</v>
      </c>
      <c r="EA391" s="2" t="s">
        <v>3</v>
      </c>
      <c r="EB391" s="2" t="s">
        <v>3</v>
      </c>
      <c r="EC391" s="2" t="s">
        <v>3</v>
      </c>
      <c r="ED391" s="2"/>
      <c r="EE391" s="2">
        <v>83667261</v>
      </c>
      <c r="EF391" s="2">
        <v>90</v>
      </c>
      <c r="EG391" s="2" t="s">
        <v>321</v>
      </c>
      <c r="EH391" s="2">
        <v>0</v>
      </c>
      <c r="EI391" s="2" t="s">
        <v>3</v>
      </c>
      <c r="EJ391" s="2">
        <v>1</v>
      </c>
      <c r="EK391" s="2">
        <v>900</v>
      </c>
      <c r="EL391" s="2" t="s">
        <v>321</v>
      </c>
      <c r="EM391" s="2" t="s">
        <v>322</v>
      </c>
      <c r="EN391" s="2"/>
      <c r="EO391" s="2" t="s">
        <v>3</v>
      </c>
      <c r="EP391" s="2"/>
      <c r="EQ391" s="2">
        <v>132112</v>
      </c>
      <c r="ER391" s="2">
        <v>0</v>
      </c>
      <c r="ES391" s="2">
        <v>122.13</v>
      </c>
      <c r="ET391" s="2">
        <v>0</v>
      </c>
      <c r="EU391" s="2">
        <v>0</v>
      </c>
      <c r="EV391" s="2">
        <v>0</v>
      </c>
      <c r="EW391" s="2">
        <v>0</v>
      </c>
      <c r="EX391" s="2">
        <v>0</v>
      </c>
      <c r="EY391" s="2">
        <v>0</v>
      </c>
      <c r="EZ391" s="2"/>
      <c r="FA391" s="2"/>
      <c r="FB391" s="2"/>
      <c r="FC391" s="2"/>
      <c r="FD391" s="2"/>
      <c r="FE391" s="2"/>
      <c r="FF391" s="2"/>
      <c r="FG391" s="2"/>
      <c r="FH391" s="2"/>
      <c r="FI391" s="2"/>
      <c r="FJ391" s="2"/>
      <c r="FK391" s="2"/>
      <c r="FL391" s="2"/>
      <c r="FM391" s="2"/>
      <c r="FN391" s="2"/>
      <c r="FO391" s="2"/>
      <c r="FP391" s="2"/>
      <c r="FQ391" s="2">
        <v>0</v>
      </c>
      <c r="FR391" s="2">
        <v>0</v>
      </c>
      <c r="FS391" s="2">
        <v>0</v>
      </c>
      <c r="FT391" s="2"/>
      <c r="FU391" s="2"/>
      <c r="FV391" s="2"/>
      <c r="FW391" s="2"/>
      <c r="FX391" s="2">
        <v>0</v>
      </c>
      <c r="FY391" s="2">
        <v>0</v>
      </c>
      <c r="FZ391" s="2"/>
      <c r="GA391" s="2" t="s">
        <v>3</v>
      </c>
      <c r="GB391" s="2"/>
      <c r="GC391" s="2"/>
      <c r="GD391" s="2">
        <v>1</v>
      </c>
      <c r="GE391" s="2"/>
      <c r="GF391" s="2">
        <v>-1039263425</v>
      </c>
      <c r="GG391" s="2">
        <v>2</v>
      </c>
      <c r="GH391" s="2">
        <v>0</v>
      </c>
      <c r="GI391" s="2">
        <v>-2</v>
      </c>
      <c r="GJ391" s="2">
        <v>0</v>
      </c>
      <c r="GK391" s="2">
        <v>0</v>
      </c>
      <c r="GL391" s="2">
        <f t="shared" si="563"/>
        <v>0</v>
      </c>
      <c r="GM391" s="2">
        <f t="shared" si="564"/>
        <v>0</v>
      </c>
      <c r="GN391" s="2">
        <f t="shared" si="565"/>
        <v>0</v>
      </c>
      <c r="GO391" s="2">
        <f t="shared" si="566"/>
        <v>0</v>
      </c>
      <c r="GP391" s="2">
        <f t="shared" si="567"/>
        <v>0</v>
      </c>
      <c r="GQ391" s="2"/>
      <c r="GR391" s="2">
        <v>0</v>
      </c>
      <c r="GS391" s="2">
        <v>0</v>
      </c>
      <c r="GT391" s="2">
        <v>0</v>
      </c>
      <c r="GU391" s="2" t="s">
        <v>3</v>
      </c>
      <c r="GV391" s="2">
        <f t="shared" si="568"/>
        <v>0</v>
      </c>
      <c r="GW391" s="2">
        <v>1</v>
      </c>
      <c r="GX391" s="2">
        <f t="shared" si="569"/>
        <v>0</v>
      </c>
      <c r="GY391" s="2"/>
      <c r="GZ391" s="2"/>
      <c r="HA391" s="2">
        <v>0</v>
      </c>
      <c r="HB391" s="2">
        <v>0</v>
      </c>
      <c r="HC391" s="2">
        <f t="shared" si="570"/>
        <v>0</v>
      </c>
      <c r="HD391" s="2"/>
      <c r="HE391" s="2" t="s">
        <v>3</v>
      </c>
      <c r="HF391" s="2" t="s">
        <v>3</v>
      </c>
      <c r="HG391" s="2"/>
      <c r="HH391" s="2"/>
      <c r="HI391" s="2"/>
      <c r="HJ391" s="2"/>
      <c r="HK391" s="2"/>
      <c r="HL391" s="2"/>
      <c r="HM391" s="2" t="s">
        <v>3</v>
      </c>
      <c r="HN391" s="2" t="s">
        <v>3</v>
      </c>
      <c r="HO391" s="2" t="s">
        <v>3</v>
      </c>
      <c r="HP391" s="2" t="s">
        <v>3</v>
      </c>
      <c r="HQ391" s="2" t="s">
        <v>3</v>
      </c>
      <c r="HR391" s="2"/>
      <c r="HS391" s="2">
        <v>0</v>
      </c>
      <c r="HT391" s="2"/>
      <c r="HU391" s="2"/>
      <c r="HV391" s="2"/>
      <c r="HW391" s="2"/>
      <c r="HX391" s="2"/>
      <c r="HY391" s="2"/>
      <c r="HZ391" s="2"/>
      <c r="IA391" s="2"/>
      <c r="IB391" s="2"/>
      <c r="IC391" s="2"/>
      <c r="ID391" s="2"/>
      <c r="IE391" s="2"/>
      <c r="IF391" s="2"/>
      <c r="IG391" s="2"/>
      <c r="IH391" s="2"/>
      <c r="II391" s="2"/>
      <c r="IJ391" s="2"/>
      <c r="IK391" s="2">
        <v>0</v>
      </c>
      <c r="IL391" s="2"/>
      <c r="IM391" s="2"/>
      <c r="IN391" s="2"/>
      <c r="IO391" s="2"/>
      <c r="IP391" s="2"/>
      <c r="IQ391" s="2"/>
      <c r="IR391" s="2"/>
      <c r="IS391" s="2"/>
      <c r="IT391" s="2"/>
      <c r="IU391" s="2"/>
    </row>
    <row r="392" spans="1:255" x14ac:dyDescent="0.2">
      <c r="A392">
        <v>17</v>
      </c>
      <c r="B392">
        <v>1</v>
      </c>
      <c r="E392" t="s">
        <v>3</v>
      </c>
      <c r="F392" t="s">
        <v>391</v>
      </c>
      <c r="G392" t="s">
        <v>392</v>
      </c>
      <c r="H392" t="s">
        <v>43</v>
      </c>
      <c r="I392">
        <v>0</v>
      </c>
      <c r="J392">
        <v>0</v>
      </c>
      <c r="K392">
        <v>0</v>
      </c>
      <c r="L392">
        <v>2</v>
      </c>
      <c r="M392">
        <v>2</v>
      </c>
      <c r="N392">
        <f t="shared" si="536"/>
        <v>0</v>
      </c>
      <c r="O392">
        <f t="shared" si="537"/>
        <v>0</v>
      </c>
      <c r="P392">
        <f t="shared" si="538"/>
        <v>0</v>
      </c>
      <c r="Q392">
        <f t="shared" si="539"/>
        <v>0</v>
      </c>
      <c r="R392">
        <f t="shared" si="540"/>
        <v>0</v>
      </c>
      <c r="S392">
        <f t="shared" si="541"/>
        <v>0</v>
      </c>
      <c r="T392">
        <f t="shared" si="542"/>
        <v>0</v>
      </c>
      <c r="U392">
        <f t="shared" si="543"/>
        <v>0</v>
      </c>
      <c r="V392">
        <f t="shared" si="544"/>
        <v>0</v>
      </c>
      <c r="W392">
        <f t="shared" si="545"/>
        <v>0</v>
      </c>
      <c r="X392">
        <f t="shared" si="546"/>
        <v>0</v>
      </c>
      <c r="Y392">
        <f t="shared" si="547"/>
        <v>0</v>
      </c>
      <c r="AA392">
        <v>-1</v>
      </c>
      <c r="AB392">
        <f t="shared" si="548"/>
        <v>122.13</v>
      </c>
      <c r="AC392">
        <f t="shared" si="549"/>
        <v>122.13</v>
      </c>
      <c r="AD392">
        <f t="shared" si="532"/>
        <v>0</v>
      </c>
      <c r="AE392">
        <f t="shared" si="550"/>
        <v>0</v>
      </c>
      <c r="AF392">
        <f t="shared" si="551"/>
        <v>0</v>
      </c>
      <c r="AG392">
        <f t="shared" si="552"/>
        <v>0</v>
      </c>
      <c r="AH392">
        <f t="shared" si="553"/>
        <v>0</v>
      </c>
      <c r="AI392">
        <f t="shared" si="554"/>
        <v>0</v>
      </c>
      <c r="AJ392">
        <f t="shared" si="555"/>
        <v>0</v>
      </c>
      <c r="AK392">
        <v>122.13</v>
      </c>
      <c r="AL392">
        <v>122.13</v>
      </c>
      <c r="AM392">
        <v>0</v>
      </c>
      <c r="AN392">
        <v>0</v>
      </c>
      <c r="AO392">
        <v>0</v>
      </c>
      <c r="AP392">
        <v>0</v>
      </c>
      <c r="AQ392">
        <v>0</v>
      </c>
      <c r="AR392">
        <v>0</v>
      </c>
      <c r="AS392">
        <v>0</v>
      </c>
      <c r="AT392">
        <v>0</v>
      </c>
      <c r="AU392">
        <v>0</v>
      </c>
      <c r="AV392">
        <v>1</v>
      </c>
      <c r="AW392">
        <v>1</v>
      </c>
      <c r="AZ392">
        <v>1</v>
      </c>
      <c r="BA392">
        <v>1</v>
      </c>
      <c r="BB392">
        <v>1</v>
      </c>
      <c r="BC392">
        <v>1</v>
      </c>
      <c r="BD392" t="s">
        <v>3</v>
      </c>
      <c r="BE392" t="s">
        <v>3</v>
      </c>
      <c r="BF392" t="s">
        <v>3</v>
      </c>
      <c r="BG392" t="s">
        <v>3</v>
      </c>
      <c r="BH392">
        <v>3</v>
      </c>
      <c r="BI392">
        <v>1</v>
      </c>
      <c r="BJ392" t="s">
        <v>391</v>
      </c>
      <c r="BM392">
        <v>900</v>
      </c>
      <c r="BN392">
        <v>0</v>
      </c>
      <c r="BO392" t="s">
        <v>3</v>
      </c>
      <c r="BP392">
        <v>0</v>
      </c>
      <c r="BQ392">
        <v>90</v>
      </c>
      <c r="BR392">
        <v>0</v>
      </c>
      <c r="BS392">
        <v>1</v>
      </c>
      <c r="BT392">
        <v>1</v>
      </c>
      <c r="BU392">
        <v>1</v>
      </c>
      <c r="BV392">
        <v>1</v>
      </c>
      <c r="BW392">
        <v>1</v>
      </c>
      <c r="BX392">
        <v>1</v>
      </c>
      <c r="BY392" t="s">
        <v>3</v>
      </c>
      <c r="BZ392">
        <v>0</v>
      </c>
      <c r="CA392">
        <v>0</v>
      </c>
      <c r="CB392" t="s">
        <v>3</v>
      </c>
      <c r="CE392">
        <v>0</v>
      </c>
      <c r="CF392">
        <v>0</v>
      </c>
      <c r="CG392">
        <v>0</v>
      </c>
      <c r="CH392">
        <v>0</v>
      </c>
      <c r="CI392">
        <v>0</v>
      </c>
      <c r="CJ392">
        <v>0</v>
      </c>
      <c r="CK392">
        <v>0</v>
      </c>
      <c r="CL392">
        <v>0</v>
      </c>
      <c r="CM392">
        <v>0</v>
      </c>
      <c r="CN392" t="s">
        <v>3</v>
      </c>
      <c r="CO392">
        <v>0</v>
      </c>
      <c r="CP392">
        <f t="shared" si="556"/>
        <v>0</v>
      </c>
      <c r="CQ392">
        <f t="shared" si="533"/>
        <v>122.13</v>
      </c>
      <c r="CR392">
        <f t="shared" si="534"/>
        <v>0</v>
      </c>
      <c r="CS392">
        <f t="shared" si="557"/>
        <v>0</v>
      </c>
      <c r="CT392">
        <f t="shared" si="558"/>
        <v>0</v>
      </c>
      <c r="CU392">
        <f t="shared" si="559"/>
        <v>0</v>
      </c>
      <c r="CV392">
        <f t="shared" si="560"/>
        <v>0</v>
      </c>
      <c r="CW392">
        <f t="shared" si="561"/>
        <v>0</v>
      </c>
      <c r="CX392">
        <f t="shared" si="562"/>
        <v>0</v>
      </c>
      <c r="CY392">
        <f>0</f>
        <v>0</v>
      </c>
      <c r="CZ392">
        <f>0</f>
        <v>0</v>
      </c>
      <c r="DC392" t="s">
        <v>3</v>
      </c>
      <c r="DD392" t="s">
        <v>3</v>
      </c>
      <c r="DE392" t="s">
        <v>3</v>
      </c>
      <c r="DF392" t="s">
        <v>3</v>
      </c>
      <c r="DG392" t="s">
        <v>3</v>
      </c>
      <c r="DH392" t="s">
        <v>3</v>
      </c>
      <c r="DI392" t="s">
        <v>3</v>
      </c>
      <c r="DJ392" t="s">
        <v>3</v>
      </c>
      <c r="DK392" t="s">
        <v>3</v>
      </c>
      <c r="DL392" t="s">
        <v>3</v>
      </c>
      <c r="DM392" t="s">
        <v>3</v>
      </c>
      <c r="DN392">
        <v>0</v>
      </c>
      <c r="DO392">
        <v>0</v>
      </c>
      <c r="DP392">
        <v>1</v>
      </c>
      <c r="DQ392">
        <v>1</v>
      </c>
      <c r="DU392">
        <v>1013</v>
      </c>
      <c r="DV392" t="s">
        <v>43</v>
      </c>
      <c r="DW392" t="s">
        <v>43</v>
      </c>
      <c r="DX392">
        <v>1</v>
      </c>
      <c r="DZ392" t="s">
        <v>3</v>
      </c>
      <c r="EA392" t="s">
        <v>3</v>
      </c>
      <c r="EB392" t="s">
        <v>3</v>
      </c>
      <c r="EC392" t="s">
        <v>3</v>
      </c>
      <c r="EE392">
        <v>83667261</v>
      </c>
      <c r="EF392">
        <v>90</v>
      </c>
      <c r="EG392" t="s">
        <v>321</v>
      </c>
      <c r="EH392">
        <v>0</v>
      </c>
      <c r="EI392" t="s">
        <v>3</v>
      </c>
      <c r="EJ392">
        <v>1</v>
      </c>
      <c r="EK392">
        <v>900</v>
      </c>
      <c r="EL392" t="s">
        <v>321</v>
      </c>
      <c r="EM392" t="s">
        <v>322</v>
      </c>
      <c r="EO392" t="s">
        <v>3</v>
      </c>
      <c r="EQ392">
        <v>132112</v>
      </c>
      <c r="ER392">
        <v>0</v>
      </c>
      <c r="ES392">
        <v>122.13</v>
      </c>
      <c r="ET392">
        <v>0</v>
      </c>
      <c r="EU392">
        <v>0</v>
      </c>
      <c r="EV392">
        <v>0</v>
      </c>
      <c r="EW392">
        <v>0</v>
      </c>
      <c r="EX392">
        <v>0</v>
      </c>
      <c r="EY392">
        <v>0</v>
      </c>
      <c r="FQ392">
        <v>0</v>
      </c>
      <c r="FR392">
        <v>0</v>
      </c>
      <c r="FS392">
        <v>0</v>
      </c>
      <c r="FX392">
        <v>0</v>
      </c>
      <c r="FY392">
        <v>0</v>
      </c>
      <c r="GA392" t="s">
        <v>3</v>
      </c>
      <c r="GD392">
        <v>1</v>
      </c>
      <c r="GF392">
        <v>-1039263425</v>
      </c>
      <c r="GG392">
        <v>2</v>
      </c>
      <c r="GH392">
        <v>0</v>
      </c>
      <c r="GI392">
        <v>-2</v>
      </c>
      <c r="GJ392">
        <v>0</v>
      </c>
      <c r="GK392">
        <v>0</v>
      </c>
      <c r="GL392">
        <f t="shared" si="563"/>
        <v>0</v>
      </c>
      <c r="GM392">
        <f t="shared" si="564"/>
        <v>0</v>
      </c>
      <c r="GN392">
        <f t="shared" si="565"/>
        <v>0</v>
      </c>
      <c r="GO392">
        <f t="shared" si="566"/>
        <v>0</v>
      </c>
      <c r="GP392">
        <f t="shared" si="567"/>
        <v>0</v>
      </c>
      <c r="GR392">
        <v>0</v>
      </c>
      <c r="GS392">
        <v>0</v>
      </c>
      <c r="GT392">
        <v>0</v>
      </c>
      <c r="GU392" t="s">
        <v>3</v>
      </c>
      <c r="GV392">
        <f t="shared" si="568"/>
        <v>0</v>
      </c>
      <c r="GW392">
        <v>1</v>
      </c>
      <c r="GX392">
        <f t="shared" si="569"/>
        <v>0</v>
      </c>
      <c r="HA392">
        <v>0</v>
      </c>
      <c r="HB392">
        <v>0</v>
      </c>
      <c r="HC392">
        <f t="shared" si="570"/>
        <v>0</v>
      </c>
      <c r="HE392" t="s">
        <v>3</v>
      </c>
      <c r="HF392" t="s">
        <v>3</v>
      </c>
      <c r="HM392" t="s">
        <v>3</v>
      </c>
      <c r="HN392" t="s">
        <v>3</v>
      </c>
      <c r="HO392" t="s">
        <v>3</v>
      </c>
      <c r="HP392" t="s">
        <v>3</v>
      </c>
      <c r="HQ392" t="s">
        <v>3</v>
      </c>
      <c r="HS392">
        <v>0</v>
      </c>
      <c r="IK392">
        <v>0</v>
      </c>
    </row>
    <row r="393" spans="1:255" x14ac:dyDescent="0.2">
      <c r="A393" s="2">
        <v>17</v>
      </c>
      <c r="B393" s="2">
        <v>1</v>
      </c>
      <c r="C393" s="2"/>
      <c r="D393" s="2"/>
      <c r="E393" s="2" t="s">
        <v>393</v>
      </c>
      <c r="F393" s="2" t="s">
        <v>394</v>
      </c>
      <c r="G393" s="2" t="s">
        <v>395</v>
      </c>
      <c r="H393" s="2" t="s">
        <v>43</v>
      </c>
      <c r="I393" s="2">
        <v>0</v>
      </c>
      <c r="J393" s="2">
        <v>0</v>
      </c>
      <c r="K393" s="2">
        <v>0</v>
      </c>
      <c r="L393" s="2">
        <v>6</v>
      </c>
      <c r="M393" s="2">
        <v>6</v>
      </c>
      <c r="N393" s="2">
        <f t="shared" si="536"/>
        <v>0</v>
      </c>
      <c r="O393" s="2">
        <f t="shared" si="537"/>
        <v>0</v>
      </c>
      <c r="P393" s="2">
        <f t="shared" si="538"/>
        <v>0</v>
      </c>
      <c r="Q393" s="2">
        <f t="shared" si="539"/>
        <v>0</v>
      </c>
      <c r="R393" s="2">
        <f t="shared" si="540"/>
        <v>0</v>
      </c>
      <c r="S393" s="2">
        <f t="shared" si="541"/>
        <v>0</v>
      </c>
      <c r="T393" s="2">
        <f t="shared" si="542"/>
        <v>0</v>
      </c>
      <c r="U393" s="2">
        <f t="shared" si="543"/>
        <v>0</v>
      </c>
      <c r="V393" s="2">
        <f t="shared" si="544"/>
        <v>0</v>
      </c>
      <c r="W393" s="2">
        <f t="shared" si="545"/>
        <v>0</v>
      </c>
      <c r="X393" s="2">
        <f t="shared" si="546"/>
        <v>0</v>
      </c>
      <c r="Y393" s="2">
        <f t="shared" si="547"/>
        <v>0</v>
      </c>
      <c r="Z393" s="2"/>
      <c r="AA393" s="2">
        <v>85057682</v>
      </c>
      <c r="AB393" s="2">
        <f t="shared" si="548"/>
        <v>583.23</v>
      </c>
      <c r="AC393" s="2">
        <f t="shared" si="549"/>
        <v>583.23</v>
      </c>
      <c r="AD393" s="2">
        <f t="shared" si="532"/>
        <v>0</v>
      </c>
      <c r="AE393" s="2">
        <f t="shared" si="550"/>
        <v>0</v>
      </c>
      <c r="AF393" s="2">
        <f t="shared" si="551"/>
        <v>0</v>
      </c>
      <c r="AG393" s="2">
        <f t="shared" si="552"/>
        <v>0</v>
      </c>
      <c r="AH393" s="2">
        <f t="shared" si="553"/>
        <v>0</v>
      </c>
      <c r="AI393" s="2">
        <f t="shared" si="554"/>
        <v>0</v>
      </c>
      <c r="AJ393" s="2">
        <f t="shared" si="555"/>
        <v>0</v>
      </c>
      <c r="AK393" s="2">
        <v>583.23</v>
      </c>
      <c r="AL393" s="2">
        <v>583.23</v>
      </c>
      <c r="AM393" s="2">
        <v>0</v>
      </c>
      <c r="AN393" s="2">
        <v>0</v>
      </c>
      <c r="AO393" s="2">
        <v>0</v>
      </c>
      <c r="AP393" s="2">
        <v>0</v>
      </c>
      <c r="AQ393" s="2">
        <v>0</v>
      </c>
      <c r="AR393" s="2">
        <v>0</v>
      </c>
      <c r="AS393" s="2">
        <v>0</v>
      </c>
      <c r="AT393" s="2">
        <v>0</v>
      </c>
      <c r="AU393" s="2">
        <v>0</v>
      </c>
      <c r="AV393" s="2">
        <v>1</v>
      </c>
      <c r="AW393" s="2">
        <v>1</v>
      </c>
      <c r="AX393" s="2"/>
      <c r="AY393" s="2"/>
      <c r="AZ393" s="2">
        <v>1</v>
      </c>
      <c r="BA393" s="2">
        <v>1</v>
      </c>
      <c r="BB393" s="2">
        <v>1</v>
      </c>
      <c r="BC393" s="2">
        <v>1</v>
      </c>
      <c r="BD393" s="2" t="s">
        <v>3</v>
      </c>
      <c r="BE393" s="2" t="s">
        <v>3</v>
      </c>
      <c r="BF393" s="2" t="s">
        <v>3</v>
      </c>
      <c r="BG393" s="2" t="s">
        <v>3</v>
      </c>
      <c r="BH393" s="2">
        <v>3</v>
      </c>
      <c r="BI393" s="2">
        <v>1</v>
      </c>
      <c r="BJ393" s="2" t="s">
        <v>394</v>
      </c>
      <c r="BK393" s="2"/>
      <c r="BL393" s="2"/>
      <c r="BM393" s="2">
        <v>900</v>
      </c>
      <c r="BN393" s="2">
        <v>0</v>
      </c>
      <c r="BO393" s="2" t="s">
        <v>3</v>
      </c>
      <c r="BP393" s="2">
        <v>0</v>
      </c>
      <c r="BQ393" s="2">
        <v>90</v>
      </c>
      <c r="BR393" s="2">
        <v>0</v>
      </c>
      <c r="BS393" s="2">
        <v>1</v>
      </c>
      <c r="BT393" s="2">
        <v>1</v>
      </c>
      <c r="BU393" s="2">
        <v>1</v>
      </c>
      <c r="BV393" s="2">
        <v>1</v>
      </c>
      <c r="BW393" s="2">
        <v>1</v>
      </c>
      <c r="BX393" s="2">
        <v>1</v>
      </c>
      <c r="BY393" s="2" t="s">
        <v>3</v>
      </c>
      <c r="BZ393" s="2">
        <v>0</v>
      </c>
      <c r="CA393" s="2">
        <v>0</v>
      </c>
      <c r="CB393" s="2" t="s">
        <v>3</v>
      </c>
      <c r="CC393" s="2"/>
      <c r="CD393" s="2"/>
      <c r="CE393" s="2">
        <v>0</v>
      </c>
      <c r="CF393" s="2">
        <v>0</v>
      </c>
      <c r="CG393" s="2">
        <v>0</v>
      </c>
      <c r="CH393" s="2">
        <v>29</v>
      </c>
      <c r="CI393" s="2">
        <v>0</v>
      </c>
      <c r="CJ393" s="2">
        <v>0</v>
      </c>
      <c r="CK393" s="2">
        <v>0</v>
      </c>
      <c r="CL393" s="2">
        <v>0</v>
      </c>
      <c r="CM393" s="2">
        <v>0</v>
      </c>
      <c r="CN393" s="2" t="s">
        <v>3</v>
      </c>
      <c r="CO393" s="2">
        <v>0</v>
      </c>
      <c r="CP393" s="2">
        <f t="shared" si="556"/>
        <v>0</v>
      </c>
      <c r="CQ393" s="2">
        <f t="shared" si="533"/>
        <v>583.23</v>
      </c>
      <c r="CR393" s="2">
        <f t="shared" si="534"/>
        <v>0</v>
      </c>
      <c r="CS393" s="2">
        <f t="shared" si="557"/>
        <v>0</v>
      </c>
      <c r="CT393" s="2">
        <f t="shared" si="558"/>
        <v>0</v>
      </c>
      <c r="CU393" s="2">
        <f t="shared" si="559"/>
        <v>0</v>
      </c>
      <c r="CV393" s="2">
        <f t="shared" si="560"/>
        <v>0</v>
      </c>
      <c r="CW393" s="2">
        <f t="shared" si="561"/>
        <v>0</v>
      </c>
      <c r="CX393" s="2">
        <f t="shared" si="562"/>
        <v>0</v>
      </c>
      <c r="CY393" s="2">
        <f>0</f>
        <v>0</v>
      </c>
      <c r="CZ393" s="2">
        <f>0</f>
        <v>0</v>
      </c>
      <c r="DA393" s="2"/>
      <c r="DB393" s="2"/>
      <c r="DC393" s="2" t="s">
        <v>3</v>
      </c>
      <c r="DD393" s="2" t="s">
        <v>3</v>
      </c>
      <c r="DE393" s="2" t="s">
        <v>3</v>
      </c>
      <c r="DF393" s="2" t="s">
        <v>3</v>
      </c>
      <c r="DG393" s="2" t="s">
        <v>3</v>
      </c>
      <c r="DH393" s="2" t="s">
        <v>3</v>
      </c>
      <c r="DI393" s="2" t="s">
        <v>3</v>
      </c>
      <c r="DJ393" s="2" t="s">
        <v>3</v>
      </c>
      <c r="DK393" s="2" t="s">
        <v>3</v>
      </c>
      <c r="DL393" s="2" t="s">
        <v>3</v>
      </c>
      <c r="DM393" s="2" t="s">
        <v>3</v>
      </c>
      <c r="DN393" s="2">
        <v>0</v>
      </c>
      <c r="DO393" s="2">
        <v>0</v>
      </c>
      <c r="DP393" s="2">
        <v>1</v>
      </c>
      <c r="DQ393" s="2">
        <v>1</v>
      </c>
      <c r="DR393" s="2"/>
      <c r="DS393" s="2"/>
      <c r="DT393" s="2"/>
      <c r="DU393" s="2">
        <v>1013</v>
      </c>
      <c r="DV393" s="2" t="s">
        <v>43</v>
      </c>
      <c r="DW393" s="2" t="s">
        <v>43</v>
      </c>
      <c r="DX393" s="2">
        <v>1</v>
      </c>
      <c r="DY393" s="2"/>
      <c r="DZ393" s="2" t="s">
        <v>3</v>
      </c>
      <c r="EA393" s="2" t="s">
        <v>3</v>
      </c>
      <c r="EB393" s="2" t="s">
        <v>3</v>
      </c>
      <c r="EC393" s="2" t="s">
        <v>3</v>
      </c>
      <c r="ED393" s="2"/>
      <c r="EE393" s="2">
        <v>83667261</v>
      </c>
      <c r="EF393" s="2">
        <v>90</v>
      </c>
      <c r="EG393" s="2" t="s">
        <v>321</v>
      </c>
      <c r="EH393" s="2">
        <v>0</v>
      </c>
      <c r="EI393" s="2" t="s">
        <v>3</v>
      </c>
      <c r="EJ393" s="2">
        <v>1</v>
      </c>
      <c r="EK393" s="2">
        <v>900</v>
      </c>
      <c r="EL393" s="2" t="s">
        <v>321</v>
      </c>
      <c r="EM393" s="2" t="s">
        <v>322</v>
      </c>
      <c r="EN393" s="2"/>
      <c r="EO393" s="2" t="s">
        <v>3</v>
      </c>
      <c r="EP393" s="2"/>
      <c r="EQ393" s="2">
        <v>131088</v>
      </c>
      <c r="ER393" s="2">
        <v>0</v>
      </c>
      <c r="ES393" s="2">
        <v>583.23</v>
      </c>
      <c r="ET393" s="2">
        <v>0</v>
      </c>
      <c r="EU393" s="2">
        <v>0</v>
      </c>
      <c r="EV393" s="2">
        <v>0</v>
      </c>
      <c r="EW393" s="2">
        <v>0</v>
      </c>
      <c r="EX393" s="2">
        <v>0</v>
      </c>
      <c r="EY393" s="2">
        <v>0</v>
      </c>
      <c r="EZ393" s="2">
        <v>5</v>
      </c>
      <c r="FA393" s="2"/>
      <c r="FB393" s="2"/>
      <c r="FC393" s="2">
        <v>0</v>
      </c>
      <c r="FD393" s="2">
        <v>18</v>
      </c>
      <c r="FE393" s="2"/>
      <c r="FF393" s="2">
        <v>583.23</v>
      </c>
      <c r="FG393" s="2"/>
      <c r="FH393" s="2"/>
      <c r="FI393" s="2"/>
      <c r="FJ393" s="2"/>
      <c r="FK393" s="2"/>
      <c r="FL393" s="2"/>
      <c r="FM393" s="2"/>
      <c r="FN393" s="2"/>
      <c r="FO393" s="2"/>
      <c r="FP393" s="2"/>
      <c r="FQ393" s="2">
        <v>0</v>
      </c>
      <c r="FR393" s="2">
        <v>0</v>
      </c>
      <c r="FS393" s="2">
        <v>0</v>
      </c>
      <c r="FT393" s="2"/>
      <c r="FU393" s="2"/>
      <c r="FV393" s="2"/>
      <c r="FW393" s="2"/>
      <c r="FX393" s="2">
        <v>0</v>
      </c>
      <c r="FY393" s="2">
        <v>0</v>
      </c>
      <c r="FZ393" s="2"/>
      <c r="GA393" s="2" t="s">
        <v>3</v>
      </c>
      <c r="GB393" s="2"/>
      <c r="GC393" s="2"/>
      <c r="GD393" s="2">
        <v>1</v>
      </c>
      <c r="GE393" s="2"/>
      <c r="GF393" s="2">
        <v>570334633</v>
      </c>
      <c r="GG393" s="2">
        <v>2</v>
      </c>
      <c r="GH393" s="2">
        <v>3</v>
      </c>
      <c r="GI393" s="2">
        <v>-2</v>
      </c>
      <c r="GJ393" s="2">
        <v>0</v>
      </c>
      <c r="GK393" s="2">
        <v>0</v>
      </c>
      <c r="GL393" s="2">
        <f t="shared" si="563"/>
        <v>0</v>
      </c>
      <c r="GM393" s="2">
        <f t="shared" si="564"/>
        <v>0</v>
      </c>
      <c r="GN393" s="2">
        <f t="shared" si="565"/>
        <v>0</v>
      </c>
      <c r="GO393" s="2">
        <f t="shared" si="566"/>
        <v>0</v>
      </c>
      <c r="GP393" s="2">
        <f t="shared" si="567"/>
        <v>0</v>
      </c>
      <c r="GQ393" s="2"/>
      <c r="GR393" s="2">
        <v>1</v>
      </c>
      <c r="GS393" s="2">
        <v>1</v>
      </c>
      <c r="GT393" s="2">
        <v>0</v>
      </c>
      <c r="GU393" s="2" t="s">
        <v>3</v>
      </c>
      <c r="GV393" s="2">
        <f t="shared" si="568"/>
        <v>0</v>
      </c>
      <c r="GW393" s="2">
        <v>1</v>
      </c>
      <c r="GX393" s="2">
        <f t="shared" si="569"/>
        <v>0</v>
      </c>
      <c r="GY393" s="2"/>
      <c r="GZ393" s="2"/>
      <c r="HA393" s="2">
        <v>0</v>
      </c>
      <c r="HB393" s="2">
        <v>0</v>
      </c>
      <c r="HC393" s="2">
        <f t="shared" si="570"/>
        <v>0</v>
      </c>
      <c r="HD393" s="2"/>
      <c r="HE393" s="2" t="s">
        <v>3</v>
      </c>
      <c r="HF393" s="2" t="s">
        <v>3</v>
      </c>
      <c r="HG393" s="2">
        <f t="shared" ref="HG393:HG402" si="571">ROUND(ROUND(AL393,2)*I393,2)</f>
        <v>0</v>
      </c>
      <c r="HH393" s="2"/>
      <c r="HI393" s="2"/>
      <c r="HJ393" s="2"/>
      <c r="HK393" s="2"/>
      <c r="HL393" s="2"/>
      <c r="HM393" s="2" t="s">
        <v>3</v>
      </c>
      <c r="HN393" s="2" t="s">
        <v>3</v>
      </c>
      <c r="HO393" s="2" t="s">
        <v>3</v>
      </c>
      <c r="HP393" s="2" t="s">
        <v>3</v>
      </c>
      <c r="HQ393" s="2" t="s">
        <v>3</v>
      </c>
      <c r="HR393" s="2"/>
      <c r="HS393" s="2">
        <v>0</v>
      </c>
      <c r="HT393" s="2"/>
      <c r="HU393" s="2"/>
      <c r="HV393" s="2"/>
      <c r="HW393" s="2"/>
      <c r="HX393" s="2"/>
      <c r="HY393" s="2"/>
      <c r="HZ393" s="2"/>
      <c r="IA393" s="2"/>
      <c r="IB393" s="2"/>
      <c r="IC393" s="2"/>
      <c r="ID393" s="2"/>
      <c r="IE393" s="2"/>
      <c r="IF393" s="2"/>
      <c r="IG393" s="2"/>
      <c r="IH393" s="2"/>
      <c r="II393" s="2"/>
      <c r="IJ393" s="2"/>
      <c r="IK393" s="2">
        <v>0</v>
      </c>
      <c r="IL393" s="2"/>
      <c r="IM393" s="2"/>
      <c r="IN393" s="2"/>
      <c r="IO393" s="2"/>
      <c r="IP393" s="2"/>
      <c r="IQ393" s="2"/>
      <c r="IR393" s="2"/>
      <c r="IS393" s="2"/>
      <c r="IT393" s="2"/>
      <c r="IU393" s="2"/>
    </row>
    <row r="394" spans="1:255" x14ac:dyDescent="0.2">
      <c r="A394">
        <v>17</v>
      </c>
      <c r="B394">
        <v>1</v>
      </c>
      <c r="E394" t="s">
        <v>393</v>
      </c>
      <c r="F394" t="s">
        <v>394</v>
      </c>
      <c r="G394" t="s">
        <v>395</v>
      </c>
      <c r="H394" t="s">
        <v>43</v>
      </c>
      <c r="I394">
        <v>0</v>
      </c>
      <c r="J394">
        <v>0</v>
      </c>
      <c r="K394">
        <v>0</v>
      </c>
      <c r="L394">
        <v>6</v>
      </c>
      <c r="M394">
        <v>6</v>
      </c>
      <c r="N394">
        <f t="shared" si="536"/>
        <v>0</v>
      </c>
      <c r="O394">
        <f t="shared" si="537"/>
        <v>0</v>
      </c>
      <c r="P394">
        <f t="shared" si="538"/>
        <v>0</v>
      </c>
      <c r="Q394">
        <f t="shared" si="539"/>
        <v>0</v>
      </c>
      <c r="R394">
        <f t="shared" si="540"/>
        <v>0</v>
      </c>
      <c r="S394">
        <f t="shared" si="541"/>
        <v>0</v>
      </c>
      <c r="T394">
        <f t="shared" si="542"/>
        <v>0</v>
      </c>
      <c r="U394">
        <f t="shared" si="543"/>
        <v>0</v>
      </c>
      <c r="V394">
        <f t="shared" si="544"/>
        <v>0</v>
      </c>
      <c r="W394">
        <f t="shared" si="545"/>
        <v>0</v>
      </c>
      <c r="X394">
        <f t="shared" si="546"/>
        <v>0</v>
      </c>
      <c r="Y394">
        <f t="shared" si="547"/>
        <v>0</v>
      </c>
      <c r="AA394">
        <v>85057623</v>
      </c>
      <c r="AB394">
        <f t="shared" si="548"/>
        <v>583.23</v>
      </c>
      <c r="AC394">
        <f t="shared" si="549"/>
        <v>583.23</v>
      </c>
      <c r="AD394">
        <f t="shared" si="532"/>
        <v>0</v>
      </c>
      <c r="AE394">
        <f t="shared" si="550"/>
        <v>0</v>
      </c>
      <c r="AF394">
        <f t="shared" si="551"/>
        <v>0</v>
      </c>
      <c r="AG394">
        <f t="shared" si="552"/>
        <v>0</v>
      </c>
      <c r="AH394">
        <f t="shared" si="553"/>
        <v>0</v>
      </c>
      <c r="AI394">
        <f t="shared" si="554"/>
        <v>0</v>
      </c>
      <c r="AJ394">
        <f t="shared" si="555"/>
        <v>0</v>
      </c>
      <c r="AK394">
        <v>583.23</v>
      </c>
      <c r="AL394">
        <v>583.23</v>
      </c>
      <c r="AM394">
        <v>0</v>
      </c>
      <c r="AN394">
        <v>0</v>
      </c>
      <c r="AO394">
        <v>0</v>
      </c>
      <c r="AP394">
        <v>0</v>
      </c>
      <c r="AQ394">
        <v>0</v>
      </c>
      <c r="AR394">
        <v>0</v>
      </c>
      <c r="AS394">
        <v>0</v>
      </c>
      <c r="AT394">
        <v>0</v>
      </c>
      <c r="AU394">
        <v>0</v>
      </c>
      <c r="AV394">
        <v>1</v>
      </c>
      <c r="AW394">
        <v>1</v>
      </c>
      <c r="AZ394">
        <v>1</v>
      </c>
      <c r="BA394">
        <v>1</v>
      </c>
      <c r="BB394">
        <v>1</v>
      </c>
      <c r="BC394">
        <v>1</v>
      </c>
      <c r="BD394" t="s">
        <v>3</v>
      </c>
      <c r="BE394" t="s">
        <v>3</v>
      </c>
      <c r="BF394" t="s">
        <v>3</v>
      </c>
      <c r="BG394" t="s">
        <v>3</v>
      </c>
      <c r="BH394">
        <v>3</v>
      </c>
      <c r="BI394">
        <v>1</v>
      </c>
      <c r="BJ394" t="s">
        <v>394</v>
      </c>
      <c r="BM394">
        <v>900</v>
      </c>
      <c r="BN394">
        <v>0</v>
      </c>
      <c r="BO394" t="s">
        <v>3</v>
      </c>
      <c r="BP394">
        <v>0</v>
      </c>
      <c r="BQ394">
        <v>90</v>
      </c>
      <c r="BR394">
        <v>0</v>
      </c>
      <c r="BS394">
        <v>1</v>
      </c>
      <c r="BT394">
        <v>1</v>
      </c>
      <c r="BU394">
        <v>1</v>
      </c>
      <c r="BV394">
        <v>1</v>
      </c>
      <c r="BW394">
        <v>1</v>
      </c>
      <c r="BX394">
        <v>1</v>
      </c>
      <c r="BY394" t="s">
        <v>3</v>
      </c>
      <c r="BZ394">
        <v>0</v>
      </c>
      <c r="CA394">
        <v>0</v>
      </c>
      <c r="CB394" t="s">
        <v>3</v>
      </c>
      <c r="CE394">
        <v>0</v>
      </c>
      <c r="CF394">
        <v>0</v>
      </c>
      <c r="CG394">
        <v>0</v>
      </c>
      <c r="CH394">
        <v>29</v>
      </c>
      <c r="CI394">
        <v>0</v>
      </c>
      <c r="CJ394">
        <v>0</v>
      </c>
      <c r="CK394">
        <v>0</v>
      </c>
      <c r="CL394">
        <v>0</v>
      </c>
      <c r="CM394">
        <v>0</v>
      </c>
      <c r="CN394" t="s">
        <v>3</v>
      </c>
      <c r="CO394">
        <v>0</v>
      </c>
      <c r="CP394">
        <f t="shared" si="556"/>
        <v>0</v>
      </c>
      <c r="CQ394">
        <f t="shared" si="533"/>
        <v>583.23</v>
      </c>
      <c r="CR394">
        <f t="shared" si="534"/>
        <v>0</v>
      </c>
      <c r="CS394">
        <f t="shared" si="557"/>
        <v>0</v>
      </c>
      <c r="CT394">
        <f t="shared" si="558"/>
        <v>0</v>
      </c>
      <c r="CU394">
        <f t="shared" si="559"/>
        <v>0</v>
      </c>
      <c r="CV394">
        <f t="shared" si="560"/>
        <v>0</v>
      </c>
      <c r="CW394">
        <f t="shared" si="561"/>
        <v>0</v>
      </c>
      <c r="CX394">
        <f t="shared" si="562"/>
        <v>0</v>
      </c>
      <c r="CY394">
        <f>0</f>
        <v>0</v>
      </c>
      <c r="CZ394">
        <f>0</f>
        <v>0</v>
      </c>
      <c r="DC394" t="s">
        <v>3</v>
      </c>
      <c r="DD394" t="s">
        <v>3</v>
      </c>
      <c r="DE394" t="s">
        <v>3</v>
      </c>
      <c r="DF394" t="s">
        <v>3</v>
      </c>
      <c r="DG394" t="s">
        <v>3</v>
      </c>
      <c r="DH394" t="s">
        <v>3</v>
      </c>
      <c r="DI394" t="s">
        <v>3</v>
      </c>
      <c r="DJ394" t="s">
        <v>3</v>
      </c>
      <c r="DK394" t="s">
        <v>3</v>
      </c>
      <c r="DL394" t="s">
        <v>3</v>
      </c>
      <c r="DM394" t="s">
        <v>3</v>
      </c>
      <c r="DN394">
        <v>0</v>
      </c>
      <c r="DO394">
        <v>0</v>
      </c>
      <c r="DP394">
        <v>1</v>
      </c>
      <c r="DQ394">
        <v>1</v>
      </c>
      <c r="DU394">
        <v>1013</v>
      </c>
      <c r="DV394" t="s">
        <v>43</v>
      </c>
      <c r="DW394" t="s">
        <v>43</v>
      </c>
      <c r="DX394">
        <v>1</v>
      </c>
      <c r="DZ394" t="s">
        <v>3</v>
      </c>
      <c r="EA394" t="s">
        <v>3</v>
      </c>
      <c r="EB394" t="s">
        <v>3</v>
      </c>
      <c r="EC394" t="s">
        <v>3</v>
      </c>
      <c r="EE394">
        <v>83667261</v>
      </c>
      <c r="EF394">
        <v>90</v>
      </c>
      <c r="EG394" t="s">
        <v>321</v>
      </c>
      <c r="EH394">
        <v>0</v>
      </c>
      <c r="EI394" t="s">
        <v>3</v>
      </c>
      <c r="EJ394">
        <v>1</v>
      </c>
      <c r="EK394">
        <v>900</v>
      </c>
      <c r="EL394" t="s">
        <v>321</v>
      </c>
      <c r="EM394" t="s">
        <v>322</v>
      </c>
      <c r="EO394" t="s">
        <v>3</v>
      </c>
      <c r="EQ394">
        <v>131088</v>
      </c>
      <c r="ER394">
        <v>0</v>
      </c>
      <c r="ES394">
        <v>583.23</v>
      </c>
      <c r="ET394">
        <v>0</v>
      </c>
      <c r="EU394">
        <v>0</v>
      </c>
      <c r="EV394">
        <v>0</v>
      </c>
      <c r="EW394">
        <v>0</v>
      </c>
      <c r="EX394">
        <v>0</v>
      </c>
      <c r="EY394">
        <v>0</v>
      </c>
      <c r="EZ394">
        <v>5</v>
      </c>
      <c r="FC394">
        <v>0</v>
      </c>
      <c r="FD394">
        <v>18</v>
      </c>
      <c r="FF394">
        <v>583.23</v>
      </c>
      <c r="FQ394">
        <v>0</v>
      </c>
      <c r="FR394">
        <v>0</v>
      </c>
      <c r="FS394">
        <v>0</v>
      </c>
      <c r="FX394">
        <v>0</v>
      </c>
      <c r="FY394">
        <v>0</v>
      </c>
      <c r="GA394" t="s">
        <v>3</v>
      </c>
      <c r="GD394">
        <v>1</v>
      </c>
      <c r="GF394">
        <v>570334633</v>
      </c>
      <c r="GG394">
        <v>2</v>
      </c>
      <c r="GH394">
        <v>3</v>
      </c>
      <c r="GI394">
        <v>-2</v>
      </c>
      <c r="GJ394">
        <v>0</v>
      </c>
      <c r="GK394">
        <v>0</v>
      </c>
      <c r="GL394">
        <f t="shared" si="563"/>
        <v>0</v>
      </c>
      <c r="GM394">
        <f t="shared" si="564"/>
        <v>0</v>
      </c>
      <c r="GN394">
        <f t="shared" si="565"/>
        <v>0</v>
      </c>
      <c r="GO394">
        <f t="shared" si="566"/>
        <v>0</v>
      </c>
      <c r="GP394">
        <f t="shared" si="567"/>
        <v>0</v>
      </c>
      <c r="GR394">
        <v>1</v>
      </c>
      <c r="GS394">
        <v>1</v>
      </c>
      <c r="GT394">
        <v>0</v>
      </c>
      <c r="GU394" t="s">
        <v>3</v>
      </c>
      <c r="GV394">
        <f t="shared" si="568"/>
        <v>0</v>
      </c>
      <c r="GW394">
        <v>1</v>
      </c>
      <c r="GX394">
        <f t="shared" si="569"/>
        <v>0</v>
      </c>
      <c r="HA394">
        <v>0</v>
      </c>
      <c r="HB394">
        <v>0</v>
      </c>
      <c r="HC394">
        <f t="shared" si="570"/>
        <v>0</v>
      </c>
      <c r="HE394" t="s">
        <v>3</v>
      </c>
      <c r="HF394" t="s">
        <v>3</v>
      </c>
      <c r="HG394">
        <f t="shared" si="571"/>
        <v>0</v>
      </c>
      <c r="HM394" t="s">
        <v>3</v>
      </c>
      <c r="HN394" t="s">
        <v>3</v>
      </c>
      <c r="HO394" t="s">
        <v>3</v>
      </c>
      <c r="HP394" t="s">
        <v>3</v>
      </c>
      <c r="HQ394" t="s">
        <v>3</v>
      </c>
      <c r="HS394">
        <v>0</v>
      </c>
      <c r="IK394">
        <v>0</v>
      </c>
    </row>
    <row r="395" spans="1:255" x14ac:dyDescent="0.2">
      <c r="A395" s="2">
        <v>17</v>
      </c>
      <c r="B395" s="2">
        <v>1</v>
      </c>
      <c r="C395" s="2"/>
      <c r="D395" s="2"/>
      <c r="E395" s="2" t="s">
        <v>396</v>
      </c>
      <c r="F395" s="2" t="s">
        <v>397</v>
      </c>
      <c r="G395" s="2" t="s">
        <v>398</v>
      </c>
      <c r="H395" s="2" t="s">
        <v>43</v>
      </c>
      <c r="I395" s="2">
        <v>0</v>
      </c>
      <c r="J395" s="2">
        <v>0</v>
      </c>
      <c r="K395" s="2">
        <v>0</v>
      </c>
      <c r="L395" s="2">
        <v>8</v>
      </c>
      <c r="M395" s="2">
        <v>8</v>
      </c>
      <c r="N395" s="2">
        <f t="shared" si="536"/>
        <v>0</v>
      </c>
      <c r="O395" s="2">
        <f t="shared" si="537"/>
        <v>0</v>
      </c>
      <c r="P395" s="2">
        <f t="shared" si="538"/>
        <v>0</v>
      </c>
      <c r="Q395" s="2">
        <f t="shared" si="539"/>
        <v>0</v>
      </c>
      <c r="R395" s="2">
        <f t="shared" si="540"/>
        <v>0</v>
      </c>
      <c r="S395" s="2">
        <f t="shared" si="541"/>
        <v>0</v>
      </c>
      <c r="T395" s="2">
        <f t="shared" si="542"/>
        <v>0</v>
      </c>
      <c r="U395" s="2">
        <f t="shared" si="543"/>
        <v>0</v>
      </c>
      <c r="V395" s="2">
        <f t="shared" si="544"/>
        <v>0</v>
      </c>
      <c r="W395" s="2">
        <f t="shared" si="545"/>
        <v>0</v>
      </c>
      <c r="X395" s="2">
        <f t="shared" si="546"/>
        <v>0</v>
      </c>
      <c r="Y395" s="2">
        <f t="shared" si="547"/>
        <v>0</v>
      </c>
      <c r="Z395" s="2"/>
      <c r="AA395" s="2">
        <v>85057682</v>
      </c>
      <c r="AB395" s="2">
        <f t="shared" si="548"/>
        <v>660.74</v>
      </c>
      <c r="AC395" s="2">
        <f t="shared" si="549"/>
        <v>660.74</v>
      </c>
      <c r="AD395" s="2">
        <f t="shared" si="532"/>
        <v>0</v>
      </c>
      <c r="AE395" s="2">
        <f t="shared" si="550"/>
        <v>0</v>
      </c>
      <c r="AF395" s="2">
        <f t="shared" si="551"/>
        <v>0</v>
      </c>
      <c r="AG395" s="2">
        <f t="shared" si="552"/>
        <v>0</v>
      </c>
      <c r="AH395" s="2">
        <f t="shared" si="553"/>
        <v>0</v>
      </c>
      <c r="AI395" s="2">
        <f t="shared" si="554"/>
        <v>0</v>
      </c>
      <c r="AJ395" s="2">
        <f t="shared" si="555"/>
        <v>0</v>
      </c>
      <c r="AK395" s="2">
        <v>660.74</v>
      </c>
      <c r="AL395" s="2">
        <v>660.74</v>
      </c>
      <c r="AM395" s="2">
        <v>0</v>
      </c>
      <c r="AN395" s="2">
        <v>0</v>
      </c>
      <c r="AO395" s="2">
        <v>0</v>
      </c>
      <c r="AP395" s="2">
        <v>0</v>
      </c>
      <c r="AQ395" s="2">
        <v>0</v>
      </c>
      <c r="AR395" s="2">
        <v>0</v>
      </c>
      <c r="AS395" s="2">
        <v>0</v>
      </c>
      <c r="AT395" s="2">
        <v>0</v>
      </c>
      <c r="AU395" s="2">
        <v>0</v>
      </c>
      <c r="AV395" s="2">
        <v>1</v>
      </c>
      <c r="AW395" s="2">
        <v>1</v>
      </c>
      <c r="AX395" s="2"/>
      <c r="AY395" s="2"/>
      <c r="AZ395" s="2">
        <v>1</v>
      </c>
      <c r="BA395" s="2">
        <v>1</v>
      </c>
      <c r="BB395" s="2">
        <v>1</v>
      </c>
      <c r="BC395" s="2">
        <v>1</v>
      </c>
      <c r="BD395" s="2" t="s">
        <v>3</v>
      </c>
      <c r="BE395" s="2" t="s">
        <v>3</v>
      </c>
      <c r="BF395" s="2" t="s">
        <v>3</v>
      </c>
      <c r="BG395" s="2" t="s">
        <v>3</v>
      </c>
      <c r="BH395" s="2">
        <v>3</v>
      </c>
      <c r="BI395" s="2">
        <v>1</v>
      </c>
      <c r="BJ395" s="2" t="s">
        <v>397</v>
      </c>
      <c r="BK395" s="2"/>
      <c r="BL395" s="2"/>
      <c r="BM395" s="2">
        <v>900</v>
      </c>
      <c r="BN395" s="2">
        <v>0</v>
      </c>
      <c r="BO395" s="2" t="s">
        <v>3</v>
      </c>
      <c r="BP395" s="2">
        <v>0</v>
      </c>
      <c r="BQ395" s="2">
        <v>90</v>
      </c>
      <c r="BR395" s="2">
        <v>0</v>
      </c>
      <c r="BS395" s="2">
        <v>1</v>
      </c>
      <c r="BT395" s="2">
        <v>1</v>
      </c>
      <c r="BU395" s="2">
        <v>1</v>
      </c>
      <c r="BV395" s="2">
        <v>1</v>
      </c>
      <c r="BW395" s="2">
        <v>1</v>
      </c>
      <c r="BX395" s="2">
        <v>1</v>
      </c>
      <c r="BY395" s="2" t="s">
        <v>3</v>
      </c>
      <c r="BZ395" s="2">
        <v>0</v>
      </c>
      <c r="CA395" s="2">
        <v>0</v>
      </c>
      <c r="CB395" s="2" t="s">
        <v>3</v>
      </c>
      <c r="CC395" s="2"/>
      <c r="CD395" s="2"/>
      <c r="CE395" s="2">
        <v>0</v>
      </c>
      <c r="CF395" s="2">
        <v>0</v>
      </c>
      <c r="CG395" s="2">
        <v>0</v>
      </c>
      <c r="CH395" s="2">
        <v>30</v>
      </c>
      <c r="CI395" s="2">
        <v>0</v>
      </c>
      <c r="CJ395" s="2">
        <v>0</v>
      </c>
      <c r="CK395" s="2">
        <v>0</v>
      </c>
      <c r="CL395" s="2">
        <v>0</v>
      </c>
      <c r="CM395" s="2">
        <v>0</v>
      </c>
      <c r="CN395" s="2" t="s">
        <v>3</v>
      </c>
      <c r="CO395" s="2">
        <v>0</v>
      </c>
      <c r="CP395" s="2">
        <f t="shared" si="556"/>
        <v>0</v>
      </c>
      <c r="CQ395" s="2">
        <f t="shared" si="533"/>
        <v>660.74</v>
      </c>
      <c r="CR395" s="2">
        <f t="shared" si="534"/>
        <v>0</v>
      </c>
      <c r="CS395" s="2">
        <f t="shared" si="557"/>
        <v>0</v>
      </c>
      <c r="CT395" s="2">
        <f t="shared" si="558"/>
        <v>0</v>
      </c>
      <c r="CU395" s="2">
        <f t="shared" si="559"/>
        <v>0</v>
      </c>
      <c r="CV395" s="2">
        <f t="shared" si="560"/>
        <v>0</v>
      </c>
      <c r="CW395" s="2">
        <f t="shared" si="561"/>
        <v>0</v>
      </c>
      <c r="CX395" s="2">
        <f t="shared" si="562"/>
        <v>0</v>
      </c>
      <c r="CY395" s="2">
        <f>0</f>
        <v>0</v>
      </c>
      <c r="CZ395" s="2">
        <f>0</f>
        <v>0</v>
      </c>
      <c r="DA395" s="2"/>
      <c r="DB395" s="2"/>
      <c r="DC395" s="2" t="s">
        <v>3</v>
      </c>
      <c r="DD395" s="2" t="s">
        <v>3</v>
      </c>
      <c r="DE395" s="2" t="s">
        <v>3</v>
      </c>
      <c r="DF395" s="2" t="s">
        <v>3</v>
      </c>
      <c r="DG395" s="2" t="s">
        <v>3</v>
      </c>
      <c r="DH395" s="2" t="s">
        <v>3</v>
      </c>
      <c r="DI395" s="2" t="s">
        <v>3</v>
      </c>
      <c r="DJ395" s="2" t="s">
        <v>3</v>
      </c>
      <c r="DK395" s="2" t="s">
        <v>3</v>
      </c>
      <c r="DL395" s="2" t="s">
        <v>3</v>
      </c>
      <c r="DM395" s="2" t="s">
        <v>3</v>
      </c>
      <c r="DN395" s="2">
        <v>0</v>
      </c>
      <c r="DO395" s="2">
        <v>0</v>
      </c>
      <c r="DP395" s="2">
        <v>1</v>
      </c>
      <c r="DQ395" s="2">
        <v>1</v>
      </c>
      <c r="DR395" s="2"/>
      <c r="DS395" s="2"/>
      <c r="DT395" s="2"/>
      <c r="DU395" s="2">
        <v>1013</v>
      </c>
      <c r="DV395" s="2" t="s">
        <v>43</v>
      </c>
      <c r="DW395" s="2" t="s">
        <v>43</v>
      </c>
      <c r="DX395" s="2">
        <v>1</v>
      </c>
      <c r="DY395" s="2"/>
      <c r="DZ395" s="2" t="s">
        <v>3</v>
      </c>
      <c r="EA395" s="2" t="s">
        <v>3</v>
      </c>
      <c r="EB395" s="2" t="s">
        <v>3</v>
      </c>
      <c r="EC395" s="2" t="s">
        <v>3</v>
      </c>
      <c r="ED395" s="2"/>
      <c r="EE395" s="2">
        <v>83667261</v>
      </c>
      <c r="EF395" s="2">
        <v>90</v>
      </c>
      <c r="EG395" s="2" t="s">
        <v>321</v>
      </c>
      <c r="EH395" s="2">
        <v>0</v>
      </c>
      <c r="EI395" s="2" t="s">
        <v>3</v>
      </c>
      <c r="EJ395" s="2">
        <v>1</v>
      </c>
      <c r="EK395" s="2">
        <v>900</v>
      </c>
      <c r="EL395" s="2" t="s">
        <v>321</v>
      </c>
      <c r="EM395" s="2" t="s">
        <v>322</v>
      </c>
      <c r="EN395" s="2"/>
      <c r="EO395" s="2" t="s">
        <v>3</v>
      </c>
      <c r="EP395" s="2"/>
      <c r="EQ395" s="2">
        <v>131088</v>
      </c>
      <c r="ER395" s="2">
        <v>0</v>
      </c>
      <c r="ES395" s="2">
        <v>660.74</v>
      </c>
      <c r="ET395" s="2">
        <v>0</v>
      </c>
      <c r="EU395" s="2">
        <v>0</v>
      </c>
      <c r="EV395" s="2">
        <v>0</v>
      </c>
      <c r="EW395" s="2">
        <v>0</v>
      </c>
      <c r="EX395" s="2">
        <v>0</v>
      </c>
      <c r="EY395" s="2">
        <v>0</v>
      </c>
      <c r="EZ395" s="2">
        <v>5</v>
      </c>
      <c r="FA395" s="2"/>
      <c r="FB395" s="2"/>
      <c r="FC395" s="2">
        <v>0</v>
      </c>
      <c r="FD395" s="2">
        <v>18</v>
      </c>
      <c r="FE395" s="2"/>
      <c r="FF395" s="2">
        <v>660.74</v>
      </c>
      <c r="FG395" s="2"/>
      <c r="FH395" s="2"/>
      <c r="FI395" s="2"/>
      <c r="FJ395" s="2"/>
      <c r="FK395" s="2"/>
      <c r="FL395" s="2"/>
      <c r="FM395" s="2"/>
      <c r="FN395" s="2"/>
      <c r="FO395" s="2"/>
      <c r="FP395" s="2"/>
      <c r="FQ395" s="2">
        <v>0</v>
      </c>
      <c r="FR395" s="2">
        <v>0</v>
      </c>
      <c r="FS395" s="2">
        <v>0</v>
      </c>
      <c r="FT395" s="2"/>
      <c r="FU395" s="2"/>
      <c r="FV395" s="2"/>
      <c r="FW395" s="2"/>
      <c r="FX395" s="2">
        <v>0</v>
      </c>
      <c r="FY395" s="2">
        <v>0</v>
      </c>
      <c r="FZ395" s="2"/>
      <c r="GA395" s="2" t="s">
        <v>3</v>
      </c>
      <c r="GB395" s="2"/>
      <c r="GC395" s="2"/>
      <c r="GD395" s="2">
        <v>1</v>
      </c>
      <c r="GE395" s="2"/>
      <c r="GF395" s="2">
        <v>1370368709</v>
      </c>
      <c r="GG395" s="2">
        <v>2</v>
      </c>
      <c r="GH395" s="2">
        <v>3</v>
      </c>
      <c r="GI395" s="2">
        <v>-2</v>
      </c>
      <c r="GJ395" s="2">
        <v>0</v>
      </c>
      <c r="GK395" s="2">
        <v>0</v>
      </c>
      <c r="GL395" s="2">
        <f t="shared" si="563"/>
        <v>0</v>
      </c>
      <c r="GM395" s="2">
        <f t="shared" si="564"/>
        <v>0</v>
      </c>
      <c r="GN395" s="2">
        <f t="shared" si="565"/>
        <v>0</v>
      </c>
      <c r="GO395" s="2">
        <f t="shared" si="566"/>
        <v>0</v>
      </c>
      <c r="GP395" s="2">
        <f t="shared" si="567"/>
        <v>0</v>
      </c>
      <c r="GQ395" s="2"/>
      <c r="GR395" s="2">
        <v>1</v>
      </c>
      <c r="GS395" s="2">
        <v>1</v>
      </c>
      <c r="GT395" s="2">
        <v>0</v>
      </c>
      <c r="GU395" s="2" t="s">
        <v>3</v>
      </c>
      <c r="GV395" s="2">
        <f t="shared" si="568"/>
        <v>0</v>
      </c>
      <c r="GW395" s="2">
        <v>1</v>
      </c>
      <c r="GX395" s="2">
        <f t="shared" si="569"/>
        <v>0</v>
      </c>
      <c r="GY395" s="2"/>
      <c r="GZ395" s="2"/>
      <c r="HA395" s="2">
        <v>0</v>
      </c>
      <c r="HB395" s="2">
        <v>0</v>
      </c>
      <c r="HC395" s="2">
        <f t="shared" si="570"/>
        <v>0</v>
      </c>
      <c r="HD395" s="2"/>
      <c r="HE395" s="2" t="s">
        <v>3</v>
      </c>
      <c r="HF395" s="2" t="s">
        <v>3</v>
      </c>
      <c r="HG395" s="2">
        <f t="shared" si="571"/>
        <v>0</v>
      </c>
      <c r="HH395" s="2"/>
      <c r="HI395" s="2"/>
      <c r="HJ395" s="2"/>
      <c r="HK395" s="2"/>
      <c r="HL395" s="2"/>
      <c r="HM395" s="2" t="s">
        <v>3</v>
      </c>
      <c r="HN395" s="2" t="s">
        <v>3</v>
      </c>
      <c r="HO395" s="2" t="s">
        <v>3</v>
      </c>
      <c r="HP395" s="2" t="s">
        <v>3</v>
      </c>
      <c r="HQ395" s="2" t="s">
        <v>3</v>
      </c>
      <c r="HR395" s="2"/>
      <c r="HS395" s="2">
        <v>0</v>
      </c>
      <c r="HT395" s="2"/>
      <c r="HU395" s="2"/>
      <c r="HV395" s="2"/>
      <c r="HW395" s="2"/>
      <c r="HX395" s="2"/>
      <c r="HY395" s="2"/>
      <c r="HZ395" s="2"/>
      <c r="IA395" s="2"/>
      <c r="IB395" s="2"/>
      <c r="IC395" s="2"/>
      <c r="ID395" s="2"/>
      <c r="IE395" s="2"/>
      <c r="IF395" s="2"/>
      <c r="IG395" s="2"/>
      <c r="IH395" s="2"/>
      <c r="II395" s="2"/>
      <c r="IJ395" s="2"/>
      <c r="IK395" s="2">
        <v>0</v>
      </c>
      <c r="IL395" s="2"/>
      <c r="IM395" s="2"/>
      <c r="IN395" s="2"/>
      <c r="IO395" s="2"/>
      <c r="IP395" s="2"/>
      <c r="IQ395" s="2"/>
      <c r="IR395" s="2"/>
      <c r="IS395" s="2"/>
      <c r="IT395" s="2"/>
      <c r="IU395" s="2"/>
    </row>
    <row r="396" spans="1:255" x14ac:dyDescent="0.2">
      <c r="A396">
        <v>17</v>
      </c>
      <c r="B396">
        <v>1</v>
      </c>
      <c r="E396" t="s">
        <v>396</v>
      </c>
      <c r="F396" t="s">
        <v>397</v>
      </c>
      <c r="G396" t="s">
        <v>398</v>
      </c>
      <c r="H396" t="s">
        <v>43</v>
      </c>
      <c r="I396">
        <v>0</v>
      </c>
      <c r="J396">
        <v>0</v>
      </c>
      <c r="K396">
        <v>0</v>
      </c>
      <c r="L396">
        <v>8</v>
      </c>
      <c r="M396">
        <v>8</v>
      </c>
      <c r="N396">
        <f t="shared" si="536"/>
        <v>0</v>
      </c>
      <c r="O396">
        <f t="shared" si="537"/>
        <v>0</v>
      </c>
      <c r="P396">
        <f t="shared" si="538"/>
        <v>0</v>
      </c>
      <c r="Q396">
        <f t="shared" si="539"/>
        <v>0</v>
      </c>
      <c r="R396">
        <f t="shared" si="540"/>
        <v>0</v>
      </c>
      <c r="S396">
        <f t="shared" si="541"/>
        <v>0</v>
      </c>
      <c r="T396">
        <f t="shared" si="542"/>
        <v>0</v>
      </c>
      <c r="U396">
        <f t="shared" si="543"/>
        <v>0</v>
      </c>
      <c r="V396">
        <f t="shared" si="544"/>
        <v>0</v>
      </c>
      <c r="W396">
        <f t="shared" si="545"/>
        <v>0</v>
      </c>
      <c r="X396">
        <f t="shared" si="546"/>
        <v>0</v>
      </c>
      <c r="Y396">
        <f t="shared" si="547"/>
        <v>0</v>
      </c>
      <c r="AA396">
        <v>85057623</v>
      </c>
      <c r="AB396">
        <f t="shared" si="548"/>
        <v>660.74</v>
      </c>
      <c r="AC396">
        <f t="shared" si="549"/>
        <v>660.74</v>
      </c>
      <c r="AD396">
        <f t="shared" si="532"/>
        <v>0</v>
      </c>
      <c r="AE396">
        <f t="shared" si="550"/>
        <v>0</v>
      </c>
      <c r="AF396">
        <f t="shared" si="551"/>
        <v>0</v>
      </c>
      <c r="AG396">
        <f t="shared" si="552"/>
        <v>0</v>
      </c>
      <c r="AH396">
        <f t="shared" si="553"/>
        <v>0</v>
      </c>
      <c r="AI396">
        <f t="shared" si="554"/>
        <v>0</v>
      </c>
      <c r="AJ396">
        <f t="shared" si="555"/>
        <v>0</v>
      </c>
      <c r="AK396">
        <v>660.74</v>
      </c>
      <c r="AL396">
        <v>660.74</v>
      </c>
      <c r="AM396">
        <v>0</v>
      </c>
      <c r="AN396">
        <v>0</v>
      </c>
      <c r="AO396">
        <v>0</v>
      </c>
      <c r="AP396">
        <v>0</v>
      </c>
      <c r="AQ396">
        <v>0</v>
      </c>
      <c r="AR396">
        <v>0</v>
      </c>
      <c r="AS396">
        <v>0</v>
      </c>
      <c r="AT396">
        <v>0</v>
      </c>
      <c r="AU396">
        <v>0</v>
      </c>
      <c r="AV396">
        <v>1</v>
      </c>
      <c r="AW396">
        <v>1</v>
      </c>
      <c r="AZ396">
        <v>1</v>
      </c>
      <c r="BA396">
        <v>1</v>
      </c>
      <c r="BB396">
        <v>1</v>
      </c>
      <c r="BC396">
        <v>1</v>
      </c>
      <c r="BD396" t="s">
        <v>3</v>
      </c>
      <c r="BE396" t="s">
        <v>3</v>
      </c>
      <c r="BF396" t="s">
        <v>3</v>
      </c>
      <c r="BG396" t="s">
        <v>3</v>
      </c>
      <c r="BH396">
        <v>3</v>
      </c>
      <c r="BI396">
        <v>1</v>
      </c>
      <c r="BJ396" t="s">
        <v>397</v>
      </c>
      <c r="BM396">
        <v>900</v>
      </c>
      <c r="BN396">
        <v>0</v>
      </c>
      <c r="BO396" t="s">
        <v>3</v>
      </c>
      <c r="BP396">
        <v>0</v>
      </c>
      <c r="BQ396">
        <v>90</v>
      </c>
      <c r="BR396">
        <v>0</v>
      </c>
      <c r="BS396">
        <v>1</v>
      </c>
      <c r="BT396">
        <v>1</v>
      </c>
      <c r="BU396">
        <v>1</v>
      </c>
      <c r="BV396">
        <v>1</v>
      </c>
      <c r="BW396">
        <v>1</v>
      </c>
      <c r="BX396">
        <v>1</v>
      </c>
      <c r="BY396" t="s">
        <v>3</v>
      </c>
      <c r="BZ396">
        <v>0</v>
      </c>
      <c r="CA396">
        <v>0</v>
      </c>
      <c r="CB396" t="s">
        <v>3</v>
      </c>
      <c r="CE396">
        <v>0</v>
      </c>
      <c r="CF396">
        <v>0</v>
      </c>
      <c r="CG396">
        <v>0</v>
      </c>
      <c r="CH396">
        <v>30</v>
      </c>
      <c r="CI396">
        <v>0</v>
      </c>
      <c r="CJ396">
        <v>0</v>
      </c>
      <c r="CK396">
        <v>0</v>
      </c>
      <c r="CL396">
        <v>0</v>
      </c>
      <c r="CM396">
        <v>0</v>
      </c>
      <c r="CN396" t="s">
        <v>3</v>
      </c>
      <c r="CO396">
        <v>0</v>
      </c>
      <c r="CP396">
        <f t="shared" si="556"/>
        <v>0</v>
      </c>
      <c r="CQ396">
        <f t="shared" si="533"/>
        <v>660.74</v>
      </c>
      <c r="CR396">
        <f t="shared" si="534"/>
        <v>0</v>
      </c>
      <c r="CS396">
        <f t="shared" si="557"/>
        <v>0</v>
      </c>
      <c r="CT396">
        <f t="shared" si="558"/>
        <v>0</v>
      </c>
      <c r="CU396">
        <f t="shared" si="559"/>
        <v>0</v>
      </c>
      <c r="CV396">
        <f t="shared" si="560"/>
        <v>0</v>
      </c>
      <c r="CW396">
        <f t="shared" si="561"/>
        <v>0</v>
      </c>
      <c r="CX396">
        <f t="shared" si="562"/>
        <v>0</v>
      </c>
      <c r="CY396">
        <f>0</f>
        <v>0</v>
      </c>
      <c r="CZ396">
        <f>0</f>
        <v>0</v>
      </c>
      <c r="DC396" t="s">
        <v>3</v>
      </c>
      <c r="DD396" t="s">
        <v>3</v>
      </c>
      <c r="DE396" t="s">
        <v>3</v>
      </c>
      <c r="DF396" t="s">
        <v>3</v>
      </c>
      <c r="DG396" t="s">
        <v>3</v>
      </c>
      <c r="DH396" t="s">
        <v>3</v>
      </c>
      <c r="DI396" t="s">
        <v>3</v>
      </c>
      <c r="DJ396" t="s">
        <v>3</v>
      </c>
      <c r="DK396" t="s">
        <v>3</v>
      </c>
      <c r="DL396" t="s">
        <v>3</v>
      </c>
      <c r="DM396" t="s">
        <v>3</v>
      </c>
      <c r="DN396">
        <v>0</v>
      </c>
      <c r="DO396">
        <v>0</v>
      </c>
      <c r="DP396">
        <v>1</v>
      </c>
      <c r="DQ396">
        <v>1</v>
      </c>
      <c r="DU396">
        <v>1013</v>
      </c>
      <c r="DV396" t="s">
        <v>43</v>
      </c>
      <c r="DW396" t="s">
        <v>43</v>
      </c>
      <c r="DX396">
        <v>1</v>
      </c>
      <c r="DZ396" t="s">
        <v>3</v>
      </c>
      <c r="EA396" t="s">
        <v>3</v>
      </c>
      <c r="EB396" t="s">
        <v>3</v>
      </c>
      <c r="EC396" t="s">
        <v>3</v>
      </c>
      <c r="EE396">
        <v>83667261</v>
      </c>
      <c r="EF396">
        <v>90</v>
      </c>
      <c r="EG396" t="s">
        <v>321</v>
      </c>
      <c r="EH396">
        <v>0</v>
      </c>
      <c r="EI396" t="s">
        <v>3</v>
      </c>
      <c r="EJ396">
        <v>1</v>
      </c>
      <c r="EK396">
        <v>900</v>
      </c>
      <c r="EL396" t="s">
        <v>321</v>
      </c>
      <c r="EM396" t="s">
        <v>322</v>
      </c>
      <c r="EO396" t="s">
        <v>3</v>
      </c>
      <c r="EQ396">
        <v>131088</v>
      </c>
      <c r="ER396">
        <v>0</v>
      </c>
      <c r="ES396">
        <v>660.74</v>
      </c>
      <c r="ET396">
        <v>0</v>
      </c>
      <c r="EU396">
        <v>0</v>
      </c>
      <c r="EV396">
        <v>0</v>
      </c>
      <c r="EW396">
        <v>0</v>
      </c>
      <c r="EX396">
        <v>0</v>
      </c>
      <c r="EY396">
        <v>0</v>
      </c>
      <c r="EZ396">
        <v>5</v>
      </c>
      <c r="FC396">
        <v>0</v>
      </c>
      <c r="FD396">
        <v>18</v>
      </c>
      <c r="FF396">
        <v>660.74</v>
      </c>
      <c r="FQ396">
        <v>0</v>
      </c>
      <c r="FR396">
        <v>0</v>
      </c>
      <c r="FS396">
        <v>0</v>
      </c>
      <c r="FX396">
        <v>0</v>
      </c>
      <c r="FY396">
        <v>0</v>
      </c>
      <c r="GA396" t="s">
        <v>3</v>
      </c>
      <c r="GD396">
        <v>1</v>
      </c>
      <c r="GF396">
        <v>1370368709</v>
      </c>
      <c r="GG396">
        <v>2</v>
      </c>
      <c r="GH396">
        <v>3</v>
      </c>
      <c r="GI396">
        <v>-2</v>
      </c>
      <c r="GJ396">
        <v>0</v>
      </c>
      <c r="GK396">
        <v>0</v>
      </c>
      <c r="GL396">
        <f t="shared" si="563"/>
        <v>0</v>
      </c>
      <c r="GM396">
        <f t="shared" si="564"/>
        <v>0</v>
      </c>
      <c r="GN396">
        <f t="shared" si="565"/>
        <v>0</v>
      </c>
      <c r="GO396">
        <f t="shared" si="566"/>
        <v>0</v>
      </c>
      <c r="GP396">
        <f t="shared" si="567"/>
        <v>0</v>
      </c>
      <c r="GR396">
        <v>1</v>
      </c>
      <c r="GS396">
        <v>1</v>
      </c>
      <c r="GT396">
        <v>0</v>
      </c>
      <c r="GU396" t="s">
        <v>3</v>
      </c>
      <c r="GV396">
        <f t="shared" si="568"/>
        <v>0</v>
      </c>
      <c r="GW396">
        <v>1</v>
      </c>
      <c r="GX396">
        <f t="shared" si="569"/>
        <v>0</v>
      </c>
      <c r="HA396">
        <v>0</v>
      </c>
      <c r="HB396">
        <v>0</v>
      </c>
      <c r="HC396">
        <f t="shared" si="570"/>
        <v>0</v>
      </c>
      <c r="HE396" t="s">
        <v>3</v>
      </c>
      <c r="HF396" t="s">
        <v>3</v>
      </c>
      <c r="HG396">
        <f t="shared" si="571"/>
        <v>0</v>
      </c>
      <c r="HM396" t="s">
        <v>3</v>
      </c>
      <c r="HN396" t="s">
        <v>3</v>
      </c>
      <c r="HO396" t="s">
        <v>3</v>
      </c>
      <c r="HP396" t="s">
        <v>3</v>
      </c>
      <c r="HQ396" t="s">
        <v>3</v>
      </c>
      <c r="HS396">
        <v>0</v>
      </c>
      <c r="IK396">
        <v>0</v>
      </c>
    </row>
    <row r="397" spans="1:255" x14ac:dyDescent="0.2">
      <c r="A397" s="2">
        <v>17</v>
      </c>
      <c r="B397" s="2">
        <v>1</v>
      </c>
      <c r="C397" s="2"/>
      <c r="D397" s="2"/>
      <c r="E397" s="2" t="s">
        <v>399</v>
      </c>
      <c r="F397" s="2" t="s">
        <v>400</v>
      </c>
      <c r="G397" s="2" t="s">
        <v>401</v>
      </c>
      <c r="H397" s="2" t="s">
        <v>43</v>
      </c>
      <c r="I397" s="2">
        <v>1</v>
      </c>
      <c r="J397" s="2">
        <v>0</v>
      </c>
      <c r="K397" s="2">
        <v>1</v>
      </c>
      <c r="L397" s="2">
        <v>19</v>
      </c>
      <c r="M397" s="2">
        <v>18</v>
      </c>
      <c r="N397" s="2">
        <f t="shared" si="536"/>
        <v>1</v>
      </c>
      <c r="O397" s="2">
        <f t="shared" si="537"/>
        <v>112.73</v>
      </c>
      <c r="P397" s="2">
        <f t="shared" si="538"/>
        <v>112.73</v>
      </c>
      <c r="Q397" s="2">
        <f t="shared" si="539"/>
        <v>0</v>
      </c>
      <c r="R397" s="2">
        <f t="shared" si="540"/>
        <v>0</v>
      </c>
      <c r="S397" s="2">
        <f t="shared" si="541"/>
        <v>0</v>
      </c>
      <c r="T397" s="2">
        <f t="shared" si="542"/>
        <v>0</v>
      </c>
      <c r="U397" s="2">
        <f t="shared" si="543"/>
        <v>0</v>
      </c>
      <c r="V397" s="2">
        <f t="shared" si="544"/>
        <v>0</v>
      </c>
      <c r="W397" s="2">
        <f t="shared" si="545"/>
        <v>0</v>
      </c>
      <c r="X397" s="2">
        <f t="shared" si="546"/>
        <v>0</v>
      </c>
      <c r="Y397" s="2">
        <f t="shared" si="547"/>
        <v>0</v>
      </c>
      <c r="Z397" s="2"/>
      <c r="AA397" s="2">
        <v>85057682</v>
      </c>
      <c r="AB397" s="2">
        <f t="shared" si="548"/>
        <v>112.73</v>
      </c>
      <c r="AC397" s="2">
        <f t="shared" si="549"/>
        <v>112.73</v>
      </c>
      <c r="AD397" s="2">
        <f t="shared" si="532"/>
        <v>0</v>
      </c>
      <c r="AE397" s="2">
        <f t="shared" si="550"/>
        <v>0</v>
      </c>
      <c r="AF397" s="2">
        <f t="shared" si="551"/>
        <v>0</v>
      </c>
      <c r="AG397" s="2">
        <f t="shared" si="552"/>
        <v>0</v>
      </c>
      <c r="AH397" s="2">
        <f t="shared" si="553"/>
        <v>0</v>
      </c>
      <c r="AI397" s="2">
        <f t="shared" si="554"/>
        <v>0</v>
      </c>
      <c r="AJ397" s="2">
        <f t="shared" si="555"/>
        <v>0</v>
      </c>
      <c r="AK397" s="2">
        <v>112.73</v>
      </c>
      <c r="AL397" s="2">
        <v>112.73</v>
      </c>
      <c r="AM397" s="2">
        <v>0</v>
      </c>
      <c r="AN397" s="2">
        <v>0</v>
      </c>
      <c r="AO397" s="2">
        <v>0</v>
      </c>
      <c r="AP397" s="2">
        <v>0</v>
      </c>
      <c r="AQ397" s="2">
        <v>0</v>
      </c>
      <c r="AR397" s="2">
        <v>0</v>
      </c>
      <c r="AS397" s="2">
        <v>0</v>
      </c>
      <c r="AT397" s="2">
        <v>0</v>
      </c>
      <c r="AU397" s="2">
        <v>0</v>
      </c>
      <c r="AV397" s="2">
        <v>1</v>
      </c>
      <c r="AW397" s="2">
        <v>1</v>
      </c>
      <c r="AX397" s="2"/>
      <c r="AY397" s="2"/>
      <c r="AZ397" s="2">
        <v>1</v>
      </c>
      <c r="BA397" s="2">
        <v>1</v>
      </c>
      <c r="BB397" s="2">
        <v>1</v>
      </c>
      <c r="BC397" s="2">
        <v>1</v>
      </c>
      <c r="BD397" s="2" t="s">
        <v>3</v>
      </c>
      <c r="BE397" s="2" t="s">
        <v>3</v>
      </c>
      <c r="BF397" s="2" t="s">
        <v>3</v>
      </c>
      <c r="BG397" s="2" t="s">
        <v>3</v>
      </c>
      <c r="BH397" s="2">
        <v>3</v>
      </c>
      <c r="BI397" s="2">
        <v>1</v>
      </c>
      <c r="BJ397" s="2" t="s">
        <v>400</v>
      </c>
      <c r="BK397" s="2"/>
      <c r="BL397" s="2"/>
      <c r="BM397" s="2">
        <v>900</v>
      </c>
      <c r="BN397" s="2">
        <v>0</v>
      </c>
      <c r="BO397" s="2" t="s">
        <v>3</v>
      </c>
      <c r="BP397" s="2">
        <v>0</v>
      </c>
      <c r="BQ397" s="2">
        <v>90</v>
      </c>
      <c r="BR397" s="2">
        <v>0</v>
      </c>
      <c r="BS397" s="2">
        <v>1</v>
      </c>
      <c r="BT397" s="2">
        <v>1</v>
      </c>
      <c r="BU397" s="2">
        <v>1</v>
      </c>
      <c r="BV397" s="2">
        <v>1</v>
      </c>
      <c r="BW397" s="2">
        <v>1</v>
      </c>
      <c r="BX397" s="2">
        <v>1</v>
      </c>
      <c r="BY397" s="2" t="s">
        <v>3</v>
      </c>
      <c r="BZ397" s="2">
        <v>0</v>
      </c>
      <c r="CA397" s="2">
        <v>0</v>
      </c>
      <c r="CB397" s="2" t="s">
        <v>3</v>
      </c>
      <c r="CC397" s="2"/>
      <c r="CD397" s="2"/>
      <c r="CE397" s="2">
        <v>0</v>
      </c>
      <c r="CF397" s="2">
        <v>0</v>
      </c>
      <c r="CG397" s="2">
        <v>0</v>
      </c>
      <c r="CH397" s="2">
        <v>31</v>
      </c>
      <c r="CI397" s="2">
        <v>0</v>
      </c>
      <c r="CJ397" s="2">
        <v>0</v>
      </c>
      <c r="CK397" s="2">
        <v>0</v>
      </c>
      <c r="CL397" s="2">
        <v>0</v>
      </c>
      <c r="CM397" s="2">
        <v>0</v>
      </c>
      <c r="CN397" s="2" t="s">
        <v>3</v>
      </c>
      <c r="CO397" s="2">
        <v>0</v>
      </c>
      <c r="CP397" s="2">
        <f t="shared" si="556"/>
        <v>112.73</v>
      </c>
      <c r="CQ397" s="2">
        <f t="shared" si="533"/>
        <v>112.73</v>
      </c>
      <c r="CR397" s="2">
        <f t="shared" si="534"/>
        <v>0</v>
      </c>
      <c r="CS397" s="2">
        <f t="shared" si="557"/>
        <v>0</v>
      </c>
      <c r="CT397" s="2">
        <f t="shared" si="558"/>
        <v>0</v>
      </c>
      <c r="CU397" s="2">
        <f t="shared" si="559"/>
        <v>0</v>
      </c>
      <c r="CV397" s="2">
        <f t="shared" si="560"/>
        <v>0</v>
      </c>
      <c r="CW397" s="2">
        <f t="shared" si="561"/>
        <v>0</v>
      </c>
      <c r="CX397" s="2">
        <f t="shared" si="562"/>
        <v>0</v>
      </c>
      <c r="CY397" s="2">
        <f>0</f>
        <v>0</v>
      </c>
      <c r="CZ397" s="2">
        <f>0</f>
        <v>0</v>
      </c>
      <c r="DA397" s="2"/>
      <c r="DB397" s="2"/>
      <c r="DC397" s="2" t="s">
        <v>3</v>
      </c>
      <c r="DD397" s="2" t="s">
        <v>3</v>
      </c>
      <c r="DE397" s="2" t="s">
        <v>3</v>
      </c>
      <c r="DF397" s="2" t="s">
        <v>3</v>
      </c>
      <c r="DG397" s="2" t="s">
        <v>3</v>
      </c>
      <c r="DH397" s="2" t="s">
        <v>3</v>
      </c>
      <c r="DI397" s="2" t="s">
        <v>3</v>
      </c>
      <c r="DJ397" s="2" t="s">
        <v>3</v>
      </c>
      <c r="DK397" s="2" t="s">
        <v>3</v>
      </c>
      <c r="DL397" s="2" t="s">
        <v>3</v>
      </c>
      <c r="DM397" s="2" t="s">
        <v>3</v>
      </c>
      <c r="DN397" s="2">
        <v>0</v>
      </c>
      <c r="DO397" s="2">
        <v>0</v>
      </c>
      <c r="DP397" s="2">
        <v>1</v>
      </c>
      <c r="DQ397" s="2">
        <v>1</v>
      </c>
      <c r="DR397" s="2"/>
      <c r="DS397" s="2"/>
      <c r="DT397" s="2"/>
      <c r="DU397" s="2">
        <v>1013</v>
      </c>
      <c r="DV397" s="2" t="s">
        <v>43</v>
      </c>
      <c r="DW397" s="2" t="s">
        <v>43</v>
      </c>
      <c r="DX397" s="2">
        <v>1</v>
      </c>
      <c r="DY397" s="2"/>
      <c r="DZ397" s="2" t="s">
        <v>3</v>
      </c>
      <c r="EA397" s="2" t="s">
        <v>3</v>
      </c>
      <c r="EB397" s="2" t="s">
        <v>3</v>
      </c>
      <c r="EC397" s="2" t="s">
        <v>3</v>
      </c>
      <c r="ED397" s="2"/>
      <c r="EE397" s="2">
        <v>83667261</v>
      </c>
      <c r="EF397" s="2">
        <v>90</v>
      </c>
      <c r="EG397" s="2" t="s">
        <v>321</v>
      </c>
      <c r="EH397" s="2">
        <v>0</v>
      </c>
      <c r="EI397" s="2" t="s">
        <v>3</v>
      </c>
      <c r="EJ397" s="2">
        <v>1</v>
      </c>
      <c r="EK397" s="2">
        <v>900</v>
      </c>
      <c r="EL397" s="2" t="s">
        <v>321</v>
      </c>
      <c r="EM397" s="2" t="s">
        <v>322</v>
      </c>
      <c r="EN397" s="2"/>
      <c r="EO397" s="2" t="s">
        <v>3</v>
      </c>
      <c r="EP397" s="2"/>
      <c r="EQ397" s="2">
        <v>131088</v>
      </c>
      <c r="ER397" s="2">
        <v>0</v>
      </c>
      <c r="ES397" s="2">
        <v>112.73</v>
      </c>
      <c r="ET397" s="2">
        <v>0</v>
      </c>
      <c r="EU397" s="2">
        <v>0</v>
      </c>
      <c r="EV397" s="2">
        <v>0</v>
      </c>
      <c r="EW397" s="2">
        <v>0</v>
      </c>
      <c r="EX397" s="2">
        <v>0</v>
      </c>
      <c r="EY397" s="2">
        <v>0</v>
      </c>
      <c r="EZ397" s="2">
        <v>5</v>
      </c>
      <c r="FA397" s="2"/>
      <c r="FB397" s="2"/>
      <c r="FC397" s="2">
        <v>0</v>
      </c>
      <c r="FD397" s="2">
        <v>18</v>
      </c>
      <c r="FE397" s="2"/>
      <c r="FF397" s="2">
        <v>112.73</v>
      </c>
      <c r="FG397" s="2"/>
      <c r="FH397" s="2"/>
      <c r="FI397" s="2"/>
      <c r="FJ397" s="2"/>
      <c r="FK397" s="2"/>
      <c r="FL397" s="2"/>
      <c r="FM397" s="2"/>
      <c r="FN397" s="2"/>
      <c r="FO397" s="2"/>
      <c r="FP397" s="2"/>
      <c r="FQ397" s="2">
        <v>0</v>
      </c>
      <c r="FR397" s="2">
        <v>0</v>
      </c>
      <c r="FS397" s="2">
        <v>0</v>
      </c>
      <c r="FT397" s="2"/>
      <c r="FU397" s="2"/>
      <c r="FV397" s="2"/>
      <c r="FW397" s="2"/>
      <c r="FX397" s="2">
        <v>0</v>
      </c>
      <c r="FY397" s="2">
        <v>0</v>
      </c>
      <c r="FZ397" s="2"/>
      <c r="GA397" s="2" t="s">
        <v>3</v>
      </c>
      <c r="GB397" s="2"/>
      <c r="GC397" s="2"/>
      <c r="GD397" s="2">
        <v>1</v>
      </c>
      <c r="GE397" s="2"/>
      <c r="GF397" s="2">
        <v>268191890</v>
      </c>
      <c r="GG397" s="2">
        <v>2</v>
      </c>
      <c r="GH397" s="2">
        <v>3</v>
      </c>
      <c r="GI397" s="2">
        <v>-2</v>
      </c>
      <c r="GJ397" s="2">
        <v>0</v>
      </c>
      <c r="GK397" s="2">
        <v>0</v>
      </c>
      <c r="GL397" s="2">
        <f t="shared" si="563"/>
        <v>0</v>
      </c>
      <c r="GM397" s="2">
        <f t="shared" si="564"/>
        <v>112.73</v>
      </c>
      <c r="GN397" s="2">
        <f t="shared" si="565"/>
        <v>112.73</v>
      </c>
      <c r="GO397" s="2">
        <f t="shared" si="566"/>
        <v>0</v>
      </c>
      <c r="GP397" s="2">
        <f t="shared" si="567"/>
        <v>0</v>
      </c>
      <c r="GQ397" s="2"/>
      <c r="GR397" s="2">
        <v>1</v>
      </c>
      <c r="GS397" s="2">
        <v>1</v>
      </c>
      <c r="GT397" s="2">
        <v>0</v>
      </c>
      <c r="GU397" s="2" t="s">
        <v>3</v>
      </c>
      <c r="GV397" s="2">
        <f t="shared" si="568"/>
        <v>0</v>
      </c>
      <c r="GW397" s="2">
        <v>1</v>
      </c>
      <c r="GX397" s="2">
        <f t="shared" si="569"/>
        <v>0</v>
      </c>
      <c r="GY397" s="2"/>
      <c r="GZ397" s="2"/>
      <c r="HA397" s="2">
        <v>0</v>
      </c>
      <c r="HB397" s="2">
        <v>0</v>
      </c>
      <c r="HC397" s="2">
        <f t="shared" si="570"/>
        <v>0</v>
      </c>
      <c r="HD397" s="2"/>
      <c r="HE397" s="2" t="s">
        <v>3</v>
      </c>
      <c r="HF397" s="2" t="s">
        <v>3</v>
      </c>
      <c r="HG397" s="2">
        <f t="shared" si="571"/>
        <v>112.73</v>
      </c>
      <c r="HH397" s="2"/>
      <c r="HI397" s="2"/>
      <c r="HJ397" s="2"/>
      <c r="HK397" s="2"/>
      <c r="HL397" s="2"/>
      <c r="HM397" s="2" t="s">
        <v>3</v>
      </c>
      <c r="HN397" s="2" t="s">
        <v>3</v>
      </c>
      <c r="HO397" s="2" t="s">
        <v>3</v>
      </c>
      <c r="HP397" s="2" t="s">
        <v>3</v>
      </c>
      <c r="HQ397" s="2" t="s">
        <v>3</v>
      </c>
      <c r="HR397" s="2"/>
      <c r="HS397" s="2">
        <v>0</v>
      </c>
      <c r="HT397" s="2"/>
      <c r="HU397" s="2"/>
      <c r="HV397" s="2"/>
      <c r="HW397" s="2"/>
      <c r="HX397" s="2"/>
      <c r="HY397" s="2"/>
      <c r="HZ397" s="2"/>
      <c r="IA397" s="2"/>
      <c r="IB397" s="2"/>
      <c r="IC397" s="2"/>
      <c r="ID397" s="2"/>
      <c r="IE397" s="2"/>
      <c r="IF397" s="2"/>
      <c r="IG397" s="2"/>
      <c r="IH397" s="2"/>
      <c r="II397" s="2"/>
      <c r="IJ397" s="2"/>
      <c r="IK397" s="2">
        <v>0</v>
      </c>
      <c r="IL397" s="2"/>
      <c r="IM397" s="2"/>
      <c r="IN397" s="2"/>
      <c r="IO397" s="2"/>
      <c r="IP397" s="2"/>
      <c r="IQ397" s="2"/>
      <c r="IR397" s="2"/>
      <c r="IS397" s="2"/>
      <c r="IT397" s="2"/>
      <c r="IU397" s="2"/>
    </row>
    <row r="398" spans="1:255" x14ac:dyDescent="0.2">
      <c r="A398">
        <v>17</v>
      </c>
      <c r="B398">
        <v>1</v>
      </c>
      <c r="E398" t="s">
        <v>399</v>
      </c>
      <c r="F398" t="s">
        <v>400</v>
      </c>
      <c r="G398" t="s">
        <v>401</v>
      </c>
      <c r="H398" t="s">
        <v>43</v>
      </c>
      <c r="I398">
        <v>1</v>
      </c>
      <c r="J398">
        <v>0</v>
      </c>
      <c r="K398">
        <v>1</v>
      </c>
      <c r="L398">
        <v>19</v>
      </c>
      <c r="M398">
        <v>18</v>
      </c>
      <c r="N398">
        <f t="shared" si="536"/>
        <v>1</v>
      </c>
      <c r="O398">
        <f t="shared" si="537"/>
        <v>112.73</v>
      </c>
      <c r="P398">
        <f t="shared" si="538"/>
        <v>112.73</v>
      </c>
      <c r="Q398">
        <f t="shared" si="539"/>
        <v>0</v>
      </c>
      <c r="R398">
        <f t="shared" si="540"/>
        <v>0</v>
      </c>
      <c r="S398">
        <f t="shared" si="541"/>
        <v>0</v>
      </c>
      <c r="T398">
        <f t="shared" si="542"/>
        <v>0</v>
      </c>
      <c r="U398">
        <f t="shared" si="543"/>
        <v>0</v>
      </c>
      <c r="V398">
        <f t="shared" si="544"/>
        <v>0</v>
      </c>
      <c r="W398">
        <f t="shared" si="545"/>
        <v>0</v>
      </c>
      <c r="X398">
        <f t="shared" si="546"/>
        <v>0</v>
      </c>
      <c r="Y398">
        <f t="shared" si="547"/>
        <v>0</v>
      </c>
      <c r="AA398">
        <v>85057623</v>
      </c>
      <c r="AB398">
        <f t="shared" si="548"/>
        <v>112.73</v>
      </c>
      <c r="AC398">
        <f t="shared" si="549"/>
        <v>112.73</v>
      </c>
      <c r="AD398">
        <f t="shared" si="532"/>
        <v>0</v>
      </c>
      <c r="AE398">
        <f t="shared" si="550"/>
        <v>0</v>
      </c>
      <c r="AF398">
        <f t="shared" si="551"/>
        <v>0</v>
      </c>
      <c r="AG398">
        <f t="shared" si="552"/>
        <v>0</v>
      </c>
      <c r="AH398">
        <f t="shared" si="553"/>
        <v>0</v>
      </c>
      <c r="AI398">
        <f t="shared" si="554"/>
        <v>0</v>
      </c>
      <c r="AJ398">
        <f t="shared" si="555"/>
        <v>0</v>
      </c>
      <c r="AK398">
        <v>112.73</v>
      </c>
      <c r="AL398">
        <v>112.73</v>
      </c>
      <c r="AM398">
        <v>0</v>
      </c>
      <c r="AN398">
        <v>0</v>
      </c>
      <c r="AO398">
        <v>0</v>
      </c>
      <c r="AP398">
        <v>0</v>
      </c>
      <c r="AQ398">
        <v>0</v>
      </c>
      <c r="AR398">
        <v>0</v>
      </c>
      <c r="AS398">
        <v>0</v>
      </c>
      <c r="AT398">
        <v>0</v>
      </c>
      <c r="AU398">
        <v>0</v>
      </c>
      <c r="AV398">
        <v>1</v>
      </c>
      <c r="AW398">
        <v>1</v>
      </c>
      <c r="AZ398">
        <v>1</v>
      </c>
      <c r="BA398">
        <v>1</v>
      </c>
      <c r="BB398">
        <v>1</v>
      </c>
      <c r="BC398">
        <v>1</v>
      </c>
      <c r="BD398" t="s">
        <v>3</v>
      </c>
      <c r="BE398" t="s">
        <v>3</v>
      </c>
      <c r="BF398" t="s">
        <v>3</v>
      </c>
      <c r="BG398" t="s">
        <v>3</v>
      </c>
      <c r="BH398">
        <v>3</v>
      </c>
      <c r="BI398">
        <v>1</v>
      </c>
      <c r="BJ398" t="s">
        <v>400</v>
      </c>
      <c r="BM398">
        <v>900</v>
      </c>
      <c r="BN398">
        <v>0</v>
      </c>
      <c r="BO398" t="s">
        <v>3</v>
      </c>
      <c r="BP398">
        <v>0</v>
      </c>
      <c r="BQ398">
        <v>90</v>
      </c>
      <c r="BR398">
        <v>0</v>
      </c>
      <c r="BS398">
        <v>1</v>
      </c>
      <c r="BT398">
        <v>1</v>
      </c>
      <c r="BU398">
        <v>1</v>
      </c>
      <c r="BV398">
        <v>1</v>
      </c>
      <c r="BW398">
        <v>1</v>
      </c>
      <c r="BX398">
        <v>1</v>
      </c>
      <c r="BY398" t="s">
        <v>3</v>
      </c>
      <c r="BZ398">
        <v>0</v>
      </c>
      <c r="CA398">
        <v>0</v>
      </c>
      <c r="CB398" t="s">
        <v>3</v>
      </c>
      <c r="CE398">
        <v>0</v>
      </c>
      <c r="CF398">
        <v>0</v>
      </c>
      <c r="CG398">
        <v>0</v>
      </c>
      <c r="CH398">
        <v>31</v>
      </c>
      <c r="CI398">
        <v>0</v>
      </c>
      <c r="CJ398">
        <v>0</v>
      </c>
      <c r="CK398">
        <v>0</v>
      </c>
      <c r="CL398">
        <v>0</v>
      </c>
      <c r="CM398">
        <v>0</v>
      </c>
      <c r="CN398" t="s">
        <v>3</v>
      </c>
      <c r="CO398">
        <v>0</v>
      </c>
      <c r="CP398">
        <f t="shared" si="556"/>
        <v>112.73</v>
      </c>
      <c r="CQ398">
        <f t="shared" si="533"/>
        <v>112.73</v>
      </c>
      <c r="CR398">
        <f t="shared" si="534"/>
        <v>0</v>
      </c>
      <c r="CS398">
        <f t="shared" si="557"/>
        <v>0</v>
      </c>
      <c r="CT398">
        <f t="shared" si="558"/>
        <v>0</v>
      </c>
      <c r="CU398">
        <f t="shared" si="559"/>
        <v>0</v>
      </c>
      <c r="CV398">
        <f t="shared" si="560"/>
        <v>0</v>
      </c>
      <c r="CW398">
        <f t="shared" si="561"/>
        <v>0</v>
      </c>
      <c r="CX398">
        <f t="shared" si="562"/>
        <v>0</v>
      </c>
      <c r="CY398">
        <f>0</f>
        <v>0</v>
      </c>
      <c r="CZ398">
        <f>0</f>
        <v>0</v>
      </c>
      <c r="DC398" t="s">
        <v>3</v>
      </c>
      <c r="DD398" t="s">
        <v>3</v>
      </c>
      <c r="DE398" t="s">
        <v>3</v>
      </c>
      <c r="DF398" t="s">
        <v>3</v>
      </c>
      <c r="DG398" t="s">
        <v>3</v>
      </c>
      <c r="DH398" t="s">
        <v>3</v>
      </c>
      <c r="DI398" t="s">
        <v>3</v>
      </c>
      <c r="DJ398" t="s">
        <v>3</v>
      </c>
      <c r="DK398" t="s">
        <v>3</v>
      </c>
      <c r="DL398" t="s">
        <v>3</v>
      </c>
      <c r="DM398" t="s">
        <v>3</v>
      </c>
      <c r="DN398">
        <v>0</v>
      </c>
      <c r="DO398">
        <v>0</v>
      </c>
      <c r="DP398">
        <v>1</v>
      </c>
      <c r="DQ398">
        <v>1</v>
      </c>
      <c r="DU398">
        <v>1013</v>
      </c>
      <c r="DV398" t="s">
        <v>43</v>
      </c>
      <c r="DW398" t="s">
        <v>43</v>
      </c>
      <c r="DX398">
        <v>1</v>
      </c>
      <c r="DZ398" t="s">
        <v>3</v>
      </c>
      <c r="EA398" t="s">
        <v>3</v>
      </c>
      <c r="EB398" t="s">
        <v>3</v>
      </c>
      <c r="EC398" t="s">
        <v>3</v>
      </c>
      <c r="EE398">
        <v>83667261</v>
      </c>
      <c r="EF398">
        <v>90</v>
      </c>
      <c r="EG398" t="s">
        <v>321</v>
      </c>
      <c r="EH398">
        <v>0</v>
      </c>
      <c r="EI398" t="s">
        <v>3</v>
      </c>
      <c r="EJ398">
        <v>1</v>
      </c>
      <c r="EK398">
        <v>900</v>
      </c>
      <c r="EL398" t="s">
        <v>321</v>
      </c>
      <c r="EM398" t="s">
        <v>322</v>
      </c>
      <c r="EO398" t="s">
        <v>3</v>
      </c>
      <c r="EQ398">
        <v>131088</v>
      </c>
      <c r="ER398">
        <v>0</v>
      </c>
      <c r="ES398">
        <v>112.73</v>
      </c>
      <c r="ET398">
        <v>0</v>
      </c>
      <c r="EU398">
        <v>0</v>
      </c>
      <c r="EV398">
        <v>0</v>
      </c>
      <c r="EW398">
        <v>0</v>
      </c>
      <c r="EX398">
        <v>0</v>
      </c>
      <c r="EY398">
        <v>0</v>
      </c>
      <c r="EZ398">
        <v>5</v>
      </c>
      <c r="FC398">
        <v>0</v>
      </c>
      <c r="FD398">
        <v>18</v>
      </c>
      <c r="FF398">
        <v>112.73</v>
      </c>
      <c r="FQ398">
        <v>0</v>
      </c>
      <c r="FR398">
        <v>0</v>
      </c>
      <c r="FS398">
        <v>0</v>
      </c>
      <c r="FX398">
        <v>0</v>
      </c>
      <c r="FY398">
        <v>0</v>
      </c>
      <c r="GA398" t="s">
        <v>3</v>
      </c>
      <c r="GD398">
        <v>1</v>
      </c>
      <c r="GF398">
        <v>268191890</v>
      </c>
      <c r="GG398">
        <v>2</v>
      </c>
      <c r="GH398">
        <v>3</v>
      </c>
      <c r="GI398">
        <v>-2</v>
      </c>
      <c r="GJ398">
        <v>0</v>
      </c>
      <c r="GK398">
        <v>0</v>
      </c>
      <c r="GL398">
        <f t="shared" si="563"/>
        <v>0</v>
      </c>
      <c r="GM398">
        <f t="shared" si="564"/>
        <v>112.73</v>
      </c>
      <c r="GN398">
        <f t="shared" si="565"/>
        <v>112.73</v>
      </c>
      <c r="GO398">
        <f t="shared" si="566"/>
        <v>0</v>
      </c>
      <c r="GP398">
        <f t="shared" si="567"/>
        <v>0</v>
      </c>
      <c r="GR398">
        <v>1</v>
      </c>
      <c r="GS398">
        <v>1</v>
      </c>
      <c r="GT398">
        <v>0</v>
      </c>
      <c r="GU398" t="s">
        <v>3</v>
      </c>
      <c r="GV398">
        <f t="shared" si="568"/>
        <v>0</v>
      </c>
      <c r="GW398">
        <v>1</v>
      </c>
      <c r="GX398">
        <f t="shared" si="569"/>
        <v>0</v>
      </c>
      <c r="HA398">
        <v>0</v>
      </c>
      <c r="HB398">
        <v>0</v>
      </c>
      <c r="HC398">
        <f t="shared" si="570"/>
        <v>0</v>
      </c>
      <c r="HE398" t="s">
        <v>3</v>
      </c>
      <c r="HF398" t="s">
        <v>3</v>
      </c>
      <c r="HG398">
        <f t="shared" si="571"/>
        <v>112.73</v>
      </c>
      <c r="HM398" t="s">
        <v>3</v>
      </c>
      <c r="HN398" t="s">
        <v>3</v>
      </c>
      <c r="HO398" t="s">
        <v>3</v>
      </c>
      <c r="HP398" t="s">
        <v>3</v>
      </c>
      <c r="HQ398" t="s">
        <v>3</v>
      </c>
      <c r="HS398">
        <v>0</v>
      </c>
      <c r="IK398">
        <v>0</v>
      </c>
    </row>
    <row r="399" spans="1:255" x14ac:dyDescent="0.2">
      <c r="A399" s="2">
        <v>17</v>
      </c>
      <c r="B399" s="2">
        <v>1</v>
      </c>
      <c r="C399" s="2"/>
      <c r="D399" s="2"/>
      <c r="E399" s="2" t="s">
        <v>402</v>
      </c>
      <c r="F399" s="2" t="s">
        <v>403</v>
      </c>
      <c r="G399" s="2" t="s">
        <v>404</v>
      </c>
      <c r="H399" s="2" t="s">
        <v>43</v>
      </c>
      <c r="I399" s="2">
        <v>0</v>
      </c>
      <c r="J399" s="2">
        <v>0</v>
      </c>
      <c r="K399" s="2">
        <v>0</v>
      </c>
      <c r="L399" s="2">
        <v>20</v>
      </c>
      <c r="M399" s="2">
        <v>20</v>
      </c>
      <c r="N399" s="2">
        <f t="shared" si="536"/>
        <v>0</v>
      </c>
      <c r="O399" s="2">
        <f t="shared" si="537"/>
        <v>0</v>
      </c>
      <c r="P399" s="2">
        <f t="shared" si="538"/>
        <v>0</v>
      </c>
      <c r="Q399" s="2">
        <f t="shared" si="539"/>
        <v>0</v>
      </c>
      <c r="R399" s="2">
        <f t="shared" si="540"/>
        <v>0</v>
      </c>
      <c r="S399" s="2">
        <f t="shared" si="541"/>
        <v>0</v>
      </c>
      <c r="T399" s="2">
        <f t="shared" si="542"/>
        <v>0</v>
      </c>
      <c r="U399" s="2">
        <f t="shared" si="543"/>
        <v>0</v>
      </c>
      <c r="V399" s="2">
        <f t="shared" si="544"/>
        <v>0</v>
      </c>
      <c r="W399" s="2">
        <f t="shared" si="545"/>
        <v>0</v>
      </c>
      <c r="X399" s="2">
        <f t="shared" si="546"/>
        <v>0</v>
      </c>
      <c r="Y399" s="2">
        <f t="shared" si="547"/>
        <v>0</v>
      </c>
      <c r="Z399" s="2"/>
      <c r="AA399" s="2">
        <v>85057682</v>
      </c>
      <c r="AB399" s="2">
        <f t="shared" si="548"/>
        <v>14.09</v>
      </c>
      <c r="AC399" s="2">
        <f t="shared" si="549"/>
        <v>14.09</v>
      </c>
      <c r="AD399" s="2">
        <f t="shared" ref="AD399:AD432" si="572">ROUND((ET399),2)</f>
        <v>0</v>
      </c>
      <c r="AE399" s="2">
        <f t="shared" si="550"/>
        <v>0</v>
      </c>
      <c r="AF399" s="2">
        <f t="shared" si="551"/>
        <v>0</v>
      </c>
      <c r="AG399" s="2">
        <f t="shared" si="552"/>
        <v>0</v>
      </c>
      <c r="AH399" s="2">
        <f t="shared" si="553"/>
        <v>0</v>
      </c>
      <c r="AI399" s="2">
        <f t="shared" si="554"/>
        <v>0</v>
      </c>
      <c r="AJ399" s="2">
        <f t="shared" si="555"/>
        <v>0</v>
      </c>
      <c r="AK399" s="2">
        <v>14.09</v>
      </c>
      <c r="AL399" s="2">
        <v>14.09</v>
      </c>
      <c r="AM399" s="2">
        <v>0</v>
      </c>
      <c r="AN399" s="2">
        <v>0</v>
      </c>
      <c r="AO399" s="2">
        <v>0</v>
      </c>
      <c r="AP399" s="2">
        <v>0</v>
      </c>
      <c r="AQ399" s="2">
        <v>0</v>
      </c>
      <c r="AR399" s="2">
        <v>0</v>
      </c>
      <c r="AS399" s="2">
        <v>0</v>
      </c>
      <c r="AT399" s="2">
        <v>0</v>
      </c>
      <c r="AU399" s="2">
        <v>0</v>
      </c>
      <c r="AV399" s="2">
        <v>1</v>
      </c>
      <c r="AW399" s="2">
        <v>1</v>
      </c>
      <c r="AX399" s="2"/>
      <c r="AY399" s="2"/>
      <c r="AZ399" s="2">
        <v>1</v>
      </c>
      <c r="BA399" s="2">
        <v>1</v>
      </c>
      <c r="BB399" s="2">
        <v>1</v>
      </c>
      <c r="BC399" s="2">
        <v>1</v>
      </c>
      <c r="BD399" s="2" t="s">
        <v>3</v>
      </c>
      <c r="BE399" s="2" t="s">
        <v>3</v>
      </c>
      <c r="BF399" s="2" t="s">
        <v>3</v>
      </c>
      <c r="BG399" s="2" t="s">
        <v>3</v>
      </c>
      <c r="BH399" s="2">
        <v>3</v>
      </c>
      <c r="BI399" s="2">
        <v>1</v>
      </c>
      <c r="BJ399" s="2" t="s">
        <v>403</v>
      </c>
      <c r="BK399" s="2"/>
      <c r="BL399" s="2"/>
      <c r="BM399" s="2">
        <v>900</v>
      </c>
      <c r="BN399" s="2">
        <v>0</v>
      </c>
      <c r="BO399" s="2" t="s">
        <v>3</v>
      </c>
      <c r="BP399" s="2">
        <v>0</v>
      </c>
      <c r="BQ399" s="2">
        <v>90</v>
      </c>
      <c r="BR399" s="2">
        <v>0</v>
      </c>
      <c r="BS399" s="2">
        <v>1</v>
      </c>
      <c r="BT399" s="2">
        <v>1</v>
      </c>
      <c r="BU399" s="2">
        <v>1</v>
      </c>
      <c r="BV399" s="2">
        <v>1</v>
      </c>
      <c r="BW399" s="2">
        <v>1</v>
      </c>
      <c r="BX399" s="2">
        <v>1</v>
      </c>
      <c r="BY399" s="2" t="s">
        <v>3</v>
      </c>
      <c r="BZ399" s="2">
        <v>0</v>
      </c>
      <c r="CA399" s="2">
        <v>0</v>
      </c>
      <c r="CB399" s="2" t="s">
        <v>3</v>
      </c>
      <c r="CC399" s="2"/>
      <c r="CD399" s="2"/>
      <c r="CE399" s="2">
        <v>0</v>
      </c>
      <c r="CF399" s="2">
        <v>0</v>
      </c>
      <c r="CG399" s="2">
        <v>0</v>
      </c>
      <c r="CH399" s="2">
        <v>32</v>
      </c>
      <c r="CI399" s="2">
        <v>0</v>
      </c>
      <c r="CJ399" s="2">
        <v>0</v>
      </c>
      <c r="CK399" s="2">
        <v>0</v>
      </c>
      <c r="CL399" s="2">
        <v>0</v>
      </c>
      <c r="CM399" s="2">
        <v>0</v>
      </c>
      <c r="CN399" s="2" t="s">
        <v>3</v>
      </c>
      <c r="CO399" s="2">
        <v>0</v>
      </c>
      <c r="CP399" s="2">
        <f t="shared" si="556"/>
        <v>0</v>
      </c>
      <c r="CQ399" s="2">
        <f t="shared" ref="CQ399:CQ432" si="573">ROUND(AL399,2)</f>
        <v>14.09</v>
      </c>
      <c r="CR399" s="2">
        <f t="shared" ref="CR399:CR432" si="574">ROUND(AM399,2)</f>
        <v>0</v>
      </c>
      <c r="CS399" s="2">
        <f t="shared" si="557"/>
        <v>0</v>
      </c>
      <c r="CT399" s="2">
        <f t="shared" si="558"/>
        <v>0</v>
      </c>
      <c r="CU399" s="2">
        <f t="shared" si="559"/>
        <v>0</v>
      </c>
      <c r="CV399" s="2">
        <f t="shared" si="560"/>
        <v>0</v>
      </c>
      <c r="CW399" s="2">
        <f t="shared" si="561"/>
        <v>0</v>
      </c>
      <c r="CX399" s="2">
        <f t="shared" si="562"/>
        <v>0</v>
      </c>
      <c r="CY399" s="2">
        <f>0</f>
        <v>0</v>
      </c>
      <c r="CZ399" s="2">
        <f>0</f>
        <v>0</v>
      </c>
      <c r="DA399" s="2"/>
      <c r="DB399" s="2"/>
      <c r="DC399" s="2" t="s">
        <v>3</v>
      </c>
      <c r="DD399" s="2" t="s">
        <v>3</v>
      </c>
      <c r="DE399" s="2" t="s">
        <v>3</v>
      </c>
      <c r="DF399" s="2" t="s">
        <v>3</v>
      </c>
      <c r="DG399" s="2" t="s">
        <v>3</v>
      </c>
      <c r="DH399" s="2" t="s">
        <v>3</v>
      </c>
      <c r="DI399" s="2" t="s">
        <v>3</v>
      </c>
      <c r="DJ399" s="2" t="s">
        <v>3</v>
      </c>
      <c r="DK399" s="2" t="s">
        <v>3</v>
      </c>
      <c r="DL399" s="2" t="s">
        <v>3</v>
      </c>
      <c r="DM399" s="2" t="s">
        <v>3</v>
      </c>
      <c r="DN399" s="2">
        <v>0</v>
      </c>
      <c r="DO399" s="2">
        <v>0</v>
      </c>
      <c r="DP399" s="2">
        <v>1</v>
      </c>
      <c r="DQ399" s="2">
        <v>1</v>
      </c>
      <c r="DR399" s="2"/>
      <c r="DS399" s="2"/>
      <c r="DT399" s="2"/>
      <c r="DU399" s="2">
        <v>1013</v>
      </c>
      <c r="DV399" s="2" t="s">
        <v>43</v>
      </c>
      <c r="DW399" s="2" t="s">
        <v>43</v>
      </c>
      <c r="DX399" s="2">
        <v>1</v>
      </c>
      <c r="DY399" s="2"/>
      <c r="DZ399" s="2" t="s">
        <v>3</v>
      </c>
      <c r="EA399" s="2" t="s">
        <v>3</v>
      </c>
      <c r="EB399" s="2" t="s">
        <v>3</v>
      </c>
      <c r="EC399" s="2" t="s">
        <v>3</v>
      </c>
      <c r="ED399" s="2"/>
      <c r="EE399" s="2">
        <v>83667261</v>
      </c>
      <c r="EF399" s="2">
        <v>90</v>
      </c>
      <c r="EG399" s="2" t="s">
        <v>321</v>
      </c>
      <c r="EH399" s="2">
        <v>0</v>
      </c>
      <c r="EI399" s="2" t="s">
        <v>3</v>
      </c>
      <c r="EJ399" s="2">
        <v>1</v>
      </c>
      <c r="EK399" s="2">
        <v>900</v>
      </c>
      <c r="EL399" s="2" t="s">
        <v>321</v>
      </c>
      <c r="EM399" s="2" t="s">
        <v>322</v>
      </c>
      <c r="EN399" s="2"/>
      <c r="EO399" s="2" t="s">
        <v>3</v>
      </c>
      <c r="EP399" s="2"/>
      <c r="EQ399" s="2">
        <v>131088</v>
      </c>
      <c r="ER399" s="2">
        <v>0</v>
      </c>
      <c r="ES399" s="2">
        <v>14.09</v>
      </c>
      <c r="ET399" s="2">
        <v>0</v>
      </c>
      <c r="EU399" s="2">
        <v>0</v>
      </c>
      <c r="EV399" s="2">
        <v>0</v>
      </c>
      <c r="EW399" s="2">
        <v>0</v>
      </c>
      <c r="EX399" s="2">
        <v>0</v>
      </c>
      <c r="EY399" s="2">
        <v>0</v>
      </c>
      <c r="EZ399" s="2">
        <v>5</v>
      </c>
      <c r="FA399" s="2"/>
      <c r="FB399" s="2"/>
      <c r="FC399" s="2">
        <v>0</v>
      </c>
      <c r="FD399" s="2">
        <v>18</v>
      </c>
      <c r="FE399" s="2"/>
      <c r="FF399" s="2">
        <v>14.09</v>
      </c>
      <c r="FG399" s="2"/>
      <c r="FH399" s="2"/>
      <c r="FI399" s="2"/>
      <c r="FJ399" s="2"/>
      <c r="FK399" s="2"/>
      <c r="FL399" s="2"/>
      <c r="FM399" s="2"/>
      <c r="FN399" s="2"/>
      <c r="FO399" s="2"/>
      <c r="FP399" s="2"/>
      <c r="FQ399" s="2">
        <v>0</v>
      </c>
      <c r="FR399" s="2">
        <v>0</v>
      </c>
      <c r="FS399" s="2">
        <v>0</v>
      </c>
      <c r="FT399" s="2"/>
      <c r="FU399" s="2"/>
      <c r="FV399" s="2"/>
      <c r="FW399" s="2"/>
      <c r="FX399" s="2">
        <v>0</v>
      </c>
      <c r="FY399" s="2">
        <v>0</v>
      </c>
      <c r="FZ399" s="2"/>
      <c r="GA399" s="2" t="s">
        <v>3</v>
      </c>
      <c r="GB399" s="2"/>
      <c r="GC399" s="2"/>
      <c r="GD399" s="2">
        <v>1</v>
      </c>
      <c r="GE399" s="2"/>
      <c r="GF399" s="2">
        <v>-1799424492</v>
      </c>
      <c r="GG399" s="2">
        <v>2</v>
      </c>
      <c r="GH399" s="2">
        <v>3</v>
      </c>
      <c r="GI399" s="2">
        <v>-2</v>
      </c>
      <c r="GJ399" s="2">
        <v>0</v>
      </c>
      <c r="GK399" s="2">
        <v>0</v>
      </c>
      <c r="GL399" s="2">
        <f t="shared" si="563"/>
        <v>0</v>
      </c>
      <c r="GM399" s="2">
        <f t="shared" si="564"/>
        <v>0</v>
      </c>
      <c r="GN399" s="2">
        <f t="shared" si="565"/>
        <v>0</v>
      </c>
      <c r="GO399" s="2">
        <f t="shared" si="566"/>
        <v>0</v>
      </c>
      <c r="GP399" s="2">
        <f t="shared" si="567"/>
        <v>0</v>
      </c>
      <c r="GQ399" s="2"/>
      <c r="GR399" s="2">
        <v>1</v>
      </c>
      <c r="GS399" s="2">
        <v>1</v>
      </c>
      <c r="GT399" s="2">
        <v>0</v>
      </c>
      <c r="GU399" s="2" t="s">
        <v>3</v>
      </c>
      <c r="GV399" s="2">
        <f t="shared" si="568"/>
        <v>0</v>
      </c>
      <c r="GW399" s="2">
        <v>1</v>
      </c>
      <c r="GX399" s="2">
        <f t="shared" si="569"/>
        <v>0</v>
      </c>
      <c r="GY399" s="2"/>
      <c r="GZ399" s="2"/>
      <c r="HA399" s="2">
        <v>0</v>
      </c>
      <c r="HB399" s="2">
        <v>0</v>
      </c>
      <c r="HC399" s="2">
        <f t="shared" si="570"/>
        <v>0</v>
      </c>
      <c r="HD399" s="2"/>
      <c r="HE399" s="2" t="s">
        <v>3</v>
      </c>
      <c r="HF399" s="2" t="s">
        <v>3</v>
      </c>
      <c r="HG399" s="2">
        <f t="shared" si="571"/>
        <v>0</v>
      </c>
      <c r="HH399" s="2"/>
      <c r="HI399" s="2"/>
      <c r="HJ399" s="2"/>
      <c r="HK399" s="2"/>
      <c r="HL399" s="2"/>
      <c r="HM399" s="2" t="s">
        <v>3</v>
      </c>
      <c r="HN399" s="2" t="s">
        <v>3</v>
      </c>
      <c r="HO399" s="2" t="s">
        <v>3</v>
      </c>
      <c r="HP399" s="2" t="s">
        <v>3</v>
      </c>
      <c r="HQ399" s="2" t="s">
        <v>3</v>
      </c>
      <c r="HR399" s="2"/>
      <c r="HS399" s="2">
        <v>0</v>
      </c>
      <c r="HT399" s="2"/>
      <c r="HU399" s="2"/>
      <c r="HV399" s="2"/>
      <c r="HW399" s="2"/>
      <c r="HX399" s="2"/>
      <c r="HY399" s="2"/>
      <c r="HZ399" s="2"/>
      <c r="IA399" s="2"/>
      <c r="IB399" s="2"/>
      <c r="IC399" s="2"/>
      <c r="ID399" s="2"/>
      <c r="IE399" s="2"/>
      <c r="IF399" s="2"/>
      <c r="IG399" s="2"/>
      <c r="IH399" s="2"/>
      <c r="II399" s="2"/>
      <c r="IJ399" s="2"/>
      <c r="IK399" s="2">
        <v>0</v>
      </c>
      <c r="IL399" s="2"/>
      <c r="IM399" s="2"/>
      <c r="IN399" s="2"/>
      <c r="IO399" s="2"/>
      <c r="IP399" s="2"/>
      <c r="IQ399" s="2"/>
      <c r="IR399" s="2"/>
      <c r="IS399" s="2"/>
      <c r="IT399" s="2"/>
      <c r="IU399" s="2"/>
    </row>
    <row r="400" spans="1:255" x14ac:dyDescent="0.2">
      <c r="A400">
        <v>17</v>
      </c>
      <c r="B400">
        <v>1</v>
      </c>
      <c r="E400" t="s">
        <v>402</v>
      </c>
      <c r="F400" t="s">
        <v>403</v>
      </c>
      <c r="G400" t="s">
        <v>404</v>
      </c>
      <c r="H400" t="s">
        <v>43</v>
      </c>
      <c r="I400">
        <v>0</v>
      </c>
      <c r="J400">
        <v>0</v>
      </c>
      <c r="K400">
        <v>0</v>
      </c>
      <c r="L400">
        <v>20</v>
      </c>
      <c r="M400">
        <v>20</v>
      </c>
      <c r="N400">
        <f t="shared" si="536"/>
        <v>0</v>
      </c>
      <c r="O400">
        <f t="shared" si="537"/>
        <v>0</v>
      </c>
      <c r="P400">
        <f t="shared" si="538"/>
        <v>0</v>
      </c>
      <c r="Q400">
        <f t="shared" si="539"/>
        <v>0</v>
      </c>
      <c r="R400">
        <f t="shared" si="540"/>
        <v>0</v>
      </c>
      <c r="S400">
        <f t="shared" si="541"/>
        <v>0</v>
      </c>
      <c r="T400">
        <f t="shared" si="542"/>
        <v>0</v>
      </c>
      <c r="U400">
        <f t="shared" si="543"/>
        <v>0</v>
      </c>
      <c r="V400">
        <f t="shared" si="544"/>
        <v>0</v>
      </c>
      <c r="W400">
        <f t="shared" si="545"/>
        <v>0</v>
      </c>
      <c r="X400">
        <f t="shared" si="546"/>
        <v>0</v>
      </c>
      <c r="Y400">
        <f t="shared" si="547"/>
        <v>0</v>
      </c>
      <c r="AA400">
        <v>85057623</v>
      </c>
      <c r="AB400">
        <f t="shared" si="548"/>
        <v>14.09</v>
      </c>
      <c r="AC400">
        <f t="shared" si="549"/>
        <v>14.09</v>
      </c>
      <c r="AD400">
        <f t="shared" si="572"/>
        <v>0</v>
      </c>
      <c r="AE400">
        <f t="shared" si="550"/>
        <v>0</v>
      </c>
      <c r="AF400">
        <f t="shared" si="551"/>
        <v>0</v>
      </c>
      <c r="AG400">
        <f t="shared" si="552"/>
        <v>0</v>
      </c>
      <c r="AH400">
        <f t="shared" si="553"/>
        <v>0</v>
      </c>
      <c r="AI400">
        <f t="shared" si="554"/>
        <v>0</v>
      </c>
      <c r="AJ400">
        <f t="shared" si="555"/>
        <v>0</v>
      </c>
      <c r="AK400">
        <v>14.09</v>
      </c>
      <c r="AL400">
        <v>14.09</v>
      </c>
      <c r="AM400">
        <v>0</v>
      </c>
      <c r="AN400">
        <v>0</v>
      </c>
      <c r="AO400">
        <v>0</v>
      </c>
      <c r="AP400">
        <v>0</v>
      </c>
      <c r="AQ400">
        <v>0</v>
      </c>
      <c r="AR400">
        <v>0</v>
      </c>
      <c r="AS400">
        <v>0</v>
      </c>
      <c r="AT400">
        <v>0</v>
      </c>
      <c r="AU400">
        <v>0</v>
      </c>
      <c r="AV400">
        <v>1</v>
      </c>
      <c r="AW400">
        <v>1</v>
      </c>
      <c r="AZ400">
        <v>1</v>
      </c>
      <c r="BA400">
        <v>1</v>
      </c>
      <c r="BB400">
        <v>1</v>
      </c>
      <c r="BC400">
        <v>1</v>
      </c>
      <c r="BD400" t="s">
        <v>3</v>
      </c>
      <c r="BE400" t="s">
        <v>3</v>
      </c>
      <c r="BF400" t="s">
        <v>3</v>
      </c>
      <c r="BG400" t="s">
        <v>3</v>
      </c>
      <c r="BH400">
        <v>3</v>
      </c>
      <c r="BI400">
        <v>1</v>
      </c>
      <c r="BJ400" t="s">
        <v>403</v>
      </c>
      <c r="BM400">
        <v>900</v>
      </c>
      <c r="BN400">
        <v>0</v>
      </c>
      <c r="BO400" t="s">
        <v>3</v>
      </c>
      <c r="BP400">
        <v>0</v>
      </c>
      <c r="BQ400">
        <v>90</v>
      </c>
      <c r="BR400">
        <v>0</v>
      </c>
      <c r="BS400">
        <v>1</v>
      </c>
      <c r="BT400">
        <v>1</v>
      </c>
      <c r="BU400">
        <v>1</v>
      </c>
      <c r="BV400">
        <v>1</v>
      </c>
      <c r="BW400">
        <v>1</v>
      </c>
      <c r="BX400">
        <v>1</v>
      </c>
      <c r="BY400" t="s">
        <v>3</v>
      </c>
      <c r="BZ400">
        <v>0</v>
      </c>
      <c r="CA400">
        <v>0</v>
      </c>
      <c r="CB400" t="s">
        <v>3</v>
      </c>
      <c r="CE400">
        <v>0</v>
      </c>
      <c r="CF400">
        <v>0</v>
      </c>
      <c r="CG400">
        <v>0</v>
      </c>
      <c r="CH400">
        <v>32</v>
      </c>
      <c r="CI400">
        <v>0</v>
      </c>
      <c r="CJ400">
        <v>0</v>
      </c>
      <c r="CK400">
        <v>0</v>
      </c>
      <c r="CL400">
        <v>0</v>
      </c>
      <c r="CM400">
        <v>0</v>
      </c>
      <c r="CN400" t="s">
        <v>3</v>
      </c>
      <c r="CO400">
        <v>0</v>
      </c>
      <c r="CP400">
        <f t="shared" si="556"/>
        <v>0</v>
      </c>
      <c r="CQ400">
        <f t="shared" si="573"/>
        <v>14.09</v>
      </c>
      <c r="CR400">
        <f t="shared" si="574"/>
        <v>0</v>
      </c>
      <c r="CS400">
        <f t="shared" si="557"/>
        <v>0</v>
      </c>
      <c r="CT400">
        <f t="shared" si="558"/>
        <v>0</v>
      </c>
      <c r="CU400">
        <f t="shared" si="559"/>
        <v>0</v>
      </c>
      <c r="CV400">
        <f t="shared" si="560"/>
        <v>0</v>
      </c>
      <c r="CW400">
        <f t="shared" si="561"/>
        <v>0</v>
      </c>
      <c r="CX400">
        <f t="shared" si="562"/>
        <v>0</v>
      </c>
      <c r="CY400">
        <f>0</f>
        <v>0</v>
      </c>
      <c r="CZ400">
        <f>0</f>
        <v>0</v>
      </c>
      <c r="DC400" t="s">
        <v>3</v>
      </c>
      <c r="DD400" t="s">
        <v>3</v>
      </c>
      <c r="DE400" t="s">
        <v>3</v>
      </c>
      <c r="DF400" t="s">
        <v>3</v>
      </c>
      <c r="DG400" t="s">
        <v>3</v>
      </c>
      <c r="DH400" t="s">
        <v>3</v>
      </c>
      <c r="DI400" t="s">
        <v>3</v>
      </c>
      <c r="DJ400" t="s">
        <v>3</v>
      </c>
      <c r="DK400" t="s">
        <v>3</v>
      </c>
      <c r="DL400" t="s">
        <v>3</v>
      </c>
      <c r="DM400" t="s">
        <v>3</v>
      </c>
      <c r="DN400">
        <v>0</v>
      </c>
      <c r="DO400">
        <v>0</v>
      </c>
      <c r="DP400">
        <v>1</v>
      </c>
      <c r="DQ400">
        <v>1</v>
      </c>
      <c r="DU400">
        <v>1013</v>
      </c>
      <c r="DV400" t="s">
        <v>43</v>
      </c>
      <c r="DW400" t="s">
        <v>43</v>
      </c>
      <c r="DX400">
        <v>1</v>
      </c>
      <c r="DZ400" t="s">
        <v>3</v>
      </c>
      <c r="EA400" t="s">
        <v>3</v>
      </c>
      <c r="EB400" t="s">
        <v>3</v>
      </c>
      <c r="EC400" t="s">
        <v>3</v>
      </c>
      <c r="EE400">
        <v>83667261</v>
      </c>
      <c r="EF400">
        <v>90</v>
      </c>
      <c r="EG400" t="s">
        <v>321</v>
      </c>
      <c r="EH400">
        <v>0</v>
      </c>
      <c r="EI400" t="s">
        <v>3</v>
      </c>
      <c r="EJ400">
        <v>1</v>
      </c>
      <c r="EK400">
        <v>900</v>
      </c>
      <c r="EL400" t="s">
        <v>321</v>
      </c>
      <c r="EM400" t="s">
        <v>322</v>
      </c>
      <c r="EO400" t="s">
        <v>3</v>
      </c>
      <c r="EQ400">
        <v>131088</v>
      </c>
      <c r="ER400">
        <v>0</v>
      </c>
      <c r="ES400">
        <v>14.09</v>
      </c>
      <c r="ET400">
        <v>0</v>
      </c>
      <c r="EU400">
        <v>0</v>
      </c>
      <c r="EV400">
        <v>0</v>
      </c>
      <c r="EW400">
        <v>0</v>
      </c>
      <c r="EX400">
        <v>0</v>
      </c>
      <c r="EY400">
        <v>0</v>
      </c>
      <c r="EZ400">
        <v>5</v>
      </c>
      <c r="FC400">
        <v>0</v>
      </c>
      <c r="FD400">
        <v>18</v>
      </c>
      <c r="FF400">
        <v>14.09</v>
      </c>
      <c r="FQ400">
        <v>0</v>
      </c>
      <c r="FR400">
        <v>0</v>
      </c>
      <c r="FS400">
        <v>0</v>
      </c>
      <c r="FX400">
        <v>0</v>
      </c>
      <c r="FY400">
        <v>0</v>
      </c>
      <c r="GA400" t="s">
        <v>3</v>
      </c>
      <c r="GD400">
        <v>1</v>
      </c>
      <c r="GF400">
        <v>-1799424492</v>
      </c>
      <c r="GG400">
        <v>2</v>
      </c>
      <c r="GH400">
        <v>3</v>
      </c>
      <c r="GI400">
        <v>-2</v>
      </c>
      <c r="GJ400">
        <v>0</v>
      </c>
      <c r="GK400">
        <v>0</v>
      </c>
      <c r="GL400">
        <f t="shared" si="563"/>
        <v>0</v>
      </c>
      <c r="GM400">
        <f t="shared" si="564"/>
        <v>0</v>
      </c>
      <c r="GN400">
        <f t="shared" si="565"/>
        <v>0</v>
      </c>
      <c r="GO400">
        <f t="shared" si="566"/>
        <v>0</v>
      </c>
      <c r="GP400">
        <f t="shared" si="567"/>
        <v>0</v>
      </c>
      <c r="GR400">
        <v>1</v>
      </c>
      <c r="GS400">
        <v>1</v>
      </c>
      <c r="GT400">
        <v>0</v>
      </c>
      <c r="GU400" t="s">
        <v>3</v>
      </c>
      <c r="GV400">
        <f t="shared" si="568"/>
        <v>0</v>
      </c>
      <c r="GW400">
        <v>1</v>
      </c>
      <c r="GX400">
        <f t="shared" si="569"/>
        <v>0</v>
      </c>
      <c r="HA400">
        <v>0</v>
      </c>
      <c r="HB400">
        <v>0</v>
      </c>
      <c r="HC400">
        <f t="shared" si="570"/>
        <v>0</v>
      </c>
      <c r="HE400" t="s">
        <v>3</v>
      </c>
      <c r="HF400" t="s">
        <v>3</v>
      </c>
      <c r="HG400">
        <f t="shared" si="571"/>
        <v>0</v>
      </c>
      <c r="HM400" t="s">
        <v>3</v>
      </c>
      <c r="HN400" t="s">
        <v>3</v>
      </c>
      <c r="HO400" t="s">
        <v>3</v>
      </c>
      <c r="HP400" t="s">
        <v>3</v>
      </c>
      <c r="HQ400" t="s">
        <v>3</v>
      </c>
      <c r="HS400">
        <v>0</v>
      </c>
      <c r="IK400">
        <v>0</v>
      </c>
    </row>
    <row r="401" spans="1:255" x14ac:dyDescent="0.2">
      <c r="A401" s="2">
        <v>17</v>
      </c>
      <c r="B401" s="2">
        <v>1</v>
      </c>
      <c r="C401" s="2"/>
      <c r="D401" s="2"/>
      <c r="E401" s="2" t="s">
        <v>405</v>
      </c>
      <c r="F401" s="2" t="s">
        <v>406</v>
      </c>
      <c r="G401" s="2" t="s">
        <v>407</v>
      </c>
      <c r="H401" s="2" t="s">
        <v>43</v>
      </c>
      <c r="I401" s="2">
        <v>0</v>
      </c>
      <c r="J401" s="2">
        <v>0</v>
      </c>
      <c r="K401" s="2">
        <v>0</v>
      </c>
      <c r="L401" s="2">
        <v>4</v>
      </c>
      <c r="M401" s="2">
        <v>4</v>
      </c>
      <c r="N401" s="2">
        <f t="shared" si="536"/>
        <v>0</v>
      </c>
      <c r="O401" s="2">
        <f t="shared" si="537"/>
        <v>0</v>
      </c>
      <c r="P401" s="2">
        <f t="shared" si="538"/>
        <v>0</v>
      </c>
      <c r="Q401" s="2">
        <f t="shared" si="539"/>
        <v>0</v>
      </c>
      <c r="R401" s="2">
        <f t="shared" si="540"/>
        <v>0</v>
      </c>
      <c r="S401" s="2">
        <f t="shared" si="541"/>
        <v>0</v>
      </c>
      <c r="T401" s="2">
        <f t="shared" si="542"/>
        <v>0</v>
      </c>
      <c r="U401" s="2">
        <f t="shared" si="543"/>
        <v>0</v>
      </c>
      <c r="V401" s="2">
        <f t="shared" si="544"/>
        <v>0</v>
      </c>
      <c r="W401" s="2">
        <f t="shared" si="545"/>
        <v>0</v>
      </c>
      <c r="X401" s="2">
        <f t="shared" si="546"/>
        <v>0</v>
      </c>
      <c r="Y401" s="2">
        <f t="shared" si="547"/>
        <v>0</v>
      </c>
      <c r="Z401" s="2"/>
      <c r="AA401" s="2">
        <v>85057682</v>
      </c>
      <c r="AB401" s="2">
        <f t="shared" si="548"/>
        <v>37.58</v>
      </c>
      <c r="AC401" s="2">
        <f t="shared" si="549"/>
        <v>37.58</v>
      </c>
      <c r="AD401" s="2">
        <f t="shared" si="572"/>
        <v>0</v>
      </c>
      <c r="AE401" s="2">
        <f t="shared" si="550"/>
        <v>0</v>
      </c>
      <c r="AF401" s="2">
        <f t="shared" si="551"/>
        <v>0</v>
      </c>
      <c r="AG401" s="2">
        <f t="shared" si="552"/>
        <v>0</v>
      </c>
      <c r="AH401" s="2">
        <f t="shared" si="553"/>
        <v>0</v>
      </c>
      <c r="AI401" s="2">
        <f t="shared" si="554"/>
        <v>0</v>
      </c>
      <c r="AJ401" s="2">
        <f t="shared" si="555"/>
        <v>0</v>
      </c>
      <c r="AK401" s="2">
        <v>37.58</v>
      </c>
      <c r="AL401" s="2">
        <v>37.58</v>
      </c>
      <c r="AM401" s="2">
        <v>0</v>
      </c>
      <c r="AN401" s="2">
        <v>0</v>
      </c>
      <c r="AO401" s="2">
        <v>0</v>
      </c>
      <c r="AP401" s="2">
        <v>0</v>
      </c>
      <c r="AQ401" s="2">
        <v>0</v>
      </c>
      <c r="AR401" s="2">
        <v>0</v>
      </c>
      <c r="AS401" s="2">
        <v>0</v>
      </c>
      <c r="AT401" s="2">
        <v>0</v>
      </c>
      <c r="AU401" s="2">
        <v>0</v>
      </c>
      <c r="AV401" s="2">
        <v>1</v>
      </c>
      <c r="AW401" s="2">
        <v>1</v>
      </c>
      <c r="AX401" s="2"/>
      <c r="AY401" s="2"/>
      <c r="AZ401" s="2">
        <v>1</v>
      </c>
      <c r="BA401" s="2">
        <v>1</v>
      </c>
      <c r="BB401" s="2">
        <v>1</v>
      </c>
      <c r="BC401" s="2">
        <v>1</v>
      </c>
      <c r="BD401" s="2" t="s">
        <v>3</v>
      </c>
      <c r="BE401" s="2" t="s">
        <v>3</v>
      </c>
      <c r="BF401" s="2" t="s">
        <v>3</v>
      </c>
      <c r="BG401" s="2" t="s">
        <v>3</v>
      </c>
      <c r="BH401" s="2">
        <v>3</v>
      </c>
      <c r="BI401" s="2">
        <v>1</v>
      </c>
      <c r="BJ401" s="2" t="s">
        <v>406</v>
      </c>
      <c r="BK401" s="2"/>
      <c r="BL401" s="2"/>
      <c r="BM401" s="2">
        <v>900</v>
      </c>
      <c r="BN401" s="2">
        <v>0</v>
      </c>
      <c r="BO401" s="2" t="s">
        <v>3</v>
      </c>
      <c r="BP401" s="2">
        <v>0</v>
      </c>
      <c r="BQ401" s="2">
        <v>90</v>
      </c>
      <c r="BR401" s="2">
        <v>0</v>
      </c>
      <c r="BS401" s="2">
        <v>1</v>
      </c>
      <c r="BT401" s="2">
        <v>1</v>
      </c>
      <c r="BU401" s="2">
        <v>1</v>
      </c>
      <c r="BV401" s="2">
        <v>1</v>
      </c>
      <c r="BW401" s="2">
        <v>1</v>
      </c>
      <c r="BX401" s="2">
        <v>1</v>
      </c>
      <c r="BY401" s="2" t="s">
        <v>3</v>
      </c>
      <c r="BZ401" s="2">
        <v>0</v>
      </c>
      <c r="CA401" s="2">
        <v>0</v>
      </c>
      <c r="CB401" s="2" t="s">
        <v>3</v>
      </c>
      <c r="CC401" s="2"/>
      <c r="CD401" s="2"/>
      <c r="CE401" s="2">
        <v>0</v>
      </c>
      <c r="CF401" s="2">
        <v>0</v>
      </c>
      <c r="CG401" s="2">
        <v>0</v>
      </c>
      <c r="CH401" s="2">
        <v>33</v>
      </c>
      <c r="CI401" s="2">
        <v>0</v>
      </c>
      <c r="CJ401" s="2">
        <v>0</v>
      </c>
      <c r="CK401" s="2">
        <v>0</v>
      </c>
      <c r="CL401" s="2">
        <v>0</v>
      </c>
      <c r="CM401" s="2">
        <v>0</v>
      </c>
      <c r="CN401" s="2" t="s">
        <v>3</v>
      </c>
      <c r="CO401" s="2">
        <v>0</v>
      </c>
      <c r="CP401" s="2">
        <f t="shared" si="556"/>
        <v>0</v>
      </c>
      <c r="CQ401" s="2">
        <f t="shared" si="573"/>
        <v>37.58</v>
      </c>
      <c r="CR401" s="2">
        <f t="shared" si="574"/>
        <v>0</v>
      </c>
      <c r="CS401" s="2">
        <f t="shared" si="557"/>
        <v>0</v>
      </c>
      <c r="CT401" s="2">
        <f t="shared" si="558"/>
        <v>0</v>
      </c>
      <c r="CU401" s="2">
        <f t="shared" si="559"/>
        <v>0</v>
      </c>
      <c r="CV401" s="2">
        <f t="shared" si="560"/>
        <v>0</v>
      </c>
      <c r="CW401" s="2">
        <f t="shared" si="561"/>
        <v>0</v>
      </c>
      <c r="CX401" s="2">
        <f t="shared" si="562"/>
        <v>0</v>
      </c>
      <c r="CY401" s="2">
        <f>0</f>
        <v>0</v>
      </c>
      <c r="CZ401" s="2">
        <f>0</f>
        <v>0</v>
      </c>
      <c r="DA401" s="2"/>
      <c r="DB401" s="2"/>
      <c r="DC401" s="2" t="s">
        <v>3</v>
      </c>
      <c r="DD401" s="2" t="s">
        <v>3</v>
      </c>
      <c r="DE401" s="2" t="s">
        <v>3</v>
      </c>
      <c r="DF401" s="2" t="s">
        <v>3</v>
      </c>
      <c r="DG401" s="2" t="s">
        <v>3</v>
      </c>
      <c r="DH401" s="2" t="s">
        <v>3</v>
      </c>
      <c r="DI401" s="2" t="s">
        <v>3</v>
      </c>
      <c r="DJ401" s="2" t="s">
        <v>3</v>
      </c>
      <c r="DK401" s="2" t="s">
        <v>3</v>
      </c>
      <c r="DL401" s="2" t="s">
        <v>3</v>
      </c>
      <c r="DM401" s="2" t="s">
        <v>3</v>
      </c>
      <c r="DN401" s="2">
        <v>0</v>
      </c>
      <c r="DO401" s="2">
        <v>0</v>
      </c>
      <c r="DP401" s="2">
        <v>1</v>
      </c>
      <c r="DQ401" s="2">
        <v>1</v>
      </c>
      <c r="DR401" s="2"/>
      <c r="DS401" s="2"/>
      <c r="DT401" s="2"/>
      <c r="DU401" s="2">
        <v>1013</v>
      </c>
      <c r="DV401" s="2" t="s">
        <v>43</v>
      </c>
      <c r="DW401" s="2" t="s">
        <v>43</v>
      </c>
      <c r="DX401" s="2">
        <v>1</v>
      </c>
      <c r="DY401" s="2"/>
      <c r="DZ401" s="2" t="s">
        <v>3</v>
      </c>
      <c r="EA401" s="2" t="s">
        <v>3</v>
      </c>
      <c r="EB401" s="2" t="s">
        <v>3</v>
      </c>
      <c r="EC401" s="2" t="s">
        <v>3</v>
      </c>
      <c r="ED401" s="2"/>
      <c r="EE401" s="2">
        <v>83667261</v>
      </c>
      <c r="EF401" s="2">
        <v>90</v>
      </c>
      <c r="EG401" s="2" t="s">
        <v>321</v>
      </c>
      <c r="EH401" s="2">
        <v>0</v>
      </c>
      <c r="EI401" s="2" t="s">
        <v>3</v>
      </c>
      <c r="EJ401" s="2">
        <v>1</v>
      </c>
      <c r="EK401" s="2">
        <v>900</v>
      </c>
      <c r="EL401" s="2" t="s">
        <v>321</v>
      </c>
      <c r="EM401" s="2" t="s">
        <v>322</v>
      </c>
      <c r="EN401" s="2"/>
      <c r="EO401" s="2" t="s">
        <v>3</v>
      </c>
      <c r="EP401" s="2"/>
      <c r="EQ401" s="2">
        <v>131088</v>
      </c>
      <c r="ER401" s="2">
        <v>0</v>
      </c>
      <c r="ES401" s="2">
        <v>37.58</v>
      </c>
      <c r="ET401" s="2">
        <v>0</v>
      </c>
      <c r="EU401" s="2">
        <v>0</v>
      </c>
      <c r="EV401" s="2">
        <v>0</v>
      </c>
      <c r="EW401" s="2">
        <v>0</v>
      </c>
      <c r="EX401" s="2">
        <v>0</v>
      </c>
      <c r="EY401" s="2">
        <v>0</v>
      </c>
      <c r="EZ401" s="2">
        <v>5</v>
      </c>
      <c r="FA401" s="2"/>
      <c r="FB401" s="2"/>
      <c r="FC401" s="2">
        <v>0</v>
      </c>
      <c r="FD401" s="2">
        <v>18</v>
      </c>
      <c r="FE401" s="2"/>
      <c r="FF401" s="2">
        <v>37.58</v>
      </c>
      <c r="FG401" s="2"/>
      <c r="FH401" s="2"/>
      <c r="FI401" s="2"/>
      <c r="FJ401" s="2"/>
      <c r="FK401" s="2"/>
      <c r="FL401" s="2"/>
      <c r="FM401" s="2"/>
      <c r="FN401" s="2"/>
      <c r="FO401" s="2"/>
      <c r="FP401" s="2"/>
      <c r="FQ401" s="2">
        <v>0</v>
      </c>
      <c r="FR401" s="2">
        <v>0</v>
      </c>
      <c r="FS401" s="2">
        <v>0</v>
      </c>
      <c r="FT401" s="2"/>
      <c r="FU401" s="2"/>
      <c r="FV401" s="2"/>
      <c r="FW401" s="2"/>
      <c r="FX401" s="2">
        <v>0</v>
      </c>
      <c r="FY401" s="2">
        <v>0</v>
      </c>
      <c r="FZ401" s="2"/>
      <c r="GA401" s="2" t="s">
        <v>3</v>
      </c>
      <c r="GB401" s="2"/>
      <c r="GC401" s="2"/>
      <c r="GD401" s="2">
        <v>1</v>
      </c>
      <c r="GE401" s="2"/>
      <c r="GF401" s="2">
        <v>896860990</v>
      </c>
      <c r="GG401" s="2">
        <v>2</v>
      </c>
      <c r="GH401" s="2">
        <v>3</v>
      </c>
      <c r="GI401" s="2">
        <v>-2</v>
      </c>
      <c r="GJ401" s="2">
        <v>0</v>
      </c>
      <c r="GK401" s="2">
        <v>0</v>
      </c>
      <c r="GL401" s="2">
        <f t="shared" si="563"/>
        <v>0</v>
      </c>
      <c r="GM401" s="2">
        <f t="shared" si="564"/>
        <v>0</v>
      </c>
      <c r="GN401" s="2">
        <f t="shared" si="565"/>
        <v>0</v>
      </c>
      <c r="GO401" s="2">
        <f t="shared" si="566"/>
        <v>0</v>
      </c>
      <c r="GP401" s="2">
        <f t="shared" si="567"/>
        <v>0</v>
      </c>
      <c r="GQ401" s="2"/>
      <c r="GR401" s="2">
        <v>1</v>
      </c>
      <c r="GS401" s="2">
        <v>1</v>
      </c>
      <c r="GT401" s="2">
        <v>0</v>
      </c>
      <c r="GU401" s="2" t="s">
        <v>3</v>
      </c>
      <c r="GV401" s="2">
        <f t="shared" si="568"/>
        <v>0</v>
      </c>
      <c r="GW401" s="2">
        <v>1</v>
      </c>
      <c r="GX401" s="2">
        <f t="shared" si="569"/>
        <v>0</v>
      </c>
      <c r="GY401" s="2"/>
      <c r="GZ401" s="2"/>
      <c r="HA401" s="2">
        <v>0</v>
      </c>
      <c r="HB401" s="2">
        <v>0</v>
      </c>
      <c r="HC401" s="2">
        <f t="shared" si="570"/>
        <v>0</v>
      </c>
      <c r="HD401" s="2"/>
      <c r="HE401" s="2" t="s">
        <v>3</v>
      </c>
      <c r="HF401" s="2" t="s">
        <v>3</v>
      </c>
      <c r="HG401" s="2">
        <f t="shared" si="571"/>
        <v>0</v>
      </c>
      <c r="HH401" s="2"/>
      <c r="HI401" s="2"/>
      <c r="HJ401" s="2"/>
      <c r="HK401" s="2"/>
      <c r="HL401" s="2"/>
      <c r="HM401" s="2" t="s">
        <v>3</v>
      </c>
      <c r="HN401" s="2" t="s">
        <v>3</v>
      </c>
      <c r="HO401" s="2" t="s">
        <v>3</v>
      </c>
      <c r="HP401" s="2" t="s">
        <v>3</v>
      </c>
      <c r="HQ401" s="2" t="s">
        <v>3</v>
      </c>
      <c r="HR401" s="2"/>
      <c r="HS401" s="2">
        <v>0</v>
      </c>
      <c r="HT401" s="2"/>
      <c r="HU401" s="2"/>
      <c r="HV401" s="2"/>
      <c r="HW401" s="2"/>
      <c r="HX401" s="2"/>
      <c r="HY401" s="2"/>
      <c r="HZ401" s="2"/>
      <c r="IA401" s="2"/>
      <c r="IB401" s="2"/>
      <c r="IC401" s="2"/>
      <c r="ID401" s="2"/>
      <c r="IE401" s="2"/>
      <c r="IF401" s="2"/>
      <c r="IG401" s="2"/>
      <c r="IH401" s="2"/>
      <c r="II401" s="2"/>
      <c r="IJ401" s="2"/>
      <c r="IK401" s="2">
        <v>0</v>
      </c>
      <c r="IL401" s="2"/>
      <c r="IM401" s="2"/>
      <c r="IN401" s="2"/>
      <c r="IO401" s="2"/>
      <c r="IP401" s="2"/>
      <c r="IQ401" s="2"/>
      <c r="IR401" s="2"/>
      <c r="IS401" s="2"/>
      <c r="IT401" s="2"/>
      <c r="IU401" s="2"/>
    </row>
    <row r="402" spans="1:255" x14ac:dyDescent="0.2">
      <c r="A402">
        <v>17</v>
      </c>
      <c r="B402">
        <v>1</v>
      </c>
      <c r="E402" t="s">
        <v>405</v>
      </c>
      <c r="F402" t="s">
        <v>406</v>
      </c>
      <c r="G402" t="s">
        <v>407</v>
      </c>
      <c r="H402" t="s">
        <v>43</v>
      </c>
      <c r="I402">
        <v>0</v>
      </c>
      <c r="J402">
        <v>0</v>
      </c>
      <c r="K402">
        <v>0</v>
      </c>
      <c r="L402">
        <v>4</v>
      </c>
      <c r="M402">
        <v>4</v>
      </c>
      <c r="N402">
        <f t="shared" si="536"/>
        <v>0</v>
      </c>
      <c r="O402">
        <f t="shared" si="537"/>
        <v>0</v>
      </c>
      <c r="P402">
        <f t="shared" si="538"/>
        <v>0</v>
      </c>
      <c r="Q402">
        <f t="shared" si="539"/>
        <v>0</v>
      </c>
      <c r="R402">
        <f t="shared" si="540"/>
        <v>0</v>
      </c>
      <c r="S402">
        <f t="shared" si="541"/>
        <v>0</v>
      </c>
      <c r="T402">
        <f t="shared" si="542"/>
        <v>0</v>
      </c>
      <c r="U402">
        <f t="shared" si="543"/>
        <v>0</v>
      </c>
      <c r="V402">
        <f t="shared" si="544"/>
        <v>0</v>
      </c>
      <c r="W402">
        <f t="shared" si="545"/>
        <v>0</v>
      </c>
      <c r="X402">
        <f t="shared" si="546"/>
        <v>0</v>
      </c>
      <c r="Y402">
        <f t="shared" si="547"/>
        <v>0</v>
      </c>
      <c r="AA402">
        <v>85057623</v>
      </c>
      <c r="AB402">
        <f t="shared" si="548"/>
        <v>37.58</v>
      </c>
      <c r="AC402">
        <f t="shared" si="549"/>
        <v>37.58</v>
      </c>
      <c r="AD402">
        <f t="shared" si="572"/>
        <v>0</v>
      </c>
      <c r="AE402">
        <f t="shared" si="550"/>
        <v>0</v>
      </c>
      <c r="AF402">
        <f t="shared" si="551"/>
        <v>0</v>
      </c>
      <c r="AG402">
        <f t="shared" si="552"/>
        <v>0</v>
      </c>
      <c r="AH402">
        <f t="shared" si="553"/>
        <v>0</v>
      </c>
      <c r="AI402">
        <f t="shared" si="554"/>
        <v>0</v>
      </c>
      <c r="AJ402">
        <f t="shared" si="555"/>
        <v>0</v>
      </c>
      <c r="AK402">
        <v>37.58</v>
      </c>
      <c r="AL402">
        <v>37.58</v>
      </c>
      <c r="AM402">
        <v>0</v>
      </c>
      <c r="AN402">
        <v>0</v>
      </c>
      <c r="AO402">
        <v>0</v>
      </c>
      <c r="AP402">
        <v>0</v>
      </c>
      <c r="AQ402">
        <v>0</v>
      </c>
      <c r="AR402">
        <v>0</v>
      </c>
      <c r="AS402">
        <v>0</v>
      </c>
      <c r="AT402">
        <v>0</v>
      </c>
      <c r="AU402">
        <v>0</v>
      </c>
      <c r="AV402">
        <v>1</v>
      </c>
      <c r="AW402">
        <v>1</v>
      </c>
      <c r="AZ402">
        <v>1</v>
      </c>
      <c r="BA402">
        <v>1</v>
      </c>
      <c r="BB402">
        <v>1</v>
      </c>
      <c r="BC402">
        <v>1</v>
      </c>
      <c r="BD402" t="s">
        <v>3</v>
      </c>
      <c r="BE402" t="s">
        <v>3</v>
      </c>
      <c r="BF402" t="s">
        <v>3</v>
      </c>
      <c r="BG402" t="s">
        <v>3</v>
      </c>
      <c r="BH402">
        <v>3</v>
      </c>
      <c r="BI402">
        <v>1</v>
      </c>
      <c r="BJ402" t="s">
        <v>406</v>
      </c>
      <c r="BM402">
        <v>900</v>
      </c>
      <c r="BN402">
        <v>0</v>
      </c>
      <c r="BO402" t="s">
        <v>3</v>
      </c>
      <c r="BP402">
        <v>0</v>
      </c>
      <c r="BQ402">
        <v>90</v>
      </c>
      <c r="BR402">
        <v>0</v>
      </c>
      <c r="BS402">
        <v>1</v>
      </c>
      <c r="BT402">
        <v>1</v>
      </c>
      <c r="BU402">
        <v>1</v>
      </c>
      <c r="BV402">
        <v>1</v>
      </c>
      <c r="BW402">
        <v>1</v>
      </c>
      <c r="BX402">
        <v>1</v>
      </c>
      <c r="BY402" t="s">
        <v>3</v>
      </c>
      <c r="BZ402">
        <v>0</v>
      </c>
      <c r="CA402">
        <v>0</v>
      </c>
      <c r="CB402" t="s">
        <v>3</v>
      </c>
      <c r="CE402">
        <v>0</v>
      </c>
      <c r="CF402">
        <v>0</v>
      </c>
      <c r="CG402">
        <v>0</v>
      </c>
      <c r="CH402">
        <v>33</v>
      </c>
      <c r="CI402">
        <v>0</v>
      </c>
      <c r="CJ402">
        <v>0</v>
      </c>
      <c r="CK402">
        <v>0</v>
      </c>
      <c r="CL402">
        <v>0</v>
      </c>
      <c r="CM402">
        <v>0</v>
      </c>
      <c r="CN402" t="s">
        <v>3</v>
      </c>
      <c r="CO402">
        <v>0</v>
      </c>
      <c r="CP402">
        <f t="shared" si="556"/>
        <v>0</v>
      </c>
      <c r="CQ402">
        <f t="shared" si="573"/>
        <v>37.58</v>
      </c>
      <c r="CR402">
        <f t="shared" si="574"/>
        <v>0</v>
      </c>
      <c r="CS402">
        <f t="shared" si="557"/>
        <v>0</v>
      </c>
      <c r="CT402">
        <f t="shared" si="558"/>
        <v>0</v>
      </c>
      <c r="CU402">
        <f t="shared" si="559"/>
        <v>0</v>
      </c>
      <c r="CV402">
        <f t="shared" si="560"/>
        <v>0</v>
      </c>
      <c r="CW402">
        <f t="shared" si="561"/>
        <v>0</v>
      </c>
      <c r="CX402">
        <f t="shared" si="562"/>
        <v>0</v>
      </c>
      <c r="CY402">
        <f>0</f>
        <v>0</v>
      </c>
      <c r="CZ402">
        <f>0</f>
        <v>0</v>
      </c>
      <c r="DC402" t="s">
        <v>3</v>
      </c>
      <c r="DD402" t="s">
        <v>3</v>
      </c>
      <c r="DE402" t="s">
        <v>3</v>
      </c>
      <c r="DF402" t="s">
        <v>3</v>
      </c>
      <c r="DG402" t="s">
        <v>3</v>
      </c>
      <c r="DH402" t="s">
        <v>3</v>
      </c>
      <c r="DI402" t="s">
        <v>3</v>
      </c>
      <c r="DJ402" t="s">
        <v>3</v>
      </c>
      <c r="DK402" t="s">
        <v>3</v>
      </c>
      <c r="DL402" t="s">
        <v>3</v>
      </c>
      <c r="DM402" t="s">
        <v>3</v>
      </c>
      <c r="DN402">
        <v>0</v>
      </c>
      <c r="DO402">
        <v>0</v>
      </c>
      <c r="DP402">
        <v>1</v>
      </c>
      <c r="DQ402">
        <v>1</v>
      </c>
      <c r="DU402">
        <v>1013</v>
      </c>
      <c r="DV402" t="s">
        <v>43</v>
      </c>
      <c r="DW402" t="s">
        <v>43</v>
      </c>
      <c r="DX402">
        <v>1</v>
      </c>
      <c r="DZ402" t="s">
        <v>3</v>
      </c>
      <c r="EA402" t="s">
        <v>3</v>
      </c>
      <c r="EB402" t="s">
        <v>3</v>
      </c>
      <c r="EC402" t="s">
        <v>3</v>
      </c>
      <c r="EE402">
        <v>83667261</v>
      </c>
      <c r="EF402">
        <v>90</v>
      </c>
      <c r="EG402" t="s">
        <v>321</v>
      </c>
      <c r="EH402">
        <v>0</v>
      </c>
      <c r="EI402" t="s">
        <v>3</v>
      </c>
      <c r="EJ402">
        <v>1</v>
      </c>
      <c r="EK402">
        <v>900</v>
      </c>
      <c r="EL402" t="s">
        <v>321</v>
      </c>
      <c r="EM402" t="s">
        <v>322</v>
      </c>
      <c r="EO402" t="s">
        <v>3</v>
      </c>
      <c r="EQ402">
        <v>131088</v>
      </c>
      <c r="ER402">
        <v>0</v>
      </c>
      <c r="ES402">
        <v>37.58</v>
      </c>
      <c r="ET402">
        <v>0</v>
      </c>
      <c r="EU402">
        <v>0</v>
      </c>
      <c r="EV402">
        <v>0</v>
      </c>
      <c r="EW402">
        <v>0</v>
      </c>
      <c r="EX402">
        <v>0</v>
      </c>
      <c r="EY402">
        <v>0</v>
      </c>
      <c r="EZ402">
        <v>5</v>
      </c>
      <c r="FC402">
        <v>0</v>
      </c>
      <c r="FD402">
        <v>18</v>
      </c>
      <c r="FF402">
        <v>37.58</v>
      </c>
      <c r="FQ402">
        <v>0</v>
      </c>
      <c r="FR402">
        <v>0</v>
      </c>
      <c r="FS402">
        <v>0</v>
      </c>
      <c r="FX402">
        <v>0</v>
      </c>
      <c r="FY402">
        <v>0</v>
      </c>
      <c r="GA402" t="s">
        <v>3</v>
      </c>
      <c r="GD402">
        <v>1</v>
      </c>
      <c r="GF402">
        <v>896860990</v>
      </c>
      <c r="GG402">
        <v>2</v>
      </c>
      <c r="GH402">
        <v>3</v>
      </c>
      <c r="GI402">
        <v>-2</v>
      </c>
      <c r="GJ402">
        <v>0</v>
      </c>
      <c r="GK402">
        <v>0</v>
      </c>
      <c r="GL402">
        <f t="shared" si="563"/>
        <v>0</v>
      </c>
      <c r="GM402">
        <f t="shared" si="564"/>
        <v>0</v>
      </c>
      <c r="GN402">
        <f t="shared" si="565"/>
        <v>0</v>
      </c>
      <c r="GO402">
        <f t="shared" si="566"/>
        <v>0</v>
      </c>
      <c r="GP402">
        <f t="shared" si="567"/>
        <v>0</v>
      </c>
      <c r="GR402">
        <v>1</v>
      </c>
      <c r="GS402">
        <v>1</v>
      </c>
      <c r="GT402">
        <v>0</v>
      </c>
      <c r="GU402" t="s">
        <v>3</v>
      </c>
      <c r="GV402">
        <f t="shared" si="568"/>
        <v>0</v>
      </c>
      <c r="GW402">
        <v>1</v>
      </c>
      <c r="GX402">
        <f t="shared" si="569"/>
        <v>0</v>
      </c>
      <c r="HA402">
        <v>0</v>
      </c>
      <c r="HB402">
        <v>0</v>
      </c>
      <c r="HC402">
        <f t="shared" si="570"/>
        <v>0</v>
      </c>
      <c r="HE402" t="s">
        <v>3</v>
      </c>
      <c r="HF402" t="s">
        <v>3</v>
      </c>
      <c r="HG402">
        <f t="shared" si="571"/>
        <v>0</v>
      </c>
      <c r="HM402" t="s">
        <v>3</v>
      </c>
      <c r="HN402" t="s">
        <v>3</v>
      </c>
      <c r="HO402" t="s">
        <v>3</v>
      </c>
      <c r="HP402" t="s">
        <v>3</v>
      </c>
      <c r="HQ402" t="s">
        <v>3</v>
      </c>
      <c r="HS402">
        <v>0</v>
      </c>
      <c r="IK402">
        <v>0</v>
      </c>
    </row>
    <row r="403" spans="1:255" x14ac:dyDescent="0.2">
      <c r="A403" s="2">
        <v>17</v>
      </c>
      <c r="B403" s="2">
        <v>1</v>
      </c>
      <c r="C403" s="2"/>
      <c r="D403" s="2"/>
      <c r="E403" s="2" t="s">
        <v>3</v>
      </c>
      <c r="F403" s="2" t="s">
        <v>408</v>
      </c>
      <c r="G403" s="2" t="s">
        <v>409</v>
      </c>
      <c r="H403" s="2" t="s">
        <v>43</v>
      </c>
      <c r="I403" s="2">
        <v>0</v>
      </c>
      <c r="J403" s="2">
        <v>0</v>
      </c>
      <c r="K403" s="2">
        <v>0</v>
      </c>
      <c r="L403" s="2">
        <v>4</v>
      </c>
      <c r="M403" s="2">
        <v>4</v>
      </c>
      <c r="N403" s="2">
        <f t="shared" si="536"/>
        <v>0</v>
      </c>
      <c r="O403" s="2">
        <f t="shared" si="537"/>
        <v>0</v>
      </c>
      <c r="P403" s="2">
        <f t="shared" si="538"/>
        <v>0</v>
      </c>
      <c r="Q403" s="2">
        <f t="shared" si="539"/>
        <v>0</v>
      </c>
      <c r="R403" s="2">
        <f t="shared" si="540"/>
        <v>0</v>
      </c>
      <c r="S403" s="2">
        <f t="shared" si="541"/>
        <v>0</v>
      </c>
      <c r="T403" s="2">
        <f t="shared" si="542"/>
        <v>0</v>
      </c>
      <c r="U403" s="2">
        <f t="shared" si="543"/>
        <v>0</v>
      </c>
      <c r="V403" s="2">
        <f t="shared" si="544"/>
        <v>0</v>
      </c>
      <c r="W403" s="2">
        <f t="shared" si="545"/>
        <v>0</v>
      </c>
      <c r="X403" s="2">
        <f t="shared" si="546"/>
        <v>0</v>
      </c>
      <c r="Y403" s="2">
        <f t="shared" si="547"/>
        <v>0</v>
      </c>
      <c r="Z403" s="2"/>
      <c r="AA403" s="2">
        <v>-1</v>
      </c>
      <c r="AB403" s="2">
        <f t="shared" si="548"/>
        <v>34.450000000000003</v>
      </c>
      <c r="AC403" s="2">
        <f t="shared" si="549"/>
        <v>34.450000000000003</v>
      </c>
      <c r="AD403" s="2">
        <f t="shared" si="572"/>
        <v>0</v>
      </c>
      <c r="AE403" s="2">
        <f t="shared" si="550"/>
        <v>0</v>
      </c>
      <c r="AF403" s="2">
        <f t="shared" si="551"/>
        <v>0</v>
      </c>
      <c r="AG403" s="2">
        <f t="shared" si="552"/>
        <v>0</v>
      </c>
      <c r="AH403" s="2">
        <f t="shared" si="553"/>
        <v>0</v>
      </c>
      <c r="AI403" s="2">
        <f t="shared" si="554"/>
        <v>0</v>
      </c>
      <c r="AJ403" s="2">
        <f t="shared" si="555"/>
        <v>0</v>
      </c>
      <c r="AK403" s="2">
        <v>34.450000000000003</v>
      </c>
      <c r="AL403" s="2">
        <v>34.450000000000003</v>
      </c>
      <c r="AM403" s="2">
        <v>0</v>
      </c>
      <c r="AN403" s="2">
        <v>0</v>
      </c>
      <c r="AO403" s="2">
        <v>0</v>
      </c>
      <c r="AP403" s="2">
        <v>0</v>
      </c>
      <c r="AQ403" s="2">
        <v>0</v>
      </c>
      <c r="AR403" s="2">
        <v>0</v>
      </c>
      <c r="AS403" s="2">
        <v>0</v>
      </c>
      <c r="AT403" s="2">
        <v>0</v>
      </c>
      <c r="AU403" s="2">
        <v>0</v>
      </c>
      <c r="AV403" s="2">
        <v>1</v>
      </c>
      <c r="AW403" s="2">
        <v>1</v>
      </c>
      <c r="AX403" s="2"/>
      <c r="AY403" s="2"/>
      <c r="AZ403" s="2">
        <v>1</v>
      </c>
      <c r="BA403" s="2">
        <v>1</v>
      </c>
      <c r="BB403" s="2">
        <v>1</v>
      </c>
      <c r="BC403" s="2">
        <v>1</v>
      </c>
      <c r="BD403" s="2" t="s">
        <v>3</v>
      </c>
      <c r="BE403" s="2" t="s">
        <v>3</v>
      </c>
      <c r="BF403" s="2" t="s">
        <v>3</v>
      </c>
      <c r="BG403" s="2" t="s">
        <v>3</v>
      </c>
      <c r="BH403" s="2">
        <v>3</v>
      </c>
      <c r="BI403" s="2">
        <v>1</v>
      </c>
      <c r="BJ403" s="2" t="s">
        <v>408</v>
      </c>
      <c r="BK403" s="2"/>
      <c r="BL403" s="2"/>
      <c r="BM403" s="2">
        <v>900</v>
      </c>
      <c r="BN403" s="2">
        <v>0</v>
      </c>
      <c r="BO403" s="2" t="s">
        <v>3</v>
      </c>
      <c r="BP403" s="2">
        <v>0</v>
      </c>
      <c r="BQ403" s="2">
        <v>90</v>
      </c>
      <c r="BR403" s="2">
        <v>0</v>
      </c>
      <c r="BS403" s="2">
        <v>1</v>
      </c>
      <c r="BT403" s="2">
        <v>1</v>
      </c>
      <c r="BU403" s="2">
        <v>1</v>
      </c>
      <c r="BV403" s="2">
        <v>1</v>
      </c>
      <c r="BW403" s="2">
        <v>1</v>
      </c>
      <c r="BX403" s="2">
        <v>1</v>
      </c>
      <c r="BY403" s="2" t="s">
        <v>3</v>
      </c>
      <c r="BZ403" s="2">
        <v>0</v>
      </c>
      <c r="CA403" s="2">
        <v>0</v>
      </c>
      <c r="CB403" s="2" t="s">
        <v>3</v>
      </c>
      <c r="CC403" s="2"/>
      <c r="CD403" s="2"/>
      <c r="CE403" s="2">
        <v>0</v>
      </c>
      <c r="CF403" s="2">
        <v>0</v>
      </c>
      <c r="CG403" s="2">
        <v>0</v>
      </c>
      <c r="CH403" s="2">
        <v>0</v>
      </c>
      <c r="CI403" s="2">
        <v>0</v>
      </c>
      <c r="CJ403" s="2">
        <v>0</v>
      </c>
      <c r="CK403" s="2">
        <v>0</v>
      </c>
      <c r="CL403" s="2">
        <v>0</v>
      </c>
      <c r="CM403" s="2">
        <v>0</v>
      </c>
      <c r="CN403" s="2" t="s">
        <v>3</v>
      </c>
      <c r="CO403" s="2">
        <v>0</v>
      </c>
      <c r="CP403" s="2">
        <f t="shared" si="556"/>
        <v>0</v>
      </c>
      <c r="CQ403" s="2">
        <f t="shared" si="573"/>
        <v>34.450000000000003</v>
      </c>
      <c r="CR403" s="2">
        <f t="shared" si="574"/>
        <v>0</v>
      </c>
      <c r="CS403" s="2">
        <f t="shared" si="557"/>
        <v>0</v>
      </c>
      <c r="CT403" s="2">
        <f t="shared" si="558"/>
        <v>0</v>
      </c>
      <c r="CU403" s="2">
        <f t="shared" si="559"/>
        <v>0</v>
      </c>
      <c r="CV403" s="2">
        <f t="shared" si="560"/>
        <v>0</v>
      </c>
      <c r="CW403" s="2">
        <f t="shared" si="561"/>
        <v>0</v>
      </c>
      <c r="CX403" s="2">
        <f t="shared" si="562"/>
        <v>0</v>
      </c>
      <c r="CY403" s="2">
        <f>0</f>
        <v>0</v>
      </c>
      <c r="CZ403" s="2">
        <f>0</f>
        <v>0</v>
      </c>
      <c r="DA403" s="2"/>
      <c r="DB403" s="2"/>
      <c r="DC403" s="2" t="s">
        <v>3</v>
      </c>
      <c r="DD403" s="2" t="s">
        <v>3</v>
      </c>
      <c r="DE403" s="2" t="s">
        <v>3</v>
      </c>
      <c r="DF403" s="2" t="s">
        <v>3</v>
      </c>
      <c r="DG403" s="2" t="s">
        <v>3</v>
      </c>
      <c r="DH403" s="2" t="s">
        <v>3</v>
      </c>
      <c r="DI403" s="2" t="s">
        <v>3</v>
      </c>
      <c r="DJ403" s="2" t="s">
        <v>3</v>
      </c>
      <c r="DK403" s="2" t="s">
        <v>3</v>
      </c>
      <c r="DL403" s="2" t="s">
        <v>3</v>
      </c>
      <c r="DM403" s="2" t="s">
        <v>3</v>
      </c>
      <c r="DN403" s="2">
        <v>0</v>
      </c>
      <c r="DO403" s="2">
        <v>0</v>
      </c>
      <c r="DP403" s="2">
        <v>1</v>
      </c>
      <c r="DQ403" s="2">
        <v>1</v>
      </c>
      <c r="DR403" s="2"/>
      <c r="DS403" s="2"/>
      <c r="DT403" s="2"/>
      <c r="DU403" s="2">
        <v>1013</v>
      </c>
      <c r="DV403" s="2" t="s">
        <v>43</v>
      </c>
      <c r="DW403" s="2" t="s">
        <v>43</v>
      </c>
      <c r="DX403" s="2">
        <v>1</v>
      </c>
      <c r="DY403" s="2"/>
      <c r="DZ403" s="2" t="s">
        <v>3</v>
      </c>
      <c r="EA403" s="2" t="s">
        <v>3</v>
      </c>
      <c r="EB403" s="2" t="s">
        <v>3</v>
      </c>
      <c r="EC403" s="2" t="s">
        <v>3</v>
      </c>
      <c r="ED403" s="2"/>
      <c r="EE403" s="2">
        <v>83667261</v>
      </c>
      <c r="EF403" s="2">
        <v>90</v>
      </c>
      <c r="EG403" s="2" t="s">
        <v>321</v>
      </c>
      <c r="EH403" s="2">
        <v>0</v>
      </c>
      <c r="EI403" s="2" t="s">
        <v>3</v>
      </c>
      <c r="EJ403" s="2">
        <v>1</v>
      </c>
      <c r="EK403" s="2">
        <v>900</v>
      </c>
      <c r="EL403" s="2" t="s">
        <v>321</v>
      </c>
      <c r="EM403" s="2" t="s">
        <v>322</v>
      </c>
      <c r="EN403" s="2"/>
      <c r="EO403" s="2" t="s">
        <v>3</v>
      </c>
      <c r="EP403" s="2"/>
      <c r="EQ403" s="2">
        <v>132112</v>
      </c>
      <c r="ER403" s="2">
        <v>0</v>
      </c>
      <c r="ES403" s="2">
        <v>34.450000000000003</v>
      </c>
      <c r="ET403" s="2">
        <v>0</v>
      </c>
      <c r="EU403" s="2">
        <v>0</v>
      </c>
      <c r="EV403" s="2">
        <v>0</v>
      </c>
      <c r="EW403" s="2">
        <v>0</v>
      </c>
      <c r="EX403" s="2">
        <v>0</v>
      </c>
      <c r="EY403" s="2">
        <v>0</v>
      </c>
      <c r="EZ403" s="2"/>
      <c r="FA403" s="2"/>
      <c r="FB403" s="2"/>
      <c r="FC403" s="2"/>
      <c r="FD403" s="2"/>
      <c r="FE403" s="2"/>
      <c r="FF403" s="2"/>
      <c r="FG403" s="2"/>
      <c r="FH403" s="2"/>
      <c r="FI403" s="2"/>
      <c r="FJ403" s="2"/>
      <c r="FK403" s="2"/>
      <c r="FL403" s="2"/>
      <c r="FM403" s="2"/>
      <c r="FN403" s="2"/>
      <c r="FO403" s="2"/>
      <c r="FP403" s="2"/>
      <c r="FQ403" s="2">
        <v>0</v>
      </c>
      <c r="FR403" s="2">
        <v>0</v>
      </c>
      <c r="FS403" s="2">
        <v>0</v>
      </c>
      <c r="FT403" s="2"/>
      <c r="FU403" s="2"/>
      <c r="FV403" s="2"/>
      <c r="FW403" s="2"/>
      <c r="FX403" s="2">
        <v>0</v>
      </c>
      <c r="FY403" s="2">
        <v>0</v>
      </c>
      <c r="FZ403" s="2"/>
      <c r="GA403" s="2" t="s">
        <v>3</v>
      </c>
      <c r="GB403" s="2"/>
      <c r="GC403" s="2"/>
      <c r="GD403" s="2">
        <v>1</v>
      </c>
      <c r="GE403" s="2"/>
      <c r="GF403" s="2">
        <v>2133850270</v>
      </c>
      <c r="GG403" s="2">
        <v>2</v>
      </c>
      <c r="GH403" s="2">
        <v>0</v>
      </c>
      <c r="GI403" s="2">
        <v>-2</v>
      </c>
      <c r="GJ403" s="2">
        <v>0</v>
      </c>
      <c r="GK403" s="2">
        <v>0</v>
      </c>
      <c r="GL403" s="2">
        <f t="shared" si="563"/>
        <v>0</v>
      </c>
      <c r="GM403" s="2">
        <f t="shared" si="564"/>
        <v>0</v>
      </c>
      <c r="GN403" s="2">
        <f t="shared" si="565"/>
        <v>0</v>
      </c>
      <c r="GO403" s="2">
        <f t="shared" si="566"/>
        <v>0</v>
      </c>
      <c r="GP403" s="2">
        <f t="shared" si="567"/>
        <v>0</v>
      </c>
      <c r="GQ403" s="2"/>
      <c r="GR403" s="2">
        <v>0</v>
      </c>
      <c r="GS403" s="2">
        <v>0</v>
      </c>
      <c r="GT403" s="2">
        <v>0</v>
      </c>
      <c r="GU403" s="2" t="s">
        <v>3</v>
      </c>
      <c r="GV403" s="2">
        <f t="shared" si="568"/>
        <v>0</v>
      </c>
      <c r="GW403" s="2">
        <v>1</v>
      </c>
      <c r="GX403" s="2">
        <f t="shared" si="569"/>
        <v>0</v>
      </c>
      <c r="GY403" s="2"/>
      <c r="GZ403" s="2"/>
      <c r="HA403" s="2">
        <v>0</v>
      </c>
      <c r="HB403" s="2">
        <v>0</v>
      </c>
      <c r="HC403" s="2">
        <f t="shared" si="570"/>
        <v>0</v>
      </c>
      <c r="HD403" s="2"/>
      <c r="HE403" s="2" t="s">
        <v>3</v>
      </c>
      <c r="HF403" s="2" t="s">
        <v>3</v>
      </c>
      <c r="HG403" s="2"/>
      <c r="HH403" s="2"/>
      <c r="HI403" s="2"/>
      <c r="HJ403" s="2"/>
      <c r="HK403" s="2"/>
      <c r="HL403" s="2"/>
      <c r="HM403" s="2" t="s">
        <v>3</v>
      </c>
      <c r="HN403" s="2" t="s">
        <v>3</v>
      </c>
      <c r="HO403" s="2" t="s">
        <v>3</v>
      </c>
      <c r="HP403" s="2" t="s">
        <v>3</v>
      </c>
      <c r="HQ403" s="2" t="s">
        <v>3</v>
      </c>
      <c r="HR403" s="2"/>
      <c r="HS403" s="2">
        <v>0</v>
      </c>
      <c r="HT403" s="2"/>
      <c r="HU403" s="2"/>
      <c r="HV403" s="2"/>
      <c r="HW403" s="2"/>
      <c r="HX403" s="2"/>
      <c r="HY403" s="2"/>
      <c r="HZ403" s="2"/>
      <c r="IA403" s="2"/>
      <c r="IB403" s="2"/>
      <c r="IC403" s="2"/>
      <c r="ID403" s="2"/>
      <c r="IE403" s="2"/>
      <c r="IF403" s="2"/>
      <c r="IG403" s="2"/>
      <c r="IH403" s="2"/>
      <c r="II403" s="2"/>
      <c r="IJ403" s="2"/>
      <c r="IK403" s="2">
        <v>0</v>
      </c>
      <c r="IL403" s="2"/>
      <c r="IM403" s="2"/>
      <c r="IN403" s="2"/>
      <c r="IO403" s="2"/>
      <c r="IP403" s="2"/>
      <c r="IQ403" s="2"/>
      <c r="IR403" s="2"/>
      <c r="IS403" s="2"/>
      <c r="IT403" s="2"/>
      <c r="IU403" s="2"/>
    </row>
    <row r="404" spans="1:255" x14ac:dyDescent="0.2">
      <c r="A404">
        <v>17</v>
      </c>
      <c r="B404">
        <v>1</v>
      </c>
      <c r="E404" t="s">
        <v>3</v>
      </c>
      <c r="F404" t="s">
        <v>408</v>
      </c>
      <c r="G404" t="s">
        <v>409</v>
      </c>
      <c r="H404" t="s">
        <v>43</v>
      </c>
      <c r="I404">
        <v>0</v>
      </c>
      <c r="J404">
        <v>0</v>
      </c>
      <c r="K404">
        <v>0</v>
      </c>
      <c r="L404">
        <v>4</v>
      </c>
      <c r="M404">
        <v>4</v>
      </c>
      <c r="N404">
        <f t="shared" si="536"/>
        <v>0</v>
      </c>
      <c r="O404">
        <f t="shared" si="537"/>
        <v>0</v>
      </c>
      <c r="P404">
        <f t="shared" si="538"/>
        <v>0</v>
      </c>
      <c r="Q404">
        <f t="shared" si="539"/>
        <v>0</v>
      </c>
      <c r="R404">
        <f t="shared" si="540"/>
        <v>0</v>
      </c>
      <c r="S404">
        <f t="shared" si="541"/>
        <v>0</v>
      </c>
      <c r="T404">
        <f t="shared" si="542"/>
        <v>0</v>
      </c>
      <c r="U404">
        <f t="shared" si="543"/>
        <v>0</v>
      </c>
      <c r="V404">
        <f t="shared" si="544"/>
        <v>0</v>
      </c>
      <c r="W404">
        <f t="shared" si="545"/>
        <v>0</v>
      </c>
      <c r="X404">
        <f t="shared" si="546"/>
        <v>0</v>
      </c>
      <c r="Y404">
        <f t="shared" si="547"/>
        <v>0</v>
      </c>
      <c r="AA404">
        <v>-1</v>
      </c>
      <c r="AB404">
        <f t="shared" si="548"/>
        <v>34.450000000000003</v>
      </c>
      <c r="AC404">
        <f t="shared" si="549"/>
        <v>34.450000000000003</v>
      </c>
      <c r="AD404">
        <f t="shared" si="572"/>
        <v>0</v>
      </c>
      <c r="AE404">
        <f t="shared" si="550"/>
        <v>0</v>
      </c>
      <c r="AF404">
        <f t="shared" si="551"/>
        <v>0</v>
      </c>
      <c r="AG404">
        <f t="shared" si="552"/>
        <v>0</v>
      </c>
      <c r="AH404">
        <f t="shared" si="553"/>
        <v>0</v>
      </c>
      <c r="AI404">
        <f t="shared" si="554"/>
        <v>0</v>
      </c>
      <c r="AJ404">
        <f t="shared" si="555"/>
        <v>0</v>
      </c>
      <c r="AK404">
        <v>34.450000000000003</v>
      </c>
      <c r="AL404">
        <v>34.450000000000003</v>
      </c>
      <c r="AM404">
        <v>0</v>
      </c>
      <c r="AN404">
        <v>0</v>
      </c>
      <c r="AO404">
        <v>0</v>
      </c>
      <c r="AP404">
        <v>0</v>
      </c>
      <c r="AQ404">
        <v>0</v>
      </c>
      <c r="AR404">
        <v>0</v>
      </c>
      <c r="AS404">
        <v>0</v>
      </c>
      <c r="AT404">
        <v>0</v>
      </c>
      <c r="AU404">
        <v>0</v>
      </c>
      <c r="AV404">
        <v>1</v>
      </c>
      <c r="AW404">
        <v>1</v>
      </c>
      <c r="AZ404">
        <v>1</v>
      </c>
      <c r="BA404">
        <v>1</v>
      </c>
      <c r="BB404">
        <v>1</v>
      </c>
      <c r="BC404">
        <v>1</v>
      </c>
      <c r="BD404" t="s">
        <v>3</v>
      </c>
      <c r="BE404" t="s">
        <v>3</v>
      </c>
      <c r="BF404" t="s">
        <v>3</v>
      </c>
      <c r="BG404" t="s">
        <v>3</v>
      </c>
      <c r="BH404">
        <v>3</v>
      </c>
      <c r="BI404">
        <v>1</v>
      </c>
      <c r="BJ404" t="s">
        <v>408</v>
      </c>
      <c r="BM404">
        <v>900</v>
      </c>
      <c r="BN404">
        <v>0</v>
      </c>
      <c r="BO404" t="s">
        <v>3</v>
      </c>
      <c r="BP404">
        <v>0</v>
      </c>
      <c r="BQ404">
        <v>90</v>
      </c>
      <c r="BR404">
        <v>0</v>
      </c>
      <c r="BS404">
        <v>1</v>
      </c>
      <c r="BT404">
        <v>1</v>
      </c>
      <c r="BU404">
        <v>1</v>
      </c>
      <c r="BV404">
        <v>1</v>
      </c>
      <c r="BW404">
        <v>1</v>
      </c>
      <c r="BX404">
        <v>1</v>
      </c>
      <c r="BY404" t="s">
        <v>3</v>
      </c>
      <c r="BZ404">
        <v>0</v>
      </c>
      <c r="CA404">
        <v>0</v>
      </c>
      <c r="CB404" t="s">
        <v>3</v>
      </c>
      <c r="CE404">
        <v>0</v>
      </c>
      <c r="CF404">
        <v>0</v>
      </c>
      <c r="CG404">
        <v>0</v>
      </c>
      <c r="CH404">
        <v>0</v>
      </c>
      <c r="CI404">
        <v>0</v>
      </c>
      <c r="CJ404">
        <v>0</v>
      </c>
      <c r="CK404">
        <v>0</v>
      </c>
      <c r="CL404">
        <v>0</v>
      </c>
      <c r="CM404">
        <v>0</v>
      </c>
      <c r="CN404" t="s">
        <v>3</v>
      </c>
      <c r="CO404">
        <v>0</v>
      </c>
      <c r="CP404">
        <f t="shared" si="556"/>
        <v>0</v>
      </c>
      <c r="CQ404">
        <f t="shared" si="573"/>
        <v>34.450000000000003</v>
      </c>
      <c r="CR404">
        <f t="shared" si="574"/>
        <v>0</v>
      </c>
      <c r="CS404">
        <f t="shared" si="557"/>
        <v>0</v>
      </c>
      <c r="CT404">
        <f t="shared" si="558"/>
        <v>0</v>
      </c>
      <c r="CU404">
        <f t="shared" si="559"/>
        <v>0</v>
      </c>
      <c r="CV404">
        <f t="shared" si="560"/>
        <v>0</v>
      </c>
      <c r="CW404">
        <f t="shared" si="561"/>
        <v>0</v>
      </c>
      <c r="CX404">
        <f t="shared" si="562"/>
        <v>0</v>
      </c>
      <c r="CY404">
        <f>0</f>
        <v>0</v>
      </c>
      <c r="CZ404">
        <f>0</f>
        <v>0</v>
      </c>
      <c r="DC404" t="s">
        <v>3</v>
      </c>
      <c r="DD404" t="s">
        <v>3</v>
      </c>
      <c r="DE404" t="s">
        <v>3</v>
      </c>
      <c r="DF404" t="s">
        <v>3</v>
      </c>
      <c r="DG404" t="s">
        <v>3</v>
      </c>
      <c r="DH404" t="s">
        <v>3</v>
      </c>
      <c r="DI404" t="s">
        <v>3</v>
      </c>
      <c r="DJ404" t="s">
        <v>3</v>
      </c>
      <c r="DK404" t="s">
        <v>3</v>
      </c>
      <c r="DL404" t="s">
        <v>3</v>
      </c>
      <c r="DM404" t="s">
        <v>3</v>
      </c>
      <c r="DN404">
        <v>0</v>
      </c>
      <c r="DO404">
        <v>0</v>
      </c>
      <c r="DP404">
        <v>1</v>
      </c>
      <c r="DQ404">
        <v>1</v>
      </c>
      <c r="DU404">
        <v>1013</v>
      </c>
      <c r="DV404" t="s">
        <v>43</v>
      </c>
      <c r="DW404" t="s">
        <v>43</v>
      </c>
      <c r="DX404">
        <v>1</v>
      </c>
      <c r="DZ404" t="s">
        <v>3</v>
      </c>
      <c r="EA404" t="s">
        <v>3</v>
      </c>
      <c r="EB404" t="s">
        <v>3</v>
      </c>
      <c r="EC404" t="s">
        <v>3</v>
      </c>
      <c r="EE404">
        <v>83667261</v>
      </c>
      <c r="EF404">
        <v>90</v>
      </c>
      <c r="EG404" t="s">
        <v>321</v>
      </c>
      <c r="EH404">
        <v>0</v>
      </c>
      <c r="EI404" t="s">
        <v>3</v>
      </c>
      <c r="EJ404">
        <v>1</v>
      </c>
      <c r="EK404">
        <v>900</v>
      </c>
      <c r="EL404" t="s">
        <v>321</v>
      </c>
      <c r="EM404" t="s">
        <v>322</v>
      </c>
      <c r="EO404" t="s">
        <v>3</v>
      </c>
      <c r="EQ404">
        <v>132112</v>
      </c>
      <c r="ER404">
        <v>0</v>
      </c>
      <c r="ES404">
        <v>34.450000000000003</v>
      </c>
      <c r="ET404">
        <v>0</v>
      </c>
      <c r="EU404">
        <v>0</v>
      </c>
      <c r="EV404">
        <v>0</v>
      </c>
      <c r="EW404">
        <v>0</v>
      </c>
      <c r="EX404">
        <v>0</v>
      </c>
      <c r="EY404">
        <v>0</v>
      </c>
      <c r="FQ404">
        <v>0</v>
      </c>
      <c r="FR404">
        <v>0</v>
      </c>
      <c r="FS404">
        <v>0</v>
      </c>
      <c r="FX404">
        <v>0</v>
      </c>
      <c r="FY404">
        <v>0</v>
      </c>
      <c r="GA404" t="s">
        <v>3</v>
      </c>
      <c r="GD404">
        <v>1</v>
      </c>
      <c r="GF404">
        <v>2133850270</v>
      </c>
      <c r="GG404">
        <v>2</v>
      </c>
      <c r="GH404">
        <v>0</v>
      </c>
      <c r="GI404">
        <v>-2</v>
      </c>
      <c r="GJ404">
        <v>0</v>
      </c>
      <c r="GK404">
        <v>0</v>
      </c>
      <c r="GL404">
        <f t="shared" si="563"/>
        <v>0</v>
      </c>
      <c r="GM404">
        <f t="shared" si="564"/>
        <v>0</v>
      </c>
      <c r="GN404">
        <f t="shared" si="565"/>
        <v>0</v>
      </c>
      <c r="GO404">
        <f t="shared" si="566"/>
        <v>0</v>
      </c>
      <c r="GP404">
        <f t="shared" si="567"/>
        <v>0</v>
      </c>
      <c r="GR404">
        <v>0</v>
      </c>
      <c r="GS404">
        <v>0</v>
      </c>
      <c r="GT404">
        <v>0</v>
      </c>
      <c r="GU404" t="s">
        <v>3</v>
      </c>
      <c r="GV404">
        <f t="shared" si="568"/>
        <v>0</v>
      </c>
      <c r="GW404">
        <v>1</v>
      </c>
      <c r="GX404">
        <f t="shared" si="569"/>
        <v>0</v>
      </c>
      <c r="HA404">
        <v>0</v>
      </c>
      <c r="HB404">
        <v>0</v>
      </c>
      <c r="HC404">
        <f t="shared" si="570"/>
        <v>0</v>
      </c>
      <c r="HE404" t="s">
        <v>3</v>
      </c>
      <c r="HF404" t="s">
        <v>3</v>
      </c>
      <c r="HM404" t="s">
        <v>3</v>
      </c>
      <c r="HN404" t="s">
        <v>3</v>
      </c>
      <c r="HO404" t="s">
        <v>3</v>
      </c>
      <c r="HP404" t="s">
        <v>3</v>
      </c>
      <c r="HQ404" t="s">
        <v>3</v>
      </c>
      <c r="HS404">
        <v>0</v>
      </c>
      <c r="IK404">
        <v>0</v>
      </c>
    </row>
    <row r="405" spans="1:255" x14ac:dyDescent="0.2">
      <c r="A405" s="2">
        <v>17</v>
      </c>
      <c r="B405" s="2">
        <v>1</v>
      </c>
      <c r="C405" s="2"/>
      <c r="D405" s="2"/>
      <c r="E405" s="2" t="s">
        <v>410</v>
      </c>
      <c r="F405" s="2" t="s">
        <v>411</v>
      </c>
      <c r="G405" s="2" t="s">
        <v>412</v>
      </c>
      <c r="H405" s="2" t="s">
        <v>43</v>
      </c>
      <c r="I405" s="2">
        <v>0</v>
      </c>
      <c r="J405" s="2">
        <v>0</v>
      </c>
      <c r="K405" s="2">
        <v>0</v>
      </c>
      <c r="L405" s="2">
        <v>1</v>
      </c>
      <c r="M405" s="2">
        <v>1</v>
      </c>
      <c r="N405" s="2">
        <f t="shared" si="536"/>
        <v>0</v>
      </c>
      <c r="O405" s="2">
        <f t="shared" si="537"/>
        <v>0</v>
      </c>
      <c r="P405" s="2">
        <f t="shared" si="538"/>
        <v>0</v>
      </c>
      <c r="Q405" s="2">
        <f t="shared" si="539"/>
        <v>0</v>
      </c>
      <c r="R405" s="2">
        <f t="shared" si="540"/>
        <v>0</v>
      </c>
      <c r="S405" s="2">
        <f t="shared" si="541"/>
        <v>0</v>
      </c>
      <c r="T405" s="2">
        <f t="shared" si="542"/>
        <v>0</v>
      </c>
      <c r="U405" s="2">
        <f t="shared" si="543"/>
        <v>0</v>
      </c>
      <c r="V405" s="2">
        <f t="shared" si="544"/>
        <v>0</v>
      </c>
      <c r="W405" s="2">
        <f t="shared" si="545"/>
        <v>0</v>
      </c>
      <c r="X405" s="2">
        <f t="shared" si="546"/>
        <v>0</v>
      </c>
      <c r="Y405" s="2">
        <f t="shared" si="547"/>
        <v>0</v>
      </c>
      <c r="Z405" s="2"/>
      <c r="AA405" s="2">
        <v>85057682</v>
      </c>
      <c r="AB405" s="2">
        <f t="shared" si="548"/>
        <v>111.96</v>
      </c>
      <c r="AC405" s="2">
        <f t="shared" si="549"/>
        <v>111.96</v>
      </c>
      <c r="AD405" s="2">
        <f t="shared" si="572"/>
        <v>0</v>
      </c>
      <c r="AE405" s="2">
        <f t="shared" si="550"/>
        <v>0</v>
      </c>
      <c r="AF405" s="2">
        <f t="shared" si="551"/>
        <v>0</v>
      </c>
      <c r="AG405" s="2">
        <f t="shared" si="552"/>
        <v>0</v>
      </c>
      <c r="AH405" s="2">
        <f t="shared" si="553"/>
        <v>0</v>
      </c>
      <c r="AI405" s="2">
        <f t="shared" si="554"/>
        <v>0</v>
      </c>
      <c r="AJ405" s="2">
        <f t="shared" si="555"/>
        <v>0</v>
      </c>
      <c r="AK405" s="2">
        <v>111.96</v>
      </c>
      <c r="AL405" s="2">
        <v>111.96</v>
      </c>
      <c r="AM405" s="2">
        <v>0</v>
      </c>
      <c r="AN405" s="2">
        <v>0</v>
      </c>
      <c r="AO405" s="2">
        <v>0</v>
      </c>
      <c r="AP405" s="2">
        <v>0</v>
      </c>
      <c r="AQ405" s="2">
        <v>0</v>
      </c>
      <c r="AR405" s="2">
        <v>0</v>
      </c>
      <c r="AS405" s="2">
        <v>0</v>
      </c>
      <c r="AT405" s="2">
        <v>0</v>
      </c>
      <c r="AU405" s="2">
        <v>0</v>
      </c>
      <c r="AV405" s="2">
        <v>1</v>
      </c>
      <c r="AW405" s="2">
        <v>1</v>
      </c>
      <c r="AX405" s="2"/>
      <c r="AY405" s="2"/>
      <c r="AZ405" s="2">
        <v>1</v>
      </c>
      <c r="BA405" s="2">
        <v>1</v>
      </c>
      <c r="BB405" s="2">
        <v>1</v>
      </c>
      <c r="BC405" s="2">
        <v>1</v>
      </c>
      <c r="BD405" s="2" t="s">
        <v>3</v>
      </c>
      <c r="BE405" s="2" t="s">
        <v>3</v>
      </c>
      <c r="BF405" s="2" t="s">
        <v>3</v>
      </c>
      <c r="BG405" s="2" t="s">
        <v>3</v>
      </c>
      <c r="BH405" s="2">
        <v>3</v>
      </c>
      <c r="BI405" s="2">
        <v>1</v>
      </c>
      <c r="BJ405" s="2" t="s">
        <v>411</v>
      </c>
      <c r="BK405" s="2"/>
      <c r="BL405" s="2"/>
      <c r="BM405" s="2">
        <v>900</v>
      </c>
      <c r="BN405" s="2">
        <v>0</v>
      </c>
      <c r="BO405" s="2" t="s">
        <v>3</v>
      </c>
      <c r="BP405" s="2">
        <v>0</v>
      </c>
      <c r="BQ405" s="2">
        <v>90</v>
      </c>
      <c r="BR405" s="2">
        <v>0</v>
      </c>
      <c r="BS405" s="2">
        <v>1</v>
      </c>
      <c r="BT405" s="2">
        <v>1</v>
      </c>
      <c r="BU405" s="2">
        <v>1</v>
      </c>
      <c r="BV405" s="2">
        <v>1</v>
      </c>
      <c r="BW405" s="2">
        <v>1</v>
      </c>
      <c r="BX405" s="2">
        <v>1</v>
      </c>
      <c r="BY405" s="2" t="s">
        <v>3</v>
      </c>
      <c r="BZ405" s="2">
        <v>0</v>
      </c>
      <c r="CA405" s="2">
        <v>0</v>
      </c>
      <c r="CB405" s="2" t="s">
        <v>3</v>
      </c>
      <c r="CC405" s="2"/>
      <c r="CD405" s="2"/>
      <c r="CE405" s="2">
        <v>0</v>
      </c>
      <c r="CF405" s="2">
        <v>0</v>
      </c>
      <c r="CG405" s="2">
        <v>0</v>
      </c>
      <c r="CH405" s="2">
        <v>34</v>
      </c>
      <c r="CI405" s="2">
        <v>0</v>
      </c>
      <c r="CJ405" s="2">
        <v>0</v>
      </c>
      <c r="CK405" s="2">
        <v>0</v>
      </c>
      <c r="CL405" s="2">
        <v>0</v>
      </c>
      <c r="CM405" s="2">
        <v>0</v>
      </c>
      <c r="CN405" s="2" t="s">
        <v>3</v>
      </c>
      <c r="CO405" s="2">
        <v>0</v>
      </c>
      <c r="CP405" s="2">
        <f t="shared" si="556"/>
        <v>0</v>
      </c>
      <c r="CQ405" s="2">
        <f t="shared" si="573"/>
        <v>111.96</v>
      </c>
      <c r="CR405" s="2">
        <f t="shared" si="574"/>
        <v>0</v>
      </c>
      <c r="CS405" s="2">
        <f t="shared" si="557"/>
        <v>0</v>
      </c>
      <c r="CT405" s="2">
        <f t="shared" si="558"/>
        <v>0</v>
      </c>
      <c r="CU405" s="2">
        <f t="shared" si="559"/>
        <v>0</v>
      </c>
      <c r="CV405" s="2">
        <f t="shared" si="560"/>
        <v>0</v>
      </c>
      <c r="CW405" s="2">
        <f t="shared" si="561"/>
        <v>0</v>
      </c>
      <c r="CX405" s="2">
        <f t="shared" si="562"/>
        <v>0</v>
      </c>
      <c r="CY405" s="2">
        <f>0</f>
        <v>0</v>
      </c>
      <c r="CZ405" s="2">
        <f>0</f>
        <v>0</v>
      </c>
      <c r="DA405" s="2"/>
      <c r="DB405" s="2"/>
      <c r="DC405" s="2" t="s">
        <v>3</v>
      </c>
      <c r="DD405" s="2" t="s">
        <v>3</v>
      </c>
      <c r="DE405" s="2" t="s">
        <v>3</v>
      </c>
      <c r="DF405" s="2" t="s">
        <v>3</v>
      </c>
      <c r="DG405" s="2" t="s">
        <v>3</v>
      </c>
      <c r="DH405" s="2" t="s">
        <v>3</v>
      </c>
      <c r="DI405" s="2" t="s">
        <v>3</v>
      </c>
      <c r="DJ405" s="2" t="s">
        <v>3</v>
      </c>
      <c r="DK405" s="2" t="s">
        <v>3</v>
      </c>
      <c r="DL405" s="2" t="s">
        <v>3</v>
      </c>
      <c r="DM405" s="2" t="s">
        <v>3</v>
      </c>
      <c r="DN405" s="2">
        <v>0</v>
      </c>
      <c r="DO405" s="2">
        <v>0</v>
      </c>
      <c r="DP405" s="2">
        <v>1</v>
      </c>
      <c r="DQ405" s="2">
        <v>1</v>
      </c>
      <c r="DR405" s="2"/>
      <c r="DS405" s="2"/>
      <c r="DT405" s="2"/>
      <c r="DU405" s="2">
        <v>1013</v>
      </c>
      <c r="DV405" s="2" t="s">
        <v>43</v>
      </c>
      <c r="DW405" s="2" t="s">
        <v>43</v>
      </c>
      <c r="DX405" s="2">
        <v>1</v>
      </c>
      <c r="DY405" s="2"/>
      <c r="DZ405" s="2" t="s">
        <v>3</v>
      </c>
      <c r="EA405" s="2" t="s">
        <v>3</v>
      </c>
      <c r="EB405" s="2" t="s">
        <v>3</v>
      </c>
      <c r="EC405" s="2" t="s">
        <v>3</v>
      </c>
      <c r="ED405" s="2"/>
      <c r="EE405" s="2">
        <v>83667261</v>
      </c>
      <c r="EF405" s="2">
        <v>90</v>
      </c>
      <c r="EG405" s="2" t="s">
        <v>321</v>
      </c>
      <c r="EH405" s="2">
        <v>0</v>
      </c>
      <c r="EI405" s="2" t="s">
        <v>3</v>
      </c>
      <c r="EJ405" s="2">
        <v>1</v>
      </c>
      <c r="EK405" s="2">
        <v>900</v>
      </c>
      <c r="EL405" s="2" t="s">
        <v>321</v>
      </c>
      <c r="EM405" s="2" t="s">
        <v>322</v>
      </c>
      <c r="EN405" s="2"/>
      <c r="EO405" s="2" t="s">
        <v>3</v>
      </c>
      <c r="EP405" s="2"/>
      <c r="EQ405" s="2">
        <v>131088</v>
      </c>
      <c r="ER405" s="2">
        <v>0</v>
      </c>
      <c r="ES405" s="2">
        <v>111.96</v>
      </c>
      <c r="ET405" s="2">
        <v>0</v>
      </c>
      <c r="EU405" s="2">
        <v>0</v>
      </c>
      <c r="EV405" s="2">
        <v>0</v>
      </c>
      <c r="EW405" s="2">
        <v>0</v>
      </c>
      <c r="EX405" s="2">
        <v>0</v>
      </c>
      <c r="EY405" s="2">
        <v>0</v>
      </c>
      <c r="EZ405" s="2">
        <v>5</v>
      </c>
      <c r="FA405" s="2"/>
      <c r="FB405" s="2"/>
      <c r="FC405" s="2">
        <v>0</v>
      </c>
      <c r="FD405" s="2">
        <v>18</v>
      </c>
      <c r="FE405" s="2"/>
      <c r="FF405" s="2">
        <v>111.96</v>
      </c>
      <c r="FG405" s="2"/>
      <c r="FH405" s="2"/>
      <c r="FI405" s="2"/>
      <c r="FJ405" s="2"/>
      <c r="FK405" s="2"/>
      <c r="FL405" s="2"/>
      <c r="FM405" s="2"/>
      <c r="FN405" s="2"/>
      <c r="FO405" s="2"/>
      <c r="FP405" s="2"/>
      <c r="FQ405" s="2">
        <v>0</v>
      </c>
      <c r="FR405" s="2">
        <v>0</v>
      </c>
      <c r="FS405" s="2">
        <v>0</v>
      </c>
      <c r="FT405" s="2"/>
      <c r="FU405" s="2"/>
      <c r="FV405" s="2"/>
      <c r="FW405" s="2"/>
      <c r="FX405" s="2">
        <v>0</v>
      </c>
      <c r="FY405" s="2">
        <v>0</v>
      </c>
      <c r="FZ405" s="2"/>
      <c r="GA405" s="2" t="s">
        <v>3</v>
      </c>
      <c r="GB405" s="2"/>
      <c r="GC405" s="2"/>
      <c r="GD405" s="2">
        <v>1</v>
      </c>
      <c r="GE405" s="2"/>
      <c r="GF405" s="2">
        <v>215578040</v>
      </c>
      <c r="GG405" s="2">
        <v>2</v>
      </c>
      <c r="GH405" s="2">
        <v>3</v>
      </c>
      <c r="GI405" s="2">
        <v>-2</v>
      </c>
      <c r="GJ405" s="2">
        <v>0</v>
      </c>
      <c r="GK405" s="2">
        <v>0</v>
      </c>
      <c r="GL405" s="2">
        <f t="shared" si="563"/>
        <v>0</v>
      </c>
      <c r="GM405" s="2">
        <f t="shared" si="564"/>
        <v>0</v>
      </c>
      <c r="GN405" s="2">
        <f t="shared" si="565"/>
        <v>0</v>
      </c>
      <c r="GO405" s="2">
        <f t="shared" si="566"/>
        <v>0</v>
      </c>
      <c r="GP405" s="2">
        <f t="shared" si="567"/>
        <v>0</v>
      </c>
      <c r="GQ405" s="2"/>
      <c r="GR405" s="2">
        <v>1</v>
      </c>
      <c r="GS405" s="2">
        <v>1</v>
      </c>
      <c r="GT405" s="2">
        <v>0</v>
      </c>
      <c r="GU405" s="2" t="s">
        <v>3</v>
      </c>
      <c r="GV405" s="2">
        <f t="shared" si="568"/>
        <v>0</v>
      </c>
      <c r="GW405" s="2">
        <v>1</v>
      </c>
      <c r="GX405" s="2">
        <f t="shared" si="569"/>
        <v>0</v>
      </c>
      <c r="GY405" s="2"/>
      <c r="GZ405" s="2"/>
      <c r="HA405" s="2">
        <v>0</v>
      </c>
      <c r="HB405" s="2">
        <v>0</v>
      </c>
      <c r="HC405" s="2">
        <f t="shared" si="570"/>
        <v>0</v>
      </c>
      <c r="HD405" s="2"/>
      <c r="HE405" s="2" t="s">
        <v>3</v>
      </c>
      <c r="HF405" s="2" t="s">
        <v>3</v>
      </c>
      <c r="HG405" s="2">
        <f t="shared" ref="HG405:HG412" si="575">ROUND(ROUND(AL405,2)*I405,2)</f>
        <v>0</v>
      </c>
      <c r="HH405" s="2"/>
      <c r="HI405" s="2"/>
      <c r="HJ405" s="2"/>
      <c r="HK405" s="2"/>
      <c r="HL405" s="2"/>
      <c r="HM405" s="2" t="s">
        <v>3</v>
      </c>
      <c r="HN405" s="2" t="s">
        <v>3</v>
      </c>
      <c r="HO405" s="2" t="s">
        <v>3</v>
      </c>
      <c r="HP405" s="2" t="s">
        <v>3</v>
      </c>
      <c r="HQ405" s="2" t="s">
        <v>3</v>
      </c>
      <c r="HR405" s="2"/>
      <c r="HS405" s="2">
        <v>0</v>
      </c>
      <c r="HT405" s="2"/>
      <c r="HU405" s="2"/>
      <c r="HV405" s="2"/>
      <c r="HW405" s="2"/>
      <c r="HX405" s="2"/>
      <c r="HY405" s="2"/>
      <c r="HZ405" s="2"/>
      <c r="IA405" s="2"/>
      <c r="IB405" s="2"/>
      <c r="IC405" s="2"/>
      <c r="ID405" s="2"/>
      <c r="IE405" s="2"/>
      <c r="IF405" s="2"/>
      <c r="IG405" s="2"/>
      <c r="IH405" s="2"/>
      <c r="II405" s="2"/>
      <c r="IJ405" s="2"/>
      <c r="IK405" s="2">
        <v>0</v>
      </c>
      <c r="IL405" s="2"/>
      <c r="IM405" s="2"/>
      <c r="IN405" s="2"/>
      <c r="IO405" s="2"/>
      <c r="IP405" s="2"/>
      <c r="IQ405" s="2"/>
      <c r="IR405" s="2"/>
      <c r="IS405" s="2"/>
      <c r="IT405" s="2"/>
      <c r="IU405" s="2"/>
    </row>
    <row r="406" spans="1:255" x14ac:dyDescent="0.2">
      <c r="A406">
        <v>17</v>
      </c>
      <c r="B406">
        <v>1</v>
      </c>
      <c r="E406" t="s">
        <v>410</v>
      </c>
      <c r="F406" t="s">
        <v>411</v>
      </c>
      <c r="G406" t="s">
        <v>412</v>
      </c>
      <c r="H406" t="s">
        <v>43</v>
      </c>
      <c r="I406">
        <v>0</v>
      </c>
      <c r="J406">
        <v>0</v>
      </c>
      <c r="K406">
        <v>0</v>
      </c>
      <c r="L406">
        <v>1</v>
      </c>
      <c r="M406">
        <v>1</v>
      </c>
      <c r="N406">
        <f t="shared" si="536"/>
        <v>0</v>
      </c>
      <c r="O406">
        <f t="shared" si="537"/>
        <v>0</v>
      </c>
      <c r="P406">
        <f t="shared" si="538"/>
        <v>0</v>
      </c>
      <c r="Q406">
        <f t="shared" si="539"/>
        <v>0</v>
      </c>
      <c r="R406">
        <f t="shared" si="540"/>
        <v>0</v>
      </c>
      <c r="S406">
        <f t="shared" si="541"/>
        <v>0</v>
      </c>
      <c r="T406">
        <f t="shared" si="542"/>
        <v>0</v>
      </c>
      <c r="U406">
        <f t="shared" si="543"/>
        <v>0</v>
      </c>
      <c r="V406">
        <f t="shared" si="544"/>
        <v>0</v>
      </c>
      <c r="W406">
        <f t="shared" si="545"/>
        <v>0</v>
      </c>
      <c r="X406">
        <f t="shared" si="546"/>
        <v>0</v>
      </c>
      <c r="Y406">
        <f t="shared" si="547"/>
        <v>0</v>
      </c>
      <c r="AA406">
        <v>85057623</v>
      </c>
      <c r="AB406">
        <f t="shared" si="548"/>
        <v>111.96</v>
      </c>
      <c r="AC406">
        <f t="shared" si="549"/>
        <v>111.96</v>
      </c>
      <c r="AD406">
        <f t="shared" si="572"/>
        <v>0</v>
      </c>
      <c r="AE406">
        <f t="shared" si="550"/>
        <v>0</v>
      </c>
      <c r="AF406">
        <f t="shared" si="551"/>
        <v>0</v>
      </c>
      <c r="AG406">
        <f t="shared" si="552"/>
        <v>0</v>
      </c>
      <c r="AH406">
        <f t="shared" si="553"/>
        <v>0</v>
      </c>
      <c r="AI406">
        <f t="shared" si="554"/>
        <v>0</v>
      </c>
      <c r="AJ406">
        <f t="shared" si="555"/>
        <v>0</v>
      </c>
      <c r="AK406">
        <v>111.96</v>
      </c>
      <c r="AL406">
        <v>111.96</v>
      </c>
      <c r="AM406">
        <v>0</v>
      </c>
      <c r="AN406">
        <v>0</v>
      </c>
      <c r="AO406">
        <v>0</v>
      </c>
      <c r="AP406">
        <v>0</v>
      </c>
      <c r="AQ406">
        <v>0</v>
      </c>
      <c r="AR406">
        <v>0</v>
      </c>
      <c r="AS406">
        <v>0</v>
      </c>
      <c r="AT406">
        <v>0</v>
      </c>
      <c r="AU406">
        <v>0</v>
      </c>
      <c r="AV406">
        <v>1</v>
      </c>
      <c r="AW406">
        <v>1</v>
      </c>
      <c r="AZ406">
        <v>1</v>
      </c>
      <c r="BA406">
        <v>1</v>
      </c>
      <c r="BB406">
        <v>1</v>
      </c>
      <c r="BC406">
        <v>1</v>
      </c>
      <c r="BD406" t="s">
        <v>3</v>
      </c>
      <c r="BE406" t="s">
        <v>3</v>
      </c>
      <c r="BF406" t="s">
        <v>3</v>
      </c>
      <c r="BG406" t="s">
        <v>3</v>
      </c>
      <c r="BH406">
        <v>3</v>
      </c>
      <c r="BI406">
        <v>1</v>
      </c>
      <c r="BJ406" t="s">
        <v>411</v>
      </c>
      <c r="BM406">
        <v>900</v>
      </c>
      <c r="BN406">
        <v>0</v>
      </c>
      <c r="BO406" t="s">
        <v>3</v>
      </c>
      <c r="BP406">
        <v>0</v>
      </c>
      <c r="BQ406">
        <v>90</v>
      </c>
      <c r="BR406">
        <v>0</v>
      </c>
      <c r="BS406">
        <v>1</v>
      </c>
      <c r="BT406">
        <v>1</v>
      </c>
      <c r="BU406">
        <v>1</v>
      </c>
      <c r="BV406">
        <v>1</v>
      </c>
      <c r="BW406">
        <v>1</v>
      </c>
      <c r="BX406">
        <v>1</v>
      </c>
      <c r="BY406" t="s">
        <v>3</v>
      </c>
      <c r="BZ406">
        <v>0</v>
      </c>
      <c r="CA406">
        <v>0</v>
      </c>
      <c r="CB406" t="s">
        <v>3</v>
      </c>
      <c r="CE406">
        <v>0</v>
      </c>
      <c r="CF406">
        <v>0</v>
      </c>
      <c r="CG406">
        <v>0</v>
      </c>
      <c r="CH406">
        <v>34</v>
      </c>
      <c r="CI406">
        <v>0</v>
      </c>
      <c r="CJ406">
        <v>0</v>
      </c>
      <c r="CK406">
        <v>0</v>
      </c>
      <c r="CL406">
        <v>0</v>
      </c>
      <c r="CM406">
        <v>0</v>
      </c>
      <c r="CN406" t="s">
        <v>3</v>
      </c>
      <c r="CO406">
        <v>0</v>
      </c>
      <c r="CP406">
        <f t="shared" si="556"/>
        <v>0</v>
      </c>
      <c r="CQ406">
        <f t="shared" si="573"/>
        <v>111.96</v>
      </c>
      <c r="CR406">
        <f t="shared" si="574"/>
        <v>0</v>
      </c>
      <c r="CS406">
        <f t="shared" si="557"/>
        <v>0</v>
      </c>
      <c r="CT406">
        <f t="shared" si="558"/>
        <v>0</v>
      </c>
      <c r="CU406">
        <f t="shared" si="559"/>
        <v>0</v>
      </c>
      <c r="CV406">
        <f t="shared" si="560"/>
        <v>0</v>
      </c>
      <c r="CW406">
        <f t="shared" si="561"/>
        <v>0</v>
      </c>
      <c r="CX406">
        <f t="shared" si="562"/>
        <v>0</v>
      </c>
      <c r="CY406">
        <f>0</f>
        <v>0</v>
      </c>
      <c r="CZ406">
        <f>0</f>
        <v>0</v>
      </c>
      <c r="DC406" t="s">
        <v>3</v>
      </c>
      <c r="DD406" t="s">
        <v>3</v>
      </c>
      <c r="DE406" t="s">
        <v>3</v>
      </c>
      <c r="DF406" t="s">
        <v>3</v>
      </c>
      <c r="DG406" t="s">
        <v>3</v>
      </c>
      <c r="DH406" t="s">
        <v>3</v>
      </c>
      <c r="DI406" t="s">
        <v>3</v>
      </c>
      <c r="DJ406" t="s">
        <v>3</v>
      </c>
      <c r="DK406" t="s">
        <v>3</v>
      </c>
      <c r="DL406" t="s">
        <v>3</v>
      </c>
      <c r="DM406" t="s">
        <v>3</v>
      </c>
      <c r="DN406">
        <v>0</v>
      </c>
      <c r="DO406">
        <v>0</v>
      </c>
      <c r="DP406">
        <v>1</v>
      </c>
      <c r="DQ406">
        <v>1</v>
      </c>
      <c r="DU406">
        <v>1013</v>
      </c>
      <c r="DV406" t="s">
        <v>43</v>
      </c>
      <c r="DW406" t="s">
        <v>43</v>
      </c>
      <c r="DX406">
        <v>1</v>
      </c>
      <c r="DZ406" t="s">
        <v>3</v>
      </c>
      <c r="EA406" t="s">
        <v>3</v>
      </c>
      <c r="EB406" t="s">
        <v>3</v>
      </c>
      <c r="EC406" t="s">
        <v>3</v>
      </c>
      <c r="EE406">
        <v>83667261</v>
      </c>
      <c r="EF406">
        <v>90</v>
      </c>
      <c r="EG406" t="s">
        <v>321</v>
      </c>
      <c r="EH406">
        <v>0</v>
      </c>
      <c r="EI406" t="s">
        <v>3</v>
      </c>
      <c r="EJ406">
        <v>1</v>
      </c>
      <c r="EK406">
        <v>900</v>
      </c>
      <c r="EL406" t="s">
        <v>321</v>
      </c>
      <c r="EM406" t="s">
        <v>322</v>
      </c>
      <c r="EO406" t="s">
        <v>3</v>
      </c>
      <c r="EQ406">
        <v>131088</v>
      </c>
      <c r="ER406">
        <v>0</v>
      </c>
      <c r="ES406">
        <v>111.96</v>
      </c>
      <c r="ET406">
        <v>0</v>
      </c>
      <c r="EU406">
        <v>0</v>
      </c>
      <c r="EV406">
        <v>0</v>
      </c>
      <c r="EW406">
        <v>0</v>
      </c>
      <c r="EX406">
        <v>0</v>
      </c>
      <c r="EY406">
        <v>0</v>
      </c>
      <c r="EZ406">
        <v>5</v>
      </c>
      <c r="FC406">
        <v>0</v>
      </c>
      <c r="FD406">
        <v>18</v>
      </c>
      <c r="FF406">
        <v>111.96</v>
      </c>
      <c r="FQ406">
        <v>0</v>
      </c>
      <c r="FR406">
        <v>0</v>
      </c>
      <c r="FS406">
        <v>0</v>
      </c>
      <c r="FX406">
        <v>0</v>
      </c>
      <c r="FY406">
        <v>0</v>
      </c>
      <c r="GA406" t="s">
        <v>3</v>
      </c>
      <c r="GD406">
        <v>1</v>
      </c>
      <c r="GF406">
        <v>215578040</v>
      </c>
      <c r="GG406">
        <v>2</v>
      </c>
      <c r="GH406">
        <v>3</v>
      </c>
      <c r="GI406">
        <v>-2</v>
      </c>
      <c r="GJ406">
        <v>0</v>
      </c>
      <c r="GK406">
        <v>0</v>
      </c>
      <c r="GL406">
        <f t="shared" si="563"/>
        <v>0</v>
      </c>
      <c r="GM406">
        <f t="shared" si="564"/>
        <v>0</v>
      </c>
      <c r="GN406">
        <f t="shared" si="565"/>
        <v>0</v>
      </c>
      <c r="GO406">
        <f t="shared" si="566"/>
        <v>0</v>
      </c>
      <c r="GP406">
        <f t="shared" si="567"/>
        <v>0</v>
      </c>
      <c r="GR406">
        <v>1</v>
      </c>
      <c r="GS406">
        <v>1</v>
      </c>
      <c r="GT406">
        <v>0</v>
      </c>
      <c r="GU406" t="s">
        <v>3</v>
      </c>
      <c r="GV406">
        <f t="shared" si="568"/>
        <v>0</v>
      </c>
      <c r="GW406">
        <v>1</v>
      </c>
      <c r="GX406">
        <f t="shared" si="569"/>
        <v>0</v>
      </c>
      <c r="HA406">
        <v>0</v>
      </c>
      <c r="HB406">
        <v>0</v>
      </c>
      <c r="HC406">
        <f t="shared" si="570"/>
        <v>0</v>
      </c>
      <c r="HE406" t="s">
        <v>3</v>
      </c>
      <c r="HF406" t="s">
        <v>3</v>
      </c>
      <c r="HG406">
        <f t="shared" si="575"/>
        <v>0</v>
      </c>
      <c r="HM406" t="s">
        <v>3</v>
      </c>
      <c r="HN406" t="s">
        <v>3</v>
      </c>
      <c r="HO406" t="s">
        <v>3</v>
      </c>
      <c r="HP406" t="s">
        <v>3</v>
      </c>
      <c r="HQ406" t="s">
        <v>3</v>
      </c>
      <c r="HS406">
        <v>0</v>
      </c>
      <c r="IK406">
        <v>0</v>
      </c>
    </row>
    <row r="407" spans="1:255" x14ac:dyDescent="0.2">
      <c r="A407" s="2">
        <v>17</v>
      </c>
      <c r="B407" s="2">
        <v>1</v>
      </c>
      <c r="C407" s="2"/>
      <c r="D407" s="2"/>
      <c r="E407" s="2" t="s">
        <v>413</v>
      </c>
      <c r="F407" s="2" t="s">
        <v>414</v>
      </c>
      <c r="G407" s="2" t="s">
        <v>415</v>
      </c>
      <c r="H407" s="2" t="s">
        <v>43</v>
      </c>
      <c r="I407" s="2">
        <v>0</v>
      </c>
      <c r="J407" s="2">
        <v>0</v>
      </c>
      <c r="K407" s="2">
        <v>0</v>
      </c>
      <c r="L407" s="2">
        <v>4</v>
      </c>
      <c r="M407" s="2">
        <v>4</v>
      </c>
      <c r="N407" s="2">
        <f t="shared" si="536"/>
        <v>0</v>
      </c>
      <c r="O407" s="2">
        <f t="shared" si="537"/>
        <v>0</v>
      </c>
      <c r="P407" s="2">
        <f t="shared" si="538"/>
        <v>0</v>
      </c>
      <c r="Q407" s="2">
        <f t="shared" si="539"/>
        <v>0</v>
      </c>
      <c r="R407" s="2">
        <f t="shared" si="540"/>
        <v>0</v>
      </c>
      <c r="S407" s="2">
        <f t="shared" si="541"/>
        <v>0</v>
      </c>
      <c r="T407" s="2">
        <f t="shared" si="542"/>
        <v>0</v>
      </c>
      <c r="U407" s="2">
        <f t="shared" si="543"/>
        <v>0</v>
      </c>
      <c r="V407" s="2">
        <f t="shared" si="544"/>
        <v>0</v>
      </c>
      <c r="W407" s="2">
        <f t="shared" si="545"/>
        <v>0</v>
      </c>
      <c r="X407" s="2">
        <f t="shared" si="546"/>
        <v>0</v>
      </c>
      <c r="Y407" s="2">
        <f t="shared" si="547"/>
        <v>0</v>
      </c>
      <c r="Z407" s="2"/>
      <c r="AA407" s="2">
        <v>85057682</v>
      </c>
      <c r="AB407" s="2">
        <f t="shared" si="548"/>
        <v>430.58</v>
      </c>
      <c r="AC407" s="2">
        <f t="shared" si="549"/>
        <v>430.58</v>
      </c>
      <c r="AD407" s="2">
        <f t="shared" si="572"/>
        <v>0</v>
      </c>
      <c r="AE407" s="2">
        <f t="shared" si="550"/>
        <v>0</v>
      </c>
      <c r="AF407" s="2">
        <f t="shared" si="551"/>
        <v>0</v>
      </c>
      <c r="AG407" s="2">
        <f t="shared" si="552"/>
        <v>0</v>
      </c>
      <c r="AH407" s="2">
        <f t="shared" si="553"/>
        <v>0</v>
      </c>
      <c r="AI407" s="2">
        <f t="shared" si="554"/>
        <v>0</v>
      </c>
      <c r="AJ407" s="2">
        <f t="shared" si="555"/>
        <v>0</v>
      </c>
      <c r="AK407" s="2">
        <v>430.58</v>
      </c>
      <c r="AL407" s="2">
        <v>430.58</v>
      </c>
      <c r="AM407" s="2">
        <v>0</v>
      </c>
      <c r="AN407" s="2">
        <v>0</v>
      </c>
      <c r="AO407" s="2">
        <v>0</v>
      </c>
      <c r="AP407" s="2">
        <v>0</v>
      </c>
      <c r="AQ407" s="2">
        <v>0</v>
      </c>
      <c r="AR407" s="2">
        <v>0</v>
      </c>
      <c r="AS407" s="2">
        <v>0</v>
      </c>
      <c r="AT407" s="2">
        <v>0</v>
      </c>
      <c r="AU407" s="2">
        <v>0</v>
      </c>
      <c r="AV407" s="2">
        <v>1</v>
      </c>
      <c r="AW407" s="2">
        <v>1</v>
      </c>
      <c r="AX407" s="2"/>
      <c r="AY407" s="2"/>
      <c r="AZ407" s="2">
        <v>1</v>
      </c>
      <c r="BA407" s="2">
        <v>1</v>
      </c>
      <c r="BB407" s="2">
        <v>1</v>
      </c>
      <c r="BC407" s="2">
        <v>1</v>
      </c>
      <c r="BD407" s="2" t="s">
        <v>3</v>
      </c>
      <c r="BE407" s="2" t="s">
        <v>3</v>
      </c>
      <c r="BF407" s="2" t="s">
        <v>3</v>
      </c>
      <c r="BG407" s="2" t="s">
        <v>3</v>
      </c>
      <c r="BH407" s="2">
        <v>3</v>
      </c>
      <c r="BI407" s="2">
        <v>1</v>
      </c>
      <c r="BJ407" s="2" t="s">
        <v>414</v>
      </c>
      <c r="BK407" s="2"/>
      <c r="BL407" s="2"/>
      <c r="BM407" s="2">
        <v>900</v>
      </c>
      <c r="BN407" s="2">
        <v>0</v>
      </c>
      <c r="BO407" s="2" t="s">
        <v>3</v>
      </c>
      <c r="BP407" s="2">
        <v>0</v>
      </c>
      <c r="BQ407" s="2">
        <v>90</v>
      </c>
      <c r="BR407" s="2">
        <v>0</v>
      </c>
      <c r="BS407" s="2">
        <v>1</v>
      </c>
      <c r="BT407" s="2">
        <v>1</v>
      </c>
      <c r="BU407" s="2">
        <v>1</v>
      </c>
      <c r="BV407" s="2">
        <v>1</v>
      </c>
      <c r="BW407" s="2">
        <v>1</v>
      </c>
      <c r="BX407" s="2">
        <v>1</v>
      </c>
      <c r="BY407" s="2" t="s">
        <v>3</v>
      </c>
      <c r="BZ407" s="2">
        <v>0</v>
      </c>
      <c r="CA407" s="2">
        <v>0</v>
      </c>
      <c r="CB407" s="2" t="s">
        <v>3</v>
      </c>
      <c r="CC407" s="2"/>
      <c r="CD407" s="2"/>
      <c r="CE407" s="2">
        <v>0</v>
      </c>
      <c r="CF407" s="2">
        <v>0</v>
      </c>
      <c r="CG407" s="2">
        <v>0</v>
      </c>
      <c r="CH407" s="2">
        <v>35</v>
      </c>
      <c r="CI407" s="2">
        <v>0</v>
      </c>
      <c r="CJ407" s="2">
        <v>0</v>
      </c>
      <c r="CK407" s="2">
        <v>0</v>
      </c>
      <c r="CL407" s="2">
        <v>0</v>
      </c>
      <c r="CM407" s="2">
        <v>0</v>
      </c>
      <c r="CN407" s="2" t="s">
        <v>3</v>
      </c>
      <c r="CO407" s="2">
        <v>0</v>
      </c>
      <c r="CP407" s="2">
        <f t="shared" si="556"/>
        <v>0</v>
      </c>
      <c r="CQ407" s="2">
        <f t="shared" si="573"/>
        <v>430.58</v>
      </c>
      <c r="CR407" s="2">
        <f t="shared" si="574"/>
        <v>0</v>
      </c>
      <c r="CS407" s="2">
        <f t="shared" si="557"/>
        <v>0</v>
      </c>
      <c r="CT407" s="2">
        <f t="shared" si="558"/>
        <v>0</v>
      </c>
      <c r="CU407" s="2">
        <f t="shared" si="559"/>
        <v>0</v>
      </c>
      <c r="CV407" s="2">
        <f t="shared" si="560"/>
        <v>0</v>
      </c>
      <c r="CW407" s="2">
        <f t="shared" si="561"/>
        <v>0</v>
      </c>
      <c r="CX407" s="2">
        <f t="shared" si="562"/>
        <v>0</v>
      </c>
      <c r="CY407" s="2">
        <f>0</f>
        <v>0</v>
      </c>
      <c r="CZ407" s="2">
        <f>0</f>
        <v>0</v>
      </c>
      <c r="DA407" s="2"/>
      <c r="DB407" s="2"/>
      <c r="DC407" s="2" t="s">
        <v>3</v>
      </c>
      <c r="DD407" s="2" t="s">
        <v>3</v>
      </c>
      <c r="DE407" s="2" t="s">
        <v>3</v>
      </c>
      <c r="DF407" s="2" t="s">
        <v>3</v>
      </c>
      <c r="DG407" s="2" t="s">
        <v>3</v>
      </c>
      <c r="DH407" s="2" t="s">
        <v>3</v>
      </c>
      <c r="DI407" s="2" t="s">
        <v>3</v>
      </c>
      <c r="DJ407" s="2" t="s">
        <v>3</v>
      </c>
      <c r="DK407" s="2" t="s">
        <v>3</v>
      </c>
      <c r="DL407" s="2" t="s">
        <v>3</v>
      </c>
      <c r="DM407" s="2" t="s">
        <v>3</v>
      </c>
      <c r="DN407" s="2">
        <v>0</v>
      </c>
      <c r="DO407" s="2">
        <v>0</v>
      </c>
      <c r="DP407" s="2">
        <v>1</v>
      </c>
      <c r="DQ407" s="2">
        <v>1</v>
      </c>
      <c r="DR407" s="2"/>
      <c r="DS407" s="2"/>
      <c r="DT407" s="2"/>
      <c r="DU407" s="2">
        <v>1013</v>
      </c>
      <c r="DV407" s="2" t="s">
        <v>43</v>
      </c>
      <c r="DW407" s="2" t="s">
        <v>43</v>
      </c>
      <c r="DX407" s="2">
        <v>1</v>
      </c>
      <c r="DY407" s="2"/>
      <c r="DZ407" s="2" t="s">
        <v>3</v>
      </c>
      <c r="EA407" s="2" t="s">
        <v>3</v>
      </c>
      <c r="EB407" s="2" t="s">
        <v>3</v>
      </c>
      <c r="EC407" s="2" t="s">
        <v>3</v>
      </c>
      <c r="ED407" s="2"/>
      <c r="EE407" s="2">
        <v>83667261</v>
      </c>
      <c r="EF407" s="2">
        <v>90</v>
      </c>
      <c r="EG407" s="2" t="s">
        <v>321</v>
      </c>
      <c r="EH407" s="2">
        <v>0</v>
      </c>
      <c r="EI407" s="2" t="s">
        <v>3</v>
      </c>
      <c r="EJ407" s="2">
        <v>1</v>
      </c>
      <c r="EK407" s="2">
        <v>900</v>
      </c>
      <c r="EL407" s="2" t="s">
        <v>321</v>
      </c>
      <c r="EM407" s="2" t="s">
        <v>322</v>
      </c>
      <c r="EN407" s="2"/>
      <c r="EO407" s="2" t="s">
        <v>3</v>
      </c>
      <c r="EP407" s="2"/>
      <c r="EQ407" s="2">
        <v>131088</v>
      </c>
      <c r="ER407" s="2">
        <v>0</v>
      </c>
      <c r="ES407" s="2">
        <v>430.58</v>
      </c>
      <c r="ET407" s="2">
        <v>0</v>
      </c>
      <c r="EU407" s="2">
        <v>0</v>
      </c>
      <c r="EV407" s="2">
        <v>0</v>
      </c>
      <c r="EW407" s="2">
        <v>0</v>
      </c>
      <c r="EX407" s="2">
        <v>0</v>
      </c>
      <c r="EY407" s="2">
        <v>0</v>
      </c>
      <c r="EZ407" s="2">
        <v>5</v>
      </c>
      <c r="FA407" s="2"/>
      <c r="FB407" s="2"/>
      <c r="FC407" s="2">
        <v>0</v>
      </c>
      <c r="FD407" s="2">
        <v>18</v>
      </c>
      <c r="FE407" s="2"/>
      <c r="FF407" s="2">
        <v>430.58</v>
      </c>
      <c r="FG407" s="2"/>
      <c r="FH407" s="2"/>
      <c r="FI407" s="2"/>
      <c r="FJ407" s="2"/>
      <c r="FK407" s="2"/>
      <c r="FL407" s="2"/>
      <c r="FM407" s="2"/>
      <c r="FN407" s="2"/>
      <c r="FO407" s="2"/>
      <c r="FP407" s="2"/>
      <c r="FQ407" s="2">
        <v>0</v>
      </c>
      <c r="FR407" s="2">
        <v>0</v>
      </c>
      <c r="FS407" s="2">
        <v>0</v>
      </c>
      <c r="FT407" s="2"/>
      <c r="FU407" s="2"/>
      <c r="FV407" s="2"/>
      <c r="FW407" s="2"/>
      <c r="FX407" s="2">
        <v>0</v>
      </c>
      <c r="FY407" s="2">
        <v>0</v>
      </c>
      <c r="FZ407" s="2"/>
      <c r="GA407" s="2" t="s">
        <v>3</v>
      </c>
      <c r="GB407" s="2"/>
      <c r="GC407" s="2"/>
      <c r="GD407" s="2">
        <v>1</v>
      </c>
      <c r="GE407" s="2"/>
      <c r="GF407" s="2">
        <v>-467269285</v>
      </c>
      <c r="GG407" s="2">
        <v>2</v>
      </c>
      <c r="GH407" s="2">
        <v>3</v>
      </c>
      <c r="GI407" s="2">
        <v>-2</v>
      </c>
      <c r="GJ407" s="2">
        <v>0</v>
      </c>
      <c r="GK407" s="2">
        <v>0</v>
      </c>
      <c r="GL407" s="2">
        <f t="shared" si="563"/>
        <v>0</v>
      </c>
      <c r="GM407" s="2">
        <f t="shared" si="564"/>
        <v>0</v>
      </c>
      <c r="GN407" s="2">
        <f t="shared" si="565"/>
        <v>0</v>
      </c>
      <c r="GO407" s="2">
        <f t="shared" si="566"/>
        <v>0</v>
      </c>
      <c r="GP407" s="2">
        <f t="shared" si="567"/>
        <v>0</v>
      </c>
      <c r="GQ407" s="2"/>
      <c r="GR407" s="2">
        <v>1</v>
      </c>
      <c r="GS407" s="2">
        <v>1</v>
      </c>
      <c r="GT407" s="2">
        <v>0</v>
      </c>
      <c r="GU407" s="2" t="s">
        <v>3</v>
      </c>
      <c r="GV407" s="2">
        <f t="shared" si="568"/>
        <v>0</v>
      </c>
      <c r="GW407" s="2">
        <v>1</v>
      </c>
      <c r="GX407" s="2">
        <f t="shared" si="569"/>
        <v>0</v>
      </c>
      <c r="GY407" s="2"/>
      <c r="GZ407" s="2"/>
      <c r="HA407" s="2">
        <v>0</v>
      </c>
      <c r="HB407" s="2">
        <v>0</v>
      </c>
      <c r="HC407" s="2">
        <f t="shared" si="570"/>
        <v>0</v>
      </c>
      <c r="HD407" s="2"/>
      <c r="HE407" s="2" t="s">
        <v>3</v>
      </c>
      <c r="HF407" s="2" t="s">
        <v>3</v>
      </c>
      <c r="HG407" s="2">
        <f t="shared" si="575"/>
        <v>0</v>
      </c>
      <c r="HH407" s="2"/>
      <c r="HI407" s="2"/>
      <c r="HJ407" s="2"/>
      <c r="HK407" s="2"/>
      <c r="HL407" s="2"/>
      <c r="HM407" s="2" t="s">
        <v>3</v>
      </c>
      <c r="HN407" s="2" t="s">
        <v>3</v>
      </c>
      <c r="HO407" s="2" t="s">
        <v>3</v>
      </c>
      <c r="HP407" s="2" t="s">
        <v>3</v>
      </c>
      <c r="HQ407" s="2" t="s">
        <v>3</v>
      </c>
      <c r="HR407" s="2"/>
      <c r="HS407" s="2">
        <v>0</v>
      </c>
      <c r="HT407" s="2"/>
      <c r="HU407" s="2"/>
      <c r="HV407" s="2"/>
      <c r="HW407" s="2"/>
      <c r="HX407" s="2"/>
      <c r="HY407" s="2"/>
      <c r="HZ407" s="2"/>
      <c r="IA407" s="2"/>
      <c r="IB407" s="2"/>
      <c r="IC407" s="2"/>
      <c r="ID407" s="2"/>
      <c r="IE407" s="2"/>
      <c r="IF407" s="2"/>
      <c r="IG407" s="2"/>
      <c r="IH407" s="2"/>
      <c r="II407" s="2"/>
      <c r="IJ407" s="2"/>
      <c r="IK407" s="2">
        <v>0</v>
      </c>
      <c r="IL407" s="2"/>
      <c r="IM407" s="2"/>
      <c r="IN407" s="2"/>
      <c r="IO407" s="2"/>
      <c r="IP407" s="2"/>
      <c r="IQ407" s="2"/>
      <c r="IR407" s="2"/>
      <c r="IS407" s="2"/>
      <c r="IT407" s="2"/>
      <c r="IU407" s="2"/>
    </row>
    <row r="408" spans="1:255" x14ac:dyDescent="0.2">
      <c r="A408">
        <v>17</v>
      </c>
      <c r="B408">
        <v>1</v>
      </c>
      <c r="E408" t="s">
        <v>413</v>
      </c>
      <c r="F408" t="s">
        <v>414</v>
      </c>
      <c r="G408" t="s">
        <v>415</v>
      </c>
      <c r="H408" t="s">
        <v>43</v>
      </c>
      <c r="I408">
        <v>0</v>
      </c>
      <c r="J408">
        <v>0</v>
      </c>
      <c r="K408">
        <v>0</v>
      </c>
      <c r="L408">
        <v>4</v>
      </c>
      <c r="M408">
        <v>4</v>
      </c>
      <c r="N408">
        <f t="shared" si="536"/>
        <v>0</v>
      </c>
      <c r="O408">
        <f t="shared" si="537"/>
        <v>0</v>
      </c>
      <c r="P408">
        <f t="shared" si="538"/>
        <v>0</v>
      </c>
      <c r="Q408">
        <f t="shared" si="539"/>
        <v>0</v>
      </c>
      <c r="R408">
        <f t="shared" si="540"/>
        <v>0</v>
      </c>
      <c r="S408">
        <f t="shared" si="541"/>
        <v>0</v>
      </c>
      <c r="T408">
        <f t="shared" si="542"/>
        <v>0</v>
      </c>
      <c r="U408">
        <f t="shared" si="543"/>
        <v>0</v>
      </c>
      <c r="V408">
        <f t="shared" si="544"/>
        <v>0</v>
      </c>
      <c r="W408">
        <f t="shared" si="545"/>
        <v>0</v>
      </c>
      <c r="X408">
        <f t="shared" si="546"/>
        <v>0</v>
      </c>
      <c r="Y408">
        <f t="shared" si="547"/>
        <v>0</v>
      </c>
      <c r="AA408">
        <v>85057623</v>
      </c>
      <c r="AB408">
        <f t="shared" si="548"/>
        <v>430.58</v>
      </c>
      <c r="AC408">
        <f t="shared" si="549"/>
        <v>430.58</v>
      </c>
      <c r="AD408">
        <f t="shared" si="572"/>
        <v>0</v>
      </c>
      <c r="AE408">
        <f t="shared" si="550"/>
        <v>0</v>
      </c>
      <c r="AF408">
        <f t="shared" si="551"/>
        <v>0</v>
      </c>
      <c r="AG408">
        <f t="shared" si="552"/>
        <v>0</v>
      </c>
      <c r="AH408">
        <f t="shared" si="553"/>
        <v>0</v>
      </c>
      <c r="AI408">
        <f t="shared" si="554"/>
        <v>0</v>
      </c>
      <c r="AJ408">
        <f t="shared" si="555"/>
        <v>0</v>
      </c>
      <c r="AK408">
        <v>430.58</v>
      </c>
      <c r="AL408">
        <v>430.58</v>
      </c>
      <c r="AM408">
        <v>0</v>
      </c>
      <c r="AN408">
        <v>0</v>
      </c>
      <c r="AO408">
        <v>0</v>
      </c>
      <c r="AP408">
        <v>0</v>
      </c>
      <c r="AQ408">
        <v>0</v>
      </c>
      <c r="AR408">
        <v>0</v>
      </c>
      <c r="AS408">
        <v>0</v>
      </c>
      <c r="AT408">
        <v>0</v>
      </c>
      <c r="AU408">
        <v>0</v>
      </c>
      <c r="AV408">
        <v>1</v>
      </c>
      <c r="AW408">
        <v>1</v>
      </c>
      <c r="AZ408">
        <v>1</v>
      </c>
      <c r="BA408">
        <v>1</v>
      </c>
      <c r="BB408">
        <v>1</v>
      </c>
      <c r="BC408">
        <v>1</v>
      </c>
      <c r="BD408" t="s">
        <v>3</v>
      </c>
      <c r="BE408" t="s">
        <v>3</v>
      </c>
      <c r="BF408" t="s">
        <v>3</v>
      </c>
      <c r="BG408" t="s">
        <v>3</v>
      </c>
      <c r="BH408">
        <v>3</v>
      </c>
      <c r="BI408">
        <v>1</v>
      </c>
      <c r="BJ408" t="s">
        <v>414</v>
      </c>
      <c r="BM408">
        <v>900</v>
      </c>
      <c r="BN408">
        <v>0</v>
      </c>
      <c r="BO408" t="s">
        <v>3</v>
      </c>
      <c r="BP408">
        <v>0</v>
      </c>
      <c r="BQ408">
        <v>90</v>
      </c>
      <c r="BR408">
        <v>0</v>
      </c>
      <c r="BS408">
        <v>1</v>
      </c>
      <c r="BT408">
        <v>1</v>
      </c>
      <c r="BU408">
        <v>1</v>
      </c>
      <c r="BV408">
        <v>1</v>
      </c>
      <c r="BW408">
        <v>1</v>
      </c>
      <c r="BX408">
        <v>1</v>
      </c>
      <c r="BY408" t="s">
        <v>3</v>
      </c>
      <c r="BZ408">
        <v>0</v>
      </c>
      <c r="CA408">
        <v>0</v>
      </c>
      <c r="CB408" t="s">
        <v>3</v>
      </c>
      <c r="CE408">
        <v>0</v>
      </c>
      <c r="CF408">
        <v>0</v>
      </c>
      <c r="CG408">
        <v>0</v>
      </c>
      <c r="CH408">
        <v>35</v>
      </c>
      <c r="CI408">
        <v>0</v>
      </c>
      <c r="CJ408">
        <v>0</v>
      </c>
      <c r="CK408">
        <v>0</v>
      </c>
      <c r="CL408">
        <v>0</v>
      </c>
      <c r="CM408">
        <v>0</v>
      </c>
      <c r="CN408" t="s">
        <v>3</v>
      </c>
      <c r="CO408">
        <v>0</v>
      </c>
      <c r="CP408">
        <f t="shared" si="556"/>
        <v>0</v>
      </c>
      <c r="CQ408">
        <f t="shared" si="573"/>
        <v>430.58</v>
      </c>
      <c r="CR408">
        <f t="shared" si="574"/>
        <v>0</v>
      </c>
      <c r="CS408">
        <f t="shared" si="557"/>
        <v>0</v>
      </c>
      <c r="CT408">
        <f t="shared" si="558"/>
        <v>0</v>
      </c>
      <c r="CU408">
        <f t="shared" si="559"/>
        <v>0</v>
      </c>
      <c r="CV408">
        <f t="shared" si="560"/>
        <v>0</v>
      </c>
      <c r="CW408">
        <f t="shared" si="561"/>
        <v>0</v>
      </c>
      <c r="CX408">
        <f t="shared" si="562"/>
        <v>0</v>
      </c>
      <c r="CY408">
        <f>0</f>
        <v>0</v>
      </c>
      <c r="CZ408">
        <f>0</f>
        <v>0</v>
      </c>
      <c r="DC408" t="s">
        <v>3</v>
      </c>
      <c r="DD408" t="s">
        <v>3</v>
      </c>
      <c r="DE408" t="s">
        <v>3</v>
      </c>
      <c r="DF408" t="s">
        <v>3</v>
      </c>
      <c r="DG408" t="s">
        <v>3</v>
      </c>
      <c r="DH408" t="s">
        <v>3</v>
      </c>
      <c r="DI408" t="s">
        <v>3</v>
      </c>
      <c r="DJ408" t="s">
        <v>3</v>
      </c>
      <c r="DK408" t="s">
        <v>3</v>
      </c>
      <c r="DL408" t="s">
        <v>3</v>
      </c>
      <c r="DM408" t="s">
        <v>3</v>
      </c>
      <c r="DN408">
        <v>0</v>
      </c>
      <c r="DO408">
        <v>0</v>
      </c>
      <c r="DP408">
        <v>1</v>
      </c>
      <c r="DQ408">
        <v>1</v>
      </c>
      <c r="DU408">
        <v>1013</v>
      </c>
      <c r="DV408" t="s">
        <v>43</v>
      </c>
      <c r="DW408" t="s">
        <v>43</v>
      </c>
      <c r="DX408">
        <v>1</v>
      </c>
      <c r="DZ408" t="s">
        <v>3</v>
      </c>
      <c r="EA408" t="s">
        <v>3</v>
      </c>
      <c r="EB408" t="s">
        <v>3</v>
      </c>
      <c r="EC408" t="s">
        <v>3</v>
      </c>
      <c r="EE408">
        <v>83667261</v>
      </c>
      <c r="EF408">
        <v>90</v>
      </c>
      <c r="EG408" t="s">
        <v>321</v>
      </c>
      <c r="EH408">
        <v>0</v>
      </c>
      <c r="EI408" t="s">
        <v>3</v>
      </c>
      <c r="EJ408">
        <v>1</v>
      </c>
      <c r="EK408">
        <v>900</v>
      </c>
      <c r="EL408" t="s">
        <v>321</v>
      </c>
      <c r="EM408" t="s">
        <v>322</v>
      </c>
      <c r="EO408" t="s">
        <v>3</v>
      </c>
      <c r="EQ408">
        <v>131088</v>
      </c>
      <c r="ER408">
        <v>0</v>
      </c>
      <c r="ES408">
        <v>430.58</v>
      </c>
      <c r="ET408">
        <v>0</v>
      </c>
      <c r="EU408">
        <v>0</v>
      </c>
      <c r="EV408">
        <v>0</v>
      </c>
      <c r="EW408">
        <v>0</v>
      </c>
      <c r="EX408">
        <v>0</v>
      </c>
      <c r="EY408">
        <v>0</v>
      </c>
      <c r="EZ408">
        <v>5</v>
      </c>
      <c r="FC408">
        <v>0</v>
      </c>
      <c r="FD408">
        <v>18</v>
      </c>
      <c r="FF408">
        <v>430.58</v>
      </c>
      <c r="FQ408">
        <v>0</v>
      </c>
      <c r="FR408">
        <v>0</v>
      </c>
      <c r="FS408">
        <v>0</v>
      </c>
      <c r="FX408">
        <v>0</v>
      </c>
      <c r="FY408">
        <v>0</v>
      </c>
      <c r="GA408" t="s">
        <v>3</v>
      </c>
      <c r="GD408">
        <v>1</v>
      </c>
      <c r="GF408">
        <v>-467269285</v>
      </c>
      <c r="GG408">
        <v>2</v>
      </c>
      <c r="GH408">
        <v>3</v>
      </c>
      <c r="GI408">
        <v>-2</v>
      </c>
      <c r="GJ408">
        <v>0</v>
      </c>
      <c r="GK408">
        <v>0</v>
      </c>
      <c r="GL408">
        <f t="shared" si="563"/>
        <v>0</v>
      </c>
      <c r="GM408">
        <f t="shared" si="564"/>
        <v>0</v>
      </c>
      <c r="GN408">
        <f t="shared" si="565"/>
        <v>0</v>
      </c>
      <c r="GO408">
        <f t="shared" si="566"/>
        <v>0</v>
      </c>
      <c r="GP408">
        <f t="shared" si="567"/>
        <v>0</v>
      </c>
      <c r="GR408">
        <v>1</v>
      </c>
      <c r="GS408">
        <v>1</v>
      </c>
      <c r="GT408">
        <v>0</v>
      </c>
      <c r="GU408" t="s">
        <v>3</v>
      </c>
      <c r="GV408">
        <f t="shared" si="568"/>
        <v>0</v>
      </c>
      <c r="GW408">
        <v>1</v>
      </c>
      <c r="GX408">
        <f t="shared" si="569"/>
        <v>0</v>
      </c>
      <c r="HA408">
        <v>0</v>
      </c>
      <c r="HB408">
        <v>0</v>
      </c>
      <c r="HC408">
        <f t="shared" si="570"/>
        <v>0</v>
      </c>
      <c r="HE408" t="s">
        <v>3</v>
      </c>
      <c r="HF408" t="s">
        <v>3</v>
      </c>
      <c r="HG408">
        <f t="shared" si="575"/>
        <v>0</v>
      </c>
      <c r="HM408" t="s">
        <v>3</v>
      </c>
      <c r="HN408" t="s">
        <v>3</v>
      </c>
      <c r="HO408" t="s">
        <v>3</v>
      </c>
      <c r="HP408" t="s">
        <v>3</v>
      </c>
      <c r="HQ408" t="s">
        <v>3</v>
      </c>
      <c r="HS408">
        <v>0</v>
      </c>
      <c r="IK408">
        <v>0</v>
      </c>
    </row>
    <row r="409" spans="1:255" x14ac:dyDescent="0.2">
      <c r="A409" s="2">
        <v>17</v>
      </c>
      <c r="B409" s="2">
        <v>1</v>
      </c>
      <c r="C409" s="2"/>
      <c r="D409" s="2"/>
      <c r="E409" s="2" t="s">
        <v>416</v>
      </c>
      <c r="F409" s="2" t="s">
        <v>417</v>
      </c>
      <c r="G409" s="2" t="s">
        <v>418</v>
      </c>
      <c r="H409" s="2" t="s">
        <v>43</v>
      </c>
      <c r="I409" s="2">
        <v>0</v>
      </c>
      <c r="J409" s="2">
        <v>0</v>
      </c>
      <c r="K409" s="2">
        <v>0</v>
      </c>
      <c r="L409" s="2">
        <v>4</v>
      </c>
      <c r="M409" s="2">
        <v>4</v>
      </c>
      <c r="N409" s="2">
        <f t="shared" si="536"/>
        <v>0</v>
      </c>
      <c r="O409" s="2">
        <f t="shared" si="537"/>
        <v>0</v>
      </c>
      <c r="P409" s="2">
        <f t="shared" si="538"/>
        <v>0</v>
      </c>
      <c r="Q409" s="2">
        <f t="shared" si="539"/>
        <v>0</v>
      </c>
      <c r="R409" s="2">
        <f t="shared" si="540"/>
        <v>0</v>
      </c>
      <c r="S409" s="2">
        <f t="shared" si="541"/>
        <v>0</v>
      </c>
      <c r="T409" s="2">
        <f t="shared" si="542"/>
        <v>0</v>
      </c>
      <c r="U409" s="2">
        <f t="shared" si="543"/>
        <v>0</v>
      </c>
      <c r="V409" s="2">
        <f t="shared" si="544"/>
        <v>0</v>
      </c>
      <c r="W409" s="2">
        <f t="shared" si="545"/>
        <v>0</v>
      </c>
      <c r="X409" s="2">
        <f t="shared" si="546"/>
        <v>0</v>
      </c>
      <c r="Y409" s="2">
        <f t="shared" si="547"/>
        <v>0</v>
      </c>
      <c r="Z409" s="2"/>
      <c r="AA409" s="2">
        <v>85057682</v>
      </c>
      <c r="AB409" s="2">
        <f t="shared" si="548"/>
        <v>217.64</v>
      </c>
      <c r="AC409" s="2">
        <f t="shared" si="549"/>
        <v>217.64</v>
      </c>
      <c r="AD409" s="2">
        <f t="shared" si="572"/>
        <v>0</v>
      </c>
      <c r="AE409" s="2">
        <f t="shared" si="550"/>
        <v>0</v>
      </c>
      <c r="AF409" s="2">
        <f t="shared" si="551"/>
        <v>0</v>
      </c>
      <c r="AG409" s="2">
        <f t="shared" si="552"/>
        <v>0</v>
      </c>
      <c r="AH409" s="2">
        <f t="shared" si="553"/>
        <v>0</v>
      </c>
      <c r="AI409" s="2">
        <f t="shared" si="554"/>
        <v>0</v>
      </c>
      <c r="AJ409" s="2">
        <f t="shared" si="555"/>
        <v>0</v>
      </c>
      <c r="AK409" s="2">
        <v>217.64</v>
      </c>
      <c r="AL409" s="2">
        <v>217.64</v>
      </c>
      <c r="AM409" s="2">
        <v>0</v>
      </c>
      <c r="AN409" s="2">
        <v>0</v>
      </c>
      <c r="AO409" s="2">
        <v>0</v>
      </c>
      <c r="AP409" s="2">
        <v>0</v>
      </c>
      <c r="AQ409" s="2">
        <v>0</v>
      </c>
      <c r="AR409" s="2">
        <v>0</v>
      </c>
      <c r="AS409" s="2">
        <v>0</v>
      </c>
      <c r="AT409" s="2">
        <v>0</v>
      </c>
      <c r="AU409" s="2">
        <v>0</v>
      </c>
      <c r="AV409" s="2">
        <v>1</v>
      </c>
      <c r="AW409" s="2">
        <v>1</v>
      </c>
      <c r="AX409" s="2"/>
      <c r="AY409" s="2"/>
      <c r="AZ409" s="2">
        <v>1</v>
      </c>
      <c r="BA409" s="2">
        <v>1</v>
      </c>
      <c r="BB409" s="2">
        <v>1</v>
      </c>
      <c r="BC409" s="2">
        <v>1</v>
      </c>
      <c r="BD409" s="2" t="s">
        <v>3</v>
      </c>
      <c r="BE409" s="2" t="s">
        <v>3</v>
      </c>
      <c r="BF409" s="2" t="s">
        <v>3</v>
      </c>
      <c r="BG409" s="2" t="s">
        <v>3</v>
      </c>
      <c r="BH409" s="2">
        <v>3</v>
      </c>
      <c r="BI409" s="2">
        <v>1</v>
      </c>
      <c r="BJ409" s="2" t="s">
        <v>417</v>
      </c>
      <c r="BK409" s="2"/>
      <c r="BL409" s="2"/>
      <c r="BM409" s="2">
        <v>900</v>
      </c>
      <c r="BN409" s="2">
        <v>0</v>
      </c>
      <c r="BO409" s="2" t="s">
        <v>3</v>
      </c>
      <c r="BP409" s="2">
        <v>0</v>
      </c>
      <c r="BQ409" s="2">
        <v>90</v>
      </c>
      <c r="BR409" s="2">
        <v>0</v>
      </c>
      <c r="BS409" s="2">
        <v>1</v>
      </c>
      <c r="BT409" s="2">
        <v>1</v>
      </c>
      <c r="BU409" s="2">
        <v>1</v>
      </c>
      <c r="BV409" s="2">
        <v>1</v>
      </c>
      <c r="BW409" s="2">
        <v>1</v>
      </c>
      <c r="BX409" s="2">
        <v>1</v>
      </c>
      <c r="BY409" s="2" t="s">
        <v>3</v>
      </c>
      <c r="BZ409" s="2">
        <v>0</v>
      </c>
      <c r="CA409" s="2">
        <v>0</v>
      </c>
      <c r="CB409" s="2" t="s">
        <v>3</v>
      </c>
      <c r="CC409" s="2"/>
      <c r="CD409" s="2"/>
      <c r="CE409" s="2">
        <v>0</v>
      </c>
      <c r="CF409" s="2">
        <v>0</v>
      </c>
      <c r="CG409" s="2">
        <v>0</v>
      </c>
      <c r="CH409" s="2">
        <v>36</v>
      </c>
      <c r="CI409" s="2">
        <v>0</v>
      </c>
      <c r="CJ409" s="2">
        <v>0</v>
      </c>
      <c r="CK409" s="2">
        <v>0</v>
      </c>
      <c r="CL409" s="2">
        <v>0</v>
      </c>
      <c r="CM409" s="2">
        <v>0</v>
      </c>
      <c r="CN409" s="2" t="s">
        <v>3</v>
      </c>
      <c r="CO409" s="2">
        <v>0</v>
      </c>
      <c r="CP409" s="2">
        <f t="shared" si="556"/>
        <v>0</v>
      </c>
      <c r="CQ409" s="2">
        <f t="shared" si="573"/>
        <v>217.64</v>
      </c>
      <c r="CR409" s="2">
        <f t="shared" si="574"/>
        <v>0</v>
      </c>
      <c r="CS409" s="2">
        <f t="shared" si="557"/>
        <v>0</v>
      </c>
      <c r="CT409" s="2">
        <f t="shared" si="558"/>
        <v>0</v>
      </c>
      <c r="CU409" s="2">
        <f t="shared" si="559"/>
        <v>0</v>
      </c>
      <c r="CV409" s="2">
        <f t="shared" si="560"/>
        <v>0</v>
      </c>
      <c r="CW409" s="2">
        <f t="shared" si="561"/>
        <v>0</v>
      </c>
      <c r="CX409" s="2">
        <f t="shared" si="562"/>
        <v>0</v>
      </c>
      <c r="CY409" s="2">
        <f>0</f>
        <v>0</v>
      </c>
      <c r="CZ409" s="2">
        <f>0</f>
        <v>0</v>
      </c>
      <c r="DA409" s="2"/>
      <c r="DB409" s="2"/>
      <c r="DC409" s="2" t="s">
        <v>3</v>
      </c>
      <c r="DD409" s="2" t="s">
        <v>3</v>
      </c>
      <c r="DE409" s="2" t="s">
        <v>3</v>
      </c>
      <c r="DF409" s="2" t="s">
        <v>3</v>
      </c>
      <c r="DG409" s="2" t="s">
        <v>3</v>
      </c>
      <c r="DH409" s="2" t="s">
        <v>3</v>
      </c>
      <c r="DI409" s="2" t="s">
        <v>3</v>
      </c>
      <c r="DJ409" s="2" t="s">
        <v>3</v>
      </c>
      <c r="DK409" s="2" t="s">
        <v>3</v>
      </c>
      <c r="DL409" s="2" t="s">
        <v>3</v>
      </c>
      <c r="DM409" s="2" t="s">
        <v>3</v>
      </c>
      <c r="DN409" s="2">
        <v>0</v>
      </c>
      <c r="DO409" s="2">
        <v>0</v>
      </c>
      <c r="DP409" s="2">
        <v>1</v>
      </c>
      <c r="DQ409" s="2">
        <v>1</v>
      </c>
      <c r="DR409" s="2"/>
      <c r="DS409" s="2"/>
      <c r="DT409" s="2"/>
      <c r="DU409" s="2">
        <v>1013</v>
      </c>
      <c r="DV409" s="2" t="s">
        <v>43</v>
      </c>
      <c r="DW409" s="2" t="s">
        <v>43</v>
      </c>
      <c r="DX409" s="2">
        <v>1</v>
      </c>
      <c r="DY409" s="2"/>
      <c r="DZ409" s="2" t="s">
        <v>3</v>
      </c>
      <c r="EA409" s="2" t="s">
        <v>3</v>
      </c>
      <c r="EB409" s="2" t="s">
        <v>3</v>
      </c>
      <c r="EC409" s="2" t="s">
        <v>3</v>
      </c>
      <c r="ED409" s="2"/>
      <c r="EE409" s="2">
        <v>83667261</v>
      </c>
      <c r="EF409" s="2">
        <v>90</v>
      </c>
      <c r="EG409" s="2" t="s">
        <v>321</v>
      </c>
      <c r="EH409" s="2">
        <v>0</v>
      </c>
      <c r="EI409" s="2" t="s">
        <v>3</v>
      </c>
      <c r="EJ409" s="2">
        <v>1</v>
      </c>
      <c r="EK409" s="2">
        <v>900</v>
      </c>
      <c r="EL409" s="2" t="s">
        <v>321</v>
      </c>
      <c r="EM409" s="2" t="s">
        <v>322</v>
      </c>
      <c r="EN409" s="2"/>
      <c r="EO409" s="2" t="s">
        <v>3</v>
      </c>
      <c r="EP409" s="2"/>
      <c r="EQ409" s="2">
        <v>131088</v>
      </c>
      <c r="ER409" s="2">
        <v>0</v>
      </c>
      <c r="ES409" s="2">
        <v>217.64</v>
      </c>
      <c r="ET409" s="2">
        <v>0</v>
      </c>
      <c r="EU409" s="2">
        <v>0</v>
      </c>
      <c r="EV409" s="2">
        <v>0</v>
      </c>
      <c r="EW409" s="2">
        <v>0</v>
      </c>
      <c r="EX409" s="2">
        <v>0</v>
      </c>
      <c r="EY409" s="2">
        <v>0</v>
      </c>
      <c r="EZ409" s="2">
        <v>5</v>
      </c>
      <c r="FA409" s="2"/>
      <c r="FB409" s="2"/>
      <c r="FC409" s="2">
        <v>0</v>
      </c>
      <c r="FD409" s="2">
        <v>18</v>
      </c>
      <c r="FE409" s="2"/>
      <c r="FF409" s="2">
        <v>217.64</v>
      </c>
      <c r="FG409" s="2"/>
      <c r="FH409" s="2"/>
      <c r="FI409" s="2"/>
      <c r="FJ409" s="2"/>
      <c r="FK409" s="2"/>
      <c r="FL409" s="2"/>
      <c r="FM409" s="2"/>
      <c r="FN409" s="2"/>
      <c r="FO409" s="2"/>
      <c r="FP409" s="2"/>
      <c r="FQ409" s="2">
        <v>0</v>
      </c>
      <c r="FR409" s="2">
        <v>0</v>
      </c>
      <c r="FS409" s="2">
        <v>0</v>
      </c>
      <c r="FT409" s="2"/>
      <c r="FU409" s="2"/>
      <c r="FV409" s="2"/>
      <c r="FW409" s="2"/>
      <c r="FX409" s="2">
        <v>0</v>
      </c>
      <c r="FY409" s="2">
        <v>0</v>
      </c>
      <c r="FZ409" s="2"/>
      <c r="GA409" s="2" t="s">
        <v>3</v>
      </c>
      <c r="GB409" s="2"/>
      <c r="GC409" s="2"/>
      <c r="GD409" s="2">
        <v>1</v>
      </c>
      <c r="GE409" s="2"/>
      <c r="GF409" s="2">
        <v>1819170388</v>
      </c>
      <c r="GG409" s="2">
        <v>2</v>
      </c>
      <c r="GH409" s="2">
        <v>3</v>
      </c>
      <c r="GI409" s="2">
        <v>-2</v>
      </c>
      <c r="GJ409" s="2">
        <v>0</v>
      </c>
      <c r="GK409" s="2">
        <v>0</v>
      </c>
      <c r="GL409" s="2">
        <f t="shared" si="563"/>
        <v>0</v>
      </c>
      <c r="GM409" s="2">
        <f t="shared" si="564"/>
        <v>0</v>
      </c>
      <c r="GN409" s="2">
        <f t="shared" si="565"/>
        <v>0</v>
      </c>
      <c r="GO409" s="2">
        <f t="shared" si="566"/>
        <v>0</v>
      </c>
      <c r="GP409" s="2">
        <f t="shared" si="567"/>
        <v>0</v>
      </c>
      <c r="GQ409" s="2"/>
      <c r="GR409" s="2">
        <v>1</v>
      </c>
      <c r="GS409" s="2">
        <v>1</v>
      </c>
      <c r="GT409" s="2">
        <v>0</v>
      </c>
      <c r="GU409" s="2" t="s">
        <v>3</v>
      </c>
      <c r="GV409" s="2">
        <f t="shared" si="568"/>
        <v>0</v>
      </c>
      <c r="GW409" s="2">
        <v>1</v>
      </c>
      <c r="GX409" s="2">
        <f t="shared" si="569"/>
        <v>0</v>
      </c>
      <c r="GY409" s="2"/>
      <c r="GZ409" s="2"/>
      <c r="HA409" s="2">
        <v>0</v>
      </c>
      <c r="HB409" s="2">
        <v>0</v>
      </c>
      <c r="HC409" s="2">
        <f t="shared" si="570"/>
        <v>0</v>
      </c>
      <c r="HD409" s="2"/>
      <c r="HE409" s="2" t="s">
        <v>3</v>
      </c>
      <c r="HF409" s="2" t="s">
        <v>3</v>
      </c>
      <c r="HG409" s="2">
        <f t="shared" si="575"/>
        <v>0</v>
      </c>
      <c r="HH409" s="2"/>
      <c r="HI409" s="2"/>
      <c r="HJ409" s="2"/>
      <c r="HK409" s="2"/>
      <c r="HL409" s="2"/>
      <c r="HM409" s="2" t="s">
        <v>3</v>
      </c>
      <c r="HN409" s="2" t="s">
        <v>3</v>
      </c>
      <c r="HO409" s="2" t="s">
        <v>3</v>
      </c>
      <c r="HP409" s="2" t="s">
        <v>3</v>
      </c>
      <c r="HQ409" s="2" t="s">
        <v>3</v>
      </c>
      <c r="HR409" s="2"/>
      <c r="HS409" s="2">
        <v>0</v>
      </c>
      <c r="HT409" s="2"/>
      <c r="HU409" s="2"/>
      <c r="HV409" s="2"/>
      <c r="HW409" s="2"/>
      <c r="HX409" s="2"/>
      <c r="HY409" s="2"/>
      <c r="HZ409" s="2"/>
      <c r="IA409" s="2"/>
      <c r="IB409" s="2"/>
      <c r="IC409" s="2"/>
      <c r="ID409" s="2"/>
      <c r="IE409" s="2"/>
      <c r="IF409" s="2"/>
      <c r="IG409" s="2"/>
      <c r="IH409" s="2"/>
      <c r="II409" s="2"/>
      <c r="IJ409" s="2"/>
      <c r="IK409" s="2">
        <v>0</v>
      </c>
      <c r="IL409" s="2"/>
      <c r="IM409" s="2"/>
      <c r="IN409" s="2"/>
      <c r="IO409" s="2"/>
      <c r="IP409" s="2"/>
      <c r="IQ409" s="2"/>
      <c r="IR409" s="2"/>
      <c r="IS409" s="2"/>
      <c r="IT409" s="2"/>
      <c r="IU409" s="2"/>
    </row>
    <row r="410" spans="1:255" x14ac:dyDescent="0.2">
      <c r="A410">
        <v>17</v>
      </c>
      <c r="B410">
        <v>1</v>
      </c>
      <c r="E410" t="s">
        <v>416</v>
      </c>
      <c r="F410" t="s">
        <v>417</v>
      </c>
      <c r="G410" t="s">
        <v>418</v>
      </c>
      <c r="H410" t="s">
        <v>43</v>
      </c>
      <c r="I410">
        <v>0</v>
      </c>
      <c r="J410">
        <v>0</v>
      </c>
      <c r="K410">
        <v>0</v>
      </c>
      <c r="L410">
        <v>4</v>
      </c>
      <c r="M410">
        <v>4</v>
      </c>
      <c r="N410">
        <f t="shared" si="536"/>
        <v>0</v>
      </c>
      <c r="O410">
        <f t="shared" si="537"/>
        <v>0</v>
      </c>
      <c r="P410">
        <f t="shared" si="538"/>
        <v>0</v>
      </c>
      <c r="Q410">
        <f t="shared" si="539"/>
        <v>0</v>
      </c>
      <c r="R410">
        <f t="shared" si="540"/>
        <v>0</v>
      </c>
      <c r="S410">
        <f t="shared" si="541"/>
        <v>0</v>
      </c>
      <c r="T410">
        <f t="shared" si="542"/>
        <v>0</v>
      </c>
      <c r="U410">
        <f t="shared" si="543"/>
        <v>0</v>
      </c>
      <c r="V410">
        <f t="shared" si="544"/>
        <v>0</v>
      </c>
      <c r="W410">
        <f t="shared" si="545"/>
        <v>0</v>
      </c>
      <c r="X410">
        <f t="shared" si="546"/>
        <v>0</v>
      </c>
      <c r="Y410">
        <f t="shared" si="547"/>
        <v>0</v>
      </c>
      <c r="AA410">
        <v>85057623</v>
      </c>
      <c r="AB410">
        <f t="shared" si="548"/>
        <v>217.64</v>
      </c>
      <c r="AC410">
        <f t="shared" si="549"/>
        <v>217.64</v>
      </c>
      <c r="AD410">
        <f t="shared" si="572"/>
        <v>0</v>
      </c>
      <c r="AE410">
        <f t="shared" si="550"/>
        <v>0</v>
      </c>
      <c r="AF410">
        <f t="shared" si="551"/>
        <v>0</v>
      </c>
      <c r="AG410">
        <f t="shared" si="552"/>
        <v>0</v>
      </c>
      <c r="AH410">
        <f t="shared" si="553"/>
        <v>0</v>
      </c>
      <c r="AI410">
        <f t="shared" si="554"/>
        <v>0</v>
      </c>
      <c r="AJ410">
        <f t="shared" si="555"/>
        <v>0</v>
      </c>
      <c r="AK410">
        <v>217.64</v>
      </c>
      <c r="AL410">
        <v>217.64</v>
      </c>
      <c r="AM410">
        <v>0</v>
      </c>
      <c r="AN410">
        <v>0</v>
      </c>
      <c r="AO410">
        <v>0</v>
      </c>
      <c r="AP410">
        <v>0</v>
      </c>
      <c r="AQ410">
        <v>0</v>
      </c>
      <c r="AR410">
        <v>0</v>
      </c>
      <c r="AS410">
        <v>0</v>
      </c>
      <c r="AT410">
        <v>0</v>
      </c>
      <c r="AU410">
        <v>0</v>
      </c>
      <c r="AV410">
        <v>1</v>
      </c>
      <c r="AW410">
        <v>1</v>
      </c>
      <c r="AZ410">
        <v>1</v>
      </c>
      <c r="BA410">
        <v>1</v>
      </c>
      <c r="BB410">
        <v>1</v>
      </c>
      <c r="BC410">
        <v>1</v>
      </c>
      <c r="BD410" t="s">
        <v>3</v>
      </c>
      <c r="BE410" t="s">
        <v>3</v>
      </c>
      <c r="BF410" t="s">
        <v>3</v>
      </c>
      <c r="BG410" t="s">
        <v>3</v>
      </c>
      <c r="BH410">
        <v>3</v>
      </c>
      <c r="BI410">
        <v>1</v>
      </c>
      <c r="BJ410" t="s">
        <v>417</v>
      </c>
      <c r="BM410">
        <v>900</v>
      </c>
      <c r="BN410">
        <v>0</v>
      </c>
      <c r="BO410" t="s">
        <v>3</v>
      </c>
      <c r="BP410">
        <v>0</v>
      </c>
      <c r="BQ410">
        <v>90</v>
      </c>
      <c r="BR410">
        <v>0</v>
      </c>
      <c r="BS410">
        <v>1</v>
      </c>
      <c r="BT410">
        <v>1</v>
      </c>
      <c r="BU410">
        <v>1</v>
      </c>
      <c r="BV410">
        <v>1</v>
      </c>
      <c r="BW410">
        <v>1</v>
      </c>
      <c r="BX410">
        <v>1</v>
      </c>
      <c r="BY410" t="s">
        <v>3</v>
      </c>
      <c r="BZ410">
        <v>0</v>
      </c>
      <c r="CA410">
        <v>0</v>
      </c>
      <c r="CB410" t="s">
        <v>3</v>
      </c>
      <c r="CE410">
        <v>0</v>
      </c>
      <c r="CF410">
        <v>0</v>
      </c>
      <c r="CG410">
        <v>0</v>
      </c>
      <c r="CH410">
        <v>36</v>
      </c>
      <c r="CI410">
        <v>0</v>
      </c>
      <c r="CJ410">
        <v>0</v>
      </c>
      <c r="CK410">
        <v>0</v>
      </c>
      <c r="CL410">
        <v>0</v>
      </c>
      <c r="CM410">
        <v>0</v>
      </c>
      <c r="CN410" t="s">
        <v>3</v>
      </c>
      <c r="CO410">
        <v>0</v>
      </c>
      <c r="CP410">
        <f t="shared" si="556"/>
        <v>0</v>
      </c>
      <c r="CQ410">
        <f t="shared" si="573"/>
        <v>217.64</v>
      </c>
      <c r="CR410">
        <f t="shared" si="574"/>
        <v>0</v>
      </c>
      <c r="CS410">
        <f t="shared" si="557"/>
        <v>0</v>
      </c>
      <c r="CT410">
        <f t="shared" si="558"/>
        <v>0</v>
      </c>
      <c r="CU410">
        <f t="shared" si="559"/>
        <v>0</v>
      </c>
      <c r="CV410">
        <f t="shared" si="560"/>
        <v>0</v>
      </c>
      <c r="CW410">
        <f t="shared" si="561"/>
        <v>0</v>
      </c>
      <c r="CX410">
        <f t="shared" si="562"/>
        <v>0</v>
      </c>
      <c r="CY410">
        <f>0</f>
        <v>0</v>
      </c>
      <c r="CZ410">
        <f>0</f>
        <v>0</v>
      </c>
      <c r="DC410" t="s">
        <v>3</v>
      </c>
      <c r="DD410" t="s">
        <v>3</v>
      </c>
      <c r="DE410" t="s">
        <v>3</v>
      </c>
      <c r="DF410" t="s">
        <v>3</v>
      </c>
      <c r="DG410" t="s">
        <v>3</v>
      </c>
      <c r="DH410" t="s">
        <v>3</v>
      </c>
      <c r="DI410" t="s">
        <v>3</v>
      </c>
      <c r="DJ410" t="s">
        <v>3</v>
      </c>
      <c r="DK410" t="s">
        <v>3</v>
      </c>
      <c r="DL410" t="s">
        <v>3</v>
      </c>
      <c r="DM410" t="s">
        <v>3</v>
      </c>
      <c r="DN410">
        <v>0</v>
      </c>
      <c r="DO410">
        <v>0</v>
      </c>
      <c r="DP410">
        <v>1</v>
      </c>
      <c r="DQ410">
        <v>1</v>
      </c>
      <c r="DU410">
        <v>1013</v>
      </c>
      <c r="DV410" t="s">
        <v>43</v>
      </c>
      <c r="DW410" t="s">
        <v>43</v>
      </c>
      <c r="DX410">
        <v>1</v>
      </c>
      <c r="DZ410" t="s">
        <v>3</v>
      </c>
      <c r="EA410" t="s">
        <v>3</v>
      </c>
      <c r="EB410" t="s">
        <v>3</v>
      </c>
      <c r="EC410" t="s">
        <v>3</v>
      </c>
      <c r="EE410">
        <v>83667261</v>
      </c>
      <c r="EF410">
        <v>90</v>
      </c>
      <c r="EG410" t="s">
        <v>321</v>
      </c>
      <c r="EH410">
        <v>0</v>
      </c>
      <c r="EI410" t="s">
        <v>3</v>
      </c>
      <c r="EJ410">
        <v>1</v>
      </c>
      <c r="EK410">
        <v>900</v>
      </c>
      <c r="EL410" t="s">
        <v>321</v>
      </c>
      <c r="EM410" t="s">
        <v>322</v>
      </c>
      <c r="EO410" t="s">
        <v>3</v>
      </c>
      <c r="EQ410">
        <v>131088</v>
      </c>
      <c r="ER410">
        <v>0</v>
      </c>
      <c r="ES410">
        <v>217.64</v>
      </c>
      <c r="ET410">
        <v>0</v>
      </c>
      <c r="EU410">
        <v>0</v>
      </c>
      <c r="EV410">
        <v>0</v>
      </c>
      <c r="EW410">
        <v>0</v>
      </c>
      <c r="EX410">
        <v>0</v>
      </c>
      <c r="EY410">
        <v>0</v>
      </c>
      <c r="EZ410">
        <v>5</v>
      </c>
      <c r="FC410">
        <v>0</v>
      </c>
      <c r="FD410">
        <v>18</v>
      </c>
      <c r="FF410">
        <v>217.64</v>
      </c>
      <c r="FQ410">
        <v>0</v>
      </c>
      <c r="FR410">
        <v>0</v>
      </c>
      <c r="FS410">
        <v>0</v>
      </c>
      <c r="FX410">
        <v>0</v>
      </c>
      <c r="FY410">
        <v>0</v>
      </c>
      <c r="GA410" t="s">
        <v>3</v>
      </c>
      <c r="GD410">
        <v>1</v>
      </c>
      <c r="GF410">
        <v>1819170388</v>
      </c>
      <c r="GG410">
        <v>2</v>
      </c>
      <c r="GH410">
        <v>3</v>
      </c>
      <c r="GI410">
        <v>-2</v>
      </c>
      <c r="GJ410">
        <v>0</v>
      </c>
      <c r="GK410">
        <v>0</v>
      </c>
      <c r="GL410">
        <f t="shared" si="563"/>
        <v>0</v>
      </c>
      <c r="GM410">
        <f t="shared" si="564"/>
        <v>0</v>
      </c>
      <c r="GN410">
        <f t="shared" si="565"/>
        <v>0</v>
      </c>
      <c r="GO410">
        <f t="shared" si="566"/>
        <v>0</v>
      </c>
      <c r="GP410">
        <f t="shared" si="567"/>
        <v>0</v>
      </c>
      <c r="GR410">
        <v>1</v>
      </c>
      <c r="GS410">
        <v>1</v>
      </c>
      <c r="GT410">
        <v>0</v>
      </c>
      <c r="GU410" t="s">
        <v>3</v>
      </c>
      <c r="GV410">
        <f t="shared" si="568"/>
        <v>0</v>
      </c>
      <c r="GW410">
        <v>1</v>
      </c>
      <c r="GX410">
        <f t="shared" si="569"/>
        <v>0</v>
      </c>
      <c r="HA410">
        <v>0</v>
      </c>
      <c r="HB410">
        <v>0</v>
      </c>
      <c r="HC410">
        <f t="shared" si="570"/>
        <v>0</v>
      </c>
      <c r="HE410" t="s">
        <v>3</v>
      </c>
      <c r="HF410" t="s">
        <v>3</v>
      </c>
      <c r="HG410">
        <f t="shared" si="575"/>
        <v>0</v>
      </c>
      <c r="HM410" t="s">
        <v>3</v>
      </c>
      <c r="HN410" t="s">
        <v>3</v>
      </c>
      <c r="HO410" t="s">
        <v>3</v>
      </c>
      <c r="HP410" t="s">
        <v>3</v>
      </c>
      <c r="HQ410" t="s">
        <v>3</v>
      </c>
      <c r="HS410">
        <v>0</v>
      </c>
      <c r="IK410">
        <v>0</v>
      </c>
    </row>
    <row r="411" spans="1:255" x14ac:dyDescent="0.2">
      <c r="A411" s="2">
        <v>17</v>
      </c>
      <c r="B411" s="2">
        <v>1</v>
      </c>
      <c r="C411" s="2"/>
      <c r="D411" s="2"/>
      <c r="E411" s="2" t="s">
        <v>419</v>
      </c>
      <c r="F411" s="2" t="s">
        <v>420</v>
      </c>
      <c r="G411" s="2" t="s">
        <v>421</v>
      </c>
      <c r="H411" s="2" t="s">
        <v>43</v>
      </c>
      <c r="I411" s="2">
        <v>0</v>
      </c>
      <c r="J411" s="2">
        <v>0</v>
      </c>
      <c r="K411" s="2">
        <v>0</v>
      </c>
      <c r="L411" s="2">
        <v>4</v>
      </c>
      <c r="M411" s="2">
        <v>4</v>
      </c>
      <c r="N411" s="2">
        <f t="shared" si="536"/>
        <v>0</v>
      </c>
      <c r="O411" s="2">
        <f t="shared" si="537"/>
        <v>0</v>
      </c>
      <c r="P411" s="2">
        <f t="shared" si="538"/>
        <v>0</v>
      </c>
      <c r="Q411" s="2">
        <f t="shared" si="539"/>
        <v>0</v>
      </c>
      <c r="R411" s="2">
        <f t="shared" si="540"/>
        <v>0</v>
      </c>
      <c r="S411" s="2">
        <f t="shared" si="541"/>
        <v>0</v>
      </c>
      <c r="T411" s="2">
        <f t="shared" si="542"/>
        <v>0</v>
      </c>
      <c r="U411" s="2">
        <f t="shared" si="543"/>
        <v>0</v>
      </c>
      <c r="V411" s="2">
        <f t="shared" si="544"/>
        <v>0</v>
      </c>
      <c r="W411" s="2">
        <f t="shared" si="545"/>
        <v>0</v>
      </c>
      <c r="X411" s="2">
        <f t="shared" si="546"/>
        <v>0</v>
      </c>
      <c r="Y411" s="2">
        <f t="shared" si="547"/>
        <v>0</v>
      </c>
      <c r="Z411" s="2"/>
      <c r="AA411" s="2">
        <v>85057682</v>
      </c>
      <c r="AB411" s="2">
        <f t="shared" si="548"/>
        <v>540.16999999999996</v>
      </c>
      <c r="AC411" s="2">
        <f t="shared" si="549"/>
        <v>540.16999999999996</v>
      </c>
      <c r="AD411" s="2">
        <f t="shared" si="572"/>
        <v>0</v>
      </c>
      <c r="AE411" s="2">
        <f t="shared" si="550"/>
        <v>0</v>
      </c>
      <c r="AF411" s="2">
        <f t="shared" si="551"/>
        <v>0</v>
      </c>
      <c r="AG411" s="2">
        <f t="shared" si="552"/>
        <v>0</v>
      </c>
      <c r="AH411" s="2">
        <f t="shared" si="553"/>
        <v>0</v>
      </c>
      <c r="AI411" s="2">
        <f t="shared" si="554"/>
        <v>0</v>
      </c>
      <c r="AJ411" s="2">
        <f t="shared" si="555"/>
        <v>0</v>
      </c>
      <c r="AK411" s="2">
        <v>540.16999999999996</v>
      </c>
      <c r="AL411" s="2">
        <v>540.16999999999996</v>
      </c>
      <c r="AM411" s="2">
        <v>0</v>
      </c>
      <c r="AN411" s="2">
        <v>0</v>
      </c>
      <c r="AO411" s="2">
        <v>0</v>
      </c>
      <c r="AP411" s="2">
        <v>0</v>
      </c>
      <c r="AQ411" s="2">
        <v>0</v>
      </c>
      <c r="AR411" s="2">
        <v>0</v>
      </c>
      <c r="AS411" s="2">
        <v>0</v>
      </c>
      <c r="AT411" s="2">
        <v>0</v>
      </c>
      <c r="AU411" s="2">
        <v>0</v>
      </c>
      <c r="AV411" s="2">
        <v>1</v>
      </c>
      <c r="AW411" s="2">
        <v>1</v>
      </c>
      <c r="AX411" s="2"/>
      <c r="AY411" s="2"/>
      <c r="AZ411" s="2">
        <v>1</v>
      </c>
      <c r="BA411" s="2">
        <v>1</v>
      </c>
      <c r="BB411" s="2">
        <v>1</v>
      </c>
      <c r="BC411" s="2">
        <v>1</v>
      </c>
      <c r="BD411" s="2" t="s">
        <v>3</v>
      </c>
      <c r="BE411" s="2" t="s">
        <v>3</v>
      </c>
      <c r="BF411" s="2" t="s">
        <v>3</v>
      </c>
      <c r="BG411" s="2" t="s">
        <v>3</v>
      </c>
      <c r="BH411" s="2">
        <v>3</v>
      </c>
      <c r="BI411" s="2">
        <v>1</v>
      </c>
      <c r="BJ411" s="2" t="s">
        <v>420</v>
      </c>
      <c r="BK411" s="2"/>
      <c r="BL411" s="2"/>
      <c r="BM411" s="2">
        <v>900</v>
      </c>
      <c r="BN411" s="2">
        <v>0</v>
      </c>
      <c r="BO411" s="2" t="s">
        <v>3</v>
      </c>
      <c r="BP411" s="2">
        <v>0</v>
      </c>
      <c r="BQ411" s="2">
        <v>90</v>
      </c>
      <c r="BR411" s="2">
        <v>0</v>
      </c>
      <c r="BS411" s="2">
        <v>1</v>
      </c>
      <c r="BT411" s="2">
        <v>1</v>
      </c>
      <c r="BU411" s="2">
        <v>1</v>
      </c>
      <c r="BV411" s="2">
        <v>1</v>
      </c>
      <c r="BW411" s="2">
        <v>1</v>
      </c>
      <c r="BX411" s="2">
        <v>1</v>
      </c>
      <c r="BY411" s="2" t="s">
        <v>3</v>
      </c>
      <c r="BZ411" s="2">
        <v>0</v>
      </c>
      <c r="CA411" s="2">
        <v>0</v>
      </c>
      <c r="CB411" s="2" t="s">
        <v>3</v>
      </c>
      <c r="CC411" s="2"/>
      <c r="CD411" s="2"/>
      <c r="CE411" s="2">
        <v>0</v>
      </c>
      <c r="CF411" s="2">
        <v>0</v>
      </c>
      <c r="CG411" s="2">
        <v>0</v>
      </c>
      <c r="CH411" s="2">
        <v>37</v>
      </c>
      <c r="CI411" s="2">
        <v>0</v>
      </c>
      <c r="CJ411" s="2">
        <v>0</v>
      </c>
      <c r="CK411" s="2">
        <v>0</v>
      </c>
      <c r="CL411" s="2">
        <v>0</v>
      </c>
      <c r="CM411" s="2">
        <v>0</v>
      </c>
      <c r="CN411" s="2" t="s">
        <v>3</v>
      </c>
      <c r="CO411" s="2">
        <v>0</v>
      </c>
      <c r="CP411" s="2">
        <f t="shared" si="556"/>
        <v>0</v>
      </c>
      <c r="CQ411" s="2">
        <f t="shared" si="573"/>
        <v>540.16999999999996</v>
      </c>
      <c r="CR411" s="2">
        <f t="shared" si="574"/>
        <v>0</v>
      </c>
      <c r="CS411" s="2">
        <f t="shared" si="557"/>
        <v>0</v>
      </c>
      <c r="CT411" s="2">
        <f t="shared" si="558"/>
        <v>0</v>
      </c>
      <c r="CU411" s="2">
        <f t="shared" si="559"/>
        <v>0</v>
      </c>
      <c r="CV411" s="2">
        <f t="shared" si="560"/>
        <v>0</v>
      </c>
      <c r="CW411" s="2">
        <f t="shared" si="561"/>
        <v>0</v>
      </c>
      <c r="CX411" s="2">
        <f t="shared" si="562"/>
        <v>0</v>
      </c>
      <c r="CY411" s="2">
        <f>0</f>
        <v>0</v>
      </c>
      <c r="CZ411" s="2">
        <f>0</f>
        <v>0</v>
      </c>
      <c r="DA411" s="2"/>
      <c r="DB411" s="2"/>
      <c r="DC411" s="2" t="s">
        <v>3</v>
      </c>
      <c r="DD411" s="2" t="s">
        <v>3</v>
      </c>
      <c r="DE411" s="2" t="s">
        <v>3</v>
      </c>
      <c r="DF411" s="2" t="s">
        <v>3</v>
      </c>
      <c r="DG411" s="2" t="s">
        <v>3</v>
      </c>
      <c r="DH411" s="2" t="s">
        <v>3</v>
      </c>
      <c r="DI411" s="2" t="s">
        <v>3</v>
      </c>
      <c r="DJ411" s="2" t="s">
        <v>3</v>
      </c>
      <c r="DK411" s="2" t="s">
        <v>3</v>
      </c>
      <c r="DL411" s="2" t="s">
        <v>3</v>
      </c>
      <c r="DM411" s="2" t="s">
        <v>3</v>
      </c>
      <c r="DN411" s="2">
        <v>0</v>
      </c>
      <c r="DO411" s="2">
        <v>0</v>
      </c>
      <c r="DP411" s="2">
        <v>1</v>
      </c>
      <c r="DQ411" s="2">
        <v>1</v>
      </c>
      <c r="DR411" s="2"/>
      <c r="DS411" s="2"/>
      <c r="DT411" s="2"/>
      <c r="DU411" s="2">
        <v>1013</v>
      </c>
      <c r="DV411" s="2" t="s">
        <v>43</v>
      </c>
      <c r="DW411" s="2" t="s">
        <v>43</v>
      </c>
      <c r="DX411" s="2">
        <v>1</v>
      </c>
      <c r="DY411" s="2"/>
      <c r="DZ411" s="2" t="s">
        <v>3</v>
      </c>
      <c r="EA411" s="2" t="s">
        <v>3</v>
      </c>
      <c r="EB411" s="2" t="s">
        <v>3</v>
      </c>
      <c r="EC411" s="2" t="s">
        <v>3</v>
      </c>
      <c r="ED411" s="2"/>
      <c r="EE411" s="2">
        <v>83667261</v>
      </c>
      <c r="EF411" s="2">
        <v>90</v>
      </c>
      <c r="EG411" s="2" t="s">
        <v>321</v>
      </c>
      <c r="EH411" s="2">
        <v>0</v>
      </c>
      <c r="EI411" s="2" t="s">
        <v>3</v>
      </c>
      <c r="EJ411" s="2">
        <v>1</v>
      </c>
      <c r="EK411" s="2">
        <v>900</v>
      </c>
      <c r="EL411" s="2" t="s">
        <v>321</v>
      </c>
      <c r="EM411" s="2" t="s">
        <v>322</v>
      </c>
      <c r="EN411" s="2"/>
      <c r="EO411" s="2" t="s">
        <v>3</v>
      </c>
      <c r="EP411" s="2"/>
      <c r="EQ411" s="2">
        <v>131088</v>
      </c>
      <c r="ER411" s="2">
        <v>0</v>
      </c>
      <c r="ES411" s="2">
        <v>540.16999999999996</v>
      </c>
      <c r="ET411" s="2">
        <v>0</v>
      </c>
      <c r="EU411" s="2">
        <v>0</v>
      </c>
      <c r="EV411" s="2">
        <v>0</v>
      </c>
      <c r="EW411" s="2">
        <v>0</v>
      </c>
      <c r="EX411" s="2">
        <v>0</v>
      </c>
      <c r="EY411" s="2">
        <v>0</v>
      </c>
      <c r="EZ411" s="2">
        <v>5</v>
      </c>
      <c r="FA411" s="2"/>
      <c r="FB411" s="2"/>
      <c r="FC411" s="2">
        <v>0</v>
      </c>
      <c r="FD411" s="2">
        <v>18</v>
      </c>
      <c r="FE411" s="2"/>
      <c r="FF411" s="2">
        <v>540.16999999999996</v>
      </c>
      <c r="FG411" s="2"/>
      <c r="FH411" s="2"/>
      <c r="FI411" s="2"/>
      <c r="FJ411" s="2"/>
      <c r="FK411" s="2"/>
      <c r="FL411" s="2"/>
      <c r="FM411" s="2"/>
      <c r="FN411" s="2"/>
      <c r="FO411" s="2"/>
      <c r="FP411" s="2"/>
      <c r="FQ411" s="2">
        <v>0</v>
      </c>
      <c r="FR411" s="2">
        <v>0</v>
      </c>
      <c r="FS411" s="2">
        <v>0</v>
      </c>
      <c r="FT411" s="2"/>
      <c r="FU411" s="2"/>
      <c r="FV411" s="2"/>
      <c r="FW411" s="2"/>
      <c r="FX411" s="2">
        <v>0</v>
      </c>
      <c r="FY411" s="2">
        <v>0</v>
      </c>
      <c r="FZ411" s="2"/>
      <c r="GA411" s="2" t="s">
        <v>3</v>
      </c>
      <c r="GB411" s="2"/>
      <c r="GC411" s="2"/>
      <c r="GD411" s="2">
        <v>1</v>
      </c>
      <c r="GE411" s="2"/>
      <c r="GF411" s="2">
        <v>664688943</v>
      </c>
      <c r="GG411" s="2">
        <v>2</v>
      </c>
      <c r="GH411" s="2">
        <v>3</v>
      </c>
      <c r="GI411" s="2">
        <v>-2</v>
      </c>
      <c r="GJ411" s="2">
        <v>0</v>
      </c>
      <c r="GK411" s="2">
        <v>0</v>
      </c>
      <c r="GL411" s="2">
        <f t="shared" si="563"/>
        <v>0</v>
      </c>
      <c r="GM411" s="2">
        <f t="shared" si="564"/>
        <v>0</v>
      </c>
      <c r="GN411" s="2">
        <f t="shared" si="565"/>
        <v>0</v>
      </c>
      <c r="GO411" s="2">
        <f t="shared" si="566"/>
        <v>0</v>
      </c>
      <c r="GP411" s="2">
        <f t="shared" si="567"/>
        <v>0</v>
      </c>
      <c r="GQ411" s="2"/>
      <c r="GR411" s="2">
        <v>1</v>
      </c>
      <c r="GS411" s="2">
        <v>1</v>
      </c>
      <c r="GT411" s="2">
        <v>0</v>
      </c>
      <c r="GU411" s="2" t="s">
        <v>3</v>
      </c>
      <c r="GV411" s="2">
        <f t="shared" si="568"/>
        <v>0</v>
      </c>
      <c r="GW411" s="2">
        <v>1</v>
      </c>
      <c r="GX411" s="2">
        <f t="shared" si="569"/>
        <v>0</v>
      </c>
      <c r="GY411" s="2"/>
      <c r="GZ411" s="2"/>
      <c r="HA411" s="2">
        <v>0</v>
      </c>
      <c r="HB411" s="2">
        <v>0</v>
      </c>
      <c r="HC411" s="2">
        <f t="shared" si="570"/>
        <v>0</v>
      </c>
      <c r="HD411" s="2"/>
      <c r="HE411" s="2" t="s">
        <v>3</v>
      </c>
      <c r="HF411" s="2" t="s">
        <v>3</v>
      </c>
      <c r="HG411" s="2">
        <f t="shared" si="575"/>
        <v>0</v>
      </c>
      <c r="HH411" s="2"/>
      <c r="HI411" s="2"/>
      <c r="HJ411" s="2"/>
      <c r="HK411" s="2"/>
      <c r="HL411" s="2"/>
      <c r="HM411" s="2" t="s">
        <v>3</v>
      </c>
      <c r="HN411" s="2" t="s">
        <v>3</v>
      </c>
      <c r="HO411" s="2" t="s">
        <v>3</v>
      </c>
      <c r="HP411" s="2" t="s">
        <v>3</v>
      </c>
      <c r="HQ411" s="2" t="s">
        <v>3</v>
      </c>
      <c r="HR411" s="2"/>
      <c r="HS411" s="2">
        <v>0</v>
      </c>
      <c r="HT411" s="2"/>
      <c r="HU411" s="2"/>
      <c r="HV411" s="2"/>
      <c r="HW411" s="2"/>
      <c r="HX411" s="2"/>
      <c r="HY411" s="2"/>
      <c r="HZ411" s="2"/>
      <c r="IA411" s="2"/>
      <c r="IB411" s="2"/>
      <c r="IC411" s="2"/>
      <c r="ID411" s="2"/>
      <c r="IE411" s="2"/>
      <c r="IF411" s="2"/>
      <c r="IG411" s="2"/>
      <c r="IH411" s="2"/>
      <c r="II411" s="2"/>
      <c r="IJ411" s="2"/>
      <c r="IK411" s="2">
        <v>0</v>
      </c>
      <c r="IL411" s="2"/>
      <c r="IM411" s="2"/>
      <c r="IN411" s="2"/>
      <c r="IO411" s="2"/>
      <c r="IP411" s="2"/>
      <c r="IQ411" s="2"/>
      <c r="IR411" s="2"/>
      <c r="IS411" s="2"/>
      <c r="IT411" s="2"/>
      <c r="IU411" s="2"/>
    </row>
    <row r="412" spans="1:255" x14ac:dyDescent="0.2">
      <c r="A412">
        <v>17</v>
      </c>
      <c r="B412">
        <v>1</v>
      </c>
      <c r="E412" t="s">
        <v>419</v>
      </c>
      <c r="F412" t="s">
        <v>420</v>
      </c>
      <c r="G412" t="s">
        <v>421</v>
      </c>
      <c r="H412" t="s">
        <v>43</v>
      </c>
      <c r="I412">
        <v>0</v>
      </c>
      <c r="J412">
        <v>0</v>
      </c>
      <c r="K412">
        <v>0</v>
      </c>
      <c r="L412">
        <v>4</v>
      </c>
      <c r="M412">
        <v>4</v>
      </c>
      <c r="N412">
        <f t="shared" si="536"/>
        <v>0</v>
      </c>
      <c r="O412">
        <f t="shared" si="537"/>
        <v>0</v>
      </c>
      <c r="P412">
        <f t="shared" si="538"/>
        <v>0</v>
      </c>
      <c r="Q412">
        <f t="shared" si="539"/>
        <v>0</v>
      </c>
      <c r="R412">
        <f t="shared" si="540"/>
        <v>0</v>
      </c>
      <c r="S412">
        <f t="shared" si="541"/>
        <v>0</v>
      </c>
      <c r="T412">
        <f t="shared" si="542"/>
        <v>0</v>
      </c>
      <c r="U412">
        <f t="shared" si="543"/>
        <v>0</v>
      </c>
      <c r="V412">
        <f t="shared" si="544"/>
        <v>0</v>
      </c>
      <c r="W412">
        <f t="shared" si="545"/>
        <v>0</v>
      </c>
      <c r="X412">
        <f t="shared" si="546"/>
        <v>0</v>
      </c>
      <c r="Y412">
        <f t="shared" si="547"/>
        <v>0</v>
      </c>
      <c r="AA412">
        <v>85057623</v>
      </c>
      <c r="AB412">
        <f t="shared" si="548"/>
        <v>540.16999999999996</v>
      </c>
      <c r="AC412">
        <f t="shared" si="549"/>
        <v>540.16999999999996</v>
      </c>
      <c r="AD412">
        <f t="shared" si="572"/>
        <v>0</v>
      </c>
      <c r="AE412">
        <f t="shared" si="550"/>
        <v>0</v>
      </c>
      <c r="AF412">
        <f t="shared" si="551"/>
        <v>0</v>
      </c>
      <c r="AG412">
        <f t="shared" si="552"/>
        <v>0</v>
      </c>
      <c r="AH412">
        <f t="shared" si="553"/>
        <v>0</v>
      </c>
      <c r="AI412">
        <f t="shared" si="554"/>
        <v>0</v>
      </c>
      <c r="AJ412">
        <f t="shared" si="555"/>
        <v>0</v>
      </c>
      <c r="AK412">
        <v>540.16999999999996</v>
      </c>
      <c r="AL412">
        <v>540.16999999999996</v>
      </c>
      <c r="AM412">
        <v>0</v>
      </c>
      <c r="AN412">
        <v>0</v>
      </c>
      <c r="AO412">
        <v>0</v>
      </c>
      <c r="AP412">
        <v>0</v>
      </c>
      <c r="AQ412">
        <v>0</v>
      </c>
      <c r="AR412">
        <v>0</v>
      </c>
      <c r="AS412">
        <v>0</v>
      </c>
      <c r="AT412">
        <v>0</v>
      </c>
      <c r="AU412">
        <v>0</v>
      </c>
      <c r="AV412">
        <v>1</v>
      </c>
      <c r="AW412">
        <v>1</v>
      </c>
      <c r="AZ412">
        <v>1</v>
      </c>
      <c r="BA412">
        <v>1</v>
      </c>
      <c r="BB412">
        <v>1</v>
      </c>
      <c r="BC412">
        <v>1</v>
      </c>
      <c r="BD412" t="s">
        <v>3</v>
      </c>
      <c r="BE412" t="s">
        <v>3</v>
      </c>
      <c r="BF412" t="s">
        <v>3</v>
      </c>
      <c r="BG412" t="s">
        <v>3</v>
      </c>
      <c r="BH412">
        <v>3</v>
      </c>
      <c r="BI412">
        <v>1</v>
      </c>
      <c r="BJ412" t="s">
        <v>420</v>
      </c>
      <c r="BM412">
        <v>900</v>
      </c>
      <c r="BN412">
        <v>0</v>
      </c>
      <c r="BO412" t="s">
        <v>3</v>
      </c>
      <c r="BP412">
        <v>0</v>
      </c>
      <c r="BQ412">
        <v>90</v>
      </c>
      <c r="BR412">
        <v>0</v>
      </c>
      <c r="BS412">
        <v>1</v>
      </c>
      <c r="BT412">
        <v>1</v>
      </c>
      <c r="BU412">
        <v>1</v>
      </c>
      <c r="BV412">
        <v>1</v>
      </c>
      <c r="BW412">
        <v>1</v>
      </c>
      <c r="BX412">
        <v>1</v>
      </c>
      <c r="BY412" t="s">
        <v>3</v>
      </c>
      <c r="BZ412">
        <v>0</v>
      </c>
      <c r="CA412">
        <v>0</v>
      </c>
      <c r="CB412" t="s">
        <v>3</v>
      </c>
      <c r="CE412">
        <v>0</v>
      </c>
      <c r="CF412">
        <v>0</v>
      </c>
      <c r="CG412">
        <v>0</v>
      </c>
      <c r="CH412">
        <v>37</v>
      </c>
      <c r="CI412">
        <v>0</v>
      </c>
      <c r="CJ412">
        <v>0</v>
      </c>
      <c r="CK412">
        <v>0</v>
      </c>
      <c r="CL412">
        <v>0</v>
      </c>
      <c r="CM412">
        <v>0</v>
      </c>
      <c r="CN412" t="s">
        <v>3</v>
      </c>
      <c r="CO412">
        <v>0</v>
      </c>
      <c r="CP412">
        <f t="shared" si="556"/>
        <v>0</v>
      </c>
      <c r="CQ412">
        <f t="shared" si="573"/>
        <v>540.16999999999996</v>
      </c>
      <c r="CR412">
        <f t="shared" si="574"/>
        <v>0</v>
      </c>
      <c r="CS412">
        <f t="shared" si="557"/>
        <v>0</v>
      </c>
      <c r="CT412">
        <f t="shared" si="558"/>
        <v>0</v>
      </c>
      <c r="CU412">
        <f t="shared" si="559"/>
        <v>0</v>
      </c>
      <c r="CV412">
        <f t="shared" si="560"/>
        <v>0</v>
      </c>
      <c r="CW412">
        <f t="shared" si="561"/>
        <v>0</v>
      </c>
      <c r="CX412">
        <f t="shared" si="562"/>
        <v>0</v>
      </c>
      <c r="CY412">
        <f>0</f>
        <v>0</v>
      </c>
      <c r="CZ412">
        <f>0</f>
        <v>0</v>
      </c>
      <c r="DC412" t="s">
        <v>3</v>
      </c>
      <c r="DD412" t="s">
        <v>3</v>
      </c>
      <c r="DE412" t="s">
        <v>3</v>
      </c>
      <c r="DF412" t="s">
        <v>3</v>
      </c>
      <c r="DG412" t="s">
        <v>3</v>
      </c>
      <c r="DH412" t="s">
        <v>3</v>
      </c>
      <c r="DI412" t="s">
        <v>3</v>
      </c>
      <c r="DJ412" t="s">
        <v>3</v>
      </c>
      <c r="DK412" t="s">
        <v>3</v>
      </c>
      <c r="DL412" t="s">
        <v>3</v>
      </c>
      <c r="DM412" t="s">
        <v>3</v>
      </c>
      <c r="DN412">
        <v>0</v>
      </c>
      <c r="DO412">
        <v>0</v>
      </c>
      <c r="DP412">
        <v>1</v>
      </c>
      <c r="DQ412">
        <v>1</v>
      </c>
      <c r="DU412">
        <v>1013</v>
      </c>
      <c r="DV412" t="s">
        <v>43</v>
      </c>
      <c r="DW412" t="s">
        <v>43</v>
      </c>
      <c r="DX412">
        <v>1</v>
      </c>
      <c r="DZ412" t="s">
        <v>3</v>
      </c>
      <c r="EA412" t="s">
        <v>3</v>
      </c>
      <c r="EB412" t="s">
        <v>3</v>
      </c>
      <c r="EC412" t="s">
        <v>3</v>
      </c>
      <c r="EE412">
        <v>83667261</v>
      </c>
      <c r="EF412">
        <v>90</v>
      </c>
      <c r="EG412" t="s">
        <v>321</v>
      </c>
      <c r="EH412">
        <v>0</v>
      </c>
      <c r="EI412" t="s">
        <v>3</v>
      </c>
      <c r="EJ412">
        <v>1</v>
      </c>
      <c r="EK412">
        <v>900</v>
      </c>
      <c r="EL412" t="s">
        <v>321</v>
      </c>
      <c r="EM412" t="s">
        <v>322</v>
      </c>
      <c r="EO412" t="s">
        <v>3</v>
      </c>
      <c r="EQ412">
        <v>131088</v>
      </c>
      <c r="ER412">
        <v>0</v>
      </c>
      <c r="ES412">
        <v>540.16999999999996</v>
      </c>
      <c r="ET412">
        <v>0</v>
      </c>
      <c r="EU412">
        <v>0</v>
      </c>
      <c r="EV412">
        <v>0</v>
      </c>
      <c r="EW412">
        <v>0</v>
      </c>
      <c r="EX412">
        <v>0</v>
      </c>
      <c r="EY412">
        <v>0</v>
      </c>
      <c r="EZ412">
        <v>5</v>
      </c>
      <c r="FC412">
        <v>0</v>
      </c>
      <c r="FD412">
        <v>18</v>
      </c>
      <c r="FF412">
        <v>540.16999999999996</v>
      </c>
      <c r="FQ412">
        <v>0</v>
      </c>
      <c r="FR412">
        <v>0</v>
      </c>
      <c r="FS412">
        <v>0</v>
      </c>
      <c r="FX412">
        <v>0</v>
      </c>
      <c r="FY412">
        <v>0</v>
      </c>
      <c r="GA412" t="s">
        <v>3</v>
      </c>
      <c r="GD412">
        <v>1</v>
      </c>
      <c r="GF412">
        <v>664688943</v>
      </c>
      <c r="GG412">
        <v>2</v>
      </c>
      <c r="GH412">
        <v>3</v>
      </c>
      <c r="GI412">
        <v>-2</v>
      </c>
      <c r="GJ412">
        <v>0</v>
      </c>
      <c r="GK412">
        <v>0</v>
      </c>
      <c r="GL412">
        <f t="shared" si="563"/>
        <v>0</v>
      </c>
      <c r="GM412">
        <f t="shared" si="564"/>
        <v>0</v>
      </c>
      <c r="GN412">
        <f t="shared" si="565"/>
        <v>0</v>
      </c>
      <c r="GO412">
        <f t="shared" si="566"/>
        <v>0</v>
      </c>
      <c r="GP412">
        <f t="shared" si="567"/>
        <v>0</v>
      </c>
      <c r="GR412">
        <v>1</v>
      </c>
      <c r="GS412">
        <v>1</v>
      </c>
      <c r="GT412">
        <v>0</v>
      </c>
      <c r="GU412" t="s">
        <v>3</v>
      </c>
      <c r="GV412">
        <f t="shared" si="568"/>
        <v>0</v>
      </c>
      <c r="GW412">
        <v>1</v>
      </c>
      <c r="GX412">
        <f t="shared" si="569"/>
        <v>0</v>
      </c>
      <c r="HA412">
        <v>0</v>
      </c>
      <c r="HB412">
        <v>0</v>
      </c>
      <c r="HC412">
        <f t="shared" si="570"/>
        <v>0</v>
      </c>
      <c r="HE412" t="s">
        <v>3</v>
      </c>
      <c r="HF412" t="s">
        <v>3</v>
      </c>
      <c r="HG412">
        <f t="shared" si="575"/>
        <v>0</v>
      </c>
      <c r="HM412" t="s">
        <v>3</v>
      </c>
      <c r="HN412" t="s">
        <v>3</v>
      </c>
      <c r="HO412" t="s">
        <v>3</v>
      </c>
      <c r="HP412" t="s">
        <v>3</v>
      </c>
      <c r="HQ412" t="s">
        <v>3</v>
      </c>
      <c r="HS412">
        <v>0</v>
      </c>
      <c r="IK412">
        <v>0</v>
      </c>
    </row>
    <row r="413" spans="1:255" x14ac:dyDescent="0.2">
      <c r="A413" s="2">
        <v>17</v>
      </c>
      <c r="B413" s="2">
        <v>1</v>
      </c>
      <c r="C413" s="2"/>
      <c r="D413" s="2"/>
      <c r="E413" s="2" t="s">
        <v>3</v>
      </c>
      <c r="F413" s="2" t="s">
        <v>422</v>
      </c>
      <c r="G413" s="2" t="s">
        <v>423</v>
      </c>
      <c r="H413" s="2" t="s">
        <v>43</v>
      </c>
      <c r="I413" s="2">
        <v>0</v>
      </c>
      <c r="J413" s="2">
        <v>0</v>
      </c>
      <c r="K413" s="2">
        <v>0</v>
      </c>
      <c r="L413" s="2">
        <v>4</v>
      </c>
      <c r="M413" s="2">
        <v>4</v>
      </c>
      <c r="N413" s="2">
        <f t="shared" si="536"/>
        <v>0</v>
      </c>
      <c r="O413" s="2">
        <f t="shared" si="537"/>
        <v>0</v>
      </c>
      <c r="P413" s="2">
        <f t="shared" si="538"/>
        <v>0</v>
      </c>
      <c r="Q413" s="2">
        <f t="shared" si="539"/>
        <v>0</v>
      </c>
      <c r="R413" s="2">
        <f t="shared" si="540"/>
        <v>0</v>
      </c>
      <c r="S413" s="2">
        <f t="shared" si="541"/>
        <v>0</v>
      </c>
      <c r="T413" s="2">
        <f t="shared" si="542"/>
        <v>0</v>
      </c>
      <c r="U413" s="2">
        <f t="shared" si="543"/>
        <v>0</v>
      </c>
      <c r="V413" s="2">
        <f t="shared" si="544"/>
        <v>0</v>
      </c>
      <c r="W413" s="2">
        <f t="shared" si="545"/>
        <v>0</v>
      </c>
      <c r="X413" s="2">
        <f t="shared" si="546"/>
        <v>0</v>
      </c>
      <c r="Y413" s="2">
        <f t="shared" si="547"/>
        <v>0</v>
      </c>
      <c r="Z413" s="2"/>
      <c r="AA413" s="2">
        <v>-1</v>
      </c>
      <c r="AB413" s="2">
        <f t="shared" si="548"/>
        <v>576.17999999999995</v>
      </c>
      <c r="AC413" s="2">
        <f t="shared" si="549"/>
        <v>576.17999999999995</v>
      </c>
      <c r="AD413" s="2">
        <f t="shared" si="572"/>
        <v>0</v>
      </c>
      <c r="AE413" s="2">
        <f t="shared" si="550"/>
        <v>0</v>
      </c>
      <c r="AF413" s="2">
        <f t="shared" si="551"/>
        <v>0</v>
      </c>
      <c r="AG413" s="2">
        <f t="shared" si="552"/>
        <v>0</v>
      </c>
      <c r="AH413" s="2">
        <f t="shared" si="553"/>
        <v>0</v>
      </c>
      <c r="AI413" s="2">
        <f t="shared" si="554"/>
        <v>0</v>
      </c>
      <c r="AJ413" s="2">
        <f t="shared" si="555"/>
        <v>0</v>
      </c>
      <c r="AK413" s="2">
        <v>576.17999999999995</v>
      </c>
      <c r="AL413" s="2">
        <v>576.17999999999995</v>
      </c>
      <c r="AM413" s="2">
        <v>0</v>
      </c>
      <c r="AN413" s="2">
        <v>0</v>
      </c>
      <c r="AO413" s="2">
        <v>0</v>
      </c>
      <c r="AP413" s="2">
        <v>0</v>
      </c>
      <c r="AQ413" s="2">
        <v>0</v>
      </c>
      <c r="AR413" s="2">
        <v>0</v>
      </c>
      <c r="AS413" s="2">
        <v>0</v>
      </c>
      <c r="AT413" s="2">
        <v>0</v>
      </c>
      <c r="AU413" s="2">
        <v>0</v>
      </c>
      <c r="AV413" s="2">
        <v>1</v>
      </c>
      <c r="AW413" s="2">
        <v>1</v>
      </c>
      <c r="AX413" s="2"/>
      <c r="AY413" s="2"/>
      <c r="AZ413" s="2">
        <v>1</v>
      </c>
      <c r="BA413" s="2">
        <v>1</v>
      </c>
      <c r="BB413" s="2">
        <v>1</v>
      </c>
      <c r="BC413" s="2">
        <v>1</v>
      </c>
      <c r="BD413" s="2" t="s">
        <v>3</v>
      </c>
      <c r="BE413" s="2" t="s">
        <v>3</v>
      </c>
      <c r="BF413" s="2" t="s">
        <v>3</v>
      </c>
      <c r="BG413" s="2" t="s">
        <v>3</v>
      </c>
      <c r="BH413" s="2">
        <v>3</v>
      </c>
      <c r="BI413" s="2">
        <v>1</v>
      </c>
      <c r="BJ413" s="2" t="s">
        <v>422</v>
      </c>
      <c r="BK413" s="2"/>
      <c r="BL413" s="2"/>
      <c r="BM413" s="2">
        <v>900</v>
      </c>
      <c r="BN413" s="2">
        <v>0</v>
      </c>
      <c r="BO413" s="2" t="s">
        <v>3</v>
      </c>
      <c r="BP413" s="2">
        <v>0</v>
      </c>
      <c r="BQ413" s="2">
        <v>90</v>
      </c>
      <c r="BR413" s="2">
        <v>0</v>
      </c>
      <c r="BS413" s="2">
        <v>1</v>
      </c>
      <c r="BT413" s="2">
        <v>1</v>
      </c>
      <c r="BU413" s="2">
        <v>1</v>
      </c>
      <c r="BV413" s="2">
        <v>1</v>
      </c>
      <c r="BW413" s="2">
        <v>1</v>
      </c>
      <c r="BX413" s="2">
        <v>1</v>
      </c>
      <c r="BY413" s="2" t="s">
        <v>3</v>
      </c>
      <c r="BZ413" s="2">
        <v>0</v>
      </c>
      <c r="CA413" s="2">
        <v>0</v>
      </c>
      <c r="CB413" s="2" t="s">
        <v>3</v>
      </c>
      <c r="CC413" s="2"/>
      <c r="CD413" s="2"/>
      <c r="CE413" s="2">
        <v>0</v>
      </c>
      <c r="CF413" s="2">
        <v>0</v>
      </c>
      <c r="CG413" s="2">
        <v>0</v>
      </c>
      <c r="CH413" s="2">
        <v>0</v>
      </c>
      <c r="CI413" s="2">
        <v>0</v>
      </c>
      <c r="CJ413" s="2">
        <v>0</v>
      </c>
      <c r="CK413" s="2">
        <v>0</v>
      </c>
      <c r="CL413" s="2">
        <v>0</v>
      </c>
      <c r="CM413" s="2">
        <v>0</v>
      </c>
      <c r="CN413" s="2" t="s">
        <v>3</v>
      </c>
      <c r="CO413" s="2">
        <v>0</v>
      </c>
      <c r="CP413" s="2">
        <f t="shared" si="556"/>
        <v>0</v>
      </c>
      <c r="CQ413" s="2">
        <f t="shared" si="573"/>
        <v>576.17999999999995</v>
      </c>
      <c r="CR413" s="2">
        <f t="shared" si="574"/>
        <v>0</v>
      </c>
      <c r="CS413" s="2">
        <f t="shared" si="557"/>
        <v>0</v>
      </c>
      <c r="CT413" s="2">
        <f t="shared" si="558"/>
        <v>0</v>
      </c>
      <c r="CU413" s="2">
        <f t="shared" si="559"/>
        <v>0</v>
      </c>
      <c r="CV413" s="2">
        <f t="shared" si="560"/>
        <v>0</v>
      </c>
      <c r="CW413" s="2">
        <f t="shared" si="561"/>
        <v>0</v>
      </c>
      <c r="CX413" s="2">
        <f t="shared" si="562"/>
        <v>0</v>
      </c>
      <c r="CY413" s="2">
        <f>0</f>
        <v>0</v>
      </c>
      <c r="CZ413" s="2">
        <f>0</f>
        <v>0</v>
      </c>
      <c r="DA413" s="2"/>
      <c r="DB413" s="2"/>
      <c r="DC413" s="2" t="s">
        <v>3</v>
      </c>
      <c r="DD413" s="2" t="s">
        <v>3</v>
      </c>
      <c r="DE413" s="2" t="s">
        <v>3</v>
      </c>
      <c r="DF413" s="2" t="s">
        <v>3</v>
      </c>
      <c r="DG413" s="2" t="s">
        <v>3</v>
      </c>
      <c r="DH413" s="2" t="s">
        <v>3</v>
      </c>
      <c r="DI413" s="2" t="s">
        <v>3</v>
      </c>
      <c r="DJ413" s="2" t="s">
        <v>3</v>
      </c>
      <c r="DK413" s="2" t="s">
        <v>3</v>
      </c>
      <c r="DL413" s="2" t="s">
        <v>3</v>
      </c>
      <c r="DM413" s="2" t="s">
        <v>3</v>
      </c>
      <c r="DN413" s="2">
        <v>0</v>
      </c>
      <c r="DO413" s="2">
        <v>0</v>
      </c>
      <c r="DP413" s="2">
        <v>1</v>
      </c>
      <c r="DQ413" s="2">
        <v>1</v>
      </c>
      <c r="DR413" s="2"/>
      <c r="DS413" s="2"/>
      <c r="DT413" s="2"/>
      <c r="DU413" s="2">
        <v>1013</v>
      </c>
      <c r="DV413" s="2" t="s">
        <v>43</v>
      </c>
      <c r="DW413" s="2" t="s">
        <v>43</v>
      </c>
      <c r="DX413" s="2">
        <v>1</v>
      </c>
      <c r="DY413" s="2"/>
      <c r="DZ413" s="2" t="s">
        <v>3</v>
      </c>
      <c r="EA413" s="2" t="s">
        <v>3</v>
      </c>
      <c r="EB413" s="2" t="s">
        <v>3</v>
      </c>
      <c r="EC413" s="2" t="s">
        <v>3</v>
      </c>
      <c r="ED413" s="2"/>
      <c r="EE413" s="2">
        <v>83667261</v>
      </c>
      <c r="EF413" s="2">
        <v>90</v>
      </c>
      <c r="EG413" s="2" t="s">
        <v>321</v>
      </c>
      <c r="EH413" s="2">
        <v>0</v>
      </c>
      <c r="EI413" s="2" t="s">
        <v>3</v>
      </c>
      <c r="EJ413" s="2">
        <v>1</v>
      </c>
      <c r="EK413" s="2">
        <v>900</v>
      </c>
      <c r="EL413" s="2" t="s">
        <v>321</v>
      </c>
      <c r="EM413" s="2" t="s">
        <v>322</v>
      </c>
      <c r="EN413" s="2"/>
      <c r="EO413" s="2" t="s">
        <v>3</v>
      </c>
      <c r="EP413" s="2"/>
      <c r="EQ413" s="2">
        <v>132112</v>
      </c>
      <c r="ER413" s="2">
        <v>0</v>
      </c>
      <c r="ES413" s="2">
        <v>576.17999999999995</v>
      </c>
      <c r="ET413" s="2">
        <v>0</v>
      </c>
      <c r="EU413" s="2">
        <v>0</v>
      </c>
      <c r="EV413" s="2">
        <v>0</v>
      </c>
      <c r="EW413" s="2">
        <v>0</v>
      </c>
      <c r="EX413" s="2">
        <v>0</v>
      </c>
      <c r="EY413" s="2">
        <v>0</v>
      </c>
      <c r="EZ413" s="2"/>
      <c r="FA413" s="2"/>
      <c r="FB413" s="2"/>
      <c r="FC413" s="2"/>
      <c r="FD413" s="2"/>
      <c r="FE413" s="2"/>
      <c r="FF413" s="2"/>
      <c r="FG413" s="2"/>
      <c r="FH413" s="2"/>
      <c r="FI413" s="2"/>
      <c r="FJ413" s="2"/>
      <c r="FK413" s="2"/>
      <c r="FL413" s="2"/>
      <c r="FM413" s="2"/>
      <c r="FN413" s="2"/>
      <c r="FO413" s="2"/>
      <c r="FP413" s="2"/>
      <c r="FQ413" s="2">
        <v>0</v>
      </c>
      <c r="FR413" s="2">
        <v>0</v>
      </c>
      <c r="FS413" s="2">
        <v>0</v>
      </c>
      <c r="FT413" s="2"/>
      <c r="FU413" s="2"/>
      <c r="FV413" s="2"/>
      <c r="FW413" s="2"/>
      <c r="FX413" s="2">
        <v>0</v>
      </c>
      <c r="FY413" s="2">
        <v>0</v>
      </c>
      <c r="FZ413" s="2"/>
      <c r="GA413" s="2" t="s">
        <v>3</v>
      </c>
      <c r="GB413" s="2"/>
      <c r="GC413" s="2"/>
      <c r="GD413" s="2">
        <v>1</v>
      </c>
      <c r="GE413" s="2"/>
      <c r="GF413" s="2">
        <v>-283182982</v>
      </c>
      <c r="GG413" s="2">
        <v>2</v>
      </c>
      <c r="GH413" s="2">
        <v>0</v>
      </c>
      <c r="GI413" s="2">
        <v>-2</v>
      </c>
      <c r="GJ413" s="2">
        <v>0</v>
      </c>
      <c r="GK413" s="2">
        <v>0</v>
      </c>
      <c r="GL413" s="2">
        <f t="shared" si="563"/>
        <v>0</v>
      </c>
      <c r="GM413" s="2">
        <f t="shared" si="564"/>
        <v>0</v>
      </c>
      <c r="GN413" s="2">
        <f t="shared" si="565"/>
        <v>0</v>
      </c>
      <c r="GO413" s="2">
        <f t="shared" si="566"/>
        <v>0</v>
      </c>
      <c r="GP413" s="2">
        <f t="shared" si="567"/>
        <v>0</v>
      </c>
      <c r="GQ413" s="2"/>
      <c r="GR413" s="2">
        <v>0</v>
      </c>
      <c r="GS413" s="2">
        <v>0</v>
      </c>
      <c r="GT413" s="2">
        <v>0</v>
      </c>
      <c r="GU413" s="2" t="s">
        <v>3</v>
      </c>
      <c r="GV413" s="2">
        <f t="shared" si="568"/>
        <v>0</v>
      </c>
      <c r="GW413" s="2">
        <v>1</v>
      </c>
      <c r="GX413" s="2">
        <f t="shared" si="569"/>
        <v>0</v>
      </c>
      <c r="GY413" s="2"/>
      <c r="GZ413" s="2"/>
      <c r="HA413" s="2">
        <v>0</v>
      </c>
      <c r="HB413" s="2">
        <v>0</v>
      </c>
      <c r="HC413" s="2">
        <f t="shared" si="570"/>
        <v>0</v>
      </c>
      <c r="HD413" s="2"/>
      <c r="HE413" s="2" t="s">
        <v>3</v>
      </c>
      <c r="HF413" s="2" t="s">
        <v>3</v>
      </c>
      <c r="HG413" s="2"/>
      <c r="HH413" s="2"/>
      <c r="HI413" s="2"/>
      <c r="HJ413" s="2"/>
      <c r="HK413" s="2"/>
      <c r="HL413" s="2"/>
      <c r="HM413" s="2" t="s">
        <v>3</v>
      </c>
      <c r="HN413" s="2" t="s">
        <v>3</v>
      </c>
      <c r="HO413" s="2" t="s">
        <v>3</v>
      </c>
      <c r="HP413" s="2" t="s">
        <v>3</v>
      </c>
      <c r="HQ413" s="2" t="s">
        <v>3</v>
      </c>
      <c r="HR413" s="2"/>
      <c r="HS413" s="2">
        <v>0</v>
      </c>
      <c r="HT413" s="2"/>
      <c r="HU413" s="2"/>
      <c r="HV413" s="2"/>
      <c r="HW413" s="2"/>
      <c r="HX413" s="2"/>
      <c r="HY413" s="2"/>
      <c r="HZ413" s="2"/>
      <c r="IA413" s="2"/>
      <c r="IB413" s="2"/>
      <c r="IC413" s="2"/>
      <c r="ID413" s="2"/>
      <c r="IE413" s="2"/>
      <c r="IF413" s="2"/>
      <c r="IG413" s="2"/>
      <c r="IH413" s="2"/>
      <c r="II413" s="2"/>
      <c r="IJ413" s="2"/>
      <c r="IK413" s="2">
        <v>0</v>
      </c>
      <c r="IL413" s="2"/>
      <c r="IM413" s="2"/>
      <c r="IN413" s="2"/>
      <c r="IO413" s="2"/>
      <c r="IP413" s="2"/>
      <c r="IQ413" s="2"/>
      <c r="IR413" s="2"/>
      <c r="IS413" s="2"/>
      <c r="IT413" s="2"/>
      <c r="IU413" s="2"/>
    </row>
    <row r="414" spans="1:255" x14ac:dyDescent="0.2">
      <c r="A414">
        <v>17</v>
      </c>
      <c r="B414">
        <v>1</v>
      </c>
      <c r="E414" t="s">
        <v>3</v>
      </c>
      <c r="F414" t="s">
        <v>422</v>
      </c>
      <c r="G414" t="s">
        <v>423</v>
      </c>
      <c r="H414" t="s">
        <v>43</v>
      </c>
      <c r="I414">
        <v>0</v>
      </c>
      <c r="J414">
        <v>0</v>
      </c>
      <c r="K414">
        <v>0</v>
      </c>
      <c r="L414">
        <v>4</v>
      </c>
      <c r="M414">
        <v>4</v>
      </c>
      <c r="N414">
        <f t="shared" si="536"/>
        <v>0</v>
      </c>
      <c r="O414">
        <f t="shared" si="537"/>
        <v>0</v>
      </c>
      <c r="P414">
        <f t="shared" si="538"/>
        <v>0</v>
      </c>
      <c r="Q414">
        <f t="shared" si="539"/>
        <v>0</v>
      </c>
      <c r="R414">
        <f t="shared" si="540"/>
        <v>0</v>
      </c>
      <c r="S414">
        <f t="shared" si="541"/>
        <v>0</v>
      </c>
      <c r="T414">
        <f t="shared" si="542"/>
        <v>0</v>
      </c>
      <c r="U414">
        <f t="shared" si="543"/>
        <v>0</v>
      </c>
      <c r="V414">
        <f t="shared" si="544"/>
        <v>0</v>
      </c>
      <c r="W414">
        <f t="shared" si="545"/>
        <v>0</v>
      </c>
      <c r="X414">
        <f t="shared" si="546"/>
        <v>0</v>
      </c>
      <c r="Y414">
        <f t="shared" si="547"/>
        <v>0</v>
      </c>
      <c r="AA414">
        <v>-1</v>
      </c>
      <c r="AB414">
        <f t="shared" si="548"/>
        <v>576.17999999999995</v>
      </c>
      <c r="AC414">
        <f t="shared" si="549"/>
        <v>576.17999999999995</v>
      </c>
      <c r="AD414">
        <f t="shared" si="572"/>
        <v>0</v>
      </c>
      <c r="AE414">
        <f t="shared" si="550"/>
        <v>0</v>
      </c>
      <c r="AF414">
        <f t="shared" si="551"/>
        <v>0</v>
      </c>
      <c r="AG414">
        <f t="shared" si="552"/>
        <v>0</v>
      </c>
      <c r="AH414">
        <f t="shared" si="553"/>
        <v>0</v>
      </c>
      <c r="AI414">
        <f t="shared" si="554"/>
        <v>0</v>
      </c>
      <c r="AJ414">
        <f t="shared" si="555"/>
        <v>0</v>
      </c>
      <c r="AK414">
        <v>576.17999999999995</v>
      </c>
      <c r="AL414">
        <v>576.17999999999995</v>
      </c>
      <c r="AM414">
        <v>0</v>
      </c>
      <c r="AN414">
        <v>0</v>
      </c>
      <c r="AO414">
        <v>0</v>
      </c>
      <c r="AP414">
        <v>0</v>
      </c>
      <c r="AQ414">
        <v>0</v>
      </c>
      <c r="AR414">
        <v>0</v>
      </c>
      <c r="AS414">
        <v>0</v>
      </c>
      <c r="AT414">
        <v>0</v>
      </c>
      <c r="AU414">
        <v>0</v>
      </c>
      <c r="AV414">
        <v>1</v>
      </c>
      <c r="AW414">
        <v>1</v>
      </c>
      <c r="AZ414">
        <v>1</v>
      </c>
      <c r="BA414">
        <v>1</v>
      </c>
      <c r="BB414">
        <v>1</v>
      </c>
      <c r="BC414">
        <v>1</v>
      </c>
      <c r="BD414" t="s">
        <v>3</v>
      </c>
      <c r="BE414" t="s">
        <v>3</v>
      </c>
      <c r="BF414" t="s">
        <v>3</v>
      </c>
      <c r="BG414" t="s">
        <v>3</v>
      </c>
      <c r="BH414">
        <v>3</v>
      </c>
      <c r="BI414">
        <v>1</v>
      </c>
      <c r="BJ414" t="s">
        <v>422</v>
      </c>
      <c r="BM414">
        <v>900</v>
      </c>
      <c r="BN414">
        <v>0</v>
      </c>
      <c r="BO414" t="s">
        <v>3</v>
      </c>
      <c r="BP414">
        <v>0</v>
      </c>
      <c r="BQ414">
        <v>90</v>
      </c>
      <c r="BR414">
        <v>0</v>
      </c>
      <c r="BS414">
        <v>1</v>
      </c>
      <c r="BT414">
        <v>1</v>
      </c>
      <c r="BU414">
        <v>1</v>
      </c>
      <c r="BV414">
        <v>1</v>
      </c>
      <c r="BW414">
        <v>1</v>
      </c>
      <c r="BX414">
        <v>1</v>
      </c>
      <c r="BY414" t="s">
        <v>3</v>
      </c>
      <c r="BZ414">
        <v>0</v>
      </c>
      <c r="CA414">
        <v>0</v>
      </c>
      <c r="CB414" t="s">
        <v>3</v>
      </c>
      <c r="CE414">
        <v>0</v>
      </c>
      <c r="CF414">
        <v>0</v>
      </c>
      <c r="CG414">
        <v>0</v>
      </c>
      <c r="CH414">
        <v>0</v>
      </c>
      <c r="CI414">
        <v>0</v>
      </c>
      <c r="CJ414">
        <v>0</v>
      </c>
      <c r="CK414">
        <v>0</v>
      </c>
      <c r="CL414">
        <v>0</v>
      </c>
      <c r="CM414">
        <v>0</v>
      </c>
      <c r="CN414" t="s">
        <v>3</v>
      </c>
      <c r="CO414">
        <v>0</v>
      </c>
      <c r="CP414">
        <f t="shared" si="556"/>
        <v>0</v>
      </c>
      <c r="CQ414">
        <f t="shared" si="573"/>
        <v>576.17999999999995</v>
      </c>
      <c r="CR414">
        <f t="shared" si="574"/>
        <v>0</v>
      </c>
      <c r="CS414">
        <f t="shared" si="557"/>
        <v>0</v>
      </c>
      <c r="CT414">
        <f t="shared" si="558"/>
        <v>0</v>
      </c>
      <c r="CU414">
        <f t="shared" si="559"/>
        <v>0</v>
      </c>
      <c r="CV414">
        <f t="shared" si="560"/>
        <v>0</v>
      </c>
      <c r="CW414">
        <f t="shared" si="561"/>
        <v>0</v>
      </c>
      <c r="CX414">
        <f t="shared" si="562"/>
        <v>0</v>
      </c>
      <c r="CY414">
        <f>0</f>
        <v>0</v>
      </c>
      <c r="CZ414">
        <f>0</f>
        <v>0</v>
      </c>
      <c r="DC414" t="s">
        <v>3</v>
      </c>
      <c r="DD414" t="s">
        <v>3</v>
      </c>
      <c r="DE414" t="s">
        <v>3</v>
      </c>
      <c r="DF414" t="s">
        <v>3</v>
      </c>
      <c r="DG414" t="s">
        <v>3</v>
      </c>
      <c r="DH414" t="s">
        <v>3</v>
      </c>
      <c r="DI414" t="s">
        <v>3</v>
      </c>
      <c r="DJ414" t="s">
        <v>3</v>
      </c>
      <c r="DK414" t="s">
        <v>3</v>
      </c>
      <c r="DL414" t="s">
        <v>3</v>
      </c>
      <c r="DM414" t="s">
        <v>3</v>
      </c>
      <c r="DN414">
        <v>0</v>
      </c>
      <c r="DO414">
        <v>0</v>
      </c>
      <c r="DP414">
        <v>1</v>
      </c>
      <c r="DQ414">
        <v>1</v>
      </c>
      <c r="DU414">
        <v>1013</v>
      </c>
      <c r="DV414" t="s">
        <v>43</v>
      </c>
      <c r="DW414" t="s">
        <v>43</v>
      </c>
      <c r="DX414">
        <v>1</v>
      </c>
      <c r="DZ414" t="s">
        <v>3</v>
      </c>
      <c r="EA414" t="s">
        <v>3</v>
      </c>
      <c r="EB414" t="s">
        <v>3</v>
      </c>
      <c r="EC414" t="s">
        <v>3</v>
      </c>
      <c r="EE414">
        <v>83667261</v>
      </c>
      <c r="EF414">
        <v>90</v>
      </c>
      <c r="EG414" t="s">
        <v>321</v>
      </c>
      <c r="EH414">
        <v>0</v>
      </c>
      <c r="EI414" t="s">
        <v>3</v>
      </c>
      <c r="EJ414">
        <v>1</v>
      </c>
      <c r="EK414">
        <v>900</v>
      </c>
      <c r="EL414" t="s">
        <v>321</v>
      </c>
      <c r="EM414" t="s">
        <v>322</v>
      </c>
      <c r="EO414" t="s">
        <v>3</v>
      </c>
      <c r="EQ414">
        <v>132112</v>
      </c>
      <c r="ER414">
        <v>0</v>
      </c>
      <c r="ES414">
        <v>576.17999999999995</v>
      </c>
      <c r="ET414">
        <v>0</v>
      </c>
      <c r="EU414">
        <v>0</v>
      </c>
      <c r="EV414">
        <v>0</v>
      </c>
      <c r="EW414">
        <v>0</v>
      </c>
      <c r="EX414">
        <v>0</v>
      </c>
      <c r="EY414">
        <v>0</v>
      </c>
      <c r="FQ414">
        <v>0</v>
      </c>
      <c r="FR414">
        <v>0</v>
      </c>
      <c r="FS414">
        <v>0</v>
      </c>
      <c r="FX414">
        <v>0</v>
      </c>
      <c r="FY414">
        <v>0</v>
      </c>
      <c r="GA414" t="s">
        <v>3</v>
      </c>
      <c r="GD414">
        <v>1</v>
      </c>
      <c r="GF414">
        <v>-283182982</v>
      </c>
      <c r="GG414">
        <v>2</v>
      </c>
      <c r="GH414">
        <v>0</v>
      </c>
      <c r="GI414">
        <v>-2</v>
      </c>
      <c r="GJ414">
        <v>0</v>
      </c>
      <c r="GK414">
        <v>0</v>
      </c>
      <c r="GL414">
        <f t="shared" si="563"/>
        <v>0</v>
      </c>
      <c r="GM414">
        <f t="shared" si="564"/>
        <v>0</v>
      </c>
      <c r="GN414">
        <f t="shared" si="565"/>
        <v>0</v>
      </c>
      <c r="GO414">
        <f t="shared" si="566"/>
        <v>0</v>
      </c>
      <c r="GP414">
        <f t="shared" si="567"/>
        <v>0</v>
      </c>
      <c r="GR414">
        <v>0</v>
      </c>
      <c r="GS414">
        <v>0</v>
      </c>
      <c r="GT414">
        <v>0</v>
      </c>
      <c r="GU414" t="s">
        <v>3</v>
      </c>
      <c r="GV414">
        <f t="shared" si="568"/>
        <v>0</v>
      </c>
      <c r="GW414">
        <v>1</v>
      </c>
      <c r="GX414">
        <f t="shared" si="569"/>
        <v>0</v>
      </c>
      <c r="HA414">
        <v>0</v>
      </c>
      <c r="HB414">
        <v>0</v>
      </c>
      <c r="HC414">
        <f t="shared" si="570"/>
        <v>0</v>
      </c>
      <c r="HE414" t="s">
        <v>3</v>
      </c>
      <c r="HF414" t="s">
        <v>3</v>
      </c>
      <c r="HM414" t="s">
        <v>3</v>
      </c>
      <c r="HN414" t="s">
        <v>3</v>
      </c>
      <c r="HO414" t="s">
        <v>3</v>
      </c>
      <c r="HP414" t="s">
        <v>3</v>
      </c>
      <c r="HQ414" t="s">
        <v>3</v>
      </c>
      <c r="HS414">
        <v>0</v>
      </c>
      <c r="IK414">
        <v>0</v>
      </c>
    </row>
    <row r="415" spans="1:255" x14ac:dyDescent="0.2">
      <c r="A415" s="2">
        <v>17</v>
      </c>
      <c r="B415" s="2">
        <v>1</v>
      </c>
      <c r="C415" s="2"/>
      <c r="D415" s="2"/>
      <c r="E415" s="2" t="s">
        <v>3</v>
      </c>
      <c r="F415" s="2" t="s">
        <v>424</v>
      </c>
      <c r="G415" s="2" t="s">
        <v>425</v>
      </c>
      <c r="H415" s="2" t="s">
        <v>320</v>
      </c>
      <c r="I415" s="2">
        <v>0</v>
      </c>
      <c r="J415" s="2">
        <v>0</v>
      </c>
      <c r="K415" s="2">
        <v>0</v>
      </c>
      <c r="L415" s="2">
        <v>1.5</v>
      </c>
      <c r="M415" s="2">
        <v>1.5</v>
      </c>
      <c r="N415" s="2">
        <f t="shared" si="536"/>
        <v>0</v>
      </c>
      <c r="O415" s="2">
        <f t="shared" si="537"/>
        <v>0</v>
      </c>
      <c r="P415" s="2">
        <f t="shared" si="538"/>
        <v>0</v>
      </c>
      <c r="Q415" s="2">
        <f t="shared" si="539"/>
        <v>0</v>
      </c>
      <c r="R415" s="2">
        <f t="shared" si="540"/>
        <v>0</v>
      </c>
      <c r="S415" s="2">
        <f t="shared" si="541"/>
        <v>0</v>
      </c>
      <c r="T415" s="2">
        <f t="shared" si="542"/>
        <v>0</v>
      </c>
      <c r="U415" s="2">
        <f t="shared" si="543"/>
        <v>0</v>
      </c>
      <c r="V415" s="2">
        <f t="shared" si="544"/>
        <v>0</v>
      </c>
      <c r="W415" s="2">
        <f t="shared" si="545"/>
        <v>0</v>
      </c>
      <c r="X415" s="2">
        <f t="shared" si="546"/>
        <v>0</v>
      </c>
      <c r="Y415" s="2">
        <f t="shared" si="547"/>
        <v>0</v>
      </c>
      <c r="Z415" s="2"/>
      <c r="AA415" s="2">
        <v>-1</v>
      </c>
      <c r="AB415" s="2">
        <f t="shared" si="548"/>
        <v>485.38</v>
      </c>
      <c r="AC415" s="2">
        <f t="shared" si="549"/>
        <v>485.38</v>
      </c>
      <c r="AD415" s="2">
        <f t="shared" si="572"/>
        <v>0</v>
      </c>
      <c r="AE415" s="2">
        <f t="shared" si="550"/>
        <v>0</v>
      </c>
      <c r="AF415" s="2">
        <f t="shared" si="551"/>
        <v>0</v>
      </c>
      <c r="AG415" s="2">
        <f t="shared" si="552"/>
        <v>0</v>
      </c>
      <c r="AH415" s="2">
        <f t="shared" si="553"/>
        <v>0</v>
      </c>
      <c r="AI415" s="2">
        <f t="shared" si="554"/>
        <v>0</v>
      </c>
      <c r="AJ415" s="2">
        <f t="shared" si="555"/>
        <v>0</v>
      </c>
      <c r="AK415" s="2">
        <v>485.38</v>
      </c>
      <c r="AL415" s="2">
        <v>485.38</v>
      </c>
      <c r="AM415" s="2">
        <v>0</v>
      </c>
      <c r="AN415" s="2">
        <v>0</v>
      </c>
      <c r="AO415" s="2">
        <v>0</v>
      </c>
      <c r="AP415" s="2">
        <v>0</v>
      </c>
      <c r="AQ415" s="2">
        <v>0</v>
      </c>
      <c r="AR415" s="2">
        <v>0</v>
      </c>
      <c r="AS415" s="2">
        <v>0</v>
      </c>
      <c r="AT415" s="2">
        <v>0</v>
      </c>
      <c r="AU415" s="2">
        <v>0</v>
      </c>
      <c r="AV415" s="2">
        <v>1</v>
      </c>
      <c r="AW415" s="2">
        <v>1</v>
      </c>
      <c r="AX415" s="2"/>
      <c r="AY415" s="2"/>
      <c r="AZ415" s="2">
        <v>1</v>
      </c>
      <c r="BA415" s="2">
        <v>1</v>
      </c>
      <c r="BB415" s="2">
        <v>1</v>
      </c>
      <c r="BC415" s="2">
        <v>1</v>
      </c>
      <c r="BD415" s="2" t="s">
        <v>3</v>
      </c>
      <c r="BE415" s="2" t="s">
        <v>3</v>
      </c>
      <c r="BF415" s="2" t="s">
        <v>3</v>
      </c>
      <c r="BG415" s="2" t="s">
        <v>3</v>
      </c>
      <c r="BH415" s="2">
        <v>3</v>
      </c>
      <c r="BI415" s="2">
        <v>1</v>
      </c>
      <c r="BJ415" s="2" t="s">
        <v>424</v>
      </c>
      <c r="BK415" s="2"/>
      <c r="BL415" s="2"/>
      <c r="BM415" s="2">
        <v>900</v>
      </c>
      <c r="BN415" s="2">
        <v>0</v>
      </c>
      <c r="BO415" s="2" t="s">
        <v>3</v>
      </c>
      <c r="BP415" s="2">
        <v>0</v>
      </c>
      <c r="BQ415" s="2">
        <v>90</v>
      </c>
      <c r="BR415" s="2">
        <v>0</v>
      </c>
      <c r="BS415" s="2">
        <v>1</v>
      </c>
      <c r="BT415" s="2">
        <v>1</v>
      </c>
      <c r="BU415" s="2">
        <v>1</v>
      </c>
      <c r="BV415" s="2">
        <v>1</v>
      </c>
      <c r="BW415" s="2">
        <v>1</v>
      </c>
      <c r="BX415" s="2">
        <v>1</v>
      </c>
      <c r="BY415" s="2" t="s">
        <v>3</v>
      </c>
      <c r="BZ415" s="2">
        <v>0</v>
      </c>
      <c r="CA415" s="2">
        <v>0</v>
      </c>
      <c r="CB415" s="2" t="s">
        <v>3</v>
      </c>
      <c r="CC415" s="2"/>
      <c r="CD415" s="2"/>
      <c r="CE415" s="2">
        <v>0</v>
      </c>
      <c r="CF415" s="2">
        <v>0</v>
      </c>
      <c r="CG415" s="2">
        <v>0</v>
      </c>
      <c r="CH415" s="2">
        <v>0</v>
      </c>
      <c r="CI415" s="2">
        <v>0</v>
      </c>
      <c r="CJ415" s="2">
        <v>0</v>
      </c>
      <c r="CK415" s="2">
        <v>0</v>
      </c>
      <c r="CL415" s="2">
        <v>0</v>
      </c>
      <c r="CM415" s="2">
        <v>0</v>
      </c>
      <c r="CN415" s="2" t="s">
        <v>3</v>
      </c>
      <c r="CO415" s="2">
        <v>0</v>
      </c>
      <c r="CP415" s="2">
        <f t="shared" si="556"/>
        <v>0</v>
      </c>
      <c r="CQ415" s="2">
        <f t="shared" si="573"/>
        <v>485.38</v>
      </c>
      <c r="CR415" s="2">
        <f t="shared" si="574"/>
        <v>0</v>
      </c>
      <c r="CS415" s="2">
        <f t="shared" si="557"/>
        <v>0</v>
      </c>
      <c r="CT415" s="2">
        <f t="shared" si="558"/>
        <v>0</v>
      </c>
      <c r="CU415" s="2">
        <f t="shared" si="559"/>
        <v>0</v>
      </c>
      <c r="CV415" s="2">
        <f t="shared" si="560"/>
        <v>0</v>
      </c>
      <c r="CW415" s="2">
        <f t="shared" si="561"/>
        <v>0</v>
      </c>
      <c r="CX415" s="2">
        <f t="shared" si="562"/>
        <v>0</v>
      </c>
      <c r="CY415" s="2">
        <f>0</f>
        <v>0</v>
      </c>
      <c r="CZ415" s="2">
        <f>0</f>
        <v>0</v>
      </c>
      <c r="DA415" s="2"/>
      <c r="DB415" s="2"/>
      <c r="DC415" s="2" t="s">
        <v>3</v>
      </c>
      <c r="DD415" s="2" t="s">
        <v>3</v>
      </c>
      <c r="DE415" s="2" t="s">
        <v>3</v>
      </c>
      <c r="DF415" s="2" t="s">
        <v>3</v>
      </c>
      <c r="DG415" s="2" t="s">
        <v>3</v>
      </c>
      <c r="DH415" s="2" t="s">
        <v>3</v>
      </c>
      <c r="DI415" s="2" t="s">
        <v>3</v>
      </c>
      <c r="DJ415" s="2" t="s">
        <v>3</v>
      </c>
      <c r="DK415" s="2" t="s">
        <v>3</v>
      </c>
      <c r="DL415" s="2" t="s">
        <v>3</v>
      </c>
      <c r="DM415" s="2" t="s">
        <v>3</v>
      </c>
      <c r="DN415" s="2">
        <v>0</v>
      </c>
      <c r="DO415" s="2">
        <v>0</v>
      </c>
      <c r="DP415" s="2">
        <v>1</v>
      </c>
      <c r="DQ415" s="2">
        <v>1</v>
      </c>
      <c r="DR415" s="2"/>
      <c r="DS415" s="2"/>
      <c r="DT415" s="2"/>
      <c r="DU415" s="2">
        <v>1003</v>
      </c>
      <c r="DV415" s="2" t="s">
        <v>320</v>
      </c>
      <c r="DW415" s="2" t="s">
        <v>320</v>
      </c>
      <c r="DX415" s="2">
        <v>1</v>
      </c>
      <c r="DY415" s="2"/>
      <c r="DZ415" s="2" t="s">
        <v>3</v>
      </c>
      <c r="EA415" s="2" t="s">
        <v>3</v>
      </c>
      <c r="EB415" s="2" t="s">
        <v>3</v>
      </c>
      <c r="EC415" s="2" t="s">
        <v>3</v>
      </c>
      <c r="ED415" s="2"/>
      <c r="EE415" s="2">
        <v>83667261</v>
      </c>
      <c r="EF415" s="2">
        <v>90</v>
      </c>
      <c r="EG415" s="2" t="s">
        <v>321</v>
      </c>
      <c r="EH415" s="2">
        <v>0</v>
      </c>
      <c r="EI415" s="2" t="s">
        <v>3</v>
      </c>
      <c r="EJ415" s="2">
        <v>1</v>
      </c>
      <c r="EK415" s="2">
        <v>900</v>
      </c>
      <c r="EL415" s="2" t="s">
        <v>321</v>
      </c>
      <c r="EM415" s="2" t="s">
        <v>322</v>
      </c>
      <c r="EN415" s="2"/>
      <c r="EO415" s="2" t="s">
        <v>3</v>
      </c>
      <c r="EP415" s="2"/>
      <c r="EQ415" s="2">
        <v>132112</v>
      </c>
      <c r="ER415" s="2">
        <v>0</v>
      </c>
      <c r="ES415" s="2">
        <v>485.38</v>
      </c>
      <c r="ET415" s="2">
        <v>0</v>
      </c>
      <c r="EU415" s="2">
        <v>0</v>
      </c>
      <c r="EV415" s="2">
        <v>0</v>
      </c>
      <c r="EW415" s="2">
        <v>0</v>
      </c>
      <c r="EX415" s="2">
        <v>0</v>
      </c>
      <c r="EY415" s="2">
        <v>0</v>
      </c>
      <c r="EZ415" s="2"/>
      <c r="FA415" s="2"/>
      <c r="FB415" s="2"/>
      <c r="FC415" s="2"/>
      <c r="FD415" s="2"/>
      <c r="FE415" s="2"/>
      <c r="FF415" s="2"/>
      <c r="FG415" s="2"/>
      <c r="FH415" s="2"/>
      <c r="FI415" s="2"/>
      <c r="FJ415" s="2"/>
      <c r="FK415" s="2"/>
      <c r="FL415" s="2"/>
      <c r="FM415" s="2"/>
      <c r="FN415" s="2"/>
      <c r="FO415" s="2"/>
      <c r="FP415" s="2"/>
      <c r="FQ415" s="2">
        <v>0</v>
      </c>
      <c r="FR415" s="2">
        <v>0</v>
      </c>
      <c r="FS415" s="2">
        <v>0</v>
      </c>
      <c r="FT415" s="2"/>
      <c r="FU415" s="2"/>
      <c r="FV415" s="2"/>
      <c r="FW415" s="2"/>
      <c r="FX415" s="2">
        <v>0</v>
      </c>
      <c r="FY415" s="2">
        <v>0</v>
      </c>
      <c r="FZ415" s="2"/>
      <c r="GA415" s="2" t="s">
        <v>3</v>
      </c>
      <c r="GB415" s="2"/>
      <c r="GC415" s="2"/>
      <c r="GD415" s="2">
        <v>1</v>
      </c>
      <c r="GE415" s="2"/>
      <c r="GF415" s="2">
        <v>-1930256212</v>
      </c>
      <c r="GG415" s="2">
        <v>2</v>
      </c>
      <c r="GH415" s="2">
        <v>0</v>
      </c>
      <c r="GI415" s="2">
        <v>-2</v>
      </c>
      <c r="GJ415" s="2">
        <v>0</v>
      </c>
      <c r="GK415" s="2">
        <v>0</v>
      </c>
      <c r="GL415" s="2">
        <f t="shared" si="563"/>
        <v>0</v>
      </c>
      <c r="GM415" s="2">
        <f t="shared" si="564"/>
        <v>0</v>
      </c>
      <c r="GN415" s="2">
        <f t="shared" si="565"/>
        <v>0</v>
      </c>
      <c r="GO415" s="2">
        <f t="shared" si="566"/>
        <v>0</v>
      </c>
      <c r="GP415" s="2">
        <f t="shared" si="567"/>
        <v>0</v>
      </c>
      <c r="GQ415" s="2"/>
      <c r="GR415" s="2">
        <v>0</v>
      </c>
      <c r="GS415" s="2">
        <v>0</v>
      </c>
      <c r="GT415" s="2">
        <v>0</v>
      </c>
      <c r="GU415" s="2" t="s">
        <v>3</v>
      </c>
      <c r="GV415" s="2">
        <f t="shared" si="568"/>
        <v>0</v>
      </c>
      <c r="GW415" s="2">
        <v>1</v>
      </c>
      <c r="GX415" s="2">
        <f t="shared" si="569"/>
        <v>0</v>
      </c>
      <c r="GY415" s="2"/>
      <c r="GZ415" s="2"/>
      <c r="HA415" s="2">
        <v>0</v>
      </c>
      <c r="HB415" s="2">
        <v>0</v>
      </c>
      <c r="HC415" s="2">
        <f t="shared" si="570"/>
        <v>0</v>
      </c>
      <c r="HD415" s="2"/>
      <c r="HE415" s="2" t="s">
        <v>3</v>
      </c>
      <c r="HF415" s="2" t="s">
        <v>3</v>
      </c>
      <c r="HG415" s="2"/>
      <c r="HH415" s="2"/>
      <c r="HI415" s="2"/>
      <c r="HJ415" s="2"/>
      <c r="HK415" s="2"/>
      <c r="HL415" s="2"/>
      <c r="HM415" s="2" t="s">
        <v>3</v>
      </c>
      <c r="HN415" s="2" t="s">
        <v>3</v>
      </c>
      <c r="HO415" s="2" t="s">
        <v>3</v>
      </c>
      <c r="HP415" s="2" t="s">
        <v>3</v>
      </c>
      <c r="HQ415" s="2" t="s">
        <v>3</v>
      </c>
      <c r="HR415" s="2"/>
      <c r="HS415" s="2">
        <v>0</v>
      </c>
      <c r="HT415" s="2"/>
      <c r="HU415" s="2"/>
      <c r="HV415" s="2"/>
      <c r="HW415" s="2"/>
      <c r="HX415" s="2"/>
      <c r="HY415" s="2"/>
      <c r="HZ415" s="2"/>
      <c r="IA415" s="2"/>
      <c r="IB415" s="2"/>
      <c r="IC415" s="2"/>
      <c r="ID415" s="2"/>
      <c r="IE415" s="2"/>
      <c r="IF415" s="2"/>
      <c r="IG415" s="2"/>
      <c r="IH415" s="2"/>
      <c r="II415" s="2"/>
      <c r="IJ415" s="2"/>
      <c r="IK415" s="2">
        <v>0</v>
      </c>
      <c r="IL415" s="2"/>
      <c r="IM415" s="2"/>
      <c r="IN415" s="2"/>
      <c r="IO415" s="2"/>
      <c r="IP415" s="2"/>
      <c r="IQ415" s="2"/>
      <c r="IR415" s="2"/>
      <c r="IS415" s="2"/>
      <c r="IT415" s="2"/>
      <c r="IU415" s="2"/>
    </row>
    <row r="416" spans="1:255" x14ac:dyDescent="0.2">
      <c r="A416">
        <v>17</v>
      </c>
      <c r="B416">
        <v>1</v>
      </c>
      <c r="E416" t="s">
        <v>3</v>
      </c>
      <c r="F416" t="s">
        <v>424</v>
      </c>
      <c r="G416" t="s">
        <v>425</v>
      </c>
      <c r="H416" t="s">
        <v>320</v>
      </c>
      <c r="I416">
        <v>0</v>
      </c>
      <c r="J416">
        <v>0</v>
      </c>
      <c r="K416">
        <v>0</v>
      </c>
      <c r="L416">
        <v>1.5</v>
      </c>
      <c r="M416">
        <v>1.5</v>
      </c>
      <c r="N416">
        <f t="shared" si="536"/>
        <v>0</v>
      </c>
      <c r="O416">
        <f t="shared" si="537"/>
        <v>0</v>
      </c>
      <c r="P416">
        <f t="shared" si="538"/>
        <v>0</v>
      </c>
      <c r="Q416">
        <f t="shared" si="539"/>
        <v>0</v>
      </c>
      <c r="R416">
        <f t="shared" si="540"/>
        <v>0</v>
      </c>
      <c r="S416">
        <f t="shared" si="541"/>
        <v>0</v>
      </c>
      <c r="T416">
        <f t="shared" si="542"/>
        <v>0</v>
      </c>
      <c r="U416">
        <f t="shared" si="543"/>
        <v>0</v>
      </c>
      <c r="V416">
        <f t="shared" si="544"/>
        <v>0</v>
      </c>
      <c r="W416">
        <f t="shared" si="545"/>
        <v>0</v>
      </c>
      <c r="X416">
        <f t="shared" si="546"/>
        <v>0</v>
      </c>
      <c r="Y416">
        <f t="shared" si="547"/>
        <v>0</v>
      </c>
      <c r="AA416">
        <v>-1</v>
      </c>
      <c r="AB416">
        <f t="shared" si="548"/>
        <v>485.38</v>
      </c>
      <c r="AC416">
        <f t="shared" si="549"/>
        <v>485.38</v>
      </c>
      <c r="AD416">
        <f t="shared" si="572"/>
        <v>0</v>
      </c>
      <c r="AE416">
        <f t="shared" si="550"/>
        <v>0</v>
      </c>
      <c r="AF416">
        <f t="shared" si="551"/>
        <v>0</v>
      </c>
      <c r="AG416">
        <f t="shared" si="552"/>
        <v>0</v>
      </c>
      <c r="AH416">
        <f t="shared" si="553"/>
        <v>0</v>
      </c>
      <c r="AI416">
        <f t="shared" si="554"/>
        <v>0</v>
      </c>
      <c r="AJ416">
        <f t="shared" si="555"/>
        <v>0</v>
      </c>
      <c r="AK416">
        <v>485.38</v>
      </c>
      <c r="AL416">
        <v>485.38</v>
      </c>
      <c r="AM416">
        <v>0</v>
      </c>
      <c r="AN416">
        <v>0</v>
      </c>
      <c r="AO416">
        <v>0</v>
      </c>
      <c r="AP416">
        <v>0</v>
      </c>
      <c r="AQ416">
        <v>0</v>
      </c>
      <c r="AR416">
        <v>0</v>
      </c>
      <c r="AS416">
        <v>0</v>
      </c>
      <c r="AT416">
        <v>0</v>
      </c>
      <c r="AU416">
        <v>0</v>
      </c>
      <c r="AV416">
        <v>1</v>
      </c>
      <c r="AW416">
        <v>1</v>
      </c>
      <c r="AZ416">
        <v>1</v>
      </c>
      <c r="BA416">
        <v>1</v>
      </c>
      <c r="BB416">
        <v>1</v>
      </c>
      <c r="BC416">
        <v>1</v>
      </c>
      <c r="BD416" t="s">
        <v>3</v>
      </c>
      <c r="BE416" t="s">
        <v>3</v>
      </c>
      <c r="BF416" t="s">
        <v>3</v>
      </c>
      <c r="BG416" t="s">
        <v>3</v>
      </c>
      <c r="BH416">
        <v>3</v>
      </c>
      <c r="BI416">
        <v>1</v>
      </c>
      <c r="BJ416" t="s">
        <v>424</v>
      </c>
      <c r="BM416">
        <v>900</v>
      </c>
      <c r="BN416">
        <v>0</v>
      </c>
      <c r="BO416" t="s">
        <v>3</v>
      </c>
      <c r="BP416">
        <v>0</v>
      </c>
      <c r="BQ416">
        <v>90</v>
      </c>
      <c r="BR416">
        <v>0</v>
      </c>
      <c r="BS416">
        <v>1</v>
      </c>
      <c r="BT416">
        <v>1</v>
      </c>
      <c r="BU416">
        <v>1</v>
      </c>
      <c r="BV416">
        <v>1</v>
      </c>
      <c r="BW416">
        <v>1</v>
      </c>
      <c r="BX416">
        <v>1</v>
      </c>
      <c r="BY416" t="s">
        <v>3</v>
      </c>
      <c r="BZ416">
        <v>0</v>
      </c>
      <c r="CA416">
        <v>0</v>
      </c>
      <c r="CB416" t="s">
        <v>3</v>
      </c>
      <c r="CE416">
        <v>0</v>
      </c>
      <c r="CF416">
        <v>0</v>
      </c>
      <c r="CG416">
        <v>0</v>
      </c>
      <c r="CH416">
        <v>0</v>
      </c>
      <c r="CI416">
        <v>0</v>
      </c>
      <c r="CJ416">
        <v>0</v>
      </c>
      <c r="CK416">
        <v>0</v>
      </c>
      <c r="CL416">
        <v>0</v>
      </c>
      <c r="CM416">
        <v>0</v>
      </c>
      <c r="CN416" t="s">
        <v>3</v>
      </c>
      <c r="CO416">
        <v>0</v>
      </c>
      <c r="CP416">
        <f t="shared" si="556"/>
        <v>0</v>
      </c>
      <c r="CQ416">
        <f t="shared" si="573"/>
        <v>485.38</v>
      </c>
      <c r="CR416">
        <f t="shared" si="574"/>
        <v>0</v>
      </c>
      <c r="CS416">
        <f t="shared" si="557"/>
        <v>0</v>
      </c>
      <c r="CT416">
        <f t="shared" si="558"/>
        <v>0</v>
      </c>
      <c r="CU416">
        <f t="shared" si="559"/>
        <v>0</v>
      </c>
      <c r="CV416">
        <f t="shared" si="560"/>
        <v>0</v>
      </c>
      <c r="CW416">
        <f t="shared" si="561"/>
        <v>0</v>
      </c>
      <c r="CX416">
        <f t="shared" si="562"/>
        <v>0</v>
      </c>
      <c r="CY416">
        <f>0</f>
        <v>0</v>
      </c>
      <c r="CZ416">
        <f>0</f>
        <v>0</v>
      </c>
      <c r="DC416" t="s">
        <v>3</v>
      </c>
      <c r="DD416" t="s">
        <v>3</v>
      </c>
      <c r="DE416" t="s">
        <v>3</v>
      </c>
      <c r="DF416" t="s">
        <v>3</v>
      </c>
      <c r="DG416" t="s">
        <v>3</v>
      </c>
      <c r="DH416" t="s">
        <v>3</v>
      </c>
      <c r="DI416" t="s">
        <v>3</v>
      </c>
      <c r="DJ416" t="s">
        <v>3</v>
      </c>
      <c r="DK416" t="s">
        <v>3</v>
      </c>
      <c r="DL416" t="s">
        <v>3</v>
      </c>
      <c r="DM416" t="s">
        <v>3</v>
      </c>
      <c r="DN416">
        <v>0</v>
      </c>
      <c r="DO416">
        <v>0</v>
      </c>
      <c r="DP416">
        <v>1</v>
      </c>
      <c r="DQ416">
        <v>1</v>
      </c>
      <c r="DU416">
        <v>1003</v>
      </c>
      <c r="DV416" t="s">
        <v>320</v>
      </c>
      <c r="DW416" t="s">
        <v>320</v>
      </c>
      <c r="DX416">
        <v>1</v>
      </c>
      <c r="DZ416" t="s">
        <v>3</v>
      </c>
      <c r="EA416" t="s">
        <v>3</v>
      </c>
      <c r="EB416" t="s">
        <v>3</v>
      </c>
      <c r="EC416" t="s">
        <v>3</v>
      </c>
      <c r="EE416">
        <v>83667261</v>
      </c>
      <c r="EF416">
        <v>90</v>
      </c>
      <c r="EG416" t="s">
        <v>321</v>
      </c>
      <c r="EH416">
        <v>0</v>
      </c>
      <c r="EI416" t="s">
        <v>3</v>
      </c>
      <c r="EJ416">
        <v>1</v>
      </c>
      <c r="EK416">
        <v>900</v>
      </c>
      <c r="EL416" t="s">
        <v>321</v>
      </c>
      <c r="EM416" t="s">
        <v>322</v>
      </c>
      <c r="EO416" t="s">
        <v>3</v>
      </c>
      <c r="EQ416">
        <v>132112</v>
      </c>
      <c r="ER416">
        <v>0</v>
      </c>
      <c r="ES416">
        <v>485.38</v>
      </c>
      <c r="ET416">
        <v>0</v>
      </c>
      <c r="EU416">
        <v>0</v>
      </c>
      <c r="EV416">
        <v>0</v>
      </c>
      <c r="EW416">
        <v>0</v>
      </c>
      <c r="EX416">
        <v>0</v>
      </c>
      <c r="EY416">
        <v>0</v>
      </c>
      <c r="FQ416">
        <v>0</v>
      </c>
      <c r="FR416">
        <v>0</v>
      </c>
      <c r="FS416">
        <v>0</v>
      </c>
      <c r="FX416">
        <v>0</v>
      </c>
      <c r="FY416">
        <v>0</v>
      </c>
      <c r="GA416" t="s">
        <v>3</v>
      </c>
      <c r="GD416">
        <v>1</v>
      </c>
      <c r="GF416">
        <v>-1930256212</v>
      </c>
      <c r="GG416">
        <v>2</v>
      </c>
      <c r="GH416">
        <v>0</v>
      </c>
      <c r="GI416">
        <v>-2</v>
      </c>
      <c r="GJ416">
        <v>0</v>
      </c>
      <c r="GK416">
        <v>0</v>
      </c>
      <c r="GL416">
        <f t="shared" si="563"/>
        <v>0</v>
      </c>
      <c r="GM416">
        <f t="shared" si="564"/>
        <v>0</v>
      </c>
      <c r="GN416">
        <f t="shared" si="565"/>
        <v>0</v>
      </c>
      <c r="GO416">
        <f t="shared" si="566"/>
        <v>0</v>
      </c>
      <c r="GP416">
        <f t="shared" si="567"/>
        <v>0</v>
      </c>
      <c r="GR416">
        <v>0</v>
      </c>
      <c r="GS416">
        <v>0</v>
      </c>
      <c r="GT416">
        <v>0</v>
      </c>
      <c r="GU416" t="s">
        <v>3</v>
      </c>
      <c r="GV416">
        <f t="shared" si="568"/>
        <v>0</v>
      </c>
      <c r="GW416">
        <v>1</v>
      </c>
      <c r="GX416">
        <f t="shared" si="569"/>
        <v>0</v>
      </c>
      <c r="HA416">
        <v>0</v>
      </c>
      <c r="HB416">
        <v>0</v>
      </c>
      <c r="HC416">
        <f t="shared" si="570"/>
        <v>0</v>
      </c>
      <c r="HE416" t="s">
        <v>3</v>
      </c>
      <c r="HF416" t="s">
        <v>3</v>
      </c>
      <c r="HM416" t="s">
        <v>3</v>
      </c>
      <c r="HN416" t="s">
        <v>3</v>
      </c>
      <c r="HO416" t="s">
        <v>3</v>
      </c>
      <c r="HP416" t="s">
        <v>3</v>
      </c>
      <c r="HQ416" t="s">
        <v>3</v>
      </c>
      <c r="HS416">
        <v>0</v>
      </c>
      <c r="IK416">
        <v>0</v>
      </c>
    </row>
    <row r="417" spans="1:255" x14ac:dyDescent="0.2">
      <c r="A417" s="2">
        <v>17</v>
      </c>
      <c r="B417" s="2">
        <v>1</v>
      </c>
      <c r="C417" s="2"/>
      <c r="D417" s="2"/>
      <c r="E417" s="2" t="s">
        <v>3</v>
      </c>
      <c r="F417" s="2" t="s">
        <v>426</v>
      </c>
      <c r="G417" s="2" t="s">
        <v>427</v>
      </c>
      <c r="H417" s="2" t="s">
        <v>43</v>
      </c>
      <c r="I417" s="2">
        <v>0</v>
      </c>
      <c r="J417" s="2">
        <v>0</v>
      </c>
      <c r="K417" s="2">
        <v>0</v>
      </c>
      <c r="L417" s="2">
        <v>6</v>
      </c>
      <c r="M417" s="2">
        <v>6</v>
      </c>
      <c r="N417" s="2">
        <f t="shared" ref="N417:N432" si="576">ROUND(L417-M417,4)</f>
        <v>0</v>
      </c>
      <c r="O417" s="2">
        <f t="shared" ref="O417:O432" si="577">ROUND(CP417,2)</f>
        <v>0</v>
      </c>
      <c r="P417" s="2">
        <f t="shared" ref="P417:P432" si="578">ROUND(CQ417*I417,2)</f>
        <v>0</v>
      </c>
      <c r="Q417" s="2">
        <f t="shared" ref="Q417:Q432" si="579">ROUND(CR417*I417,2)</f>
        <v>0</v>
      </c>
      <c r="R417" s="2">
        <f t="shared" ref="R417:R432" si="580">ROUND(CS417*I417,2)</f>
        <v>0</v>
      </c>
      <c r="S417" s="2">
        <f t="shared" ref="S417:S432" si="581">ROUND(CT417*I417,2)</f>
        <v>0</v>
      </c>
      <c r="T417" s="2">
        <f t="shared" ref="T417:T432" si="582">ROUND(CU417*I417,2)</f>
        <v>0</v>
      </c>
      <c r="U417" s="2">
        <f t="shared" ref="U417:U432" si="583">ROUND(CV417*I417,7)</f>
        <v>0</v>
      </c>
      <c r="V417" s="2">
        <f t="shared" ref="V417:V432" si="584">ROUND(CW417*I417,7)</f>
        <v>0</v>
      </c>
      <c r="W417" s="2">
        <f t="shared" ref="W417:W432" si="585">ROUND(CX417*I417,2)</f>
        <v>0</v>
      </c>
      <c r="X417" s="2">
        <f t="shared" ref="X417:X432" si="586">ROUND(CY417,2)</f>
        <v>0</v>
      </c>
      <c r="Y417" s="2">
        <f t="shared" ref="Y417:Y432" si="587">ROUND(CZ417,2)</f>
        <v>0</v>
      </c>
      <c r="Z417" s="2"/>
      <c r="AA417" s="2">
        <v>-1</v>
      </c>
      <c r="AB417" s="2">
        <f t="shared" ref="AB417:AB432" si="588">ROUND((AC417+AD417+AF417),2)</f>
        <v>27.56</v>
      </c>
      <c r="AC417" s="2">
        <f t="shared" ref="AC417:AC432" si="589">ROUND((ES417),2)</f>
        <v>27.56</v>
      </c>
      <c r="AD417" s="2">
        <f t="shared" si="572"/>
        <v>0</v>
      </c>
      <c r="AE417" s="2">
        <f t="shared" ref="AE417:AE432" si="590">ROUND((EU417),2)</f>
        <v>0</v>
      </c>
      <c r="AF417" s="2">
        <f t="shared" ref="AF417:AF432" si="591">ROUND((EV417),2)</f>
        <v>0</v>
      </c>
      <c r="AG417" s="2">
        <f t="shared" ref="AG417:AG432" si="592">ROUND((AP417),2)</f>
        <v>0</v>
      </c>
      <c r="AH417" s="2">
        <f t="shared" ref="AH417:AH432" si="593">(EW417)</f>
        <v>0</v>
      </c>
      <c r="AI417" s="2">
        <f t="shared" ref="AI417:AI432" si="594">(EX417)</f>
        <v>0</v>
      </c>
      <c r="AJ417" s="2">
        <f t="shared" ref="AJ417:AJ432" si="595">(AS417)</f>
        <v>0</v>
      </c>
      <c r="AK417" s="2">
        <v>27.56</v>
      </c>
      <c r="AL417" s="2">
        <v>27.56</v>
      </c>
      <c r="AM417" s="2">
        <v>0</v>
      </c>
      <c r="AN417" s="2">
        <v>0</v>
      </c>
      <c r="AO417" s="2">
        <v>0</v>
      </c>
      <c r="AP417" s="2">
        <v>0</v>
      </c>
      <c r="AQ417" s="2">
        <v>0</v>
      </c>
      <c r="AR417" s="2">
        <v>0</v>
      </c>
      <c r="AS417" s="2">
        <v>0</v>
      </c>
      <c r="AT417" s="2">
        <v>0</v>
      </c>
      <c r="AU417" s="2">
        <v>0</v>
      </c>
      <c r="AV417" s="2">
        <v>1</v>
      </c>
      <c r="AW417" s="2">
        <v>1</v>
      </c>
      <c r="AX417" s="2"/>
      <c r="AY417" s="2"/>
      <c r="AZ417" s="2">
        <v>1</v>
      </c>
      <c r="BA417" s="2">
        <v>1</v>
      </c>
      <c r="BB417" s="2">
        <v>1</v>
      </c>
      <c r="BC417" s="2">
        <v>1</v>
      </c>
      <c r="BD417" s="2" t="s">
        <v>3</v>
      </c>
      <c r="BE417" s="2" t="s">
        <v>3</v>
      </c>
      <c r="BF417" s="2" t="s">
        <v>3</v>
      </c>
      <c r="BG417" s="2" t="s">
        <v>3</v>
      </c>
      <c r="BH417" s="2">
        <v>3</v>
      </c>
      <c r="BI417" s="2">
        <v>1</v>
      </c>
      <c r="BJ417" s="2" t="s">
        <v>426</v>
      </c>
      <c r="BK417" s="2"/>
      <c r="BL417" s="2"/>
      <c r="BM417" s="2">
        <v>900</v>
      </c>
      <c r="BN417" s="2">
        <v>0</v>
      </c>
      <c r="BO417" s="2" t="s">
        <v>3</v>
      </c>
      <c r="BP417" s="2">
        <v>0</v>
      </c>
      <c r="BQ417" s="2">
        <v>90</v>
      </c>
      <c r="BR417" s="2">
        <v>0</v>
      </c>
      <c r="BS417" s="2">
        <v>1</v>
      </c>
      <c r="BT417" s="2">
        <v>1</v>
      </c>
      <c r="BU417" s="2">
        <v>1</v>
      </c>
      <c r="BV417" s="2">
        <v>1</v>
      </c>
      <c r="BW417" s="2">
        <v>1</v>
      </c>
      <c r="BX417" s="2">
        <v>1</v>
      </c>
      <c r="BY417" s="2" t="s">
        <v>3</v>
      </c>
      <c r="BZ417" s="2">
        <v>0</v>
      </c>
      <c r="CA417" s="2">
        <v>0</v>
      </c>
      <c r="CB417" s="2" t="s">
        <v>3</v>
      </c>
      <c r="CC417" s="2"/>
      <c r="CD417" s="2"/>
      <c r="CE417" s="2">
        <v>0</v>
      </c>
      <c r="CF417" s="2">
        <v>0</v>
      </c>
      <c r="CG417" s="2">
        <v>0</v>
      </c>
      <c r="CH417" s="2">
        <v>0</v>
      </c>
      <c r="CI417" s="2">
        <v>0</v>
      </c>
      <c r="CJ417" s="2">
        <v>0</v>
      </c>
      <c r="CK417" s="2">
        <v>0</v>
      </c>
      <c r="CL417" s="2">
        <v>0</v>
      </c>
      <c r="CM417" s="2">
        <v>0</v>
      </c>
      <c r="CN417" s="2" t="s">
        <v>3</v>
      </c>
      <c r="CO417" s="2">
        <v>0</v>
      </c>
      <c r="CP417" s="2">
        <f t="shared" ref="CP417:CP432" si="596">(P417+Q417+S417+R417)</f>
        <v>0</v>
      </c>
      <c r="CQ417" s="2">
        <f t="shared" si="573"/>
        <v>27.56</v>
      </c>
      <c r="CR417" s="2">
        <f t="shared" si="574"/>
        <v>0</v>
      </c>
      <c r="CS417" s="2">
        <f t="shared" ref="CS417:CS432" si="597">ROUND(AN417*BS417,2)</f>
        <v>0</v>
      </c>
      <c r="CT417" s="2">
        <f t="shared" ref="CT417:CT432" si="598">ROUND(AO417*BA417,2)</f>
        <v>0</v>
      </c>
      <c r="CU417" s="2">
        <f t="shared" ref="CU417:CU432" si="599">AG417</f>
        <v>0</v>
      </c>
      <c r="CV417" s="2">
        <f t="shared" ref="CV417:CV432" si="600">AH417</f>
        <v>0</v>
      </c>
      <c r="CW417" s="2">
        <f t="shared" ref="CW417:CW432" si="601">AI417</f>
        <v>0</v>
      </c>
      <c r="CX417" s="2">
        <f t="shared" ref="CX417:CX432" si="602">AJ417</f>
        <v>0</v>
      </c>
      <c r="CY417" s="2">
        <f>0</f>
        <v>0</v>
      </c>
      <c r="CZ417" s="2">
        <f>0</f>
        <v>0</v>
      </c>
      <c r="DA417" s="2"/>
      <c r="DB417" s="2"/>
      <c r="DC417" s="2" t="s">
        <v>3</v>
      </c>
      <c r="DD417" s="2" t="s">
        <v>3</v>
      </c>
      <c r="DE417" s="2" t="s">
        <v>3</v>
      </c>
      <c r="DF417" s="2" t="s">
        <v>3</v>
      </c>
      <c r="DG417" s="2" t="s">
        <v>3</v>
      </c>
      <c r="DH417" s="2" t="s">
        <v>3</v>
      </c>
      <c r="DI417" s="2" t="s">
        <v>3</v>
      </c>
      <c r="DJ417" s="2" t="s">
        <v>3</v>
      </c>
      <c r="DK417" s="2" t="s">
        <v>3</v>
      </c>
      <c r="DL417" s="2" t="s">
        <v>3</v>
      </c>
      <c r="DM417" s="2" t="s">
        <v>3</v>
      </c>
      <c r="DN417" s="2">
        <v>0</v>
      </c>
      <c r="DO417" s="2">
        <v>0</v>
      </c>
      <c r="DP417" s="2">
        <v>1</v>
      </c>
      <c r="DQ417" s="2">
        <v>1</v>
      </c>
      <c r="DR417" s="2"/>
      <c r="DS417" s="2"/>
      <c r="DT417" s="2"/>
      <c r="DU417" s="2">
        <v>1013</v>
      </c>
      <c r="DV417" s="2" t="s">
        <v>43</v>
      </c>
      <c r="DW417" s="2" t="s">
        <v>43</v>
      </c>
      <c r="DX417" s="2">
        <v>1</v>
      </c>
      <c r="DY417" s="2"/>
      <c r="DZ417" s="2" t="s">
        <v>3</v>
      </c>
      <c r="EA417" s="2" t="s">
        <v>3</v>
      </c>
      <c r="EB417" s="2" t="s">
        <v>3</v>
      </c>
      <c r="EC417" s="2" t="s">
        <v>3</v>
      </c>
      <c r="ED417" s="2"/>
      <c r="EE417" s="2">
        <v>83667261</v>
      </c>
      <c r="EF417" s="2">
        <v>90</v>
      </c>
      <c r="EG417" s="2" t="s">
        <v>321</v>
      </c>
      <c r="EH417" s="2">
        <v>0</v>
      </c>
      <c r="EI417" s="2" t="s">
        <v>3</v>
      </c>
      <c r="EJ417" s="2">
        <v>1</v>
      </c>
      <c r="EK417" s="2">
        <v>900</v>
      </c>
      <c r="EL417" s="2" t="s">
        <v>321</v>
      </c>
      <c r="EM417" s="2" t="s">
        <v>322</v>
      </c>
      <c r="EN417" s="2"/>
      <c r="EO417" s="2" t="s">
        <v>3</v>
      </c>
      <c r="EP417" s="2"/>
      <c r="EQ417" s="2">
        <v>132112</v>
      </c>
      <c r="ER417" s="2">
        <v>0</v>
      </c>
      <c r="ES417" s="2">
        <v>27.56</v>
      </c>
      <c r="ET417" s="2">
        <v>0</v>
      </c>
      <c r="EU417" s="2">
        <v>0</v>
      </c>
      <c r="EV417" s="2">
        <v>0</v>
      </c>
      <c r="EW417" s="2">
        <v>0</v>
      </c>
      <c r="EX417" s="2">
        <v>0</v>
      </c>
      <c r="EY417" s="2">
        <v>0</v>
      </c>
      <c r="EZ417" s="2"/>
      <c r="FA417" s="2"/>
      <c r="FB417" s="2"/>
      <c r="FC417" s="2"/>
      <c r="FD417" s="2"/>
      <c r="FE417" s="2"/>
      <c r="FF417" s="2"/>
      <c r="FG417" s="2"/>
      <c r="FH417" s="2"/>
      <c r="FI417" s="2"/>
      <c r="FJ417" s="2"/>
      <c r="FK417" s="2"/>
      <c r="FL417" s="2"/>
      <c r="FM417" s="2"/>
      <c r="FN417" s="2"/>
      <c r="FO417" s="2"/>
      <c r="FP417" s="2"/>
      <c r="FQ417" s="2">
        <v>0</v>
      </c>
      <c r="FR417" s="2">
        <v>0</v>
      </c>
      <c r="FS417" s="2">
        <v>0</v>
      </c>
      <c r="FT417" s="2"/>
      <c r="FU417" s="2"/>
      <c r="FV417" s="2"/>
      <c r="FW417" s="2"/>
      <c r="FX417" s="2">
        <v>0</v>
      </c>
      <c r="FY417" s="2">
        <v>0</v>
      </c>
      <c r="FZ417" s="2"/>
      <c r="GA417" s="2" t="s">
        <v>3</v>
      </c>
      <c r="GB417" s="2"/>
      <c r="GC417" s="2"/>
      <c r="GD417" s="2">
        <v>1</v>
      </c>
      <c r="GE417" s="2"/>
      <c r="GF417" s="2">
        <v>-1810379406</v>
      </c>
      <c r="GG417" s="2">
        <v>2</v>
      </c>
      <c r="GH417" s="2">
        <v>0</v>
      </c>
      <c r="GI417" s="2">
        <v>-2</v>
      </c>
      <c r="GJ417" s="2">
        <v>0</v>
      </c>
      <c r="GK417" s="2">
        <v>0</v>
      </c>
      <c r="GL417" s="2">
        <f t="shared" ref="GL417:GL432" si="603">ROUND(IF(AND(BH417=3,BI417=3,FS417&lt;&gt;0),P417,0),2)</f>
        <v>0</v>
      </c>
      <c r="GM417" s="2">
        <f t="shared" ref="GM417:GM432" si="604">ROUND(O417+X417+Y417,2)+GX417</f>
        <v>0</v>
      </c>
      <c r="GN417" s="2">
        <f t="shared" ref="GN417:GN432" si="605">IF(OR(BI417=0,BI417=1),GM417-GX417,0)</f>
        <v>0</v>
      </c>
      <c r="GO417" s="2">
        <f t="shared" ref="GO417:GO432" si="606">IF(BI417=2,GM417-GX417,0)</f>
        <v>0</v>
      </c>
      <c r="GP417" s="2">
        <f t="shared" ref="GP417:GP432" si="607">IF(BI417=4,GM417-GX417,0)</f>
        <v>0</v>
      </c>
      <c r="GQ417" s="2"/>
      <c r="GR417" s="2">
        <v>0</v>
      </c>
      <c r="GS417" s="2">
        <v>0</v>
      </c>
      <c r="GT417" s="2">
        <v>0</v>
      </c>
      <c r="GU417" s="2" t="s">
        <v>3</v>
      </c>
      <c r="GV417" s="2">
        <f t="shared" ref="GV417:GV432" si="608">ROUND((GT417),2)</f>
        <v>0</v>
      </c>
      <c r="GW417" s="2">
        <v>1</v>
      </c>
      <c r="GX417" s="2">
        <f t="shared" ref="GX417:GX432" si="609">ROUND(HC417*I417,2)</f>
        <v>0</v>
      </c>
      <c r="GY417" s="2"/>
      <c r="GZ417" s="2"/>
      <c r="HA417" s="2">
        <v>0</v>
      </c>
      <c r="HB417" s="2">
        <v>0</v>
      </c>
      <c r="HC417" s="2">
        <f t="shared" ref="HC417:HC432" si="610">GV417*GW417</f>
        <v>0</v>
      </c>
      <c r="HD417" s="2"/>
      <c r="HE417" s="2" t="s">
        <v>3</v>
      </c>
      <c r="HF417" s="2" t="s">
        <v>3</v>
      </c>
      <c r="HG417" s="2"/>
      <c r="HH417" s="2"/>
      <c r="HI417" s="2"/>
      <c r="HJ417" s="2"/>
      <c r="HK417" s="2"/>
      <c r="HL417" s="2"/>
      <c r="HM417" s="2" t="s">
        <v>3</v>
      </c>
      <c r="HN417" s="2" t="s">
        <v>3</v>
      </c>
      <c r="HO417" s="2" t="s">
        <v>3</v>
      </c>
      <c r="HP417" s="2" t="s">
        <v>3</v>
      </c>
      <c r="HQ417" s="2" t="s">
        <v>3</v>
      </c>
      <c r="HR417" s="2"/>
      <c r="HS417" s="2">
        <v>0</v>
      </c>
      <c r="HT417" s="2"/>
      <c r="HU417" s="2"/>
      <c r="HV417" s="2"/>
      <c r="HW417" s="2"/>
      <c r="HX417" s="2"/>
      <c r="HY417" s="2"/>
      <c r="HZ417" s="2"/>
      <c r="IA417" s="2"/>
      <c r="IB417" s="2"/>
      <c r="IC417" s="2"/>
      <c r="ID417" s="2"/>
      <c r="IE417" s="2"/>
      <c r="IF417" s="2"/>
      <c r="IG417" s="2"/>
      <c r="IH417" s="2"/>
      <c r="II417" s="2"/>
      <c r="IJ417" s="2"/>
      <c r="IK417" s="2">
        <v>0</v>
      </c>
      <c r="IL417" s="2"/>
      <c r="IM417" s="2"/>
      <c r="IN417" s="2"/>
      <c r="IO417" s="2"/>
      <c r="IP417" s="2"/>
      <c r="IQ417" s="2"/>
      <c r="IR417" s="2"/>
      <c r="IS417" s="2"/>
      <c r="IT417" s="2"/>
      <c r="IU417" s="2"/>
    </row>
    <row r="418" spans="1:255" x14ac:dyDescent="0.2">
      <c r="A418">
        <v>17</v>
      </c>
      <c r="B418">
        <v>1</v>
      </c>
      <c r="E418" t="s">
        <v>3</v>
      </c>
      <c r="F418" t="s">
        <v>426</v>
      </c>
      <c r="G418" t="s">
        <v>427</v>
      </c>
      <c r="H418" t="s">
        <v>43</v>
      </c>
      <c r="I418">
        <v>0</v>
      </c>
      <c r="J418">
        <v>0</v>
      </c>
      <c r="K418">
        <v>0</v>
      </c>
      <c r="L418">
        <v>6</v>
      </c>
      <c r="M418">
        <v>6</v>
      </c>
      <c r="N418">
        <f t="shared" si="576"/>
        <v>0</v>
      </c>
      <c r="O418">
        <f t="shared" si="577"/>
        <v>0</v>
      </c>
      <c r="P418">
        <f t="shared" si="578"/>
        <v>0</v>
      </c>
      <c r="Q418">
        <f t="shared" si="579"/>
        <v>0</v>
      </c>
      <c r="R418">
        <f t="shared" si="580"/>
        <v>0</v>
      </c>
      <c r="S418">
        <f t="shared" si="581"/>
        <v>0</v>
      </c>
      <c r="T418">
        <f t="shared" si="582"/>
        <v>0</v>
      </c>
      <c r="U418">
        <f t="shared" si="583"/>
        <v>0</v>
      </c>
      <c r="V418">
        <f t="shared" si="584"/>
        <v>0</v>
      </c>
      <c r="W418">
        <f t="shared" si="585"/>
        <v>0</v>
      </c>
      <c r="X418">
        <f t="shared" si="586"/>
        <v>0</v>
      </c>
      <c r="Y418">
        <f t="shared" si="587"/>
        <v>0</v>
      </c>
      <c r="AA418">
        <v>-1</v>
      </c>
      <c r="AB418">
        <f t="shared" si="588"/>
        <v>27.56</v>
      </c>
      <c r="AC418">
        <f t="shared" si="589"/>
        <v>27.56</v>
      </c>
      <c r="AD418">
        <f t="shared" si="572"/>
        <v>0</v>
      </c>
      <c r="AE418">
        <f t="shared" si="590"/>
        <v>0</v>
      </c>
      <c r="AF418">
        <f t="shared" si="591"/>
        <v>0</v>
      </c>
      <c r="AG418">
        <f t="shared" si="592"/>
        <v>0</v>
      </c>
      <c r="AH418">
        <f t="shared" si="593"/>
        <v>0</v>
      </c>
      <c r="AI418">
        <f t="shared" si="594"/>
        <v>0</v>
      </c>
      <c r="AJ418">
        <f t="shared" si="595"/>
        <v>0</v>
      </c>
      <c r="AK418">
        <v>27.56</v>
      </c>
      <c r="AL418">
        <v>27.56</v>
      </c>
      <c r="AM418">
        <v>0</v>
      </c>
      <c r="AN418">
        <v>0</v>
      </c>
      <c r="AO418">
        <v>0</v>
      </c>
      <c r="AP418">
        <v>0</v>
      </c>
      <c r="AQ418">
        <v>0</v>
      </c>
      <c r="AR418">
        <v>0</v>
      </c>
      <c r="AS418">
        <v>0</v>
      </c>
      <c r="AT418">
        <v>0</v>
      </c>
      <c r="AU418">
        <v>0</v>
      </c>
      <c r="AV418">
        <v>1</v>
      </c>
      <c r="AW418">
        <v>1</v>
      </c>
      <c r="AZ418">
        <v>1</v>
      </c>
      <c r="BA418">
        <v>1</v>
      </c>
      <c r="BB418">
        <v>1</v>
      </c>
      <c r="BC418">
        <v>1</v>
      </c>
      <c r="BD418" t="s">
        <v>3</v>
      </c>
      <c r="BE418" t="s">
        <v>3</v>
      </c>
      <c r="BF418" t="s">
        <v>3</v>
      </c>
      <c r="BG418" t="s">
        <v>3</v>
      </c>
      <c r="BH418">
        <v>3</v>
      </c>
      <c r="BI418">
        <v>1</v>
      </c>
      <c r="BJ418" t="s">
        <v>426</v>
      </c>
      <c r="BM418">
        <v>900</v>
      </c>
      <c r="BN418">
        <v>0</v>
      </c>
      <c r="BO418" t="s">
        <v>3</v>
      </c>
      <c r="BP418">
        <v>0</v>
      </c>
      <c r="BQ418">
        <v>90</v>
      </c>
      <c r="BR418">
        <v>0</v>
      </c>
      <c r="BS418">
        <v>1</v>
      </c>
      <c r="BT418">
        <v>1</v>
      </c>
      <c r="BU418">
        <v>1</v>
      </c>
      <c r="BV418">
        <v>1</v>
      </c>
      <c r="BW418">
        <v>1</v>
      </c>
      <c r="BX418">
        <v>1</v>
      </c>
      <c r="BY418" t="s">
        <v>3</v>
      </c>
      <c r="BZ418">
        <v>0</v>
      </c>
      <c r="CA418">
        <v>0</v>
      </c>
      <c r="CB418" t="s">
        <v>3</v>
      </c>
      <c r="CE418">
        <v>0</v>
      </c>
      <c r="CF418">
        <v>0</v>
      </c>
      <c r="CG418">
        <v>0</v>
      </c>
      <c r="CH418">
        <v>0</v>
      </c>
      <c r="CI418">
        <v>0</v>
      </c>
      <c r="CJ418">
        <v>0</v>
      </c>
      <c r="CK418">
        <v>0</v>
      </c>
      <c r="CL418">
        <v>0</v>
      </c>
      <c r="CM418">
        <v>0</v>
      </c>
      <c r="CN418" t="s">
        <v>3</v>
      </c>
      <c r="CO418">
        <v>0</v>
      </c>
      <c r="CP418">
        <f t="shared" si="596"/>
        <v>0</v>
      </c>
      <c r="CQ418">
        <f t="shared" si="573"/>
        <v>27.56</v>
      </c>
      <c r="CR418">
        <f t="shared" si="574"/>
        <v>0</v>
      </c>
      <c r="CS418">
        <f t="shared" si="597"/>
        <v>0</v>
      </c>
      <c r="CT418">
        <f t="shared" si="598"/>
        <v>0</v>
      </c>
      <c r="CU418">
        <f t="shared" si="599"/>
        <v>0</v>
      </c>
      <c r="CV418">
        <f t="shared" si="600"/>
        <v>0</v>
      </c>
      <c r="CW418">
        <f t="shared" si="601"/>
        <v>0</v>
      </c>
      <c r="CX418">
        <f t="shared" si="602"/>
        <v>0</v>
      </c>
      <c r="CY418">
        <f>0</f>
        <v>0</v>
      </c>
      <c r="CZ418">
        <f>0</f>
        <v>0</v>
      </c>
      <c r="DC418" t="s">
        <v>3</v>
      </c>
      <c r="DD418" t="s">
        <v>3</v>
      </c>
      <c r="DE418" t="s">
        <v>3</v>
      </c>
      <c r="DF418" t="s">
        <v>3</v>
      </c>
      <c r="DG418" t="s">
        <v>3</v>
      </c>
      <c r="DH418" t="s">
        <v>3</v>
      </c>
      <c r="DI418" t="s">
        <v>3</v>
      </c>
      <c r="DJ418" t="s">
        <v>3</v>
      </c>
      <c r="DK418" t="s">
        <v>3</v>
      </c>
      <c r="DL418" t="s">
        <v>3</v>
      </c>
      <c r="DM418" t="s">
        <v>3</v>
      </c>
      <c r="DN418">
        <v>0</v>
      </c>
      <c r="DO418">
        <v>0</v>
      </c>
      <c r="DP418">
        <v>1</v>
      </c>
      <c r="DQ418">
        <v>1</v>
      </c>
      <c r="DU418">
        <v>1013</v>
      </c>
      <c r="DV418" t="s">
        <v>43</v>
      </c>
      <c r="DW418" t="s">
        <v>43</v>
      </c>
      <c r="DX418">
        <v>1</v>
      </c>
      <c r="DZ418" t="s">
        <v>3</v>
      </c>
      <c r="EA418" t="s">
        <v>3</v>
      </c>
      <c r="EB418" t="s">
        <v>3</v>
      </c>
      <c r="EC418" t="s">
        <v>3</v>
      </c>
      <c r="EE418">
        <v>83667261</v>
      </c>
      <c r="EF418">
        <v>90</v>
      </c>
      <c r="EG418" t="s">
        <v>321</v>
      </c>
      <c r="EH418">
        <v>0</v>
      </c>
      <c r="EI418" t="s">
        <v>3</v>
      </c>
      <c r="EJ418">
        <v>1</v>
      </c>
      <c r="EK418">
        <v>900</v>
      </c>
      <c r="EL418" t="s">
        <v>321</v>
      </c>
      <c r="EM418" t="s">
        <v>322</v>
      </c>
      <c r="EO418" t="s">
        <v>3</v>
      </c>
      <c r="EQ418">
        <v>132112</v>
      </c>
      <c r="ER418">
        <v>0</v>
      </c>
      <c r="ES418">
        <v>27.56</v>
      </c>
      <c r="ET418">
        <v>0</v>
      </c>
      <c r="EU418">
        <v>0</v>
      </c>
      <c r="EV418">
        <v>0</v>
      </c>
      <c r="EW418">
        <v>0</v>
      </c>
      <c r="EX418">
        <v>0</v>
      </c>
      <c r="EY418">
        <v>0</v>
      </c>
      <c r="FQ418">
        <v>0</v>
      </c>
      <c r="FR418">
        <v>0</v>
      </c>
      <c r="FS418">
        <v>0</v>
      </c>
      <c r="FX418">
        <v>0</v>
      </c>
      <c r="FY418">
        <v>0</v>
      </c>
      <c r="GA418" t="s">
        <v>3</v>
      </c>
      <c r="GD418">
        <v>1</v>
      </c>
      <c r="GF418">
        <v>-1810379406</v>
      </c>
      <c r="GG418">
        <v>2</v>
      </c>
      <c r="GH418">
        <v>0</v>
      </c>
      <c r="GI418">
        <v>-2</v>
      </c>
      <c r="GJ418">
        <v>0</v>
      </c>
      <c r="GK418">
        <v>0</v>
      </c>
      <c r="GL418">
        <f t="shared" si="603"/>
        <v>0</v>
      </c>
      <c r="GM418">
        <f t="shared" si="604"/>
        <v>0</v>
      </c>
      <c r="GN418">
        <f t="shared" si="605"/>
        <v>0</v>
      </c>
      <c r="GO418">
        <f t="shared" si="606"/>
        <v>0</v>
      </c>
      <c r="GP418">
        <f t="shared" si="607"/>
        <v>0</v>
      </c>
      <c r="GR418">
        <v>0</v>
      </c>
      <c r="GS418">
        <v>0</v>
      </c>
      <c r="GT418">
        <v>0</v>
      </c>
      <c r="GU418" t="s">
        <v>3</v>
      </c>
      <c r="GV418">
        <f t="shared" si="608"/>
        <v>0</v>
      </c>
      <c r="GW418">
        <v>1</v>
      </c>
      <c r="GX418">
        <f t="shared" si="609"/>
        <v>0</v>
      </c>
      <c r="HA418">
        <v>0</v>
      </c>
      <c r="HB418">
        <v>0</v>
      </c>
      <c r="HC418">
        <f t="shared" si="610"/>
        <v>0</v>
      </c>
      <c r="HE418" t="s">
        <v>3</v>
      </c>
      <c r="HF418" t="s">
        <v>3</v>
      </c>
      <c r="HM418" t="s">
        <v>3</v>
      </c>
      <c r="HN418" t="s">
        <v>3</v>
      </c>
      <c r="HO418" t="s">
        <v>3</v>
      </c>
      <c r="HP418" t="s">
        <v>3</v>
      </c>
      <c r="HQ418" t="s">
        <v>3</v>
      </c>
      <c r="HS418">
        <v>0</v>
      </c>
      <c r="IK418">
        <v>0</v>
      </c>
    </row>
    <row r="419" spans="1:255" x14ac:dyDescent="0.2">
      <c r="A419" s="2">
        <v>17</v>
      </c>
      <c r="B419" s="2">
        <v>1</v>
      </c>
      <c r="C419" s="2"/>
      <c r="D419" s="2"/>
      <c r="E419" s="2" t="s">
        <v>3</v>
      </c>
      <c r="F419" s="2" t="s">
        <v>428</v>
      </c>
      <c r="G419" s="2" t="s">
        <v>429</v>
      </c>
      <c r="H419" s="2" t="s">
        <v>43</v>
      </c>
      <c r="I419" s="2">
        <v>0</v>
      </c>
      <c r="J419" s="2">
        <v>0</v>
      </c>
      <c r="K419" s="2">
        <v>0</v>
      </c>
      <c r="L419" s="2">
        <v>3</v>
      </c>
      <c r="M419" s="2">
        <v>3</v>
      </c>
      <c r="N419" s="2">
        <f t="shared" si="576"/>
        <v>0</v>
      </c>
      <c r="O419" s="2">
        <f t="shared" si="577"/>
        <v>0</v>
      </c>
      <c r="P419" s="2">
        <f t="shared" si="578"/>
        <v>0</v>
      </c>
      <c r="Q419" s="2">
        <f t="shared" si="579"/>
        <v>0</v>
      </c>
      <c r="R419" s="2">
        <f t="shared" si="580"/>
        <v>0</v>
      </c>
      <c r="S419" s="2">
        <f t="shared" si="581"/>
        <v>0</v>
      </c>
      <c r="T419" s="2">
        <f t="shared" si="582"/>
        <v>0</v>
      </c>
      <c r="U419" s="2">
        <f t="shared" si="583"/>
        <v>0</v>
      </c>
      <c r="V419" s="2">
        <f t="shared" si="584"/>
        <v>0</v>
      </c>
      <c r="W419" s="2">
        <f t="shared" si="585"/>
        <v>0</v>
      </c>
      <c r="X419" s="2">
        <f t="shared" si="586"/>
        <v>0</v>
      </c>
      <c r="Y419" s="2">
        <f t="shared" si="587"/>
        <v>0</v>
      </c>
      <c r="Z419" s="2"/>
      <c r="AA419" s="2">
        <v>-1</v>
      </c>
      <c r="AB419" s="2">
        <f t="shared" si="588"/>
        <v>13.77</v>
      </c>
      <c r="AC419" s="2">
        <f t="shared" si="589"/>
        <v>13.77</v>
      </c>
      <c r="AD419" s="2">
        <f t="shared" si="572"/>
        <v>0</v>
      </c>
      <c r="AE419" s="2">
        <f t="shared" si="590"/>
        <v>0</v>
      </c>
      <c r="AF419" s="2">
        <f t="shared" si="591"/>
        <v>0</v>
      </c>
      <c r="AG419" s="2">
        <f t="shared" si="592"/>
        <v>0</v>
      </c>
      <c r="AH419" s="2">
        <f t="shared" si="593"/>
        <v>0</v>
      </c>
      <c r="AI419" s="2">
        <f t="shared" si="594"/>
        <v>0</v>
      </c>
      <c r="AJ419" s="2">
        <f t="shared" si="595"/>
        <v>0</v>
      </c>
      <c r="AK419" s="2">
        <v>13.77</v>
      </c>
      <c r="AL419" s="2">
        <v>13.77</v>
      </c>
      <c r="AM419" s="2">
        <v>0</v>
      </c>
      <c r="AN419" s="2">
        <v>0</v>
      </c>
      <c r="AO419" s="2">
        <v>0</v>
      </c>
      <c r="AP419" s="2">
        <v>0</v>
      </c>
      <c r="AQ419" s="2">
        <v>0</v>
      </c>
      <c r="AR419" s="2">
        <v>0</v>
      </c>
      <c r="AS419" s="2">
        <v>0</v>
      </c>
      <c r="AT419" s="2">
        <v>0</v>
      </c>
      <c r="AU419" s="2">
        <v>0</v>
      </c>
      <c r="AV419" s="2">
        <v>1</v>
      </c>
      <c r="AW419" s="2">
        <v>1</v>
      </c>
      <c r="AX419" s="2"/>
      <c r="AY419" s="2"/>
      <c r="AZ419" s="2">
        <v>1</v>
      </c>
      <c r="BA419" s="2">
        <v>1</v>
      </c>
      <c r="BB419" s="2">
        <v>1</v>
      </c>
      <c r="BC419" s="2">
        <v>1</v>
      </c>
      <c r="BD419" s="2" t="s">
        <v>3</v>
      </c>
      <c r="BE419" s="2" t="s">
        <v>3</v>
      </c>
      <c r="BF419" s="2" t="s">
        <v>3</v>
      </c>
      <c r="BG419" s="2" t="s">
        <v>3</v>
      </c>
      <c r="BH419" s="2">
        <v>3</v>
      </c>
      <c r="BI419" s="2">
        <v>1</v>
      </c>
      <c r="BJ419" s="2" t="s">
        <v>428</v>
      </c>
      <c r="BK419" s="2"/>
      <c r="BL419" s="2"/>
      <c r="BM419" s="2">
        <v>900</v>
      </c>
      <c r="BN419" s="2">
        <v>0</v>
      </c>
      <c r="BO419" s="2" t="s">
        <v>3</v>
      </c>
      <c r="BP419" s="2">
        <v>0</v>
      </c>
      <c r="BQ419" s="2">
        <v>90</v>
      </c>
      <c r="BR419" s="2">
        <v>0</v>
      </c>
      <c r="BS419" s="2">
        <v>1</v>
      </c>
      <c r="BT419" s="2">
        <v>1</v>
      </c>
      <c r="BU419" s="2">
        <v>1</v>
      </c>
      <c r="BV419" s="2">
        <v>1</v>
      </c>
      <c r="BW419" s="2">
        <v>1</v>
      </c>
      <c r="BX419" s="2">
        <v>1</v>
      </c>
      <c r="BY419" s="2" t="s">
        <v>3</v>
      </c>
      <c r="BZ419" s="2">
        <v>0</v>
      </c>
      <c r="CA419" s="2">
        <v>0</v>
      </c>
      <c r="CB419" s="2" t="s">
        <v>3</v>
      </c>
      <c r="CC419" s="2"/>
      <c r="CD419" s="2"/>
      <c r="CE419" s="2">
        <v>0</v>
      </c>
      <c r="CF419" s="2">
        <v>0</v>
      </c>
      <c r="CG419" s="2">
        <v>0</v>
      </c>
      <c r="CH419" s="2">
        <v>0</v>
      </c>
      <c r="CI419" s="2">
        <v>0</v>
      </c>
      <c r="CJ419" s="2">
        <v>0</v>
      </c>
      <c r="CK419" s="2">
        <v>0</v>
      </c>
      <c r="CL419" s="2">
        <v>0</v>
      </c>
      <c r="CM419" s="2">
        <v>0</v>
      </c>
      <c r="CN419" s="2" t="s">
        <v>3</v>
      </c>
      <c r="CO419" s="2">
        <v>0</v>
      </c>
      <c r="CP419" s="2">
        <f t="shared" si="596"/>
        <v>0</v>
      </c>
      <c r="CQ419" s="2">
        <f t="shared" si="573"/>
        <v>13.77</v>
      </c>
      <c r="CR419" s="2">
        <f t="shared" si="574"/>
        <v>0</v>
      </c>
      <c r="CS419" s="2">
        <f t="shared" si="597"/>
        <v>0</v>
      </c>
      <c r="CT419" s="2">
        <f t="shared" si="598"/>
        <v>0</v>
      </c>
      <c r="CU419" s="2">
        <f t="shared" si="599"/>
        <v>0</v>
      </c>
      <c r="CV419" s="2">
        <f t="shared" si="600"/>
        <v>0</v>
      </c>
      <c r="CW419" s="2">
        <f t="shared" si="601"/>
        <v>0</v>
      </c>
      <c r="CX419" s="2">
        <f t="shared" si="602"/>
        <v>0</v>
      </c>
      <c r="CY419" s="2">
        <f>0</f>
        <v>0</v>
      </c>
      <c r="CZ419" s="2">
        <f>0</f>
        <v>0</v>
      </c>
      <c r="DA419" s="2"/>
      <c r="DB419" s="2"/>
      <c r="DC419" s="2" t="s">
        <v>3</v>
      </c>
      <c r="DD419" s="2" t="s">
        <v>3</v>
      </c>
      <c r="DE419" s="2" t="s">
        <v>3</v>
      </c>
      <c r="DF419" s="2" t="s">
        <v>3</v>
      </c>
      <c r="DG419" s="2" t="s">
        <v>3</v>
      </c>
      <c r="DH419" s="2" t="s">
        <v>3</v>
      </c>
      <c r="DI419" s="2" t="s">
        <v>3</v>
      </c>
      <c r="DJ419" s="2" t="s">
        <v>3</v>
      </c>
      <c r="DK419" s="2" t="s">
        <v>3</v>
      </c>
      <c r="DL419" s="2" t="s">
        <v>3</v>
      </c>
      <c r="DM419" s="2" t="s">
        <v>3</v>
      </c>
      <c r="DN419" s="2">
        <v>0</v>
      </c>
      <c r="DO419" s="2">
        <v>0</v>
      </c>
      <c r="DP419" s="2">
        <v>1</v>
      </c>
      <c r="DQ419" s="2">
        <v>1</v>
      </c>
      <c r="DR419" s="2"/>
      <c r="DS419" s="2"/>
      <c r="DT419" s="2"/>
      <c r="DU419" s="2">
        <v>1013</v>
      </c>
      <c r="DV419" s="2" t="s">
        <v>43</v>
      </c>
      <c r="DW419" s="2" t="s">
        <v>43</v>
      </c>
      <c r="DX419" s="2">
        <v>1</v>
      </c>
      <c r="DY419" s="2"/>
      <c r="DZ419" s="2" t="s">
        <v>3</v>
      </c>
      <c r="EA419" s="2" t="s">
        <v>3</v>
      </c>
      <c r="EB419" s="2" t="s">
        <v>3</v>
      </c>
      <c r="EC419" s="2" t="s">
        <v>3</v>
      </c>
      <c r="ED419" s="2"/>
      <c r="EE419" s="2">
        <v>83667261</v>
      </c>
      <c r="EF419" s="2">
        <v>90</v>
      </c>
      <c r="EG419" s="2" t="s">
        <v>321</v>
      </c>
      <c r="EH419" s="2">
        <v>0</v>
      </c>
      <c r="EI419" s="2" t="s">
        <v>3</v>
      </c>
      <c r="EJ419" s="2">
        <v>1</v>
      </c>
      <c r="EK419" s="2">
        <v>900</v>
      </c>
      <c r="EL419" s="2" t="s">
        <v>321</v>
      </c>
      <c r="EM419" s="2" t="s">
        <v>322</v>
      </c>
      <c r="EN419" s="2"/>
      <c r="EO419" s="2" t="s">
        <v>3</v>
      </c>
      <c r="EP419" s="2"/>
      <c r="EQ419" s="2">
        <v>132112</v>
      </c>
      <c r="ER419" s="2">
        <v>0</v>
      </c>
      <c r="ES419" s="2">
        <v>13.77</v>
      </c>
      <c r="ET419" s="2">
        <v>0</v>
      </c>
      <c r="EU419" s="2">
        <v>0</v>
      </c>
      <c r="EV419" s="2">
        <v>0</v>
      </c>
      <c r="EW419" s="2">
        <v>0</v>
      </c>
      <c r="EX419" s="2">
        <v>0</v>
      </c>
      <c r="EY419" s="2">
        <v>0</v>
      </c>
      <c r="EZ419" s="2"/>
      <c r="FA419" s="2"/>
      <c r="FB419" s="2"/>
      <c r="FC419" s="2"/>
      <c r="FD419" s="2"/>
      <c r="FE419" s="2"/>
      <c r="FF419" s="2"/>
      <c r="FG419" s="2"/>
      <c r="FH419" s="2"/>
      <c r="FI419" s="2"/>
      <c r="FJ419" s="2"/>
      <c r="FK419" s="2"/>
      <c r="FL419" s="2"/>
      <c r="FM419" s="2"/>
      <c r="FN419" s="2"/>
      <c r="FO419" s="2"/>
      <c r="FP419" s="2"/>
      <c r="FQ419" s="2">
        <v>0</v>
      </c>
      <c r="FR419" s="2">
        <v>0</v>
      </c>
      <c r="FS419" s="2">
        <v>0</v>
      </c>
      <c r="FT419" s="2"/>
      <c r="FU419" s="2"/>
      <c r="FV419" s="2"/>
      <c r="FW419" s="2"/>
      <c r="FX419" s="2">
        <v>0</v>
      </c>
      <c r="FY419" s="2">
        <v>0</v>
      </c>
      <c r="FZ419" s="2"/>
      <c r="GA419" s="2" t="s">
        <v>3</v>
      </c>
      <c r="GB419" s="2"/>
      <c r="GC419" s="2"/>
      <c r="GD419" s="2">
        <v>1</v>
      </c>
      <c r="GE419" s="2"/>
      <c r="GF419" s="2">
        <v>1085818571</v>
      </c>
      <c r="GG419" s="2">
        <v>2</v>
      </c>
      <c r="GH419" s="2">
        <v>0</v>
      </c>
      <c r="GI419" s="2">
        <v>-2</v>
      </c>
      <c r="GJ419" s="2">
        <v>0</v>
      </c>
      <c r="GK419" s="2">
        <v>0</v>
      </c>
      <c r="GL419" s="2">
        <f t="shared" si="603"/>
        <v>0</v>
      </c>
      <c r="GM419" s="2">
        <f t="shared" si="604"/>
        <v>0</v>
      </c>
      <c r="GN419" s="2">
        <f t="shared" si="605"/>
        <v>0</v>
      </c>
      <c r="GO419" s="2">
        <f t="shared" si="606"/>
        <v>0</v>
      </c>
      <c r="GP419" s="2">
        <f t="shared" si="607"/>
        <v>0</v>
      </c>
      <c r="GQ419" s="2"/>
      <c r="GR419" s="2">
        <v>0</v>
      </c>
      <c r="GS419" s="2">
        <v>0</v>
      </c>
      <c r="GT419" s="2">
        <v>0</v>
      </c>
      <c r="GU419" s="2" t="s">
        <v>3</v>
      </c>
      <c r="GV419" s="2">
        <f t="shared" si="608"/>
        <v>0</v>
      </c>
      <c r="GW419" s="2">
        <v>1</v>
      </c>
      <c r="GX419" s="2">
        <f t="shared" si="609"/>
        <v>0</v>
      </c>
      <c r="GY419" s="2"/>
      <c r="GZ419" s="2"/>
      <c r="HA419" s="2">
        <v>0</v>
      </c>
      <c r="HB419" s="2">
        <v>0</v>
      </c>
      <c r="HC419" s="2">
        <f t="shared" si="610"/>
        <v>0</v>
      </c>
      <c r="HD419" s="2"/>
      <c r="HE419" s="2" t="s">
        <v>3</v>
      </c>
      <c r="HF419" s="2" t="s">
        <v>3</v>
      </c>
      <c r="HG419" s="2"/>
      <c r="HH419" s="2"/>
      <c r="HI419" s="2"/>
      <c r="HJ419" s="2"/>
      <c r="HK419" s="2"/>
      <c r="HL419" s="2"/>
      <c r="HM419" s="2" t="s">
        <v>3</v>
      </c>
      <c r="HN419" s="2" t="s">
        <v>3</v>
      </c>
      <c r="HO419" s="2" t="s">
        <v>3</v>
      </c>
      <c r="HP419" s="2" t="s">
        <v>3</v>
      </c>
      <c r="HQ419" s="2" t="s">
        <v>3</v>
      </c>
      <c r="HR419" s="2"/>
      <c r="HS419" s="2">
        <v>0</v>
      </c>
      <c r="HT419" s="2"/>
      <c r="HU419" s="2"/>
      <c r="HV419" s="2"/>
      <c r="HW419" s="2"/>
      <c r="HX419" s="2"/>
      <c r="HY419" s="2"/>
      <c r="HZ419" s="2"/>
      <c r="IA419" s="2"/>
      <c r="IB419" s="2"/>
      <c r="IC419" s="2"/>
      <c r="ID419" s="2"/>
      <c r="IE419" s="2"/>
      <c r="IF419" s="2"/>
      <c r="IG419" s="2"/>
      <c r="IH419" s="2"/>
      <c r="II419" s="2"/>
      <c r="IJ419" s="2"/>
      <c r="IK419" s="2">
        <v>0</v>
      </c>
      <c r="IL419" s="2"/>
      <c r="IM419" s="2"/>
      <c r="IN419" s="2"/>
      <c r="IO419" s="2"/>
      <c r="IP419" s="2"/>
      <c r="IQ419" s="2"/>
      <c r="IR419" s="2"/>
      <c r="IS419" s="2"/>
      <c r="IT419" s="2"/>
      <c r="IU419" s="2"/>
    </row>
    <row r="420" spans="1:255" x14ac:dyDescent="0.2">
      <c r="A420">
        <v>17</v>
      </c>
      <c r="B420">
        <v>1</v>
      </c>
      <c r="E420" t="s">
        <v>3</v>
      </c>
      <c r="F420" t="s">
        <v>428</v>
      </c>
      <c r="G420" t="s">
        <v>429</v>
      </c>
      <c r="H420" t="s">
        <v>43</v>
      </c>
      <c r="I420">
        <v>0</v>
      </c>
      <c r="J420">
        <v>0</v>
      </c>
      <c r="K420">
        <v>0</v>
      </c>
      <c r="L420">
        <v>3</v>
      </c>
      <c r="M420">
        <v>3</v>
      </c>
      <c r="N420">
        <f t="shared" si="576"/>
        <v>0</v>
      </c>
      <c r="O420">
        <f t="shared" si="577"/>
        <v>0</v>
      </c>
      <c r="P420">
        <f t="shared" si="578"/>
        <v>0</v>
      </c>
      <c r="Q420">
        <f t="shared" si="579"/>
        <v>0</v>
      </c>
      <c r="R420">
        <f t="shared" si="580"/>
        <v>0</v>
      </c>
      <c r="S420">
        <f t="shared" si="581"/>
        <v>0</v>
      </c>
      <c r="T420">
        <f t="shared" si="582"/>
        <v>0</v>
      </c>
      <c r="U420">
        <f t="shared" si="583"/>
        <v>0</v>
      </c>
      <c r="V420">
        <f t="shared" si="584"/>
        <v>0</v>
      </c>
      <c r="W420">
        <f t="shared" si="585"/>
        <v>0</v>
      </c>
      <c r="X420">
        <f t="shared" si="586"/>
        <v>0</v>
      </c>
      <c r="Y420">
        <f t="shared" si="587"/>
        <v>0</v>
      </c>
      <c r="AA420">
        <v>-1</v>
      </c>
      <c r="AB420">
        <f t="shared" si="588"/>
        <v>13.77</v>
      </c>
      <c r="AC420">
        <f t="shared" si="589"/>
        <v>13.77</v>
      </c>
      <c r="AD420">
        <f t="shared" si="572"/>
        <v>0</v>
      </c>
      <c r="AE420">
        <f t="shared" si="590"/>
        <v>0</v>
      </c>
      <c r="AF420">
        <f t="shared" si="591"/>
        <v>0</v>
      </c>
      <c r="AG420">
        <f t="shared" si="592"/>
        <v>0</v>
      </c>
      <c r="AH420">
        <f t="shared" si="593"/>
        <v>0</v>
      </c>
      <c r="AI420">
        <f t="shared" si="594"/>
        <v>0</v>
      </c>
      <c r="AJ420">
        <f t="shared" si="595"/>
        <v>0</v>
      </c>
      <c r="AK420">
        <v>13.77</v>
      </c>
      <c r="AL420">
        <v>13.77</v>
      </c>
      <c r="AM420">
        <v>0</v>
      </c>
      <c r="AN420">
        <v>0</v>
      </c>
      <c r="AO420">
        <v>0</v>
      </c>
      <c r="AP420">
        <v>0</v>
      </c>
      <c r="AQ420">
        <v>0</v>
      </c>
      <c r="AR420">
        <v>0</v>
      </c>
      <c r="AS420">
        <v>0</v>
      </c>
      <c r="AT420">
        <v>0</v>
      </c>
      <c r="AU420">
        <v>0</v>
      </c>
      <c r="AV420">
        <v>1</v>
      </c>
      <c r="AW420">
        <v>1</v>
      </c>
      <c r="AZ420">
        <v>1</v>
      </c>
      <c r="BA420">
        <v>1</v>
      </c>
      <c r="BB420">
        <v>1</v>
      </c>
      <c r="BC420">
        <v>1</v>
      </c>
      <c r="BD420" t="s">
        <v>3</v>
      </c>
      <c r="BE420" t="s">
        <v>3</v>
      </c>
      <c r="BF420" t="s">
        <v>3</v>
      </c>
      <c r="BG420" t="s">
        <v>3</v>
      </c>
      <c r="BH420">
        <v>3</v>
      </c>
      <c r="BI420">
        <v>1</v>
      </c>
      <c r="BJ420" t="s">
        <v>428</v>
      </c>
      <c r="BM420">
        <v>900</v>
      </c>
      <c r="BN420">
        <v>0</v>
      </c>
      <c r="BO420" t="s">
        <v>3</v>
      </c>
      <c r="BP420">
        <v>0</v>
      </c>
      <c r="BQ420">
        <v>90</v>
      </c>
      <c r="BR420">
        <v>0</v>
      </c>
      <c r="BS420">
        <v>1</v>
      </c>
      <c r="BT420">
        <v>1</v>
      </c>
      <c r="BU420">
        <v>1</v>
      </c>
      <c r="BV420">
        <v>1</v>
      </c>
      <c r="BW420">
        <v>1</v>
      </c>
      <c r="BX420">
        <v>1</v>
      </c>
      <c r="BY420" t="s">
        <v>3</v>
      </c>
      <c r="BZ420">
        <v>0</v>
      </c>
      <c r="CA420">
        <v>0</v>
      </c>
      <c r="CB420" t="s">
        <v>3</v>
      </c>
      <c r="CE420">
        <v>0</v>
      </c>
      <c r="CF420">
        <v>0</v>
      </c>
      <c r="CG420">
        <v>0</v>
      </c>
      <c r="CH420">
        <v>0</v>
      </c>
      <c r="CI420">
        <v>0</v>
      </c>
      <c r="CJ420">
        <v>0</v>
      </c>
      <c r="CK420">
        <v>0</v>
      </c>
      <c r="CL420">
        <v>0</v>
      </c>
      <c r="CM420">
        <v>0</v>
      </c>
      <c r="CN420" t="s">
        <v>3</v>
      </c>
      <c r="CO420">
        <v>0</v>
      </c>
      <c r="CP420">
        <f t="shared" si="596"/>
        <v>0</v>
      </c>
      <c r="CQ420">
        <f t="shared" si="573"/>
        <v>13.77</v>
      </c>
      <c r="CR420">
        <f t="shared" si="574"/>
        <v>0</v>
      </c>
      <c r="CS420">
        <f t="shared" si="597"/>
        <v>0</v>
      </c>
      <c r="CT420">
        <f t="shared" si="598"/>
        <v>0</v>
      </c>
      <c r="CU420">
        <f t="shared" si="599"/>
        <v>0</v>
      </c>
      <c r="CV420">
        <f t="shared" si="600"/>
        <v>0</v>
      </c>
      <c r="CW420">
        <f t="shared" si="601"/>
        <v>0</v>
      </c>
      <c r="CX420">
        <f t="shared" si="602"/>
        <v>0</v>
      </c>
      <c r="CY420">
        <f>0</f>
        <v>0</v>
      </c>
      <c r="CZ420">
        <f>0</f>
        <v>0</v>
      </c>
      <c r="DC420" t="s">
        <v>3</v>
      </c>
      <c r="DD420" t="s">
        <v>3</v>
      </c>
      <c r="DE420" t="s">
        <v>3</v>
      </c>
      <c r="DF420" t="s">
        <v>3</v>
      </c>
      <c r="DG420" t="s">
        <v>3</v>
      </c>
      <c r="DH420" t="s">
        <v>3</v>
      </c>
      <c r="DI420" t="s">
        <v>3</v>
      </c>
      <c r="DJ420" t="s">
        <v>3</v>
      </c>
      <c r="DK420" t="s">
        <v>3</v>
      </c>
      <c r="DL420" t="s">
        <v>3</v>
      </c>
      <c r="DM420" t="s">
        <v>3</v>
      </c>
      <c r="DN420">
        <v>0</v>
      </c>
      <c r="DO420">
        <v>0</v>
      </c>
      <c r="DP420">
        <v>1</v>
      </c>
      <c r="DQ420">
        <v>1</v>
      </c>
      <c r="DU420">
        <v>1013</v>
      </c>
      <c r="DV420" t="s">
        <v>43</v>
      </c>
      <c r="DW420" t="s">
        <v>43</v>
      </c>
      <c r="DX420">
        <v>1</v>
      </c>
      <c r="DZ420" t="s">
        <v>3</v>
      </c>
      <c r="EA420" t="s">
        <v>3</v>
      </c>
      <c r="EB420" t="s">
        <v>3</v>
      </c>
      <c r="EC420" t="s">
        <v>3</v>
      </c>
      <c r="EE420">
        <v>83667261</v>
      </c>
      <c r="EF420">
        <v>90</v>
      </c>
      <c r="EG420" t="s">
        <v>321</v>
      </c>
      <c r="EH420">
        <v>0</v>
      </c>
      <c r="EI420" t="s">
        <v>3</v>
      </c>
      <c r="EJ420">
        <v>1</v>
      </c>
      <c r="EK420">
        <v>900</v>
      </c>
      <c r="EL420" t="s">
        <v>321</v>
      </c>
      <c r="EM420" t="s">
        <v>322</v>
      </c>
      <c r="EO420" t="s">
        <v>3</v>
      </c>
      <c r="EQ420">
        <v>132112</v>
      </c>
      <c r="ER420">
        <v>0</v>
      </c>
      <c r="ES420">
        <v>13.77</v>
      </c>
      <c r="ET420">
        <v>0</v>
      </c>
      <c r="EU420">
        <v>0</v>
      </c>
      <c r="EV420">
        <v>0</v>
      </c>
      <c r="EW420">
        <v>0</v>
      </c>
      <c r="EX420">
        <v>0</v>
      </c>
      <c r="EY420">
        <v>0</v>
      </c>
      <c r="FQ420">
        <v>0</v>
      </c>
      <c r="FR420">
        <v>0</v>
      </c>
      <c r="FS420">
        <v>0</v>
      </c>
      <c r="FX420">
        <v>0</v>
      </c>
      <c r="FY420">
        <v>0</v>
      </c>
      <c r="GA420" t="s">
        <v>3</v>
      </c>
      <c r="GD420">
        <v>1</v>
      </c>
      <c r="GF420">
        <v>1085818571</v>
      </c>
      <c r="GG420">
        <v>2</v>
      </c>
      <c r="GH420">
        <v>0</v>
      </c>
      <c r="GI420">
        <v>-2</v>
      </c>
      <c r="GJ420">
        <v>0</v>
      </c>
      <c r="GK420">
        <v>0</v>
      </c>
      <c r="GL420">
        <f t="shared" si="603"/>
        <v>0</v>
      </c>
      <c r="GM420">
        <f t="shared" si="604"/>
        <v>0</v>
      </c>
      <c r="GN420">
        <f t="shared" si="605"/>
        <v>0</v>
      </c>
      <c r="GO420">
        <f t="shared" si="606"/>
        <v>0</v>
      </c>
      <c r="GP420">
        <f t="shared" si="607"/>
        <v>0</v>
      </c>
      <c r="GR420">
        <v>0</v>
      </c>
      <c r="GS420">
        <v>0</v>
      </c>
      <c r="GT420">
        <v>0</v>
      </c>
      <c r="GU420" t="s">
        <v>3</v>
      </c>
      <c r="GV420">
        <f t="shared" si="608"/>
        <v>0</v>
      </c>
      <c r="GW420">
        <v>1</v>
      </c>
      <c r="GX420">
        <f t="shared" si="609"/>
        <v>0</v>
      </c>
      <c r="HA420">
        <v>0</v>
      </c>
      <c r="HB420">
        <v>0</v>
      </c>
      <c r="HC420">
        <f t="shared" si="610"/>
        <v>0</v>
      </c>
      <c r="HE420" t="s">
        <v>3</v>
      </c>
      <c r="HF420" t="s">
        <v>3</v>
      </c>
      <c r="HM420" t="s">
        <v>3</v>
      </c>
      <c r="HN420" t="s">
        <v>3</v>
      </c>
      <c r="HO420" t="s">
        <v>3</v>
      </c>
      <c r="HP420" t="s">
        <v>3</v>
      </c>
      <c r="HQ420" t="s">
        <v>3</v>
      </c>
      <c r="HS420">
        <v>0</v>
      </c>
      <c r="IK420">
        <v>0</v>
      </c>
    </row>
    <row r="421" spans="1:255" x14ac:dyDescent="0.2">
      <c r="A421" s="2">
        <v>17</v>
      </c>
      <c r="B421" s="2">
        <v>1</v>
      </c>
      <c r="C421" s="2"/>
      <c r="D421" s="2"/>
      <c r="E421" s="2" t="s">
        <v>3</v>
      </c>
      <c r="F421" s="2" t="s">
        <v>430</v>
      </c>
      <c r="G421" s="2" t="s">
        <v>431</v>
      </c>
      <c r="H421" s="2" t="s">
        <v>43</v>
      </c>
      <c r="I421" s="2">
        <v>0</v>
      </c>
      <c r="J421" s="2">
        <v>0</v>
      </c>
      <c r="K421" s="2">
        <v>0</v>
      </c>
      <c r="L421" s="2">
        <v>3</v>
      </c>
      <c r="M421" s="2">
        <v>3</v>
      </c>
      <c r="N421" s="2">
        <f t="shared" si="576"/>
        <v>0</v>
      </c>
      <c r="O421" s="2">
        <f t="shared" si="577"/>
        <v>0</v>
      </c>
      <c r="P421" s="2">
        <f t="shared" si="578"/>
        <v>0</v>
      </c>
      <c r="Q421" s="2">
        <f t="shared" si="579"/>
        <v>0</v>
      </c>
      <c r="R421" s="2">
        <f t="shared" si="580"/>
        <v>0</v>
      </c>
      <c r="S421" s="2">
        <f t="shared" si="581"/>
        <v>0</v>
      </c>
      <c r="T421" s="2">
        <f t="shared" si="582"/>
        <v>0</v>
      </c>
      <c r="U421" s="2">
        <f t="shared" si="583"/>
        <v>0</v>
      </c>
      <c r="V421" s="2">
        <f t="shared" si="584"/>
        <v>0</v>
      </c>
      <c r="W421" s="2">
        <f t="shared" si="585"/>
        <v>0</v>
      </c>
      <c r="X421" s="2">
        <f t="shared" si="586"/>
        <v>0</v>
      </c>
      <c r="Y421" s="2">
        <f t="shared" si="587"/>
        <v>0</v>
      </c>
      <c r="Z421" s="2"/>
      <c r="AA421" s="2">
        <v>-1</v>
      </c>
      <c r="AB421" s="2">
        <f t="shared" si="588"/>
        <v>5.17</v>
      </c>
      <c r="AC421" s="2">
        <f t="shared" si="589"/>
        <v>5.17</v>
      </c>
      <c r="AD421" s="2">
        <f t="shared" si="572"/>
        <v>0</v>
      </c>
      <c r="AE421" s="2">
        <f t="shared" si="590"/>
        <v>0</v>
      </c>
      <c r="AF421" s="2">
        <f t="shared" si="591"/>
        <v>0</v>
      </c>
      <c r="AG421" s="2">
        <f t="shared" si="592"/>
        <v>0</v>
      </c>
      <c r="AH421" s="2">
        <f t="shared" si="593"/>
        <v>0</v>
      </c>
      <c r="AI421" s="2">
        <f t="shared" si="594"/>
        <v>0</v>
      </c>
      <c r="AJ421" s="2">
        <f t="shared" si="595"/>
        <v>0</v>
      </c>
      <c r="AK421" s="2">
        <v>5.17</v>
      </c>
      <c r="AL421" s="2">
        <v>5.17</v>
      </c>
      <c r="AM421" s="2">
        <v>0</v>
      </c>
      <c r="AN421" s="2">
        <v>0</v>
      </c>
      <c r="AO421" s="2">
        <v>0</v>
      </c>
      <c r="AP421" s="2">
        <v>0</v>
      </c>
      <c r="AQ421" s="2">
        <v>0</v>
      </c>
      <c r="AR421" s="2">
        <v>0</v>
      </c>
      <c r="AS421" s="2">
        <v>0</v>
      </c>
      <c r="AT421" s="2">
        <v>0</v>
      </c>
      <c r="AU421" s="2">
        <v>0</v>
      </c>
      <c r="AV421" s="2">
        <v>1</v>
      </c>
      <c r="AW421" s="2">
        <v>1</v>
      </c>
      <c r="AX421" s="2"/>
      <c r="AY421" s="2"/>
      <c r="AZ421" s="2">
        <v>1</v>
      </c>
      <c r="BA421" s="2">
        <v>1</v>
      </c>
      <c r="BB421" s="2">
        <v>1</v>
      </c>
      <c r="BC421" s="2">
        <v>1</v>
      </c>
      <c r="BD421" s="2" t="s">
        <v>3</v>
      </c>
      <c r="BE421" s="2" t="s">
        <v>3</v>
      </c>
      <c r="BF421" s="2" t="s">
        <v>3</v>
      </c>
      <c r="BG421" s="2" t="s">
        <v>3</v>
      </c>
      <c r="BH421" s="2">
        <v>3</v>
      </c>
      <c r="BI421" s="2">
        <v>1</v>
      </c>
      <c r="BJ421" s="2" t="s">
        <v>430</v>
      </c>
      <c r="BK421" s="2"/>
      <c r="BL421" s="2"/>
      <c r="BM421" s="2">
        <v>900</v>
      </c>
      <c r="BN421" s="2">
        <v>0</v>
      </c>
      <c r="BO421" s="2" t="s">
        <v>3</v>
      </c>
      <c r="BP421" s="2">
        <v>0</v>
      </c>
      <c r="BQ421" s="2">
        <v>90</v>
      </c>
      <c r="BR421" s="2">
        <v>0</v>
      </c>
      <c r="BS421" s="2">
        <v>1</v>
      </c>
      <c r="BT421" s="2">
        <v>1</v>
      </c>
      <c r="BU421" s="2">
        <v>1</v>
      </c>
      <c r="BV421" s="2">
        <v>1</v>
      </c>
      <c r="BW421" s="2">
        <v>1</v>
      </c>
      <c r="BX421" s="2">
        <v>1</v>
      </c>
      <c r="BY421" s="2" t="s">
        <v>3</v>
      </c>
      <c r="BZ421" s="2">
        <v>0</v>
      </c>
      <c r="CA421" s="2">
        <v>0</v>
      </c>
      <c r="CB421" s="2" t="s">
        <v>3</v>
      </c>
      <c r="CC421" s="2"/>
      <c r="CD421" s="2"/>
      <c r="CE421" s="2">
        <v>0</v>
      </c>
      <c r="CF421" s="2">
        <v>0</v>
      </c>
      <c r="CG421" s="2">
        <v>0</v>
      </c>
      <c r="CH421" s="2">
        <v>0</v>
      </c>
      <c r="CI421" s="2">
        <v>0</v>
      </c>
      <c r="CJ421" s="2">
        <v>0</v>
      </c>
      <c r="CK421" s="2">
        <v>0</v>
      </c>
      <c r="CL421" s="2">
        <v>0</v>
      </c>
      <c r="CM421" s="2">
        <v>0</v>
      </c>
      <c r="CN421" s="2" t="s">
        <v>3</v>
      </c>
      <c r="CO421" s="2">
        <v>0</v>
      </c>
      <c r="CP421" s="2">
        <f t="shared" si="596"/>
        <v>0</v>
      </c>
      <c r="CQ421" s="2">
        <f t="shared" si="573"/>
        <v>5.17</v>
      </c>
      <c r="CR421" s="2">
        <f t="shared" si="574"/>
        <v>0</v>
      </c>
      <c r="CS421" s="2">
        <f t="shared" si="597"/>
        <v>0</v>
      </c>
      <c r="CT421" s="2">
        <f t="shared" si="598"/>
        <v>0</v>
      </c>
      <c r="CU421" s="2">
        <f t="shared" si="599"/>
        <v>0</v>
      </c>
      <c r="CV421" s="2">
        <f t="shared" si="600"/>
        <v>0</v>
      </c>
      <c r="CW421" s="2">
        <f t="shared" si="601"/>
        <v>0</v>
      </c>
      <c r="CX421" s="2">
        <f t="shared" si="602"/>
        <v>0</v>
      </c>
      <c r="CY421" s="2">
        <f>0</f>
        <v>0</v>
      </c>
      <c r="CZ421" s="2">
        <f>0</f>
        <v>0</v>
      </c>
      <c r="DA421" s="2"/>
      <c r="DB421" s="2"/>
      <c r="DC421" s="2" t="s">
        <v>3</v>
      </c>
      <c r="DD421" s="2" t="s">
        <v>3</v>
      </c>
      <c r="DE421" s="2" t="s">
        <v>3</v>
      </c>
      <c r="DF421" s="2" t="s">
        <v>3</v>
      </c>
      <c r="DG421" s="2" t="s">
        <v>3</v>
      </c>
      <c r="DH421" s="2" t="s">
        <v>3</v>
      </c>
      <c r="DI421" s="2" t="s">
        <v>3</v>
      </c>
      <c r="DJ421" s="2" t="s">
        <v>3</v>
      </c>
      <c r="DK421" s="2" t="s">
        <v>3</v>
      </c>
      <c r="DL421" s="2" t="s">
        <v>3</v>
      </c>
      <c r="DM421" s="2" t="s">
        <v>3</v>
      </c>
      <c r="DN421" s="2">
        <v>0</v>
      </c>
      <c r="DO421" s="2">
        <v>0</v>
      </c>
      <c r="DP421" s="2">
        <v>1</v>
      </c>
      <c r="DQ421" s="2">
        <v>1</v>
      </c>
      <c r="DR421" s="2"/>
      <c r="DS421" s="2"/>
      <c r="DT421" s="2"/>
      <c r="DU421" s="2">
        <v>1013</v>
      </c>
      <c r="DV421" s="2" t="s">
        <v>43</v>
      </c>
      <c r="DW421" s="2" t="s">
        <v>43</v>
      </c>
      <c r="DX421" s="2">
        <v>1</v>
      </c>
      <c r="DY421" s="2"/>
      <c r="DZ421" s="2" t="s">
        <v>3</v>
      </c>
      <c r="EA421" s="2" t="s">
        <v>3</v>
      </c>
      <c r="EB421" s="2" t="s">
        <v>3</v>
      </c>
      <c r="EC421" s="2" t="s">
        <v>3</v>
      </c>
      <c r="ED421" s="2"/>
      <c r="EE421" s="2">
        <v>83667261</v>
      </c>
      <c r="EF421" s="2">
        <v>90</v>
      </c>
      <c r="EG421" s="2" t="s">
        <v>321</v>
      </c>
      <c r="EH421" s="2">
        <v>0</v>
      </c>
      <c r="EI421" s="2" t="s">
        <v>3</v>
      </c>
      <c r="EJ421" s="2">
        <v>1</v>
      </c>
      <c r="EK421" s="2">
        <v>900</v>
      </c>
      <c r="EL421" s="2" t="s">
        <v>321</v>
      </c>
      <c r="EM421" s="2" t="s">
        <v>322</v>
      </c>
      <c r="EN421" s="2"/>
      <c r="EO421" s="2" t="s">
        <v>3</v>
      </c>
      <c r="EP421" s="2"/>
      <c r="EQ421" s="2">
        <v>132112</v>
      </c>
      <c r="ER421" s="2">
        <v>0</v>
      </c>
      <c r="ES421" s="2">
        <v>5.17</v>
      </c>
      <c r="ET421" s="2">
        <v>0</v>
      </c>
      <c r="EU421" s="2">
        <v>0</v>
      </c>
      <c r="EV421" s="2">
        <v>0</v>
      </c>
      <c r="EW421" s="2">
        <v>0</v>
      </c>
      <c r="EX421" s="2">
        <v>0</v>
      </c>
      <c r="EY421" s="2">
        <v>0</v>
      </c>
      <c r="EZ421" s="2"/>
      <c r="FA421" s="2"/>
      <c r="FB421" s="2"/>
      <c r="FC421" s="2"/>
      <c r="FD421" s="2"/>
      <c r="FE421" s="2"/>
      <c r="FF421" s="2"/>
      <c r="FG421" s="2"/>
      <c r="FH421" s="2"/>
      <c r="FI421" s="2"/>
      <c r="FJ421" s="2"/>
      <c r="FK421" s="2"/>
      <c r="FL421" s="2"/>
      <c r="FM421" s="2"/>
      <c r="FN421" s="2"/>
      <c r="FO421" s="2"/>
      <c r="FP421" s="2"/>
      <c r="FQ421" s="2">
        <v>0</v>
      </c>
      <c r="FR421" s="2">
        <v>0</v>
      </c>
      <c r="FS421" s="2">
        <v>0</v>
      </c>
      <c r="FT421" s="2"/>
      <c r="FU421" s="2"/>
      <c r="FV421" s="2"/>
      <c r="FW421" s="2"/>
      <c r="FX421" s="2">
        <v>0</v>
      </c>
      <c r="FY421" s="2">
        <v>0</v>
      </c>
      <c r="FZ421" s="2"/>
      <c r="GA421" s="2" t="s">
        <v>3</v>
      </c>
      <c r="GB421" s="2"/>
      <c r="GC421" s="2"/>
      <c r="GD421" s="2">
        <v>1</v>
      </c>
      <c r="GE421" s="2"/>
      <c r="GF421" s="2">
        <v>646224242</v>
      </c>
      <c r="GG421" s="2">
        <v>2</v>
      </c>
      <c r="GH421" s="2">
        <v>0</v>
      </c>
      <c r="GI421" s="2">
        <v>-2</v>
      </c>
      <c r="GJ421" s="2">
        <v>0</v>
      </c>
      <c r="GK421" s="2">
        <v>0</v>
      </c>
      <c r="GL421" s="2">
        <f t="shared" si="603"/>
        <v>0</v>
      </c>
      <c r="GM421" s="2">
        <f t="shared" si="604"/>
        <v>0</v>
      </c>
      <c r="GN421" s="2">
        <f t="shared" si="605"/>
        <v>0</v>
      </c>
      <c r="GO421" s="2">
        <f t="shared" si="606"/>
        <v>0</v>
      </c>
      <c r="GP421" s="2">
        <f t="shared" si="607"/>
        <v>0</v>
      </c>
      <c r="GQ421" s="2"/>
      <c r="GR421" s="2">
        <v>0</v>
      </c>
      <c r="GS421" s="2">
        <v>0</v>
      </c>
      <c r="GT421" s="2">
        <v>0</v>
      </c>
      <c r="GU421" s="2" t="s">
        <v>3</v>
      </c>
      <c r="GV421" s="2">
        <f t="shared" si="608"/>
        <v>0</v>
      </c>
      <c r="GW421" s="2">
        <v>1</v>
      </c>
      <c r="GX421" s="2">
        <f t="shared" si="609"/>
        <v>0</v>
      </c>
      <c r="GY421" s="2"/>
      <c r="GZ421" s="2"/>
      <c r="HA421" s="2">
        <v>0</v>
      </c>
      <c r="HB421" s="2">
        <v>0</v>
      </c>
      <c r="HC421" s="2">
        <f t="shared" si="610"/>
        <v>0</v>
      </c>
      <c r="HD421" s="2"/>
      <c r="HE421" s="2" t="s">
        <v>3</v>
      </c>
      <c r="HF421" s="2" t="s">
        <v>3</v>
      </c>
      <c r="HG421" s="2"/>
      <c r="HH421" s="2"/>
      <c r="HI421" s="2"/>
      <c r="HJ421" s="2"/>
      <c r="HK421" s="2"/>
      <c r="HL421" s="2"/>
      <c r="HM421" s="2" t="s">
        <v>3</v>
      </c>
      <c r="HN421" s="2" t="s">
        <v>3</v>
      </c>
      <c r="HO421" s="2" t="s">
        <v>3</v>
      </c>
      <c r="HP421" s="2" t="s">
        <v>3</v>
      </c>
      <c r="HQ421" s="2" t="s">
        <v>3</v>
      </c>
      <c r="HR421" s="2"/>
      <c r="HS421" s="2">
        <v>0</v>
      </c>
      <c r="HT421" s="2"/>
      <c r="HU421" s="2"/>
      <c r="HV421" s="2"/>
      <c r="HW421" s="2"/>
      <c r="HX421" s="2"/>
      <c r="HY421" s="2"/>
      <c r="HZ421" s="2"/>
      <c r="IA421" s="2"/>
      <c r="IB421" s="2"/>
      <c r="IC421" s="2"/>
      <c r="ID421" s="2"/>
      <c r="IE421" s="2"/>
      <c r="IF421" s="2"/>
      <c r="IG421" s="2"/>
      <c r="IH421" s="2"/>
      <c r="II421" s="2"/>
      <c r="IJ421" s="2"/>
      <c r="IK421" s="2">
        <v>0</v>
      </c>
      <c r="IL421" s="2"/>
      <c r="IM421" s="2"/>
      <c r="IN421" s="2"/>
      <c r="IO421" s="2"/>
      <c r="IP421" s="2"/>
      <c r="IQ421" s="2"/>
      <c r="IR421" s="2"/>
      <c r="IS421" s="2"/>
      <c r="IT421" s="2"/>
      <c r="IU421" s="2"/>
    </row>
    <row r="422" spans="1:255" x14ac:dyDescent="0.2">
      <c r="A422">
        <v>17</v>
      </c>
      <c r="B422">
        <v>1</v>
      </c>
      <c r="E422" t="s">
        <v>3</v>
      </c>
      <c r="F422" t="s">
        <v>430</v>
      </c>
      <c r="G422" t="s">
        <v>431</v>
      </c>
      <c r="H422" t="s">
        <v>43</v>
      </c>
      <c r="I422">
        <v>0</v>
      </c>
      <c r="J422">
        <v>0</v>
      </c>
      <c r="K422">
        <v>0</v>
      </c>
      <c r="L422">
        <v>3</v>
      </c>
      <c r="M422">
        <v>3</v>
      </c>
      <c r="N422">
        <f t="shared" si="576"/>
        <v>0</v>
      </c>
      <c r="O422">
        <f t="shared" si="577"/>
        <v>0</v>
      </c>
      <c r="P422">
        <f t="shared" si="578"/>
        <v>0</v>
      </c>
      <c r="Q422">
        <f t="shared" si="579"/>
        <v>0</v>
      </c>
      <c r="R422">
        <f t="shared" si="580"/>
        <v>0</v>
      </c>
      <c r="S422">
        <f t="shared" si="581"/>
        <v>0</v>
      </c>
      <c r="T422">
        <f t="shared" si="582"/>
        <v>0</v>
      </c>
      <c r="U422">
        <f t="shared" si="583"/>
        <v>0</v>
      </c>
      <c r="V422">
        <f t="shared" si="584"/>
        <v>0</v>
      </c>
      <c r="W422">
        <f t="shared" si="585"/>
        <v>0</v>
      </c>
      <c r="X422">
        <f t="shared" si="586"/>
        <v>0</v>
      </c>
      <c r="Y422">
        <f t="shared" si="587"/>
        <v>0</v>
      </c>
      <c r="AA422">
        <v>-1</v>
      </c>
      <c r="AB422">
        <f t="shared" si="588"/>
        <v>5.17</v>
      </c>
      <c r="AC422">
        <f t="shared" si="589"/>
        <v>5.17</v>
      </c>
      <c r="AD422">
        <f t="shared" si="572"/>
        <v>0</v>
      </c>
      <c r="AE422">
        <f t="shared" si="590"/>
        <v>0</v>
      </c>
      <c r="AF422">
        <f t="shared" si="591"/>
        <v>0</v>
      </c>
      <c r="AG422">
        <f t="shared" si="592"/>
        <v>0</v>
      </c>
      <c r="AH422">
        <f t="shared" si="593"/>
        <v>0</v>
      </c>
      <c r="AI422">
        <f t="shared" si="594"/>
        <v>0</v>
      </c>
      <c r="AJ422">
        <f t="shared" si="595"/>
        <v>0</v>
      </c>
      <c r="AK422">
        <v>5.17</v>
      </c>
      <c r="AL422">
        <v>5.17</v>
      </c>
      <c r="AM422">
        <v>0</v>
      </c>
      <c r="AN422">
        <v>0</v>
      </c>
      <c r="AO422">
        <v>0</v>
      </c>
      <c r="AP422">
        <v>0</v>
      </c>
      <c r="AQ422">
        <v>0</v>
      </c>
      <c r="AR422">
        <v>0</v>
      </c>
      <c r="AS422">
        <v>0</v>
      </c>
      <c r="AT422">
        <v>0</v>
      </c>
      <c r="AU422">
        <v>0</v>
      </c>
      <c r="AV422">
        <v>1</v>
      </c>
      <c r="AW422">
        <v>1</v>
      </c>
      <c r="AZ422">
        <v>1</v>
      </c>
      <c r="BA422">
        <v>1</v>
      </c>
      <c r="BB422">
        <v>1</v>
      </c>
      <c r="BC422">
        <v>1</v>
      </c>
      <c r="BD422" t="s">
        <v>3</v>
      </c>
      <c r="BE422" t="s">
        <v>3</v>
      </c>
      <c r="BF422" t="s">
        <v>3</v>
      </c>
      <c r="BG422" t="s">
        <v>3</v>
      </c>
      <c r="BH422">
        <v>3</v>
      </c>
      <c r="BI422">
        <v>1</v>
      </c>
      <c r="BJ422" t="s">
        <v>430</v>
      </c>
      <c r="BM422">
        <v>900</v>
      </c>
      <c r="BN422">
        <v>0</v>
      </c>
      <c r="BO422" t="s">
        <v>3</v>
      </c>
      <c r="BP422">
        <v>0</v>
      </c>
      <c r="BQ422">
        <v>90</v>
      </c>
      <c r="BR422">
        <v>0</v>
      </c>
      <c r="BS422">
        <v>1</v>
      </c>
      <c r="BT422">
        <v>1</v>
      </c>
      <c r="BU422">
        <v>1</v>
      </c>
      <c r="BV422">
        <v>1</v>
      </c>
      <c r="BW422">
        <v>1</v>
      </c>
      <c r="BX422">
        <v>1</v>
      </c>
      <c r="BY422" t="s">
        <v>3</v>
      </c>
      <c r="BZ422">
        <v>0</v>
      </c>
      <c r="CA422">
        <v>0</v>
      </c>
      <c r="CB422" t="s">
        <v>3</v>
      </c>
      <c r="CE422">
        <v>0</v>
      </c>
      <c r="CF422">
        <v>0</v>
      </c>
      <c r="CG422">
        <v>0</v>
      </c>
      <c r="CH422">
        <v>0</v>
      </c>
      <c r="CI422">
        <v>0</v>
      </c>
      <c r="CJ422">
        <v>0</v>
      </c>
      <c r="CK422">
        <v>0</v>
      </c>
      <c r="CL422">
        <v>0</v>
      </c>
      <c r="CM422">
        <v>0</v>
      </c>
      <c r="CN422" t="s">
        <v>3</v>
      </c>
      <c r="CO422">
        <v>0</v>
      </c>
      <c r="CP422">
        <f t="shared" si="596"/>
        <v>0</v>
      </c>
      <c r="CQ422">
        <f t="shared" si="573"/>
        <v>5.17</v>
      </c>
      <c r="CR422">
        <f t="shared" si="574"/>
        <v>0</v>
      </c>
      <c r="CS422">
        <f t="shared" si="597"/>
        <v>0</v>
      </c>
      <c r="CT422">
        <f t="shared" si="598"/>
        <v>0</v>
      </c>
      <c r="CU422">
        <f t="shared" si="599"/>
        <v>0</v>
      </c>
      <c r="CV422">
        <f t="shared" si="600"/>
        <v>0</v>
      </c>
      <c r="CW422">
        <f t="shared" si="601"/>
        <v>0</v>
      </c>
      <c r="CX422">
        <f t="shared" si="602"/>
        <v>0</v>
      </c>
      <c r="CY422">
        <f>0</f>
        <v>0</v>
      </c>
      <c r="CZ422">
        <f>0</f>
        <v>0</v>
      </c>
      <c r="DC422" t="s">
        <v>3</v>
      </c>
      <c r="DD422" t="s">
        <v>3</v>
      </c>
      <c r="DE422" t="s">
        <v>3</v>
      </c>
      <c r="DF422" t="s">
        <v>3</v>
      </c>
      <c r="DG422" t="s">
        <v>3</v>
      </c>
      <c r="DH422" t="s">
        <v>3</v>
      </c>
      <c r="DI422" t="s">
        <v>3</v>
      </c>
      <c r="DJ422" t="s">
        <v>3</v>
      </c>
      <c r="DK422" t="s">
        <v>3</v>
      </c>
      <c r="DL422" t="s">
        <v>3</v>
      </c>
      <c r="DM422" t="s">
        <v>3</v>
      </c>
      <c r="DN422">
        <v>0</v>
      </c>
      <c r="DO422">
        <v>0</v>
      </c>
      <c r="DP422">
        <v>1</v>
      </c>
      <c r="DQ422">
        <v>1</v>
      </c>
      <c r="DU422">
        <v>1013</v>
      </c>
      <c r="DV422" t="s">
        <v>43</v>
      </c>
      <c r="DW422" t="s">
        <v>43</v>
      </c>
      <c r="DX422">
        <v>1</v>
      </c>
      <c r="DZ422" t="s">
        <v>3</v>
      </c>
      <c r="EA422" t="s">
        <v>3</v>
      </c>
      <c r="EB422" t="s">
        <v>3</v>
      </c>
      <c r="EC422" t="s">
        <v>3</v>
      </c>
      <c r="EE422">
        <v>83667261</v>
      </c>
      <c r="EF422">
        <v>90</v>
      </c>
      <c r="EG422" t="s">
        <v>321</v>
      </c>
      <c r="EH422">
        <v>0</v>
      </c>
      <c r="EI422" t="s">
        <v>3</v>
      </c>
      <c r="EJ422">
        <v>1</v>
      </c>
      <c r="EK422">
        <v>900</v>
      </c>
      <c r="EL422" t="s">
        <v>321</v>
      </c>
      <c r="EM422" t="s">
        <v>322</v>
      </c>
      <c r="EO422" t="s">
        <v>3</v>
      </c>
      <c r="EQ422">
        <v>132112</v>
      </c>
      <c r="ER422">
        <v>0</v>
      </c>
      <c r="ES422">
        <v>5.17</v>
      </c>
      <c r="ET422">
        <v>0</v>
      </c>
      <c r="EU422">
        <v>0</v>
      </c>
      <c r="EV422">
        <v>0</v>
      </c>
      <c r="EW422">
        <v>0</v>
      </c>
      <c r="EX422">
        <v>0</v>
      </c>
      <c r="EY422">
        <v>0</v>
      </c>
      <c r="FQ422">
        <v>0</v>
      </c>
      <c r="FR422">
        <v>0</v>
      </c>
      <c r="FS422">
        <v>0</v>
      </c>
      <c r="FX422">
        <v>0</v>
      </c>
      <c r="FY422">
        <v>0</v>
      </c>
      <c r="GA422" t="s">
        <v>3</v>
      </c>
      <c r="GD422">
        <v>1</v>
      </c>
      <c r="GF422">
        <v>646224242</v>
      </c>
      <c r="GG422">
        <v>2</v>
      </c>
      <c r="GH422">
        <v>0</v>
      </c>
      <c r="GI422">
        <v>-2</v>
      </c>
      <c r="GJ422">
        <v>0</v>
      </c>
      <c r="GK422">
        <v>0</v>
      </c>
      <c r="GL422">
        <f t="shared" si="603"/>
        <v>0</v>
      </c>
      <c r="GM422">
        <f t="shared" si="604"/>
        <v>0</v>
      </c>
      <c r="GN422">
        <f t="shared" si="605"/>
        <v>0</v>
      </c>
      <c r="GO422">
        <f t="shared" si="606"/>
        <v>0</v>
      </c>
      <c r="GP422">
        <f t="shared" si="607"/>
        <v>0</v>
      </c>
      <c r="GR422">
        <v>0</v>
      </c>
      <c r="GS422">
        <v>0</v>
      </c>
      <c r="GT422">
        <v>0</v>
      </c>
      <c r="GU422" t="s">
        <v>3</v>
      </c>
      <c r="GV422">
        <f t="shared" si="608"/>
        <v>0</v>
      </c>
      <c r="GW422">
        <v>1</v>
      </c>
      <c r="GX422">
        <f t="shared" si="609"/>
        <v>0</v>
      </c>
      <c r="HA422">
        <v>0</v>
      </c>
      <c r="HB422">
        <v>0</v>
      </c>
      <c r="HC422">
        <f t="shared" si="610"/>
        <v>0</v>
      </c>
      <c r="HE422" t="s">
        <v>3</v>
      </c>
      <c r="HF422" t="s">
        <v>3</v>
      </c>
      <c r="HM422" t="s">
        <v>3</v>
      </c>
      <c r="HN422" t="s">
        <v>3</v>
      </c>
      <c r="HO422" t="s">
        <v>3</v>
      </c>
      <c r="HP422" t="s">
        <v>3</v>
      </c>
      <c r="HQ422" t="s">
        <v>3</v>
      </c>
      <c r="HS422">
        <v>0</v>
      </c>
      <c r="IK422">
        <v>0</v>
      </c>
    </row>
    <row r="423" spans="1:255" x14ac:dyDescent="0.2">
      <c r="A423" s="2">
        <v>17</v>
      </c>
      <c r="B423" s="2">
        <v>1</v>
      </c>
      <c r="C423" s="2"/>
      <c r="D423" s="2"/>
      <c r="E423" s="2" t="s">
        <v>432</v>
      </c>
      <c r="F423" s="2" t="s">
        <v>433</v>
      </c>
      <c r="G423" s="2" t="s">
        <v>434</v>
      </c>
      <c r="H423" s="2" t="s">
        <v>86</v>
      </c>
      <c r="I423" s="2">
        <v>0.96</v>
      </c>
      <c r="J423" s="2">
        <v>0</v>
      </c>
      <c r="K423" s="2">
        <v>0.96</v>
      </c>
      <c r="L423" s="2">
        <v>0.96</v>
      </c>
      <c r="M423" s="2">
        <v>0</v>
      </c>
      <c r="N423" s="2">
        <f t="shared" si="576"/>
        <v>0.96</v>
      </c>
      <c r="O423" s="2">
        <f t="shared" si="577"/>
        <v>571.17999999999995</v>
      </c>
      <c r="P423" s="2">
        <f t="shared" si="578"/>
        <v>571.17999999999995</v>
      </c>
      <c r="Q423" s="2">
        <f t="shared" si="579"/>
        <v>0</v>
      </c>
      <c r="R423" s="2">
        <f t="shared" si="580"/>
        <v>0</v>
      </c>
      <c r="S423" s="2">
        <f t="shared" si="581"/>
        <v>0</v>
      </c>
      <c r="T423" s="2">
        <f t="shared" si="582"/>
        <v>0</v>
      </c>
      <c r="U423" s="2">
        <f t="shared" si="583"/>
        <v>0</v>
      </c>
      <c r="V423" s="2">
        <f t="shared" si="584"/>
        <v>0</v>
      </c>
      <c r="W423" s="2">
        <f t="shared" si="585"/>
        <v>0</v>
      </c>
      <c r="X423" s="2">
        <f t="shared" si="586"/>
        <v>0</v>
      </c>
      <c r="Y423" s="2">
        <f t="shared" si="587"/>
        <v>0</v>
      </c>
      <c r="Z423" s="2"/>
      <c r="AA423" s="2">
        <v>85057682</v>
      </c>
      <c r="AB423" s="2">
        <f t="shared" si="588"/>
        <v>594.98</v>
      </c>
      <c r="AC423" s="2">
        <f t="shared" si="589"/>
        <v>594.98</v>
      </c>
      <c r="AD423" s="2">
        <f t="shared" si="572"/>
        <v>0</v>
      </c>
      <c r="AE423" s="2">
        <f t="shared" si="590"/>
        <v>0</v>
      </c>
      <c r="AF423" s="2">
        <f t="shared" si="591"/>
        <v>0</v>
      </c>
      <c r="AG423" s="2">
        <f t="shared" si="592"/>
        <v>0</v>
      </c>
      <c r="AH423" s="2">
        <f t="shared" si="593"/>
        <v>0</v>
      </c>
      <c r="AI423" s="2">
        <f t="shared" si="594"/>
        <v>0</v>
      </c>
      <c r="AJ423" s="2">
        <f t="shared" si="595"/>
        <v>0</v>
      </c>
      <c r="AK423" s="2">
        <v>594.98</v>
      </c>
      <c r="AL423" s="2">
        <v>594.98</v>
      </c>
      <c r="AM423" s="2">
        <v>0</v>
      </c>
      <c r="AN423" s="2">
        <v>0</v>
      </c>
      <c r="AO423" s="2">
        <v>0</v>
      </c>
      <c r="AP423" s="2">
        <v>0</v>
      </c>
      <c r="AQ423" s="2">
        <v>0</v>
      </c>
      <c r="AR423" s="2">
        <v>0</v>
      </c>
      <c r="AS423" s="2">
        <v>0</v>
      </c>
      <c r="AT423" s="2">
        <v>0</v>
      </c>
      <c r="AU423" s="2">
        <v>0</v>
      </c>
      <c r="AV423" s="2">
        <v>1</v>
      </c>
      <c r="AW423" s="2">
        <v>1</v>
      </c>
      <c r="AX423" s="2"/>
      <c r="AY423" s="2"/>
      <c r="AZ423" s="2">
        <v>1</v>
      </c>
      <c r="BA423" s="2">
        <v>1</v>
      </c>
      <c r="BB423" s="2">
        <v>1</v>
      </c>
      <c r="BC423" s="2">
        <v>1</v>
      </c>
      <c r="BD423" s="2" t="s">
        <v>3</v>
      </c>
      <c r="BE423" s="2" t="s">
        <v>3</v>
      </c>
      <c r="BF423" s="2" t="s">
        <v>3</v>
      </c>
      <c r="BG423" s="2" t="s">
        <v>3</v>
      </c>
      <c r="BH423" s="2">
        <v>3</v>
      </c>
      <c r="BI423" s="2">
        <v>1</v>
      </c>
      <c r="BJ423" s="2" t="s">
        <v>433</v>
      </c>
      <c r="BK423" s="2"/>
      <c r="BL423" s="2"/>
      <c r="BM423" s="2">
        <v>900</v>
      </c>
      <c r="BN423" s="2">
        <v>0</v>
      </c>
      <c r="BO423" s="2" t="s">
        <v>3</v>
      </c>
      <c r="BP423" s="2">
        <v>0</v>
      </c>
      <c r="BQ423" s="2">
        <v>90</v>
      </c>
      <c r="BR423" s="2">
        <v>0</v>
      </c>
      <c r="BS423" s="2">
        <v>1</v>
      </c>
      <c r="BT423" s="2">
        <v>1</v>
      </c>
      <c r="BU423" s="2">
        <v>1</v>
      </c>
      <c r="BV423" s="2">
        <v>1</v>
      </c>
      <c r="BW423" s="2">
        <v>1</v>
      </c>
      <c r="BX423" s="2">
        <v>1</v>
      </c>
      <c r="BY423" s="2" t="s">
        <v>3</v>
      </c>
      <c r="BZ423" s="2">
        <v>0</v>
      </c>
      <c r="CA423" s="2">
        <v>0</v>
      </c>
      <c r="CB423" s="2" t="s">
        <v>3</v>
      </c>
      <c r="CC423" s="2"/>
      <c r="CD423" s="2"/>
      <c r="CE423" s="2">
        <v>0</v>
      </c>
      <c r="CF423" s="2">
        <v>0</v>
      </c>
      <c r="CG423" s="2">
        <v>0</v>
      </c>
      <c r="CH423" s="2">
        <v>38</v>
      </c>
      <c r="CI423" s="2">
        <v>0</v>
      </c>
      <c r="CJ423" s="2">
        <v>0</v>
      </c>
      <c r="CK423" s="2">
        <v>0</v>
      </c>
      <c r="CL423" s="2">
        <v>0</v>
      </c>
      <c r="CM423" s="2">
        <v>0</v>
      </c>
      <c r="CN423" s="2" t="s">
        <v>3</v>
      </c>
      <c r="CO423" s="2">
        <v>0</v>
      </c>
      <c r="CP423" s="2">
        <f t="shared" si="596"/>
        <v>571.17999999999995</v>
      </c>
      <c r="CQ423" s="2">
        <f t="shared" si="573"/>
        <v>594.98</v>
      </c>
      <c r="CR423" s="2">
        <f t="shared" si="574"/>
        <v>0</v>
      </c>
      <c r="CS423" s="2">
        <f t="shared" si="597"/>
        <v>0</v>
      </c>
      <c r="CT423" s="2">
        <f t="shared" si="598"/>
        <v>0</v>
      </c>
      <c r="CU423" s="2">
        <f t="shared" si="599"/>
        <v>0</v>
      </c>
      <c r="CV423" s="2">
        <f t="shared" si="600"/>
        <v>0</v>
      </c>
      <c r="CW423" s="2">
        <f t="shared" si="601"/>
        <v>0</v>
      </c>
      <c r="CX423" s="2">
        <f t="shared" si="602"/>
        <v>0</v>
      </c>
      <c r="CY423" s="2">
        <f>0</f>
        <v>0</v>
      </c>
      <c r="CZ423" s="2">
        <f>0</f>
        <v>0</v>
      </c>
      <c r="DA423" s="2"/>
      <c r="DB423" s="2"/>
      <c r="DC423" s="2" t="s">
        <v>3</v>
      </c>
      <c r="DD423" s="2" t="s">
        <v>3</v>
      </c>
      <c r="DE423" s="2" t="s">
        <v>3</v>
      </c>
      <c r="DF423" s="2" t="s">
        <v>3</v>
      </c>
      <c r="DG423" s="2" t="s">
        <v>3</v>
      </c>
      <c r="DH423" s="2" t="s">
        <v>3</v>
      </c>
      <c r="DI423" s="2" t="s">
        <v>3</v>
      </c>
      <c r="DJ423" s="2" t="s">
        <v>3</v>
      </c>
      <c r="DK423" s="2" t="s">
        <v>3</v>
      </c>
      <c r="DL423" s="2" t="s">
        <v>3</v>
      </c>
      <c r="DM423" s="2" t="s">
        <v>3</v>
      </c>
      <c r="DN423" s="2">
        <v>0</v>
      </c>
      <c r="DO423" s="2">
        <v>0</v>
      </c>
      <c r="DP423" s="2">
        <v>1</v>
      </c>
      <c r="DQ423" s="2">
        <v>1</v>
      </c>
      <c r="DR423" s="2"/>
      <c r="DS423" s="2"/>
      <c r="DT423" s="2"/>
      <c r="DU423" s="2">
        <v>1009</v>
      </c>
      <c r="DV423" s="2" t="s">
        <v>86</v>
      </c>
      <c r="DW423" s="2" t="s">
        <v>86</v>
      </c>
      <c r="DX423" s="2">
        <v>1</v>
      </c>
      <c r="DY423" s="2"/>
      <c r="DZ423" s="2" t="s">
        <v>3</v>
      </c>
      <c r="EA423" s="2" t="s">
        <v>3</v>
      </c>
      <c r="EB423" s="2" t="s">
        <v>3</v>
      </c>
      <c r="EC423" s="2" t="s">
        <v>3</v>
      </c>
      <c r="ED423" s="2"/>
      <c r="EE423" s="2">
        <v>83667261</v>
      </c>
      <c r="EF423" s="2">
        <v>90</v>
      </c>
      <c r="EG423" s="2" t="s">
        <v>321</v>
      </c>
      <c r="EH423" s="2">
        <v>0</v>
      </c>
      <c r="EI423" s="2" t="s">
        <v>3</v>
      </c>
      <c r="EJ423" s="2">
        <v>1</v>
      </c>
      <c r="EK423" s="2">
        <v>900</v>
      </c>
      <c r="EL423" s="2" t="s">
        <v>321</v>
      </c>
      <c r="EM423" s="2" t="s">
        <v>322</v>
      </c>
      <c r="EN423" s="2"/>
      <c r="EO423" s="2" t="s">
        <v>3</v>
      </c>
      <c r="EP423" s="2"/>
      <c r="EQ423" s="2">
        <v>131088</v>
      </c>
      <c r="ER423" s="2">
        <v>0</v>
      </c>
      <c r="ES423" s="2">
        <v>594.98</v>
      </c>
      <c r="ET423" s="2">
        <v>0</v>
      </c>
      <c r="EU423" s="2">
        <v>0</v>
      </c>
      <c r="EV423" s="2">
        <v>0</v>
      </c>
      <c r="EW423" s="2">
        <v>0</v>
      </c>
      <c r="EX423" s="2">
        <v>0</v>
      </c>
      <c r="EY423" s="2">
        <v>0</v>
      </c>
      <c r="EZ423" s="2">
        <v>5</v>
      </c>
      <c r="FA423" s="2"/>
      <c r="FB423" s="2"/>
      <c r="FC423" s="2">
        <v>0</v>
      </c>
      <c r="FD423" s="2">
        <v>18</v>
      </c>
      <c r="FE423" s="2"/>
      <c r="FF423" s="2">
        <v>594.98</v>
      </c>
      <c r="FG423" s="2"/>
      <c r="FH423" s="2"/>
      <c r="FI423" s="2"/>
      <c r="FJ423" s="2"/>
      <c r="FK423" s="2"/>
      <c r="FL423" s="2"/>
      <c r="FM423" s="2"/>
      <c r="FN423" s="2"/>
      <c r="FO423" s="2"/>
      <c r="FP423" s="2"/>
      <c r="FQ423" s="2">
        <v>0</v>
      </c>
      <c r="FR423" s="2">
        <v>0</v>
      </c>
      <c r="FS423" s="2">
        <v>0</v>
      </c>
      <c r="FT423" s="2"/>
      <c r="FU423" s="2"/>
      <c r="FV423" s="2"/>
      <c r="FW423" s="2"/>
      <c r="FX423" s="2">
        <v>0</v>
      </c>
      <c r="FY423" s="2">
        <v>0</v>
      </c>
      <c r="FZ423" s="2"/>
      <c r="GA423" s="2" t="s">
        <v>3</v>
      </c>
      <c r="GB423" s="2"/>
      <c r="GC423" s="2"/>
      <c r="GD423" s="2">
        <v>1</v>
      </c>
      <c r="GE423" s="2"/>
      <c r="GF423" s="2">
        <v>240564716</v>
      </c>
      <c r="GG423" s="2">
        <v>2</v>
      </c>
      <c r="GH423" s="2">
        <v>3</v>
      </c>
      <c r="GI423" s="2">
        <v>-2</v>
      </c>
      <c r="GJ423" s="2">
        <v>0</v>
      </c>
      <c r="GK423" s="2">
        <v>0</v>
      </c>
      <c r="GL423" s="2">
        <f t="shared" si="603"/>
        <v>0</v>
      </c>
      <c r="GM423" s="2">
        <f t="shared" si="604"/>
        <v>571.17999999999995</v>
      </c>
      <c r="GN423" s="2">
        <f t="shared" si="605"/>
        <v>571.17999999999995</v>
      </c>
      <c r="GO423" s="2">
        <f t="shared" si="606"/>
        <v>0</v>
      </c>
      <c r="GP423" s="2">
        <f t="shared" si="607"/>
        <v>0</v>
      </c>
      <c r="GQ423" s="2"/>
      <c r="GR423" s="2">
        <v>1</v>
      </c>
      <c r="GS423" s="2">
        <v>1</v>
      </c>
      <c r="GT423" s="2">
        <v>0</v>
      </c>
      <c r="GU423" s="2" t="s">
        <v>3</v>
      </c>
      <c r="GV423" s="2">
        <f t="shared" si="608"/>
        <v>0</v>
      </c>
      <c r="GW423" s="2">
        <v>1</v>
      </c>
      <c r="GX423" s="2">
        <f t="shared" si="609"/>
        <v>0</v>
      </c>
      <c r="GY423" s="2"/>
      <c r="GZ423" s="2"/>
      <c r="HA423" s="2">
        <v>0</v>
      </c>
      <c r="HB423" s="2">
        <v>0</v>
      </c>
      <c r="HC423" s="2">
        <f t="shared" si="610"/>
        <v>0</v>
      </c>
      <c r="HD423" s="2"/>
      <c r="HE423" s="2" t="s">
        <v>3</v>
      </c>
      <c r="HF423" s="2" t="s">
        <v>3</v>
      </c>
      <c r="HG423" s="2">
        <f t="shared" ref="HG423:HG428" si="611">ROUND(ROUND(AL423,2)*I423,2)</f>
        <v>571.17999999999995</v>
      </c>
      <c r="HH423" s="2"/>
      <c r="HI423" s="2"/>
      <c r="HJ423" s="2"/>
      <c r="HK423" s="2"/>
      <c r="HL423" s="2"/>
      <c r="HM423" s="2" t="s">
        <v>3</v>
      </c>
      <c r="HN423" s="2" t="s">
        <v>3</v>
      </c>
      <c r="HO423" s="2" t="s">
        <v>3</v>
      </c>
      <c r="HP423" s="2" t="s">
        <v>3</v>
      </c>
      <c r="HQ423" s="2" t="s">
        <v>3</v>
      </c>
      <c r="HR423" s="2"/>
      <c r="HS423" s="2">
        <v>0</v>
      </c>
      <c r="HT423" s="2"/>
      <c r="HU423" s="2"/>
      <c r="HV423" s="2"/>
      <c r="HW423" s="2"/>
      <c r="HX423" s="2"/>
      <c r="HY423" s="2"/>
      <c r="HZ423" s="2"/>
      <c r="IA423" s="2"/>
      <c r="IB423" s="2"/>
      <c r="IC423" s="2"/>
      <c r="ID423" s="2"/>
      <c r="IE423" s="2"/>
      <c r="IF423" s="2"/>
      <c r="IG423" s="2"/>
      <c r="IH423" s="2"/>
      <c r="II423" s="2"/>
      <c r="IJ423" s="2"/>
      <c r="IK423" s="2">
        <v>0</v>
      </c>
      <c r="IL423" s="2"/>
      <c r="IM423" s="2"/>
      <c r="IN423" s="2"/>
      <c r="IO423" s="2"/>
      <c r="IP423" s="2"/>
      <c r="IQ423" s="2"/>
      <c r="IR423" s="2"/>
      <c r="IS423" s="2"/>
      <c r="IT423" s="2"/>
      <c r="IU423" s="2"/>
    </row>
    <row r="424" spans="1:255" x14ac:dyDescent="0.2">
      <c r="A424">
        <v>17</v>
      </c>
      <c r="B424">
        <v>1</v>
      </c>
      <c r="E424" t="s">
        <v>432</v>
      </c>
      <c r="F424" t="s">
        <v>433</v>
      </c>
      <c r="G424" t="s">
        <v>434</v>
      </c>
      <c r="H424" t="s">
        <v>86</v>
      </c>
      <c r="I424">
        <v>0.96</v>
      </c>
      <c r="J424">
        <v>0</v>
      </c>
      <c r="K424">
        <v>0.96</v>
      </c>
      <c r="L424">
        <v>0.96</v>
      </c>
      <c r="M424">
        <v>0</v>
      </c>
      <c r="N424">
        <f t="shared" si="576"/>
        <v>0.96</v>
      </c>
      <c r="O424">
        <f t="shared" si="577"/>
        <v>571.17999999999995</v>
      </c>
      <c r="P424">
        <f t="shared" si="578"/>
        <v>571.17999999999995</v>
      </c>
      <c r="Q424">
        <f t="shared" si="579"/>
        <v>0</v>
      </c>
      <c r="R424">
        <f t="shared" si="580"/>
        <v>0</v>
      </c>
      <c r="S424">
        <f t="shared" si="581"/>
        <v>0</v>
      </c>
      <c r="T424">
        <f t="shared" si="582"/>
        <v>0</v>
      </c>
      <c r="U424">
        <f t="shared" si="583"/>
        <v>0</v>
      </c>
      <c r="V424">
        <f t="shared" si="584"/>
        <v>0</v>
      </c>
      <c r="W424">
        <f t="shared" si="585"/>
        <v>0</v>
      </c>
      <c r="X424">
        <f t="shared" si="586"/>
        <v>0</v>
      </c>
      <c r="Y424">
        <f t="shared" si="587"/>
        <v>0</v>
      </c>
      <c r="AA424">
        <v>85057623</v>
      </c>
      <c r="AB424">
        <f t="shared" si="588"/>
        <v>594.98</v>
      </c>
      <c r="AC424">
        <f t="shared" si="589"/>
        <v>594.98</v>
      </c>
      <c r="AD424">
        <f t="shared" si="572"/>
        <v>0</v>
      </c>
      <c r="AE424">
        <f t="shared" si="590"/>
        <v>0</v>
      </c>
      <c r="AF424">
        <f t="shared" si="591"/>
        <v>0</v>
      </c>
      <c r="AG424">
        <f t="shared" si="592"/>
        <v>0</v>
      </c>
      <c r="AH424">
        <f t="shared" si="593"/>
        <v>0</v>
      </c>
      <c r="AI424">
        <f t="shared" si="594"/>
        <v>0</v>
      </c>
      <c r="AJ424">
        <f t="shared" si="595"/>
        <v>0</v>
      </c>
      <c r="AK424">
        <v>594.98</v>
      </c>
      <c r="AL424">
        <v>594.98</v>
      </c>
      <c r="AM424">
        <v>0</v>
      </c>
      <c r="AN424">
        <v>0</v>
      </c>
      <c r="AO424">
        <v>0</v>
      </c>
      <c r="AP424">
        <v>0</v>
      </c>
      <c r="AQ424">
        <v>0</v>
      </c>
      <c r="AR424">
        <v>0</v>
      </c>
      <c r="AS424">
        <v>0</v>
      </c>
      <c r="AT424">
        <v>0</v>
      </c>
      <c r="AU424">
        <v>0</v>
      </c>
      <c r="AV424">
        <v>1</v>
      </c>
      <c r="AW424">
        <v>1</v>
      </c>
      <c r="AZ424">
        <v>1</v>
      </c>
      <c r="BA424">
        <v>1</v>
      </c>
      <c r="BB424">
        <v>1</v>
      </c>
      <c r="BC424">
        <v>1</v>
      </c>
      <c r="BD424" t="s">
        <v>3</v>
      </c>
      <c r="BE424" t="s">
        <v>3</v>
      </c>
      <c r="BF424" t="s">
        <v>3</v>
      </c>
      <c r="BG424" t="s">
        <v>3</v>
      </c>
      <c r="BH424">
        <v>3</v>
      </c>
      <c r="BI424">
        <v>1</v>
      </c>
      <c r="BJ424" t="s">
        <v>433</v>
      </c>
      <c r="BM424">
        <v>900</v>
      </c>
      <c r="BN424">
        <v>0</v>
      </c>
      <c r="BO424" t="s">
        <v>3</v>
      </c>
      <c r="BP424">
        <v>0</v>
      </c>
      <c r="BQ424">
        <v>90</v>
      </c>
      <c r="BR424">
        <v>0</v>
      </c>
      <c r="BS424">
        <v>1</v>
      </c>
      <c r="BT424">
        <v>1</v>
      </c>
      <c r="BU424">
        <v>1</v>
      </c>
      <c r="BV424">
        <v>1</v>
      </c>
      <c r="BW424">
        <v>1</v>
      </c>
      <c r="BX424">
        <v>1</v>
      </c>
      <c r="BY424" t="s">
        <v>3</v>
      </c>
      <c r="BZ424">
        <v>0</v>
      </c>
      <c r="CA424">
        <v>0</v>
      </c>
      <c r="CB424" t="s">
        <v>3</v>
      </c>
      <c r="CE424">
        <v>0</v>
      </c>
      <c r="CF424">
        <v>0</v>
      </c>
      <c r="CG424">
        <v>0</v>
      </c>
      <c r="CH424">
        <v>38</v>
      </c>
      <c r="CI424">
        <v>0</v>
      </c>
      <c r="CJ424">
        <v>0</v>
      </c>
      <c r="CK424">
        <v>0</v>
      </c>
      <c r="CL424">
        <v>0</v>
      </c>
      <c r="CM424">
        <v>0</v>
      </c>
      <c r="CN424" t="s">
        <v>3</v>
      </c>
      <c r="CO424">
        <v>0</v>
      </c>
      <c r="CP424">
        <f t="shared" si="596"/>
        <v>571.17999999999995</v>
      </c>
      <c r="CQ424">
        <f t="shared" si="573"/>
        <v>594.98</v>
      </c>
      <c r="CR424">
        <f t="shared" si="574"/>
        <v>0</v>
      </c>
      <c r="CS424">
        <f t="shared" si="597"/>
        <v>0</v>
      </c>
      <c r="CT424">
        <f t="shared" si="598"/>
        <v>0</v>
      </c>
      <c r="CU424">
        <f t="shared" si="599"/>
        <v>0</v>
      </c>
      <c r="CV424">
        <f t="shared" si="600"/>
        <v>0</v>
      </c>
      <c r="CW424">
        <f t="shared" si="601"/>
        <v>0</v>
      </c>
      <c r="CX424">
        <f t="shared" si="602"/>
        <v>0</v>
      </c>
      <c r="CY424">
        <f>0</f>
        <v>0</v>
      </c>
      <c r="CZ424">
        <f>0</f>
        <v>0</v>
      </c>
      <c r="DC424" t="s">
        <v>3</v>
      </c>
      <c r="DD424" t="s">
        <v>3</v>
      </c>
      <c r="DE424" t="s">
        <v>3</v>
      </c>
      <c r="DF424" t="s">
        <v>3</v>
      </c>
      <c r="DG424" t="s">
        <v>3</v>
      </c>
      <c r="DH424" t="s">
        <v>3</v>
      </c>
      <c r="DI424" t="s">
        <v>3</v>
      </c>
      <c r="DJ424" t="s">
        <v>3</v>
      </c>
      <c r="DK424" t="s">
        <v>3</v>
      </c>
      <c r="DL424" t="s">
        <v>3</v>
      </c>
      <c r="DM424" t="s">
        <v>3</v>
      </c>
      <c r="DN424">
        <v>0</v>
      </c>
      <c r="DO424">
        <v>0</v>
      </c>
      <c r="DP424">
        <v>1</v>
      </c>
      <c r="DQ424">
        <v>1</v>
      </c>
      <c r="DU424">
        <v>1009</v>
      </c>
      <c r="DV424" t="s">
        <v>86</v>
      </c>
      <c r="DW424" t="s">
        <v>86</v>
      </c>
      <c r="DX424">
        <v>1</v>
      </c>
      <c r="DZ424" t="s">
        <v>3</v>
      </c>
      <c r="EA424" t="s">
        <v>3</v>
      </c>
      <c r="EB424" t="s">
        <v>3</v>
      </c>
      <c r="EC424" t="s">
        <v>3</v>
      </c>
      <c r="EE424">
        <v>83667261</v>
      </c>
      <c r="EF424">
        <v>90</v>
      </c>
      <c r="EG424" t="s">
        <v>321</v>
      </c>
      <c r="EH424">
        <v>0</v>
      </c>
      <c r="EI424" t="s">
        <v>3</v>
      </c>
      <c r="EJ424">
        <v>1</v>
      </c>
      <c r="EK424">
        <v>900</v>
      </c>
      <c r="EL424" t="s">
        <v>321</v>
      </c>
      <c r="EM424" t="s">
        <v>322</v>
      </c>
      <c r="EO424" t="s">
        <v>3</v>
      </c>
      <c r="EQ424">
        <v>131088</v>
      </c>
      <c r="ER424">
        <v>0</v>
      </c>
      <c r="ES424">
        <v>594.98</v>
      </c>
      <c r="ET424">
        <v>0</v>
      </c>
      <c r="EU424">
        <v>0</v>
      </c>
      <c r="EV424">
        <v>0</v>
      </c>
      <c r="EW424">
        <v>0</v>
      </c>
      <c r="EX424">
        <v>0</v>
      </c>
      <c r="EY424">
        <v>0</v>
      </c>
      <c r="EZ424">
        <v>5</v>
      </c>
      <c r="FC424">
        <v>0</v>
      </c>
      <c r="FD424">
        <v>18</v>
      </c>
      <c r="FF424">
        <v>594.98</v>
      </c>
      <c r="FQ424">
        <v>0</v>
      </c>
      <c r="FR424">
        <v>0</v>
      </c>
      <c r="FS424">
        <v>0</v>
      </c>
      <c r="FX424">
        <v>0</v>
      </c>
      <c r="FY424">
        <v>0</v>
      </c>
      <c r="GA424" t="s">
        <v>3</v>
      </c>
      <c r="GD424">
        <v>1</v>
      </c>
      <c r="GF424">
        <v>240564716</v>
      </c>
      <c r="GG424">
        <v>2</v>
      </c>
      <c r="GH424">
        <v>3</v>
      </c>
      <c r="GI424">
        <v>-2</v>
      </c>
      <c r="GJ424">
        <v>0</v>
      </c>
      <c r="GK424">
        <v>0</v>
      </c>
      <c r="GL424">
        <f t="shared" si="603"/>
        <v>0</v>
      </c>
      <c r="GM424">
        <f t="shared" si="604"/>
        <v>571.17999999999995</v>
      </c>
      <c r="GN424">
        <f t="shared" si="605"/>
        <v>571.17999999999995</v>
      </c>
      <c r="GO424">
        <f t="shared" si="606"/>
        <v>0</v>
      </c>
      <c r="GP424">
        <f t="shared" si="607"/>
        <v>0</v>
      </c>
      <c r="GR424">
        <v>1</v>
      </c>
      <c r="GS424">
        <v>1</v>
      </c>
      <c r="GT424">
        <v>0</v>
      </c>
      <c r="GU424" t="s">
        <v>3</v>
      </c>
      <c r="GV424">
        <f t="shared" si="608"/>
        <v>0</v>
      </c>
      <c r="GW424">
        <v>1</v>
      </c>
      <c r="GX424">
        <f t="shared" si="609"/>
        <v>0</v>
      </c>
      <c r="HA424">
        <v>0</v>
      </c>
      <c r="HB424">
        <v>0</v>
      </c>
      <c r="HC424">
        <f t="shared" si="610"/>
        <v>0</v>
      </c>
      <c r="HE424" t="s">
        <v>3</v>
      </c>
      <c r="HF424" t="s">
        <v>3</v>
      </c>
      <c r="HG424">
        <f t="shared" si="611"/>
        <v>571.17999999999995</v>
      </c>
      <c r="HM424" t="s">
        <v>3</v>
      </c>
      <c r="HN424" t="s">
        <v>3</v>
      </c>
      <c r="HO424" t="s">
        <v>3</v>
      </c>
      <c r="HP424" t="s">
        <v>3</v>
      </c>
      <c r="HQ424" t="s">
        <v>3</v>
      </c>
      <c r="HS424">
        <v>0</v>
      </c>
      <c r="IK424">
        <v>0</v>
      </c>
    </row>
    <row r="425" spans="1:255" x14ac:dyDescent="0.2">
      <c r="A425" s="2">
        <v>17</v>
      </c>
      <c r="B425" s="2">
        <v>1</v>
      </c>
      <c r="C425" s="2"/>
      <c r="D425" s="2"/>
      <c r="E425" s="2" t="s">
        <v>435</v>
      </c>
      <c r="F425" s="2" t="s">
        <v>436</v>
      </c>
      <c r="G425" s="2" t="s">
        <v>437</v>
      </c>
      <c r="H425" s="2" t="s">
        <v>86</v>
      </c>
      <c r="I425" s="2">
        <v>1.4</v>
      </c>
      <c r="J425" s="2">
        <v>0</v>
      </c>
      <c r="K425" s="2">
        <v>1.4</v>
      </c>
      <c r="L425" s="2">
        <v>1.4</v>
      </c>
      <c r="M425" s="2">
        <v>0</v>
      </c>
      <c r="N425" s="2">
        <f t="shared" si="576"/>
        <v>1.4</v>
      </c>
      <c r="O425" s="2">
        <f t="shared" si="577"/>
        <v>780.36</v>
      </c>
      <c r="P425" s="2">
        <f t="shared" si="578"/>
        <v>780.36</v>
      </c>
      <c r="Q425" s="2">
        <f t="shared" si="579"/>
        <v>0</v>
      </c>
      <c r="R425" s="2">
        <f t="shared" si="580"/>
        <v>0</v>
      </c>
      <c r="S425" s="2">
        <f t="shared" si="581"/>
        <v>0</v>
      </c>
      <c r="T425" s="2">
        <f t="shared" si="582"/>
        <v>0</v>
      </c>
      <c r="U425" s="2">
        <f t="shared" si="583"/>
        <v>0</v>
      </c>
      <c r="V425" s="2">
        <f t="shared" si="584"/>
        <v>0</v>
      </c>
      <c r="W425" s="2">
        <f t="shared" si="585"/>
        <v>0</v>
      </c>
      <c r="X425" s="2">
        <f t="shared" si="586"/>
        <v>0</v>
      </c>
      <c r="Y425" s="2">
        <f t="shared" si="587"/>
        <v>0</v>
      </c>
      <c r="Z425" s="2"/>
      <c r="AA425" s="2">
        <v>85057682</v>
      </c>
      <c r="AB425" s="2">
        <f t="shared" si="588"/>
        <v>557.4</v>
      </c>
      <c r="AC425" s="2">
        <f t="shared" si="589"/>
        <v>557.4</v>
      </c>
      <c r="AD425" s="2">
        <f t="shared" si="572"/>
        <v>0</v>
      </c>
      <c r="AE425" s="2">
        <f t="shared" si="590"/>
        <v>0</v>
      </c>
      <c r="AF425" s="2">
        <f t="shared" si="591"/>
        <v>0</v>
      </c>
      <c r="AG425" s="2">
        <f t="shared" si="592"/>
        <v>0</v>
      </c>
      <c r="AH425" s="2">
        <f t="shared" si="593"/>
        <v>0</v>
      </c>
      <c r="AI425" s="2">
        <f t="shared" si="594"/>
        <v>0</v>
      </c>
      <c r="AJ425" s="2">
        <f t="shared" si="595"/>
        <v>0</v>
      </c>
      <c r="AK425" s="2">
        <v>557.4</v>
      </c>
      <c r="AL425" s="2">
        <v>557.4</v>
      </c>
      <c r="AM425" s="2">
        <v>0</v>
      </c>
      <c r="AN425" s="2">
        <v>0</v>
      </c>
      <c r="AO425" s="2">
        <v>0</v>
      </c>
      <c r="AP425" s="2">
        <v>0</v>
      </c>
      <c r="AQ425" s="2">
        <v>0</v>
      </c>
      <c r="AR425" s="2">
        <v>0</v>
      </c>
      <c r="AS425" s="2">
        <v>0</v>
      </c>
      <c r="AT425" s="2">
        <v>0</v>
      </c>
      <c r="AU425" s="2">
        <v>0</v>
      </c>
      <c r="AV425" s="2">
        <v>1</v>
      </c>
      <c r="AW425" s="2">
        <v>1</v>
      </c>
      <c r="AX425" s="2"/>
      <c r="AY425" s="2"/>
      <c r="AZ425" s="2">
        <v>1</v>
      </c>
      <c r="BA425" s="2">
        <v>1</v>
      </c>
      <c r="BB425" s="2">
        <v>1</v>
      </c>
      <c r="BC425" s="2">
        <v>1</v>
      </c>
      <c r="BD425" s="2" t="s">
        <v>3</v>
      </c>
      <c r="BE425" s="2" t="s">
        <v>3</v>
      </c>
      <c r="BF425" s="2" t="s">
        <v>3</v>
      </c>
      <c r="BG425" s="2" t="s">
        <v>3</v>
      </c>
      <c r="BH425" s="2">
        <v>3</v>
      </c>
      <c r="BI425" s="2">
        <v>1</v>
      </c>
      <c r="BJ425" s="2" t="s">
        <v>436</v>
      </c>
      <c r="BK425" s="2"/>
      <c r="BL425" s="2"/>
      <c r="BM425" s="2">
        <v>900</v>
      </c>
      <c r="BN425" s="2">
        <v>0</v>
      </c>
      <c r="BO425" s="2" t="s">
        <v>3</v>
      </c>
      <c r="BP425" s="2">
        <v>0</v>
      </c>
      <c r="BQ425" s="2">
        <v>90</v>
      </c>
      <c r="BR425" s="2">
        <v>0</v>
      </c>
      <c r="BS425" s="2">
        <v>1</v>
      </c>
      <c r="BT425" s="2">
        <v>1</v>
      </c>
      <c r="BU425" s="2">
        <v>1</v>
      </c>
      <c r="BV425" s="2">
        <v>1</v>
      </c>
      <c r="BW425" s="2">
        <v>1</v>
      </c>
      <c r="BX425" s="2">
        <v>1</v>
      </c>
      <c r="BY425" s="2" t="s">
        <v>3</v>
      </c>
      <c r="BZ425" s="2">
        <v>0</v>
      </c>
      <c r="CA425" s="2">
        <v>0</v>
      </c>
      <c r="CB425" s="2" t="s">
        <v>3</v>
      </c>
      <c r="CC425" s="2"/>
      <c r="CD425" s="2"/>
      <c r="CE425" s="2">
        <v>0</v>
      </c>
      <c r="CF425" s="2">
        <v>0</v>
      </c>
      <c r="CG425" s="2">
        <v>0</v>
      </c>
      <c r="CH425" s="2">
        <v>39</v>
      </c>
      <c r="CI425" s="2">
        <v>0</v>
      </c>
      <c r="CJ425" s="2">
        <v>0</v>
      </c>
      <c r="CK425" s="2">
        <v>0</v>
      </c>
      <c r="CL425" s="2">
        <v>0</v>
      </c>
      <c r="CM425" s="2">
        <v>0</v>
      </c>
      <c r="CN425" s="2" t="s">
        <v>3</v>
      </c>
      <c r="CO425" s="2">
        <v>0</v>
      </c>
      <c r="CP425" s="2">
        <f t="shared" si="596"/>
        <v>780.36</v>
      </c>
      <c r="CQ425" s="2">
        <f t="shared" si="573"/>
        <v>557.4</v>
      </c>
      <c r="CR425" s="2">
        <f t="shared" si="574"/>
        <v>0</v>
      </c>
      <c r="CS425" s="2">
        <f t="shared" si="597"/>
        <v>0</v>
      </c>
      <c r="CT425" s="2">
        <f t="shared" si="598"/>
        <v>0</v>
      </c>
      <c r="CU425" s="2">
        <f t="shared" si="599"/>
        <v>0</v>
      </c>
      <c r="CV425" s="2">
        <f t="shared" si="600"/>
        <v>0</v>
      </c>
      <c r="CW425" s="2">
        <f t="shared" si="601"/>
        <v>0</v>
      </c>
      <c r="CX425" s="2">
        <f t="shared" si="602"/>
        <v>0</v>
      </c>
      <c r="CY425" s="2">
        <f>0</f>
        <v>0</v>
      </c>
      <c r="CZ425" s="2">
        <f>0</f>
        <v>0</v>
      </c>
      <c r="DA425" s="2"/>
      <c r="DB425" s="2"/>
      <c r="DC425" s="2" t="s">
        <v>3</v>
      </c>
      <c r="DD425" s="2" t="s">
        <v>3</v>
      </c>
      <c r="DE425" s="2" t="s">
        <v>3</v>
      </c>
      <c r="DF425" s="2" t="s">
        <v>3</v>
      </c>
      <c r="DG425" s="2" t="s">
        <v>3</v>
      </c>
      <c r="DH425" s="2" t="s">
        <v>3</v>
      </c>
      <c r="DI425" s="2" t="s">
        <v>3</v>
      </c>
      <c r="DJ425" s="2" t="s">
        <v>3</v>
      </c>
      <c r="DK425" s="2" t="s">
        <v>3</v>
      </c>
      <c r="DL425" s="2" t="s">
        <v>3</v>
      </c>
      <c r="DM425" s="2" t="s">
        <v>3</v>
      </c>
      <c r="DN425" s="2">
        <v>0</v>
      </c>
      <c r="DO425" s="2">
        <v>0</v>
      </c>
      <c r="DP425" s="2">
        <v>1</v>
      </c>
      <c r="DQ425" s="2">
        <v>1</v>
      </c>
      <c r="DR425" s="2"/>
      <c r="DS425" s="2"/>
      <c r="DT425" s="2"/>
      <c r="DU425" s="2">
        <v>1009</v>
      </c>
      <c r="DV425" s="2" t="s">
        <v>86</v>
      </c>
      <c r="DW425" s="2" t="s">
        <v>86</v>
      </c>
      <c r="DX425" s="2">
        <v>1</v>
      </c>
      <c r="DY425" s="2"/>
      <c r="DZ425" s="2" t="s">
        <v>3</v>
      </c>
      <c r="EA425" s="2" t="s">
        <v>3</v>
      </c>
      <c r="EB425" s="2" t="s">
        <v>3</v>
      </c>
      <c r="EC425" s="2" t="s">
        <v>3</v>
      </c>
      <c r="ED425" s="2"/>
      <c r="EE425" s="2">
        <v>83667261</v>
      </c>
      <c r="EF425" s="2">
        <v>90</v>
      </c>
      <c r="EG425" s="2" t="s">
        <v>321</v>
      </c>
      <c r="EH425" s="2">
        <v>0</v>
      </c>
      <c r="EI425" s="2" t="s">
        <v>3</v>
      </c>
      <c r="EJ425" s="2">
        <v>1</v>
      </c>
      <c r="EK425" s="2">
        <v>900</v>
      </c>
      <c r="EL425" s="2" t="s">
        <v>321</v>
      </c>
      <c r="EM425" s="2" t="s">
        <v>322</v>
      </c>
      <c r="EN425" s="2"/>
      <c r="EO425" s="2" t="s">
        <v>3</v>
      </c>
      <c r="EP425" s="2"/>
      <c r="EQ425" s="2">
        <v>131088</v>
      </c>
      <c r="ER425" s="2">
        <v>0</v>
      </c>
      <c r="ES425" s="2">
        <v>557.4</v>
      </c>
      <c r="ET425" s="2">
        <v>0</v>
      </c>
      <c r="EU425" s="2">
        <v>0</v>
      </c>
      <c r="EV425" s="2">
        <v>0</v>
      </c>
      <c r="EW425" s="2">
        <v>0</v>
      </c>
      <c r="EX425" s="2">
        <v>0</v>
      </c>
      <c r="EY425" s="2">
        <v>0</v>
      </c>
      <c r="EZ425" s="2">
        <v>5</v>
      </c>
      <c r="FA425" s="2"/>
      <c r="FB425" s="2"/>
      <c r="FC425" s="2">
        <v>0</v>
      </c>
      <c r="FD425" s="2">
        <v>18</v>
      </c>
      <c r="FE425" s="2"/>
      <c r="FF425" s="2">
        <v>557.4</v>
      </c>
      <c r="FG425" s="2"/>
      <c r="FH425" s="2"/>
      <c r="FI425" s="2"/>
      <c r="FJ425" s="2"/>
      <c r="FK425" s="2"/>
      <c r="FL425" s="2"/>
      <c r="FM425" s="2"/>
      <c r="FN425" s="2"/>
      <c r="FO425" s="2"/>
      <c r="FP425" s="2"/>
      <c r="FQ425" s="2">
        <v>0</v>
      </c>
      <c r="FR425" s="2">
        <v>0</v>
      </c>
      <c r="FS425" s="2">
        <v>0</v>
      </c>
      <c r="FT425" s="2"/>
      <c r="FU425" s="2"/>
      <c r="FV425" s="2"/>
      <c r="FW425" s="2"/>
      <c r="FX425" s="2">
        <v>0</v>
      </c>
      <c r="FY425" s="2">
        <v>0</v>
      </c>
      <c r="FZ425" s="2"/>
      <c r="GA425" s="2" t="s">
        <v>3</v>
      </c>
      <c r="GB425" s="2"/>
      <c r="GC425" s="2"/>
      <c r="GD425" s="2">
        <v>1</v>
      </c>
      <c r="GE425" s="2"/>
      <c r="GF425" s="2">
        <v>1302363564</v>
      </c>
      <c r="GG425" s="2">
        <v>2</v>
      </c>
      <c r="GH425" s="2">
        <v>3</v>
      </c>
      <c r="GI425" s="2">
        <v>-2</v>
      </c>
      <c r="GJ425" s="2">
        <v>0</v>
      </c>
      <c r="GK425" s="2">
        <v>0</v>
      </c>
      <c r="GL425" s="2">
        <f t="shared" si="603"/>
        <v>0</v>
      </c>
      <c r="GM425" s="2">
        <f t="shared" si="604"/>
        <v>780.36</v>
      </c>
      <c r="GN425" s="2">
        <f t="shared" si="605"/>
        <v>780.36</v>
      </c>
      <c r="GO425" s="2">
        <f t="shared" si="606"/>
        <v>0</v>
      </c>
      <c r="GP425" s="2">
        <f t="shared" si="607"/>
        <v>0</v>
      </c>
      <c r="GQ425" s="2"/>
      <c r="GR425" s="2">
        <v>1</v>
      </c>
      <c r="GS425" s="2">
        <v>1</v>
      </c>
      <c r="GT425" s="2">
        <v>0</v>
      </c>
      <c r="GU425" s="2" t="s">
        <v>3</v>
      </c>
      <c r="GV425" s="2">
        <f t="shared" si="608"/>
        <v>0</v>
      </c>
      <c r="GW425" s="2">
        <v>1</v>
      </c>
      <c r="GX425" s="2">
        <f t="shared" si="609"/>
        <v>0</v>
      </c>
      <c r="GY425" s="2"/>
      <c r="GZ425" s="2"/>
      <c r="HA425" s="2">
        <v>0</v>
      </c>
      <c r="HB425" s="2">
        <v>0</v>
      </c>
      <c r="HC425" s="2">
        <f t="shared" si="610"/>
        <v>0</v>
      </c>
      <c r="HD425" s="2"/>
      <c r="HE425" s="2" t="s">
        <v>3</v>
      </c>
      <c r="HF425" s="2" t="s">
        <v>3</v>
      </c>
      <c r="HG425" s="2">
        <f t="shared" si="611"/>
        <v>780.36</v>
      </c>
      <c r="HH425" s="2"/>
      <c r="HI425" s="2"/>
      <c r="HJ425" s="2"/>
      <c r="HK425" s="2"/>
      <c r="HL425" s="2"/>
      <c r="HM425" s="2" t="s">
        <v>3</v>
      </c>
      <c r="HN425" s="2" t="s">
        <v>3</v>
      </c>
      <c r="HO425" s="2" t="s">
        <v>3</v>
      </c>
      <c r="HP425" s="2" t="s">
        <v>3</v>
      </c>
      <c r="HQ425" s="2" t="s">
        <v>3</v>
      </c>
      <c r="HR425" s="2"/>
      <c r="HS425" s="2">
        <v>0</v>
      </c>
      <c r="HT425" s="2"/>
      <c r="HU425" s="2"/>
      <c r="HV425" s="2"/>
      <c r="HW425" s="2"/>
      <c r="HX425" s="2"/>
      <c r="HY425" s="2"/>
      <c r="HZ425" s="2"/>
      <c r="IA425" s="2"/>
      <c r="IB425" s="2"/>
      <c r="IC425" s="2"/>
      <c r="ID425" s="2"/>
      <c r="IE425" s="2"/>
      <c r="IF425" s="2"/>
      <c r="IG425" s="2"/>
      <c r="IH425" s="2"/>
      <c r="II425" s="2"/>
      <c r="IJ425" s="2"/>
      <c r="IK425" s="2">
        <v>0</v>
      </c>
      <c r="IL425" s="2"/>
      <c r="IM425" s="2"/>
      <c r="IN425" s="2"/>
      <c r="IO425" s="2"/>
      <c r="IP425" s="2"/>
      <c r="IQ425" s="2"/>
      <c r="IR425" s="2"/>
      <c r="IS425" s="2"/>
      <c r="IT425" s="2"/>
      <c r="IU425" s="2"/>
    </row>
    <row r="426" spans="1:255" x14ac:dyDescent="0.2">
      <c r="A426">
        <v>17</v>
      </c>
      <c r="B426">
        <v>1</v>
      </c>
      <c r="E426" t="s">
        <v>435</v>
      </c>
      <c r="F426" t="s">
        <v>436</v>
      </c>
      <c r="G426" t="s">
        <v>437</v>
      </c>
      <c r="H426" t="s">
        <v>86</v>
      </c>
      <c r="I426">
        <v>1.4</v>
      </c>
      <c r="J426">
        <v>0</v>
      </c>
      <c r="K426">
        <v>1.4</v>
      </c>
      <c r="L426">
        <v>1.4</v>
      </c>
      <c r="M426">
        <v>0</v>
      </c>
      <c r="N426">
        <f t="shared" si="576"/>
        <v>1.4</v>
      </c>
      <c r="O426">
        <f t="shared" si="577"/>
        <v>780.36</v>
      </c>
      <c r="P426">
        <f t="shared" si="578"/>
        <v>780.36</v>
      </c>
      <c r="Q426">
        <f t="shared" si="579"/>
        <v>0</v>
      </c>
      <c r="R426">
        <f t="shared" si="580"/>
        <v>0</v>
      </c>
      <c r="S426">
        <f t="shared" si="581"/>
        <v>0</v>
      </c>
      <c r="T426">
        <f t="shared" si="582"/>
        <v>0</v>
      </c>
      <c r="U426">
        <f t="shared" si="583"/>
        <v>0</v>
      </c>
      <c r="V426">
        <f t="shared" si="584"/>
        <v>0</v>
      </c>
      <c r="W426">
        <f t="shared" si="585"/>
        <v>0</v>
      </c>
      <c r="X426">
        <f t="shared" si="586"/>
        <v>0</v>
      </c>
      <c r="Y426">
        <f t="shared" si="587"/>
        <v>0</v>
      </c>
      <c r="AA426">
        <v>85057623</v>
      </c>
      <c r="AB426">
        <f t="shared" si="588"/>
        <v>557.4</v>
      </c>
      <c r="AC426">
        <f t="shared" si="589"/>
        <v>557.4</v>
      </c>
      <c r="AD426">
        <f t="shared" si="572"/>
        <v>0</v>
      </c>
      <c r="AE426">
        <f t="shared" si="590"/>
        <v>0</v>
      </c>
      <c r="AF426">
        <f t="shared" si="591"/>
        <v>0</v>
      </c>
      <c r="AG426">
        <f t="shared" si="592"/>
        <v>0</v>
      </c>
      <c r="AH426">
        <f t="shared" si="593"/>
        <v>0</v>
      </c>
      <c r="AI426">
        <f t="shared" si="594"/>
        <v>0</v>
      </c>
      <c r="AJ426">
        <f t="shared" si="595"/>
        <v>0</v>
      </c>
      <c r="AK426">
        <v>557.4</v>
      </c>
      <c r="AL426">
        <v>557.4</v>
      </c>
      <c r="AM426">
        <v>0</v>
      </c>
      <c r="AN426">
        <v>0</v>
      </c>
      <c r="AO426">
        <v>0</v>
      </c>
      <c r="AP426">
        <v>0</v>
      </c>
      <c r="AQ426">
        <v>0</v>
      </c>
      <c r="AR426">
        <v>0</v>
      </c>
      <c r="AS426">
        <v>0</v>
      </c>
      <c r="AT426">
        <v>0</v>
      </c>
      <c r="AU426">
        <v>0</v>
      </c>
      <c r="AV426">
        <v>1</v>
      </c>
      <c r="AW426">
        <v>1</v>
      </c>
      <c r="AZ426">
        <v>1</v>
      </c>
      <c r="BA426">
        <v>1</v>
      </c>
      <c r="BB426">
        <v>1</v>
      </c>
      <c r="BC426">
        <v>1</v>
      </c>
      <c r="BD426" t="s">
        <v>3</v>
      </c>
      <c r="BE426" t="s">
        <v>3</v>
      </c>
      <c r="BF426" t="s">
        <v>3</v>
      </c>
      <c r="BG426" t="s">
        <v>3</v>
      </c>
      <c r="BH426">
        <v>3</v>
      </c>
      <c r="BI426">
        <v>1</v>
      </c>
      <c r="BJ426" t="s">
        <v>436</v>
      </c>
      <c r="BM426">
        <v>900</v>
      </c>
      <c r="BN426">
        <v>0</v>
      </c>
      <c r="BO426" t="s">
        <v>3</v>
      </c>
      <c r="BP426">
        <v>0</v>
      </c>
      <c r="BQ426">
        <v>90</v>
      </c>
      <c r="BR426">
        <v>0</v>
      </c>
      <c r="BS426">
        <v>1</v>
      </c>
      <c r="BT426">
        <v>1</v>
      </c>
      <c r="BU426">
        <v>1</v>
      </c>
      <c r="BV426">
        <v>1</v>
      </c>
      <c r="BW426">
        <v>1</v>
      </c>
      <c r="BX426">
        <v>1</v>
      </c>
      <c r="BY426" t="s">
        <v>3</v>
      </c>
      <c r="BZ426">
        <v>0</v>
      </c>
      <c r="CA426">
        <v>0</v>
      </c>
      <c r="CB426" t="s">
        <v>3</v>
      </c>
      <c r="CE426">
        <v>0</v>
      </c>
      <c r="CF426">
        <v>0</v>
      </c>
      <c r="CG426">
        <v>0</v>
      </c>
      <c r="CH426">
        <v>39</v>
      </c>
      <c r="CI426">
        <v>0</v>
      </c>
      <c r="CJ426">
        <v>0</v>
      </c>
      <c r="CK426">
        <v>0</v>
      </c>
      <c r="CL426">
        <v>0</v>
      </c>
      <c r="CM426">
        <v>0</v>
      </c>
      <c r="CN426" t="s">
        <v>3</v>
      </c>
      <c r="CO426">
        <v>0</v>
      </c>
      <c r="CP426">
        <f t="shared" si="596"/>
        <v>780.36</v>
      </c>
      <c r="CQ426">
        <f t="shared" si="573"/>
        <v>557.4</v>
      </c>
      <c r="CR426">
        <f t="shared" si="574"/>
        <v>0</v>
      </c>
      <c r="CS426">
        <f t="shared" si="597"/>
        <v>0</v>
      </c>
      <c r="CT426">
        <f t="shared" si="598"/>
        <v>0</v>
      </c>
      <c r="CU426">
        <f t="shared" si="599"/>
        <v>0</v>
      </c>
      <c r="CV426">
        <f t="shared" si="600"/>
        <v>0</v>
      </c>
      <c r="CW426">
        <f t="shared" si="601"/>
        <v>0</v>
      </c>
      <c r="CX426">
        <f t="shared" si="602"/>
        <v>0</v>
      </c>
      <c r="CY426">
        <f>0</f>
        <v>0</v>
      </c>
      <c r="CZ426">
        <f>0</f>
        <v>0</v>
      </c>
      <c r="DC426" t="s">
        <v>3</v>
      </c>
      <c r="DD426" t="s">
        <v>3</v>
      </c>
      <c r="DE426" t="s">
        <v>3</v>
      </c>
      <c r="DF426" t="s">
        <v>3</v>
      </c>
      <c r="DG426" t="s">
        <v>3</v>
      </c>
      <c r="DH426" t="s">
        <v>3</v>
      </c>
      <c r="DI426" t="s">
        <v>3</v>
      </c>
      <c r="DJ426" t="s">
        <v>3</v>
      </c>
      <c r="DK426" t="s">
        <v>3</v>
      </c>
      <c r="DL426" t="s">
        <v>3</v>
      </c>
      <c r="DM426" t="s">
        <v>3</v>
      </c>
      <c r="DN426">
        <v>0</v>
      </c>
      <c r="DO426">
        <v>0</v>
      </c>
      <c r="DP426">
        <v>1</v>
      </c>
      <c r="DQ426">
        <v>1</v>
      </c>
      <c r="DU426">
        <v>1009</v>
      </c>
      <c r="DV426" t="s">
        <v>86</v>
      </c>
      <c r="DW426" t="s">
        <v>86</v>
      </c>
      <c r="DX426">
        <v>1</v>
      </c>
      <c r="DZ426" t="s">
        <v>3</v>
      </c>
      <c r="EA426" t="s">
        <v>3</v>
      </c>
      <c r="EB426" t="s">
        <v>3</v>
      </c>
      <c r="EC426" t="s">
        <v>3</v>
      </c>
      <c r="EE426">
        <v>83667261</v>
      </c>
      <c r="EF426">
        <v>90</v>
      </c>
      <c r="EG426" t="s">
        <v>321</v>
      </c>
      <c r="EH426">
        <v>0</v>
      </c>
      <c r="EI426" t="s">
        <v>3</v>
      </c>
      <c r="EJ426">
        <v>1</v>
      </c>
      <c r="EK426">
        <v>900</v>
      </c>
      <c r="EL426" t="s">
        <v>321</v>
      </c>
      <c r="EM426" t="s">
        <v>322</v>
      </c>
      <c r="EO426" t="s">
        <v>3</v>
      </c>
      <c r="EQ426">
        <v>131088</v>
      </c>
      <c r="ER426">
        <v>0</v>
      </c>
      <c r="ES426">
        <v>557.4</v>
      </c>
      <c r="ET426">
        <v>0</v>
      </c>
      <c r="EU426">
        <v>0</v>
      </c>
      <c r="EV426">
        <v>0</v>
      </c>
      <c r="EW426">
        <v>0</v>
      </c>
      <c r="EX426">
        <v>0</v>
      </c>
      <c r="EY426">
        <v>0</v>
      </c>
      <c r="EZ426">
        <v>5</v>
      </c>
      <c r="FC426">
        <v>0</v>
      </c>
      <c r="FD426">
        <v>18</v>
      </c>
      <c r="FF426">
        <v>557.4</v>
      </c>
      <c r="FQ426">
        <v>0</v>
      </c>
      <c r="FR426">
        <v>0</v>
      </c>
      <c r="FS426">
        <v>0</v>
      </c>
      <c r="FX426">
        <v>0</v>
      </c>
      <c r="FY426">
        <v>0</v>
      </c>
      <c r="GA426" t="s">
        <v>3</v>
      </c>
      <c r="GD426">
        <v>1</v>
      </c>
      <c r="GF426">
        <v>1302363564</v>
      </c>
      <c r="GG426">
        <v>2</v>
      </c>
      <c r="GH426">
        <v>3</v>
      </c>
      <c r="GI426">
        <v>-2</v>
      </c>
      <c r="GJ426">
        <v>0</v>
      </c>
      <c r="GK426">
        <v>0</v>
      </c>
      <c r="GL426">
        <f t="shared" si="603"/>
        <v>0</v>
      </c>
      <c r="GM426">
        <f t="shared" si="604"/>
        <v>780.36</v>
      </c>
      <c r="GN426">
        <f t="shared" si="605"/>
        <v>780.36</v>
      </c>
      <c r="GO426">
        <f t="shared" si="606"/>
        <v>0</v>
      </c>
      <c r="GP426">
        <f t="shared" si="607"/>
        <v>0</v>
      </c>
      <c r="GR426">
        <v>1</v>
      </c>
      <c r="GS426">
        <v>1</v>
      </c>
      <c r="GT426">
        <v>0</v>
      </c>
      <c r="GU426" t="s">
        <v>3</v>
      </c>
      <c r="GV426">
        <f t="shared" si="608"/>
        <v>0</v>
      </c>
      <c r="GW426">
        <v>1</v>
      </c>
      <c r="GX426">
        <f t="shared" si="609"/>
        <v>0</v>
      </c>
      <c r="HA426">
        <v>0</v>
      </c>
      <c r="HB426">
        <v>0</v>
      </c>
      <c r="HC426">
        <f t="shared" si="610"/>
        <v>0</v>
      </c>
      <c r="HE426" t="s">
        <v>3</v>
      </c>
      <c r="HF426" t="s">
        <v>3</v>
      </c>
      <c r="HG426">
        <f t="shared" si="611"/>
        <v>780.36</v>
      </c>
      <c r="HM426" t="s">
        <v>3</v>
      </c>
      <c r="HN426" t="s">
        <v>3</v>
      </c>
      <c r="HO426" t="s">
        <v>3</v>
      </c>
      <c r="HP426" t="s">
        <v>3</v>
      </c>
      <c r="HQ426" t="s">
        <v>3</v>
      </c>
      <c r="HS426">
        <v>0</v>
      </c>
      <c r="IK426">
        <v>0</v>
      </c>
    </row>
    <row r="427" spans="1:255" x14ac:dyDescent="0.2">
      <c r="A427" s="2">
        <v>17</v>
      </c>
      <c r="B427" s="2">
        <v>1</v>
      </c>
      <c r="C427" s="2"/>
      <c r="D427" s="2"/>
      <c r="E427" s="2" t="s">
        <v>438</v>
      </c>
      <c r="F427" s="2" t="s">
        <v>439</v>
      </c>
      <c r="G427" s="2" t="s">
        <v>440</v>
      </c>
      <c r="H427" s="2" t="s">
        <v>441</v>
      </c>
      <c r="I427" s="2">
        <v>0.64</v>
      </c>
      <c r="J427" s="2">
        <v>0</v>
      </c>
      <c r="K427" s="2">
        <v>0.64</v>
      </c>
      <c r="L427" s="2">
        <v>0.64</v>
      </c>
      <c r="M427" s="2">
        <v>0</v>
      </c>
      <c r="N427" s="2">
        <f t="shared" si="576"/>
        <v>0.64</v>
      </c>
      <c r="O427" s="2">
        <f t="shared" si="577"/>
        <v>1131.33</v>
      </c>
      <c r="P427" s="2">
        <f t="shared" si="578"/>
        <v>1131.33</v>
      </c>
      <c r="Q427" s="2">
        <f t="shared" si="579"/>
        <v>0</v>
      </c>
      <c r="R427" s="2">
        <f t="shared" si="580"/>
        <v>0</v>
      </c>
      <c r="S427" s="2">
        <f t="shared" si="581"/>
        <v>0</v>
      </c>
      <c r="T427" s="2">
        <f t="shared" si="582"/>
        <v>0</v>
      </c>
      <c r="U427" s="2">
        <f t="shared" si="583"/>
        <v>0</v>
      </c>
      <c r="V427" s="2">
        <f t="shared" si="584"/>
        <v>0</v>
      </c>
      <c r="W427" s="2">
        <f t="shared" si="585"/>
        <v>0</v>
      </c>
      <c r="X427" s="2">
        <f t="shared" si="586"/>
        <v>0</v>
      </c>
      <c r="Y427" s="2">
        <f t="shared" si="587"/>
        <v>0</v>
      </c>
      <c r="Z427" s="2"/>
      <c r="AA427" s="2">
        <v>85057682</v>
      </c>
      <c r="AB427" s="2">
        <f t="shared" si="588"/>
        <v>1767.71</v>
      </c>
      <c r="AC427" s="2">
        <f t="shared" si="589"/>
        <v>1767.71</v>
      </c>
      <c r="AD427" s="2">
        <f t="shared" si="572"/>
        <v>0</v>
      </c>
      <c r="AE427" s="2">
        <f t="shared" si="590"/>
        <v>0</v>
      </c>
      <c r="AF427" s="2">
        <f t="shared" si="591"/>
        <v>0</v>
      </c>
      <c r="AG427" s="2">
        <f t="shared" si="592"/>
        <v>0</v>
      </c>
      <c r="AH427" s="2">
        <f t="shared" si="593"/>
        <v>0</v>
      </c>
      <c r="AI427" s="2">
        <f t="shared" si="594"/>
        <v>0</v>
      </c>
      <c r="AJ427" s="2">
        <f t="shared" si="595"/>
        <v>0</v>
      </c>
      <c r="AK427" s="2">
        <v>1767.71</v>
      </c>
      <c r="AL427" s="2">
        <v>1767.71</v>
      </c>
      <c r="AM427" s="2">
        <v>0</v>
      </c>
      <c r="AN427" s="2">
        <v>0</v>
      </c>
      <c r="AO427" s="2">
        <v>0</v>
      </c>
      <c r="AP427" s="2">
        <v>0</v>
      </c>
      <c r="AQ427" s="2">
        <v>0</v>
      </c>
      <c r="AR427" s="2">
        <v>0</v>
      </c>
      <c r="AS427" s="2">
        <v>0</v>
      </c>
      <c r="AT427" s="2">
        <v>0</v>
      </c>
      <c r="AU427" s="2">
        <v>0</v>
      </c>
      <c r="AV427" s="2">
        <v>1</v>
      </c>
      <c r="AW427" s="2">
        <v>1</v>
      </c>
      <c r="AX427" s="2"/>
      <c r="AY427" s="2"/>
      <c r="AZ427" s="2">
        <v>1</v>
      </c>
      <c r="BA427" s="2">
        <v>1</v>
      </c>
      <c r="BB427" s="2">
        <v>1</v>
      </c>
      <c r="BC427" s="2">
        <v>1</v>
      </c>
      <c r="BD427" s="2" t="s">
        <v>3</v>
      </c>
      <c r="BE427" s="2" t="s">
        <v>3</v>
      </c>
      <c r="BF427" s="2" t="s">
        <v>3</v>
      </c>
      <c r="BG427" s="2" t="s">
        <v>3</v>
      </c>
      <c r="BH427" s="2">
        <v>3</v>
      </c>
      <c r="BI427" s="2">
        <v>1</v>
      </c>
      <c r="BJ427" s="2" t="s">
        <v>439</v>
      </c>
      <c r="BK427" s="2"/>
      <c r="BL427" s="2"/>
      <c r="BM427" s="2">
        <v>900</v>
      </c>
      <c r="BN427" s="2">
        <v>0</v>
      </c>
      <c r="BO427" s="2" t="s">
        <v>3</v>
      </c>
      <c r="BP427" s="2">
        <v>0</v>
      </c>
      <c r="BQ427" s="2">
        <v>90</v>
      </c>
      <c r="BR427" s="2">
        <v>0</v>
      </c>
      <c r="BS427" s="2">
        <v>1</v>
      </c>
      <c r="BT427" s="2">
        <v>1</v>
      </c>
      <c r="BU427" s="2">
        <v>1</v>
      </c>
      <c r="BV427" s="2">
        <v>1</v>
      </c>
      <c r="BW427" s="2">
        <v>1</v>
      </c>
      <c r="BX427" s="2">
        <v>1</v>
      </c>
      <c r="BY427" s="2" t="s">
        <v>3</v>
      </c>
      <c r="BZ427" s="2">
        <v>0</v>
      </c>
      <c r="CA427" s="2">
        <v>0</v>
      </c>
      <c r="CB427" s="2" t="s">
        <v>3</v>
      </c>
      <c r="CC427" s="2"/>
      <c r="CD427" s="2"/>
      <c r="CE427" s="2">
        <v>0</v>
      </c>
      <c r="CF427" s="2">
        <v>0</v>
      </c>
      <c r="CG427" s="2">
        <v>0</v>
      </c>
      <c r="CH427" s="2">
        <v>40</v>
      </c>
      <c r="CI427" s="2">
        <v>0</v>
      </c>
      <c r="CJ427" s="2">
        <v>0</v>
      </c>
      <c r="CK427" s="2">
        <v>0</v>
      </c>
      <c r="CL427" s="2">
        <v>0</v>
      </c>
      <c r="CM427" s="2">
        <v>0</v>
      </c>
      <c r="CN427" s="2" t="s">
        <v>3</v>
      </c>
      <c r="CO427" s="2">
        <v>0</v>
      </c>
      <c r="CP427" s="2">
        <f t="shared" si="596"/>
        <v>1131.33</v>
      </c>
      <c r="CQ427" s="2">
        <f t="shared" si="573"/>
        <v>1767.71</v>
      </c>
      <c r="CR427" s="2">
        <f t="shared" si="574"/>
        <v>0</v>
      </c>
      <c r="CS427" s="2">
        <f t="shared" si="597"/>
        <v>0</v>
      </c>
      <c r="CT427" s="2">
        <f t="shared" si="598"/>
        <v>0</v>
      </c>
      <c r="CU427" s="2">
        <f t="shared" si="599"/>
        <v>0</v>
      </c>
      <c r="CV427" s="2">
        <f t="shared" si="600"/>
        <v>0</v>
      </c>
      <c r="CW427" s="2">
        <f t="shared" si="601"/>
        <v>0</v>
      </c>
      <c r="CX427" s="2">
        <f t="shared" si="602"/>
        <v>0</v>
      </c>
      <c r="CY427" s="2">
        <f>0</f>
        <v>0</v>
      </c>
      <c r="CZ427" s="2">
        <f>0</f>
        <v>0</v>
      </c>
      <c r="DA427" s="2"/>
      <c r="DB427" s="2"/>
      <c r="DC427" s="2" t="s">
        <v>3</v>
      </c>
      <c r="DD427" s="2" t="s">
        <v>3</v>
      </c>
      <c r="DE427" s="2" t="s">
        <v>3</v>
      </c>
      <c r="DF427" s="2" t="s">
        <v>3</v>
      </c>
      <c r="DG427" s="2" t="s">
        <v>3</v>
      </c>
      <c r="DH427" s="2" t="s">
        <v>3</v>
      </c>
      <c r="DI427" s="2" t="s">
        <v>3</v>
      </c>
      <c r="DJ427" s="2" t="s">
        <v>3</v>
      </c>
      <c r="DK427" s="2" t="s">
        <v>3</v>
      </c>
      <c r="DL427" s="2" t="s">
        <v>3</v>
      </c>
      <c r="DM427" s="2" t="s">
        <v>3</v>
      </c>
      <c r="DN427" s="2">
        <v>0</v>
      </c>
      <c r="DO427" s="2">
        <v>0</v>
      </c>
      <c r="DP427" s="2">
        <v>1</v>
      </c>
      <c r="DQ427" s="2">
        <v>1</v>
      </c>
      <c r="DR427" s="2"/>
      <c r="DS427" s="2"/>
      <c r="DT427" s="2"/>
      <c r="DU427" s="2">
        <v>1002</v>
      </c>
      <c r="DV427" s="2" t="s">
        <v>441</v>
      </c>
      <c r="DW427" s="2" t="s">
        <v>441</v>
      </c>
      <c r="DX427" s="2">
        <v>1</v>
      </c>
      <c r="DY427" s="2"/>
      <c r="DZ427" s="2" t="s">
        <v>3</v>
      </c>
      <c r="EA427" s="2" t="s">
        <v>3</v>
      </c>
      <c r="EB427" s="2" t="s">
        <v>3</v>
      </c>
      <c r="EC427" s="2" t="s">
        <v>3</v>
      </c>
      <c r="ED427" s="2"/>
      <c r="EE427" s="2">
        <v>83667261</v>
      </c>
      <c r="EF427" s="2">
        <v>90</v>
      </c>
      <c r="EG427" s="2" t="s">
        <v>321</v>
      </c>
      <c r="EH427" s="2">
        <v>0</v>
      </c>
      <c r="EI427" s="2" t="s">
        <v>3</v>
      </c>
      <c r="EJ427" s="2">
        <v>1</v>
      </c>
      <c r="EK427" s="2">
        <v>900</v>
      </c>
      <c r="EL427" s="2" t="s">
        <v>321</v>
      </c>
      <c r="EM427" s="2" t="s">
        <v>322</v>
      </c>
      <c r="EN427" s="2"/>
      <c r="EO427" s="2" t="s">
        <v>3</v>
      </c>
      <c r="EP427" s="2"/>
      <c r="EQ427" s="2">
        <v>131088</v>
      </c>
      <c r="ER427" s="2">
        <v>0</v>
      </c>
      <c r="ES427" s="2">
        <v>1767.71</v>
      </c>
      <c r="ET427" s="2">
        <v>0</v>
      </c>
      <c r="EU427" s="2">
        <v>0</v>
      </c>
      <c r="EV427" s="2">
        <v>0</v>
      </c>
      <c r="EW427" s="2">
        <v>0</v>
      </c>
      <c r="EX427" s="2">
        <v>0</v>
      </c>
      <c r="EY427" s="2">
        <v>0</v>
      </c>
      <c r="EZ427" s="2">
        <v>5</v>
      </c>
      <c r="FA427" s="2"/>
      <c r="FB427" s="2"/>
      <c r="FC427" s="2">
        <v>0</v>
      </c>
      <c r="FD427" s="2">
        <v>18</v>
      </c>
      <c r="FE427" s="2"/>
      <c r="FF427" s="2">
        <v>1767.71</v>
      </c>
      <c r="FG427" s="2"/>
      <c r="FH427" s="2"/>
      <c r="FI427" s="2"/>
      <c r="FJ427" s="2"/>
      <c r="FK427" s="2"/>
      <c r="FL427" s="2"/>
      <c r="FM427" s="2"/>
      <c r="FN427" s="2"/>
      <c r="FO427" s="2"/>
      <c r="FP427" s="2"/>
      <c r="FQ427" s="2">
        <v>0</v>
      </c>
      <c r="FR427" s="2">
        <v>0</v>
      </c>
      <c r="FS427" s="2">
        <v>0</v>
      </c>
      <c r="FT427" s="2"/>
      <c r="FU427" s="2"/>
      <c r="FV427" s="2"/>
      <c r="FW427" s="2"/>
      <c r="FX427" s="2">
        <v>0</v>
      </c>
      <c r="FY427" s="2">
        <v>0</v>
      </c>
      <c r="FZ427" s="2"/>
      <c r="GA427" s="2" t="s">
        <v>3</v>
      </c>
      <c r="GB427" s="2"/>
      <c r="GC427" s="2"/>
      <c r="GD427" s="2">
        <v>1</v>
      </c>
      <c r="GE427" s="2"/>
      <c r="GF427" s="2">
        <v>1816095535</v>
      </c>
      <c r="GG427" s="2">
        <v>2</v>
      </c>
      <c r="GH427" s="2">
        <v>3</v>
      </c>
      <c r="GI427" s="2">
        <v>-2</v>
      </c>
      <c r="GJ427" s="2">
        <v>0</v>
      </c>
      <c r="GK427" s="2">
        <v>0</v>
      </c>
      <c r="GL427" s="2">
        <f t="shared" si="603"/>
        <v>0</v>
      </c>
      <c r="GM427" s="2">
        <f t="shared" si="604"/>
        <v>1131.33</v>
      </c>
      <c r="GN427" s="2">
        <f t="shared" si="605"/>
        <v>1131.33</v>
      </c>
      <c r="GO427" s="2">
        <f t="shared" si="606"/>
        <v>0</v>
      </c>
      <c r="GP427" s="2">
        <f t="shared" si="607"/>
        <v>0</v>
      </c>
      <c r="GQ427" s="2"/>
      <c r="GR427" s="2">
        <v>1</v>
      </c>
      <c r="GS427" s="2">
        <v>1</v>
      </c>
      <c r="GT427" s="2">
        <v>0</v>
      </c>
      <c r="GU427" s="2" t="s">
        <v>3</v>
      </c>
      <c r="GV427" s="2">
        <f t="shared" si="608"/>
        <v>0</v>
      </c>
      <c r="GW427" s="2">
        <v>1</v>
      </c>
      <c r="GX427" s="2">
        <f t="shared" si="609"/>
        <v>0</v>
      </c>
      <c r="GY427" s="2"/>
      <c r="GZ427" s="2"/>
      <c r="HA427" s="2">
        <v>0</v>
      </c>
      <c r="HB427" s="2">
        <v>0</v>
      </c>
      <c r="HC427" s="2">
        <f t="shared" si="610"/>
        <v>0</v>
      </c>
      <c r="HD427" s="2"/>
      <c r="HE427" s="2" t="s">
        <v>3</v>
      </c>
      <c r="HF427" s="2" t="s">
        <v>3</v>
      </c>
      <c r="HG427" s="2">
        <f t="shared" si="611"/>
        <v>1131.33</v>
      </c>
      <c r="HH427" s="2"/>
      <c r="HI427" s="2"/>
      <c r="HJ427" s="2"/>
      <c r="HK427" s="2"/>
      <c r="HL427" s="2"/>
      <c r="HM427" s="2" t="s">
        <v>3</v>
      </c>
      <c r="HN427" s="2" t="s">
        <v>3</v>
      </c>
      <c r="HO427" s="2" t="s">
        <v>3</v>
      </c>
      <c r="HP427" s="2" t="s">
        <v>3</v>
      </c>
      <c r="HQ427" s="2" t="s">
        <v>3</v>
      </c>
      <c r="HR427" s="2"/>
      <c r="HS427" s="2">
        <v>0</v>
      </c>
      <c r="HT427" s="2"/>
      <c r="HU427" s="2"/>
      <c r="HV427" s="2"/>
      <c r="HW427" s="2"/>
      <c r="HX427" s="2"/>
      <c r="HY427" s="2"/>
      <c r="HZ427" s="2"/>
      <c r="IA427" s="2"/>
      <c r="IB427" s="2"/>
      <c r="IC427" s="2"/>
      <c r="ID427" s="2"/>
      <c r="IE427" s="2"/>
      <c r="IF427" s="2"/>
      <c r="IG427" s="2"/>
      <c r="IH427" s="2"/>
      <c r="II427" s="2"/>
      <c r="IJ427" s="2"/>
      <c r="IK427" s="2">
        <v>0</v>
      </c>
      <c r="IL427" s="2"/>
      <c r="IM427" s="2"/>
      <c r="IN427" s="2"/>
      <c r="IO427" s="2"/>
      <c r="IP427" s="2"/>
      <c r="IQ427" s="2"/>
      <c r="IR427" s="2"/>
      <c r="IS427" s="2"/>
      <c r="IT427" s="2"/>
      <c r="IU427" s="2"/>
    </row>
    <row r="428" spans="1:255" x14ac:dyDescent="0.2">
      <c r="A428">
        <v>17</v>
      </c>
      <c r="B428">
        <v>1</v>
      </c>
      <c r="E428" t="s">
        <v>438</v>
      </c>
      <c r="F428" t="s">
        <v>439</v>
      </c>
      <c r="G428" t="s">
        <v>440</v>
      </c>
      <c r="H428" t="s">
        <v>441</v>
      </c>
      <c r="I428">
        <v>0.64</v>
      </c>
      <c r="J428">
        <v>0</v>
      </c>
      <c r="K428">
        <v>0.64</v>
      </c>
      <c r="L428">
        <v>0.64</v>
      </c>
      <c r="M428">
        <v>0</v>
      </c>
      <c r="N428">
        <f t="shared" si="576"/>
        <v>0.64</v>
      </c>
      <c r="O428">
        <f t="shared" si="577"/>
        <v>1131.33</v>
      </c>
      <c r="P428">
        <f t="shared" si="578"/>
        <v>1131.33</v>
      </c>
      <c r="Q428">
        <f t="shared" si="579"/>
        <v>0</v>
      </c>
      <c r="R428">
        <f t="shared" si="580"/>
        <v>0</v>
      </c>
      <c r="S428">
        <f t="shared" si="581"/>
        <v>0</v>
      </c>
      <c r="T428">
        <f t="shared" si="582"/>
        <v>0</v>
      </c>
      <c r="U428">
        <f t="shared" si="583"/>
        <v>0</v>
      </c>
      <c r="V428">
        <f t="shared" si="584"/>
        <v>0</v>
      </c>
      <c r="W428">
        <f t="shared" si="585"/>
        <v>0</v>
      </c>
      <c r="X428">
        <f t="shared" si="586"/>
        <v>0</v>
      </c>
      <c r="Y428">
        <f t="shared" si="587"/>
        <v>0</v>
      </c>
      <c r="AA428">
        <v>85057623</v>
      </c>
      <c r="AB428">
        <f t="shared" si="588"/>
        <v>1767.71</v>
      </c>
      <c r="AC428">
        <f t="shared" si="589"/>
        <v>1767.71</v>
      </c>
      <c r="AD428">
        <f t="shared" si="572"/>
        <v>0</v>
      </c>
      <c r="AE428">
        <f t="shared" si="590"/>
        <v>0</v>
      </c>
      <c r="AF428">
        <f t="shared" si="591"/>
        <v>0</v>
      </c>
      <c r="AG428">
        <f t="shared" si="592"/>
        <v>0</v>
      </c>
      <c r="AH428">
        <f t="shared" si="593"/>
        <v>0</v>
      </c>
      <c r="AI428">
        <f t="shared" si="594"/>
        <v>0</v>
      </c>
      <c r="AJ428">
        <f t="shared" si="595"/>
        <v>0</v>
      </c>
      <c r="AK428">
        <v>1767.71</v>
      </c>
      <c r="AL428">
        <v>1767.71</v>
      </c>
      <c r="AM428">
        <v>0</v>
      </c>
      <c r="AN428">
        <v>0</v>
      </c>
      <c r="AO428">
        <v>0</v>
      </c>
      <c r="AP428">
        <v>0</v>
      </c>
      <c r="AQ428">
        <v>0</v>
      </c>
      <c r="AR428">
        <v>0</v>
      </c>
      <c r="AS428">
        <v>0</v>
      </c>
      <c r="AT428">
        <v>0</v>
      </c>
      <c r="AU428">
        <v>0</v>
      </c>
      <c r="AV428">
        <v>1</v>
      </c>
      <c r="AW428">
        <v>1</v>
      </c>
      <c r="AZ428">
        <v>1</v>
      </c>
      <c r="BA428">
        <v>1</v>
      </c>
      <c r="BB428">
        <v>1</v>
      </c>
      <c r="BC428">
        <v>1</v>
      </c>
      <c r="BD428" t="s">
        <v>3</v>
      </c>
      <c r="BE428" t="s">
        <v>3</v>
      </c>
      <c r="BF428" t="s">
        <v>3</v>
      </c>
      <c r="BG428" t="s">
        <v>3</v>
      </c>
      <c r="BH428">
        <v>3</v>
      </c>
      <c r="BI428">
        <v>1</v>
      </c>
      <c r="BJ428" t="s">
        <v>439</v>
      </c>
      <c r="BM428">
        <v>900</v>
      </c>
      <c r="BN428">
        <v>0</v>
      </c>
      <c r="BO428" t="s">
        <v>3</v>
      </c>
      <c r="BP428">
        <v>0</v>
      </c>
      <c r="BQ428">
        <v>90</v>
      </c>
      <c r="BR428">
        <v>0</v>
      </c>
      <c r="BS428">
        <v>1</v>
      </c>
      <c r="BT428">
        <v>1</v>
      </c>
      <c r="BU428">
        <v>1</v>
      </c>
      <c r="BV428">
        <v>1</v>
      </c>
      <c r="BW428">
        <v>1</v>
      </c>
      <c r="BX428">
        <v>1</v>
      </c>
      <c r="BY428" t="s">
        <v>3</v>
      </c>
      <c r="BZ428">
        <v>0</v>
      </c>
      <c r="CA428">
        <v>0</v>
      </c>
      <c r="CB428" t="s">
        <v>3</v>
      </c>
      <c r="CE428">
        <v>0</v>
      </c>
      <c r="CF428">
        <v>0</v>
      </c>
      <c r="CG428">
        <v>0</v>
      </c>
      <c r="CH428">
        <v>40</v>
      </c>
      <c r="CI428">
        <v>0</v>
      </c>
      <c r="CJ428">
        <v>0</v>
      </c>
      <c r="CK428">
        <v>0</v>
      </c>
      <c r="CL428">
        <v>0</v>
      </c>
      <c r="CM428">
        <v>0</v>
      </c>
      <c r="CN428" t="s">
        <v>3</v>
      </c>
      <c r="CO428">
        <v>0</v>
      </c>
      <c r="CP428">
        <f t="shared" si="596"/>
        <v>1131.33</v>
      </c>
      <c r="CQ428">
        <f t="shared" si="573"/>
        <v>1767.71</v>
      </c>
      <c r="CR428">
        <f t="shared" si="574"/>
        <v>0</v>
      </c>
      <c r="CS428">
        <f t="shared" si="597"/>
        <v>0</v>
      </c>
      <c r="CT428">
        <f t="shared" si="598"/>
        <v>0</v>
      </c>
      <c r="CU428">
        <f t="shared" si="599"/>
        <v>0</v>
      </c>
      <c r="CV428">
        <f t="shared" si="600"/>
        <v>0</v>
      </c>
      <c r="CW428">
        <f t="shared" si="601"/>
        <v>0</v>
      </c>
      <c r="CX428">
        <f t="shared" si="602"/>
        <v>0</v>
      </c>
      <c r="CY428">
        <f>0</f>
        <v>0</v>
      </c>
      <c r="CZ428">
        <f>0</f>
        <v>0</v>
      </c>
      <c r="DC428" t="s">
        <v>3</v>
      </c>
      <c r="DD428" t="s">
        <v>3</v>
      </c>
      <c r="DE428" t="s">
        <v>3</v>
      </c>
      <c r="DF428" t="s">
        <v>3</v>
      </c>
      <c r="DG428" t="s">
        <v>3</v>
      </c>
      <c r="DH428" t="s">
        <v>3</v>
      </c>
      <c r="DI428" t="s">
        <v>3</v>
      </c>
      <c r="DJ428" t="s">
        <v>3</v>
      </c>
      <c r="DK428" t="s">
        <v>3</v>
      </c>
      <c r="DL428" t="s">
        <v>3</v>
      </c>
      <c r="DM428" t="s">
        <v>3</v>
      </c>
      <c r="DN428">
        <v>0</v>
      </c>
      <c r="DO428">
        <v>0</v>
      </c>
      <c r="DP428">
        <v>1</v>
      </c>
      <c r="DQ428">
        <v>1</v>
      </c>
      <c r="DU428">
        <v>1002</v>
      </c>
      <c r="DV428" t="s">
        <v>441</v>
      </c>
      <c r="DW428" t="s">
        <v>441</v>
      </c>
      <c r="DX428">
        <v>1</v>
      </c>
      <c r="DZ428" t="s">
        <v>3</v>
      </c>
      <c r="EA428" t="s">
        <v>3</v>
      </c>
      <c r="EB428" t="s">
        <v>3</v>
      </c>
      <c r="EC428" t="s">
        <v>3</v>
      </c>
      <c r="EE428">
        <v>83667261</v>
      </c>
      <c r="EF428">
        <v>90</v>
      </c>
      <c r="EG428" t="s">
        <v>321</v>
      </c>
      <c r="EH428">
        <v>0</v>
      </c>
      <c r="EI428" t="s">
        <v>3</v>
      </c>
      <c r="EJ428">
        <v>1</v>
      </c>
      <c r="EK428">
        <v>900</v>
      </c>
      <c r="EL428" t="s">
        <v>321</v>
      </c>
      <c r="EM428" t="s">
        <v>322</v>
      </c>
      <c r="EO428" t="s">
        <v>3</v>
      </c>
      <c r="EQ428">
        <v>131088</v>
      </c>
      <c r="ER428">
        <v>0</v>
      </c>
      <c r="ES428">
        <v>1767.71</v>
      </c>
      <c r="ET428">
        <v>0</v>
      </c>
      <c r="EU428">
        <v>0</v>
      </c>
      <c r="EV428">
        <v>0</v>
      </c>
      <c r="EW428">
        <v>0</v>
      </c>
      <c r="EX428">
        <v>0</v>
      </c>
      <c r="EY428">
        <v>0</v>
      </c>
      <c r="EZ428">
        <v>5</v>
      </c>
      <c r="FC428">
        <v>0</v>
      </c>
      <c r="FD428">
        <v>18</v>
      </c>
      <c r="FF428">
        <v>1767.71</v>
      </c>
      <c r="FQ428">
        <v>0</v>
      </c>
      <c r="FR428">
        <v>0</v>
      </c>
      <c r="FS428">
        <v>0</v>
      </c>
      <c r="FX428">
        <v>0</v>
      </c>
      <c r="FY428">
        <v>0</v>
      </c>
      <c r="GA428" t="s">
        <v>3</v>
      </c>
      <c r="GD428">
        <v>1</v>
      </c>
      <c r="GF428">
        <v>1816095535</v>
      </c>
      <c r="GG428">
        <v>2</v>
      </c>
      <c r="GH428">
        <v>3</v>
      </c>
      <c r="GI428">
        <v>-2</v>
      </c>
      <c r="GJ428">
        <v>0</v>
      </c>
      <c r="GK428">
        <v>0</v>
      </c>
      <c r="GL428">
        <f t="shared" si="603"/>
        <v>0</v>
      </c>
      <c r="GM428">
        <f t="shared" si="604"/>
        <v>1131.33</v>
      </c>
      <c r="GN428">
        <f t="shared" si="605"/>
        <v>1131.33</v>
      </c>
      <c r="GO428">
        <f t="shared" si="606"/>
        <v>0</v>
      </c>
      <c r="GP428">
        <f t="shared" si="607"/>
        <v>0</v>
      </c>
      <c r="GR428">
        <v>1</v>
      </c>
      <c r="GS428">
        <v>1</v>
      </c>
      <c r="GT428">
        <v>0</v>
      </c>
      <c r="GU428" t="s">
        <v>3</v>
      </c>
      <c r="GV428">
        <f t="shared" si="608"/>
        <v>0</v>
      </c>
      <c r="GW428">
        <v>1</v>
      </c>
      <c r="GX428">
        <f t="shared" si="609"/>
        <v>0</v>
      </c>
      <c r="HA428">
        <v>0</v>
      </c>
      <c r="HB428">
        <v>0</v>
      </c>
      <c r="HC428">
        <f t="shared" si="610"/>
        <v>0</v>
      </c>
      <c r="HE428" t="s">
        <v>3</v>
      </c>
      <c r="HF428" t="s">
        <v>3</v>
      </c>
      <c r="HG428">
        <f t="shared" si="611"/>
        <v>1131.33</v>
      </c>
      <c r="HM428" t="s">
        <v>3</v>
      </c>
      <c r="HN428" t="s">
        <v>3</v>
      </c>
      <c r="HO428" t="s">
        <v>3</v>
      </c>
      <c r="HP428" t="s">
        <v>3</v>
      </c>
      <c r="HQ428" t="s">
        <v>3</v>
      </c>
      <c r="HS428">
        <v>0</v>
      </c>
      <c r="IK428">
        <v>0</v>
      </c>
    </row>
    <row r="429" spans="1:255" x14ac:dyDescent="0.2">
      <c r="A429" s="2">
        <v>17</v>
      </c>
      <c r="B429" s="2">
        <v>1</v>
      </c>
      <c r="C429" s="2"/>
      <c r="D429" s="2"/>
      <c r="E429" s="2" t="s">
        <v>3</v>
      </c>
      <c r="F429" s="2" t="s">
        <v>442</v>
      </c>
      <c r="G429" s="2" t="s">
        <v>443</v>
      </c>
      <c r="H429" s="2" t="s">
        <v>320</v>
      </c>
      <c r="I429" s="2">
        <v>0</v>
      </c>
      <c r="J429" s="2">
        <v>0</v>
      </c>
      <c r="K429" s="2">
        <v>0</v>
      </c>
      <c r="L429" s="2">
        <v>4</v>
      </c>
      <c r="M429" s="2">
        <v>4</v>
      </c>
      <c r="N429" s="2">
        <f t="shared" si="576"/>
        <v>0</v>
      </c>
      <c r="O429" s="2">
        <f t="shared" si="577"/>
        <v>0</v>
      </c>
      <c r="P429" s="2">
        <f t="shared" si="578"/>
        <v>0</v>
      </c>
      <c r="Q429" s="2">
        <f t="shared" si="579"/>
        <v>0</v>
      </c>
      <c r="R429" s="2">
        <f t="shared" si="580"/>
        <v>0</v>
      </c>
      <c r="S429" s="2">
        <f t="shared" si="581"/>
        <v>0</v>
      </c>
      <c r="T429" s="2">
        <f t="shared" si="582"/>
        <v>0</v>
      </c>
      <c r="U429" s="2">
        <f t="shared" si="583"/>
        <v>0</v>
      </c>
      <c r="V429" s="2">
        <f t="shared" si="584"/>
        <v>0</v>
      </c>
      <c r="W429" s="2">
        <f t="shared" si="585"/>
        <v>0</v>
      </c>
      <c r="X429" s="2">
        <f t="shared" si="586"/>
        <v>0</v>
      </c>
      <c r="Y429" s="2">
        <f t="shared" si="587"/>
        <v>0</v>
      </c>
      <c r="Z429" s="2"/>
      <c r="AA429" s="2">
        <v>-1</v>
      </c>
      <c r="AB429" s="2">
        <f t="shared" si="588"/>
        <v>353.07</v>
      </c>
      <c r="AC429" s="2">
        <f t="shared" si="589"/>
        <v>353.07</v>
      </c>
      <c r="AD429" s="2">
        <f t="shared" si="572"/>
        <v>0</v>
      </c>
      <c r="AE429" s="2">
        <f t="shared" si="590"/>
        <v>0</v>
      </c>
      <c r="AF429" s="2">
        <f t="shared" si="591"/>
        <v>0</v>
      </c>
      <c r="AG429" s="2">
        <f t="shared" si="592"/>
        <v>0</v>
      </c>
      <c r="AH429" s="2">
        <f t="shared" si="593"/>
        <v>0</v>
      </c>
      <c r="AI429" s="2">
        <f t="shared" si="594"/>
        <v>0</v>
      </c>
      <c r="AJ429" s="2">
        <f t="shared" si="595"/>
        <v>0</v>
      </c>
      <c r="AK429" s="2">
        <v>353.07</v>
      </c>
      <c r="AL429" s="2">
        <v>353.07</v>
      </c>
      <c r="AM429" s="2">
        <v>0</v>
      </c>
      <c r="AN429" s="2">
        <v>0</v>
      </c>
      <c r="AO429" s="2">
        <v>0</v>
      </c>
      <c r="AP429" s="2">
        <v>0</v>
      </c>
      <c r="AQ429" s="2">
        <v>0</v>
      </c>
      <c r="AR429" s="2">
        <v>0</v>
      </c>
      <c r="AS429" s="2">
        <v>0</v>
      </c>
      <c r="AT429" s="2">
        <v>0</v>
      </c>
      <c r="AU429" s="2">
        <v>0</v>
      </c>
      <c r="AV429" s="2">
        <v>1</v>
      </c>
      <c r="AW429" s="2">
        <v>1</v>
      </c>
      <c r="AX429" s="2"/>
      <c r="AY429" s="2"/>
      <c r="AZ429" s="2">
        <v>1</v>
      </c>
      <c r="BA429" s="2">
        <v>1</v>
      </c>
      <c r="BB429" s="2">
        <v>1</v>
      </c>
      <c r="BC429" s="2">
        <v>1</v>
      </c>
      <c r="BD429" s="2" t="s">
        <v>3</v>
      </c>
      <c r="BE429" s="2" t="s">
        <v>3</v>
      </c>
      <c r="BF429" s="2" t="s">
        <v>3</v>
      </c>
      <c r="BG429" s="2" t="s">
        <v>3</v>
      </c>
      <c r="BH429" s="2">
        <v>3</v>
      </c>
      <c r="BI429" s="2">
        <v>1</v>
      </c>
      <c r="BJ429" s="2" t="s">
        <v>442</v>
      </c>
      <c r="BK429" s="2"/>
      <c r="BL429" s="2"/>
      <c r="BM429" s="2">
        <v>900</v>
      </c>
      <c r="BN429" s="2">
        <v>0</v>
      </c>
      <c r="BO429" s="2" t="s">
        <v>3</v>
      </c>
      <c r="BP429" s="2">
        <v>0</v>
      </c>
      <c r="BQ429" s="2">
        <v>90</v>
      </c>
      <c r="BR429" s="2">
        <v>0</v>
      </c>
      <c r="BS429" s="2">
        <v>1</v>
      </c>
      <c r="BT429" s="2">
        <v>1</v>
      </c>
      <c r="BU429" s="2">
        <v>1</v>
      </c>
      <c r="BV429" s="2">
        <v>1</v>
      </c>
      <c r="BW429" s="2">
        <v>1</v>
      </c>
      <c r="BX429" s="2">
        <v>1</v>
      </c>
      <c r="BY429" s="2" t="s">
        <v>3</v>
      </c>
      <c r="BZ429" s="2">
        <v>0</v>
      </c>
      <c r="CA429" s="2">
        <v>0</v>
      </c>
      <c r="CB429" s="2" t="s">
        <v>3</v>
      </c>
      <c r="CC429" s="2"/>
      <c r="CD429" s="2"/>
      <c r="CE429" s="2">
        <v>0</v>
      </c>
      <c r="CF429" s="2">
        <v>0</v>
      </c>
      <c r="CG429" s="2">
        <v>0</v>
      </c>
      <c r="CH429" s="2">
        <v>0</v>
      </c>
      <c r="CI429" s="2">
        <v>0</v>
      </c>
      <c r="CJ429" s="2">
        <v>0</v>
      </c>
      <c r="CK429" s="2">
        <v>0</v>
      </c>
      <c r="CL429" s="2">
        <v>0</v>
      </c>
      <c r="CM429" s="2">
        <v>0</v>
      </c>
      <c r="CN429" s="2" t="s">
        <v>3</v>
      </c>
      <c r="CO429" s="2">
        <v>0</v>
      </c>
      <c r="CP429" s="2">
        <f t="shared" si="596"/>
        <v>0</v>
      </c>
      <c r="CQ429" s="2">
        <f t="shared" si="573"/>
        <v>353.07</v>
      </c>
      <c r="CR429" s="2">
        <f t="shared" si="574"/>
        <v>0</v>
      </c>
      <c r="CS429" s="2">
        <f t="shared" si="597"/>
        <v>0</v>
      </c>
      <c r="CT429" s="2">
        <f t="shared" si="598"/>
        <v>0</v>
      </c>
      <c r="CU429" s="2">
        <f t="shared" si="599"/>
        <v>0</v>
      </c>
      <c r="CV429" s="2">
        <f t="shared" si="600"/>
        <v>0</v>
      </c>
      <c r="CW429" s="2">
        <f t="shared" si="601"/>
        <v>0</v>
      </c>
      <c r="CX429" s="2">
        <f t="shared" si="602"/>
        <v>0</v>
      </c>
      <c r="CY429" s="2">
        <f>0</f>
        <v>0</v>
      </c>
      <c r="CZ429" s="2">
        <f>0</f>
        <v>0</v>
      </c>
      <c r="DA429" s="2"/>
      <c r="DB429" s="2"/>
      <c r="DC429" s="2" t="s">
        <v>3</v>
      </c>
      <c r="DD429" s="2" t="s">
        <v>3</v>
      </c>
      <c r="DE429" s="2" t="s">
        <v>3</v>
      </c>
      <c r="DF429" s="2" t="s">
        <v>3</v>
      </c>
      <c r="DG429" s="2" t="s">
        <v>3</v>
      </c>
      <c r="DH429" s="2" t="s">
        <v>3</v>
      </c>
      <c r="DI429" s="2" t="s">
        <v>3</v>
      </c>
      <c r="DJ429" s="2" t="s">
        <v>3</v>
      </c>
      <c r="DK429" s="2" t="s">
        <v>3</v>
      </c>
      <c r="DL429" s="2" t="s">
        <v>3</v>
      </c>
      <c r="DM429" s="2" t="s">
        <v>3</v>
      </c>
      <c r="DN429" s="2">
        <v>0</v>
      </c>
      <c r="DO429" s="2">
        <v>0</v>
      </c>
      <c r="DP429" s="2">
        <v>1</v>
      </c>
      <c r="DQ429" s="2">
        <v>1</v>
      </c>
      <c r="DR429" s="2"/>
      <c r="DS429" s="2"/>
      <c r="DT429" s="2"/>
      <c r="DU429" s="2">
        <v>1003</v>
      </c>
      <c r="DV429" s="2" t="s">
        <v>320</v>
      </c>
      <c r="DW429" s="2" t="s">
        <v>320</v>
      </c>
      <c r="DX429" s="2">
        <v>1</v>
      </c>
      <c r="DY429" s="2"/>
      <c r="DZ429" s="2" t="s">
        <v>3</v>
      </c>
      <c r="EA429" s="2" t="s">
        <v>3</v>
      </c>
      <c r="EB429" s="2" t="s">
        <v>3</v>
      </c>
      <c r="EC429" s="2" t="s">
        <v>3</v>
      </c>
      <c r="ED429" s="2"/>
      <c r="EE429" s="2">
        <v>83667261</v>
      </c>
      <c r="EF429" s="2">
        <v>90</v>
      </c>
      <c r="EG429" s="2" t="s">
        <v>321</v>
      </c>
      <c r="EH429" s="2">
        <v>0</v>
      </c>
      <c r="EI429" s="2" t="s">
        <v>3</v>
      </c>
      <c r="EJ429" s="2">
        <v>1</v>
      </c>
      <c r="EK429" s="2">
        <v>900</v>
      </c>
      <c r="EL429" s="2" t="s">
        <v>321</v>
      </c>
      <c r="EM429" s="2" t="s">
        <v>322</v>
      </c>
      <c r="EN429" s="2"/>
      <c r="EO429" s="2" t="s">
        <v>3</v>
      </c>
      <c r="EP429" s="2"/>
      <c r="EQ429" s="2">
        <v>132112</v>
      </c>
      <c r="ER429" s="2">
        <v>0</v>
      </c>
      <c r="ES429" s="2">
        <v>353.07</v>
      </c>
      <c r="ET429" s="2">
        <v>0</v>
      </c>
      <c r="EU429" s="2">
        <v>0</v>
      </c>
      <c r="EV429" s="2">
        <v>0</v>
      </c>
      <c r="EW429" s="2">
        <v>0</v>
      </c>
      <c r="EX429" s="2">
        <v>0</v>
      </c>
      <c r="EY429" s="2">
        <v>0</v>
      </c>
      <c r="EZ429" s="2"/>
      <c r="FA429" s="2"/>
      <c r="FB429" s="2"/>
      <c r="FC429" s="2"/>
      <c r="FD429" s="2"/>
      <c r="FE429" s="2"/>
      <c r="FF429" s="2"/>
      <c r="FG429" s="2"/>
      <c r="FH429" s="2"/>
      <c r="FI429" s="2"/>
      <c r="FJ429" s="2"/>
      <c r="FK429" s="2"/>
      <c r="FL429" s="2"/>
      <c r="FM429" s="2"/>
      <c r="FN429" s="2"/>
      <c r="FO429" s="2"/>
      <c r="FP429" s="2"/>
      <c r="FQ429" s="2">
        <v>0</v>
      </c>
      <c r="FR429" s="2">
        <v>0</v>
      </c>
      <c r="FS429" s="2">
        <v>0</v>
      </c>
      <c r="FT429" s="2"/>
      <c r="FU429" s="2"/>
      <c r="FV429" s="2"/>
      <c r="FW429" s="2"/>
      <c r="FX429" s="2">
        <v>0</v>
      </c>
      <c r="FY429" s="2">
        <v>0</v>
      </c>
      <c r="FZ429" s="2"/>
      <c r="GA429" s="2" t="s">
        <v>3</v>
      </c>
      <c r="GB429" s="2"/>
      <c r="GC429" s="2"/>
      <c r="GD429" s="2">
        <v>1</v>
      </c>
      <c r="GE429" s="2"/>
      <c r="GF429" s="2">
        <v>-1034100534</v>
      </c>
      <c r="GG429" s="2">
        <v>2</v>
      </c>
      <c r="GH429" s="2">
        <v>0</v>
      </c>
      <c r="GI429" s="2">
        <v>-2</v>
      </c>
      <c r="GJ429" s="2">
        <v>0</v>
      </c>
      <c r="GK429" s="2">
        <v>0</v>
      </c>
      <c r="GL429" s="2">
        <f t="shared" si="603"/>
        <v>0</v>
      </c>
      <c r="GM429" s="2">
        <f t="shared" si="604"/>
        <v>0</v>
      </c>
      <c r="GN429" s="2">
        <f t="shared" si="605"/>
        <v>0</v>
      </c>
      <c r="GO429" s="2">
        <f t="shared" si="606"/>
        <v>0</v>
      </c>
      <c r="GP429" s="2">
        <f t="shared" si="607"/>
        <v>0</v>
      </c>
      <c r="GQ429" s="2"/>
      <c r="GR429" s="2">
        <v>0</v>
      </c>
      <c r="GS429" s="2">
        <v>0</v>
      </c>
      <c r="GT429" s="2">
        <v>0</v>
      </c>
      <c r="GU429" s="2" t="s">
        <v>3</v>
      </c>
      <c r="GV429" s="2">
        <f t="shared" si="608"/>
        <v>0</v>
      </c>
      <c r="GW429" s="2">
        <v>1</v>
      </c>
      <c r="GX429" s="2">
        <f t="shared" si="609"/>
        <v>0</v>
      </c>
      <c r="GY429" s="2"/>
      <c r="GZ429" s="2"/>
      <c r="HA429" s="2">
        <v>0</v>
      </c>
      <c r="HB429" s="2">
        <v>0</v>
      </c>
      <c r="HC429" s="2">
        <f t="shared" si="610"/>
        <v>0</v>
      </c>
      <c r="HD429" s="2"/>
      <c r="HE429" s="2" t="s">
        <v>3</v>
      </c>
      <c r="HF429" s="2" t="s">
        <v>3</v>
      </c>
      <c r="HG429" s="2"/>
      <c r="HH429" s="2"/>
      <c r="HI429" s="2"/>
      <c r="HJ429" s="2"/>
      <c r="HK429" s="2"/>
      <c r="HL429" s="2"/>
      <c r="HM429" s="2" t="s">
        <v>3</v>
      </c>
      <c r="HN429" s="2" t="s">
        <v>3</v>
      </c>
      <c r="HO429" s="2" t="s">
        <v>3</v>
      </c>
      <c r="HP429" s="2" t="s">
        <v>3</v>
      </c>
      <c r="HQ429" s="2" t="s">
        <v>3</v>
      </c>
      <c r="HR429" s="2"/>
      <c r="HS429" s="2">
        <v>0</v>
      </c>
      <c r="HT429" s="2"/>
      <c r="HU429" s="2"/>
      <c r="HV429" s="2"/>
      <c r="HW429" s="2"/>
      <c r="HX429" s="2"/>
      <c r="HY429" s="2"/>
      <c r="HZ429" s="2"/>
      <c r="IA429" s="2"/>
      <c r="IB429" s="2"/>
      <c r="IC429" s="2"/>
      <c r="ID429" s="2"/>
      <c r="IE429" s="2"/>
      <c r="IF429" s="2"/>
      <c r="IG429" s="2"/>
      <c r="IH429" s="2"/>
      <c r="II429" s="2"/>
      <c r="IJ429" s="2"/>
      <c r="IK429" s="2">
        <v>0</v>
      </c>
      <c r="IL429" s="2"/>
      <c r="IM429" s="2"/>
      <c r="IN429" s="2"/>
      <c r="IO429" s="2"/>
      <c r="IP429" s="2"/>
      <c r="IQ429" s="2"/>
      <c r="IR429" s="2"/>
      <c r="IS429" s="2"/>
      <c r="IT429" s="2"/>
      <c r="IU429" s="2"/>
    </row>
    <row r="430" spans="1:255" x14ac:dyDescent="0.2">
      <c r="A430">
        <v>17</v>
      </c>
      <c r="B430">
        <v>1</v>
      </c>
      <c r="E430" t="s">
        <v>3</v>
      </c>
      <c r="F430" t="s">
        <v>442</v>
      </c>
      <c r="G430" t="s">
        <v>443</v>
      </c>
      <c r="H430" t="s">
        <v>320</v>
      </c>
      <c r="I430">
        <v>0</v>
      </c>
      <c r="J430">
        <v>0</v>
      </c>
      <c r="K430">
        <v>0</v>
      </c>
      <c r="L430">
        <v>4</v>
      </c>
      <c r="M430">
        <v>4</v>
      </c>
      <c r="N430">
        <f t="shared" si="576"/>
        <v>0</v>
      </c>
      <c r="O430">
        <f t="shared" si="577"/>
        <v>0</v>
      </c>
      <c r="P430">
        <f t="shared" si="578"/>
        <v>0</v>
      </c>
      <c r="Q430">
        <f t="shared" si="579"/>
        <v>0</v>
      </c>
      <c r="R430">
        <f t="shared" si="580"/>
        <v>0</v>
      </c>
      <c r="S430">
        <f t="shared" si="581"/>
        <v>0</v>
      </c>
      <c r="T430">
        <f t="shared" si="582"/>
        <v>0</v>
      </c>
      <c r="U430">
        <f t="shared" si="583"/>
        <v>0</v>
      </c>
      <c r="V430">
        <f t="shared" si="584"/>
        <v>0</v>
      </c>
      <c r="W430">
        <f t="shared" si="585"/>
        <v>0</v>
      </c>
      <c r="X430">
        <f t="shared" si="586"/>
        <v>0</v>
      </c>
      <c r="Y430">
        <f t="shared" si="587"/>
        <v>0</v>
      </c>
      <c r="AA430">
        <v>-1</v>
      </c>
      <c r="AB430">
        <f t="shared" si="588"/>
        <v>353.07</v>
      </c>
      <c r="AC430">
        <f t="shared" si="589"/>
        <v>353.07</v>
      </c>
      <c r="AD430">
        <f t="shared" si="572"/>
        <v>0</v>
      </c>
      <c r="AE430">
        <f t="shared" si="590"/>
        <v>0</v>
      </c>
      <c r="AF430">
        <f t="shared" si="591"/>
        <v>0</v>
      </c>
      <c r="AG430">
        <f t="shared" si="592"/>
        <v>0</v>
      </c>
      <c r="AH430">
        <f t="shared" si="593"/>
        <v>0</v>
      </c>
      <c r="AI430">
        <f t="shared" si="594"/>
        <v>0</v>
      </c>
      <c r="AJ430">
        <f t="shared" si="595"/>
        <v>0</v>
      </c>
      <c r="AK430">
        <v>353.07</v>
      </c>
      <c r="AL430">
        <v>353.07</v>
      </c>
      <c r="AM430">
        <v>0</v>
      </c>
      <c r="AN430">
        <v>0</v>
      </c>
      <c r="AO430">
        <v>0</v>
      </c>
      <c r="AP430">
        <v>0</v>
      </c>
      <c r="AQ430">
        <v>0</v>
      </c>
      <c r="AR430">
        <v>0</v>
      </c>
      <c r="AS430">
        <v>0</v>
      </c>
      <c r="AT430">
        <v>0</v>
      </c>
      <c r="AU430">
        <v>0</v>
      </c>
      <c r="AV430">
        <v>1</v>
      </c>
      <c r="AW430">
        <v>1</v>
      </c>
      <c r="AZ430">
        <v>1</v>
      </c>
      <c r="BA430">
        <v>1</v>
      </c>
      <c r="BB430">
        <v>1</v>
      </c>
      <c r="BC430">
        <v>1</v>
      </c>
      <c r="BD430" t="s">
        <v>3</v>
      </c>
      <c r="BE430" t="s">
        <v>3</v>
      </c>
      <c r="BF430" t="s">
        <v>3</v>
      </c>
      <c r="BG430" t="s">
        <v>3</v>
      </c>
      <c r="BH430">
        <v>3</v>
      </c>
      <c r="BI430">
        <v>1</v>
      </c>
      <c r="BJ430" t="s">
        <v>442</v>
      </c>
      <c r="BM430">
        <v>900</v>
      </c>
      <c r="BN430">
        <v>0</v>
      </c>
      <c r="BO430" t="s">
        <v>3</v>
      </c>
      <c r="BP430">
        <v>0</v>
      </c>
      <c r="BQ430">
        <v>90</v>
      </c>
      <c r="BR430">
        <v>0</v>
      </c>
      <c r="BS430">
        <v>1</v>
      </c>
      <c r="BT430">
        <v>1</v>
      </c>
      <c r="BU430">
        <v>1</v>
      </c>
      <c r="BV430">
        <v>1</v>
      </c>
      <c r="BW430">
        <v>1</v>
      </c>
      <c r="BX430">
        <v>1</v>
      </c>
      <c r="BY430" t="s">
        <v>3</v>
      </c>
      <c r="BZ430">
        <v>0</v>
      </c>
      <c r="CA430">
        <v>0</v>
      </c>
      <c r="CB430" t="s">
        <v>3</v>
      </c>
      <c r="CE430">
        <v>0</v>
      </c>
      <c r="CF430">
        <v>0</v>
      </c>
      <c r="CG430">
        <v>0</v>
      </c>
      <c r="CH430">
        <v>0</v>
      </c>
      <c r="CI430">
        <v>0</v>
      </c>
      <c r="CJ430">
        <v>0</v>
      </c>
      <c r="CK430">
        <v>0</v>
      </c>
      <c r="CL430">
        <v>0</v>
      </c>
      <c r="CM430">
        <v>0</v>
      </c>
      <c r="CN430" t="s">
        <v>3</v>
      </c>
      <c r="CO430">
        <v>0</v>
      </c>
      <c r="CP430">
        <f t="shared" si="596"/>
        <v>0</v>
      </c>
      <c r="CQ430">
        <f t="shared" si="573"/>
        <v>353.07</v>
      </c>
      <c r="CR430">
        <f t="shared" si="574"/>
        <v>0</v>
      </c>
      <c r="CS430">
        <f t="shared" si="597"/>
        <v>0</v>
      </c>
      <c r="CT430">
        <f t="shared" si="598"/>
        <v>0</v>
      </c>
      <c r="CU430">
        <f t="shared" si="599"/>
        <v>0</v>
      </c>
      <c r="CV430">
        <f t="shared" si="600"/>
        <v>0</v>
      </c>
      <c r="CW430">
        <f t="shared" si="601"/>
        <v>0</v>
      </c>
      <c r="CX430">
        <f t="shared" si="602"/>
        <v>0</v>
      </c>
      <c r="CY430">
        <f>0</f>
        <v>0</v>
      </c>
      <c r="CZ430">
        <f>0</f>
        <v>0</v>
      </c>
      <c r="DC430" t="s">
        <v>3</v>
      </c>
      <c r="DD430" t="s">
        <v>3</v>
      </c>
      <c r="DE430" t="s">
        <v>3</v>
      </c>
      <c r="DF430" t="s">
        <v>3</v>
      </c>
      <c r="DG430" t="s">
        <v>3</v>
      </c>
      <c r="DH430" t="s">
        <v>3</v>
      </c>
      <c r="DI430" t="s">
        <v>3</v>
      </c>
      <c r="DJ430" t="s">
        <v>3</v>
      </c>
      <c r="DK430" t="s">
        <v>3</v>
      </c>
      <c r="DL430" t="s">
        <v>3</v>
      </c>
      <c r="DM430" t="s">
        <v>3</v>
      </c>
      <c r="DN430">
        <v>0</v>
      </c>
      <c r="DO430">
        <v>0</v>
      </c>
      <c r="DP430">
        <v>1</v>
      </c>
      <c r="DQ430">
        <v>1</v>
      </c>
      <c r="DU430">
        <v>1003</v>
      </c>
      <c r="DV430" t="s">
        <v>320</v>
      </c>
      <c r="DW430" t="s">
        <v>320</v>
      </c>
      <c r="DX430">
        <v>1</v>
      </c>
      <c r="DZ430" t="s">
        <v>3</v>
      </c>
      <c r="EA430" t="s">
        <v>3</v>
      </c>
      <c r="EB430" t="s">
        <v>3</v>
      </c>
      <c r="EC430" t="s">
        <v>3</v>
      </c>
      <c r="EE430">
        <v>83667261</v>
      </c>
      <c r="EF430">
        <v>90</v>
      </c>
      <c r="EG430" t="s">
        <v>321</v>
      </c>
      <c r="EH430">
        <v>0</v>
      </c>
      <c r="EI430" t="s">
        <v>3</v>
      </c>
      <c r="EJ430">
        <v>1</v>
      </c>
      <c r="EK430">
        <v>900</v>
      </c>
      <c r="EL430" t="s">
        <v>321</v>
      </c>
      <c r="EM430" t="s">
        <v>322</v>
      </c>
      <c r="EO430" t="s">
        <v>3</v>
      </c>
      <c r="EQ430">
        <v>132112</v>
      </c>
      <c r="ER430">
        <v>0</v>
      </c>
      <c r="ES430">
        <v>353.07</v>
      </c>
      <c r="ET430">
        <v>0</v>
      </c>
      <c r="EU430">
        <v>0</v>
      </c>
      <c r="EV430">
        <v>0</v>
      </c>
      <c r="EW430">
        <v>0</v>
      </c>
      <c r="EX430">
        <v>0</v>
      </c>
      <c r="EY430">
        <v>0</v>
      </c>
      <c r="FQ430">
        <v>0</v>
      </c>
      <c r="FR430">
        <v>0</v>
      </c>
      <c r="FS430">
        <v>0</v>
      </c>
      <c r="FX430">
        <v>0</v>
      </c>
      <c r="FY430">
        <v>0</v>
      </c>
      <c r="GA430" t="s">
        <v>3</v>
      </c>
      <c r="GD430">
        <v>1</v>
      </c>
      <c r="GF430">
        <v>-1034100534</v>
      </c>
      <c r="GG430">
        <v>2</v>
      </c>
      <c r="GH430">
        <v>0</v>
      </c>
      <c r="GI430">
        <v>-2</v>
      </c>
      <c r="GJ430">
        <v>0</v>
      </c>
      <c r="GK430">
        <v>0</v>
      </c>
      <c r="GL430">
        <f t="shared" si="603"/>
        <v>0</v>
      </c>
      <c r="GM430">
        <f t="shared" si="604"/>
        <v>0</v>
      </c>
      <c r="GN430">
        <f t="shared" si="605"/>
        <v>0</v>
      </c>
      <c r="GO430">
        <f t="shared" si="606"/>
        <v>0</v>
      </c>
      <c r="GP430">
        <f t="shared" si="607"/>
        <v>0</v>
      </c>
      <c r="GR430">
        <v>0</v>
      </c>
      <c r="GS430">
        <v>0</v>
      </c>
      <c r="GT430">
        <v>0</v>
      </c>
      <c r="GU430" t="s">
        <v>3</v>
      </c>
      <c r="GV430">
        <f t="shared" si="608"/>
        <v>0</v>
      </c>
      <c r="GW430">
        <v>1</v>
      </c>
      <c r="GX430">
        <f t="shared" si="609"/>
        <v>0</v>
      </c>
      <c r="HA430">
        <v>0</v>
      </c>
      <c r="HB430">
        <v>0</v>
      </c>
      <c r="HC430">
        <f t="shared" si="610"/>
        <v>0</v>
      </c>
      <c r="HE430" t="s">
        <v>3</v>
      </c>
      <c r="HF430" t="s">
        <v>3</v>
      </c>
      <c r="HM430" t="s">
        <v>3</v>
      </c>
      <c r="HN430" t="s">
        <v>3</v>
      </c>
      <c r="HO430" t="s">
        <v>3</v>
      </c>
      <c r="HP430" t="s">
        <v>3</v>
      </c>
      <c r="HQ430" t="s">
        <v>3</v>
      </c>
      <c r="HS430">
        <v>0</v>
      </c>
      <c r="IK430">
        <v>0</v>
      </c>
    </row>
    <row r="431" spans="1:255" x14ac:dyDescent="0.2">
      <c r="A431" s="2">
        <v>17</v>
      </c>
      <c r="B431" s="2">
        <v>1</v>
      </c>
      <c r="C431" s="2"/>
      <c r="D431" s="2"/>
      <c r="E431" s="2" t="s">
        <v>3</v>
      </c>
      <c r="F431" s="2" t="s">
        <v>444</v>
      </c>
      <c r="G431" s="2" t="s">
        <v>445</v>
      </c>
      <c r="H431" s="2" t="s">
        <v>320</v>
      </c>
      <c r="I431" s="2">
        <v>0</v>
      </c>
      <c r="J431" s="2">
        <v>0</v>
      </c>
      <c r="K431" s="2">
        <v>0</v>
      </c>
      <c r="L431" s="2">
        <v>4</v>
      </c>
      <c r="M431" s="2">
        <v>4</v>
      </c>
      <c r="N431" s="2">
        <f t="shared" si="576"/>
        <v>0</v>
      </c>
      <c r="O431" s="2">
        <f t="shared" si="577"/>
        <v>0</v>
      </c>
      <c r="P431" s="2">
        <f t="shared" si="578"/>
        <v>0</v>
      </c>
      <c r="Q431" s="2">
        <f t="shared" si="579"/>
        <v>0</v>
      </c>
      <c r="R431" s="2">
        <f t="shared" si="580"/>
        <v>0</v>
      </c>
      <c r="S431" s="2">
        <f t="shared" si="581"/>
        <v>0</v>
      </c>
      <c r="T431" s="2">
        <f t="shared" si="582"/>
        <v>0</v>
      </c>
      <c r="U431" s="2">
        <f t="shared" si="583"/>
        <v>0</v>
      </c>
      <c r="V431" s="2">
        <f t="shared" si="584"/>
        <v>0</v>
      </c>
      <c r="W431" s="2">
        <f t="shared" si="585"/>
        <v>0</v>
      </c>
      <c r="X431" s="2">
        <f t="shared" si="586"/>
        <v>0</v>
      </c>
      <c r="Y431" s="2">
        <f t="shared" si="587"/>
        <v>0</v>
      </c>
      <c r="Z431" s="2"/>
      <c r="AA431" s="2">
        <v>-1</v>
      </c>
      <c r="AB431" s="2">
        <f t="shared" si="588"/>
        <v>377.33</v>
      </c>
      <c r="AC431" s="2">
        <f t="shared" si="589"/>
        <v>377.33</v>
      </c>
      <c r="AD431" s="2">
        <f t="shared" si="572"/>
        <v>0</v>
      </c>
      <c r="AE431" s="2">
        <f t="shared" si="590"/>
        <v>0</v>
      </c>
      <c r="AF431" s="2">
        <f t="shared" si="591"/>
        <v>0</v>
      </c>
      <c r="AG431" s="2">
        <f t="shared" si="592"/>
        <v>0</v>
      </c>
      <c r="AH431" s="2">
        <f t="shared" si="593"/>
        <v>0</v>
      </c>
      <c r="AI431" s="2">
        <f t="shared" si="594"/>
        <v>0</v>
      </c>
      <c r="AJ431" s="2">
        <f t="shared" si="595"/>
        <v>0</v>
      </c>
      <c r="AK431" s="2">
        <v>377.33</v>
      </c>
      <c r="AL431" s="2">
        <v>377.33</v>
      </c>
      <c r="AM431" s="2">
        <v>0</v>
      </c>
      <c r="AN431" s="2">
        <v>0</v>
      </c>
      <c r="AO431" s="2">
        <v>0</v>
      </c>
      <c r="AP431" s="2">
        <v>0</v>
      </c>
      <c r="AQ431" s="2">
        <v>0</v>
      </c>
      <c r="AR431" s="2">
        <v>0</v>
      </c>
      <c r="AS431" s="2">
        <v>0</v>
      </c>
      <c r="AT431" s="2">
        <v>0</v>
      </c>
      <c r="AU431" s="2">
        <v>0</v>
      </c>
      <c r="AV431" s="2">
        <v>1</v>
      </c>
      <c r="AW431" s="2">
        <v>1</v>
      </c>
      <c r="AX431" s="2"/>
      <c r="AY431" s="2"/>
      <c r="AZ431" s="2">
        <v>1</v>
      </c>
      <c r="BA431" s="2">
        <v>1</v>
      </c>
      <c r="BB431" s="2">
        <v>1</v>
      </c>
      <c r="BC431" s="2">
        <v>1</v>
      </c>
      <c r="BD431" s="2" t="s">
        <v>3</v>
      </c>
      <c r="BE431" s="2" t="s">
        <v>3</v>
      </c>
      <c r="BF431" s="2" t="s">
        <v>3</v>
      </c>
      <c r="BG431" s="2" t="s">
        <v>3</v>
      </c>
      <c r="BH431" s="2">
        <v>3</v>
      </c>
      <c r="BI431" s="2">
        <v>1</v>
      </c>
      <c r="BJ431" s="2" t="s">
        <v>444</v>
      </c>
      <c r="BK431" s="2"/>
      <c r="BL431" s="2"/>
      <c r="BM431" s="2">
        <v>900</v>
      </c>
      <c r="BN431" s="2">
        <v>0</v>
      </c>
      <c r="BO431" s="2" t="s">
        <v>3</v>
      </c>
      <c r="BP431" s="2">
        <v>0</v>
      </c>
      <c r="BQ431" s="2">
        <v>90</v>
      </c>
      <c r="BR431" s="2">
        <v>0</v>
      </c>
      <c r="BS431" s="2">
        <v>1</v>
      </c>
      <c r="BT431" s="2">
        <v>1</v>
      </c>
      <c r="BU431" s="2">
        <v>1</v>
      </c>
      <c r="BV431" s="2">
        <v>1</v>
      </c>
      <c r="BW431" s="2">
        <v>1</v>
      </c>
      <c r="BX431" s="2">
        <v>1</v>
      </c>
      <c r="BY431" s="2" t="s">
        <v>3</v>
      </c>
      <c r="BZ431" s="2">
        <v>0</v>
      </c>
      <c r="CA431" s="2">
        <v>0</v>
      </c>
      <c r="CB431" s="2" t="s">
        <v>3</v>
      </c>
      <c r="CC431" s="2"/>
      <c r="CD431" s="2"/>
      <c r="CE431" s="2">
        <v>0</v>
      </c>
      <c r="CF431" s="2">
        <v>0</v>
      </c>
      <c r="CG431" s="2">
        <v>0</v>
      </c>
      <c r="CH431" s="2">
        <v>0</v>
      </c>
      <c r="CI431" s="2">
        <v>0</v>
      </c>
      <c r="CJ431" s="2">
        <v>0</v>
      </c>
      <c r="CK431" s="2">
        <v>0</v>
      </c>
      <c r="CL431" s="2">
        <v>0</v>
      </c>
      <c r="CM431" s="2">
        <v>0</v>
      </c>
      <c r="CN431" s="2" t="s">
        <v>3</v>
      </c>
      <c r="CO431" s="2">
        <v>0</v>
      </c>
      <c r="CP431" s="2">
        <f t="shared" si="596"/>
        <v>0</v>
      </c>
      <c r="CQ431" s="2">
        <f t="shared" si="573"/>
        <v>377.33</v>
      </c>
      <c r="CR431" s="2">
        <f t="shared" si="574"/>
        <v>0</v>
      </c>
      <c r="CS431" s="2">
        <f t="shared" si="597"/>
        <v>0</v>
      </c>
      <c r="CT431" s="2">
        <f t="shared" si="598"/>
        <v>0</v>
      </c>
      <c r="CU431" s="2">
        <f t="shared" si="599"/>
        <v>0</v>
      </c>
      <c r="CV431" s="2">
        <f t="shared" si="600"/>
        <v>0</v>
      </c>
      <c r="CW431" s="2">
        <f t="shared" si="601"/>
        <v>0</v>
      </c>
      <c r="CX431" s="2">
        <f t="shared" si="602"/>
        <v>0</v>
      </c>
      <c r="CY431" s="2">
        <f>0</f>
        <v>0</v>
      </c>
      <c r="CZ431" s="2">
        <f>0</f>
        <v>0</v>
      </c>
      <c r="DA431" s="2"/>
      <c r="DB431" s="2"/>
      <c r="DC431" s="2" t="s">
        <v>3</v>
      </c>
      <c r="DD431" s="2" t="s">
        <v>3</v>
      </c>
      <c r="DE431" s="2" t="s">
        <v>3</v>
      </c>
      <c r="DF431" s="2" t="s">
        <v>3</v>
      </c>
      <c r="DG431" s="2" t="s">
        <v>3</v>
      </c>
      <c r="DH431" s="2" t="s">
        <v>3</v>
      </c>
      <c r="DI431" s="2" t="s">
        <v>3</v>
      </c>
      <c r="DJ431" s="2" t="s">
        <v>3</v>
      </c>
      <c r="DK431" s="2" t="s">
        <v>3</v>
      </c>
      <c r="DL431" s="2" t="s">
        <v>3</v>
      </c>
      <c r="DM431" s="2" t="s">
        <v>3</v>
      </c>
      <c r="DN431" s="2">
        <v>0</v>
      </c>
      <c r="DO431" s="2">
        <v>0</v>
      </c>
      <c r="DP431" s="2">
        <v>1</v>
      </c>
      <c r="DQ431" s="2">
        <v>1</v>
      </c>
      <c r="DR431" s="2"/>
      <c r="DS431" s="2"/>
      <c r="DT431" s="2"/>
      <c r="DU431" s="2">
        <v>1003</v>
      </c>
      <c r="DV431" s="2" t="s">
        <v>320</v>
      </c>
      <c r="DW431" s="2" t="s">
        <v>320</v>
      </c>
      <c r="DX431" s="2">
        <v>1</v>
      </c>
      <c r="DY431" s="2"/>
      <c r="DZ431" s="2" t="s">
        <v>3</v>
      </c>
      <c r="EA431" s="2" t="s">
        <v>3</v>
      </c>
      <c r="EB431" s="2" t="s">
        <v>3</v>
      </c>
      <c r="EC431" s="2" t="s">
        <v>3</v>
      </c>
      <c r="ED431" s="2"/>
      <c r="EE431" s="2">
        <v>83667261</v>
      </c>
      <c r="EF431" s="2">
        <v>90</v>
      </c>
      <c r="EG431" s="2" t="s">
        <v>321</v>
      </c>
      <c r="EH431" s="2">
        <v>0</v>
      </c>
      <c r="EI431" s="2" t="s">
        <v>3</v>
      </c>
      <c r="EJ431" s="2">
        <v>1</v>
      </c>
      <c r="EK431" s="2">
        <v>900</v>
      </c>
      <c r="EL431" s="2" t="s">
        <v>321</v>
      </c>
      <c r="EM431" s="2" t="s">
        <v>322</v>
      </c>
      <c r="EN431" s="2"/>
      <c r="EO431" s="2" t="s">
        <v>3</v>
      </c>
      <c r="EP431" s="2"/>
      <c r="EQ431" s="2">
        <v>132112</v>
      </c>
      <c r="ER431" s="2">
        <v>0</v>
      </c>
      <c r="ES431" s="2">
        <v>377.33</v>
      </c>
      <c r="ET431" s="2">
        <v>0</v>
      </c>
      <c r="EU431" s="2">
        <v>0</v>
      </c>
      <c r="EV431" s="2">
        <v>0</v>
      </c>
      <c r="EW431" s="2">
        <v>0</v>
      </c>
      <c r="EX431" s="2">
        <v>0</v>
      </c>
      <c r="EY431" s="2">
        <v>0</v>
      </c>
      <c r="EZ431" s="2"/>
      <c r="FA431" s="2"/>
      <c r="FB431" s="2"/>
      <c r="FC431" s="2"/>
      <c r="FD431" s="2"/>
      <c r="FE431" s="2"/>
      <c r="FF431" s="2"/>
      <c r="FG431" s="2"/>
      <c r="FH431" s="2"/>
      <c r="FI431" s="2"/>
      <c r="FJ431" s="2"/>
      <c r="FK431" s="2"/>
      <c r="FL431" s="2"/>
      <c r="FM431" s="2"/>
      <c r="FN431" s="2"/>
      <c r="FO431" s="2"/>
      <c r="FP431" s="2"/>
      <c r="FQ431" s="2">
        <v>0</v>
      </c>
      <c r="FR431" s="2">
        <v>0</v>
      </c>
      <c r="FS431" s="2">
        <v>0</v>
      </c>
      <c r="FT431" s="2"/>
      <c r="FU431" s="2"/>
      <c r="FV431" s="2"/>
      <c r="FW431" s="2"/>
      <c r="FX431" s="2">
        <v>0</v>
      </c>
      <c r="FY431" s="2">
        <v>0</v>
      </c>
      <c r="FZ431" s="2"/>
      <c r="GA431" s="2" t="s">
        <v>3</v>
      </c>
      <c r="GB431" s="2"/>
      <c r="GC431" s="2"/>
      <c r="GD431" s="2">
        <v>1</v>
      </c>
      <c r="GE431" s="2"/>
      <c r="GF431" s="2">
        <v>-794459116</v>
      </c>
      <c r="GG431" s="2">
        <v>2</v>
      </c>
      <c r="GH431" s="2">
        <v>0</v>
      </c>
      <c r="GI431" s="2">
        <v>-2</v>
      </c>
      <c r="GJ431" s="2">
        <v>0</v>
      </c>
      <c r="GK431" s="2">
        <v>0</v>
      </c>
      <c r="GL431" s="2">
        <f t="shared" si="603"/>
        <v>0</v>
      </c>
      <c r="GM431" s="2">
        <f t="shared" si="604"/>
        <v>0</v>
      </c>
      <c r="GN431" s="2">
        <f t="shared" si="605"/>
        <v>0</v>
      </c>
      <c r="GO431" s="2">
        <f t="shared" si="606"/>
        <v>0</v>
      </c>
      <c r="GP431" s="2">
        <f t="shared" si="607"/>
        <v>0</v>
      </c>
      <c r="GQ431" s="2"/>
      <c r="GR431" s="2">
        <v>0</v>
      </c>
      <c r="GS431" s="2">
        <v>0</v>
      </c>
      <c r="GT431" s="2">
        <v>0</v>
      </c>
      <c r="GU431" s="2" t="s">
        <v>3</v>
      </c>
      <c r="GV431" s="2">
        <f t="shared" si="608"/>
        <v>0</v>
      </c>
      <c r="GW431" s="2">
        <v>1</v>
      </c>
      <c r="GX431" s="2">
        <f t="shared" si="609"/>
        <v>0</v>
      </c>
      <c r="GY431" s="2"/>
      <c r="GZ431" s="2"/>
      <c r="HA431" s="2">
        <v>0</v>
      </c>
      <c r="HB431" s="2">
        <v>0</v>
      </c>
      <c r="HC431" s="2">
        <f t="shared" si="610"/>
        <v>0</v>
      </c>
      <c r="HD431" s="2"/>
      <c r="HE431" s="2" t="s">
        <v>3</v>
      </c>
      <c r="HF431" s="2" t="s">
        <v>3</v>
      </c>
      <c r="HG431" s="2"/>
      <c r="HH431" s="2"/>
      <c r="HI431" s="2"/>
      <c r="HJ431" s="2"/>
      <c r="HK431" s="2"/>
      <c r="HL431" s="2"/>
      <c r="HM431" s="2" t="s">
        <v>3</v>
      </c>
      <c r="HN431" s="2" t="s">
        <v>3</v>
      </c>
      <c r="HO431" s="2" t="s">
        <v>3</v>
      </c>
      <c r="HP431" s="2" t="s">
        <v>3</v>
      </c>
      <c r="HQ431" s="2" t="s">
        <v>3</v>
      </c>
      <c r="HR431" s="2"/>
      <c r="HS431" s="2">
        <v>0</v>
      </c>
      <c r="HT431" s="2"/>
      <c r="HU431" s="2"/>
      <c r="HV431" s="2"/>
      <c r="HW431" s="2"/>
      <c r="HX431" s="2"/>
      <c r="HY431" s="2"/>
      <c r="HZ431" s="2"/>
      <c r="IA431" s="2"/>
      <c r="IB431" s="2"/>
      <c r="IC431" s="2"/>
      <c r="ID431" s="2"/>
      <c r="IE431" s="2"/>
      <c r="IF431" s="2"/>
      <c r="IG431" s="2"/>
      <c r="IH431" s="2"/>
      <c r="II431" s="2"/>
      <c r="IJ431" s="2"/>
      <c r="IK431" s="2">
        <v>0</v>
      </c>
      <c r="IL431" s="2"/>
      <c r="IM431" s="2"/>
      <c r="IN431" s="2"/>
      <c r="IO431" s="2"/>
      <c r="IP431" s="2"/>
      <c r="IQ431" s="2"/>
      <c r="IR431" s="2"/>
      <c r="IS431" s="2"/>
      <c r="IT431" s="2"/>
      <c r="IU431" s="2"/>
    </row>
    <row r="432" spans="1:255" x14ac:dyDescent="0.2">
      <c r="A432">
        <v>17</v>
      </c>
      <c r="B432">
        <v>1</v>
      </c>
      <c r="E432" t="s">
        <v>3</v>
      </c>
      <c r="F432" t="s">
        <v>444</v>
      </c>
      <c r="G432" t="s">
        <v>445</v>
      </c>
      <c r="H432" t="s">
        <v>320</v>
      </c>
      <c r="I432">
        <v>0</v>
      </c>
      <c r="J432">
        <v>0</v>
      </c>
      <c r="K432">
        <v>0</v>
      </c>
      <c r="L432">
        <v>4</v>
      </c>
      <c r="M432">
        <v>4</v>
      </c>
      <c r="N432">
        <f t="shared" si="576"/>
        <v>0</v>
      </c>
      <c r="O432">
        <f t="shared" si="577"/>
        <v>0</v>
      </c>
      <c r="P432">
        <f t="shared" si="578"/>
        <v>0</v>
      </c>
      <c r="Q432">
        <f t="shared" si="579"/>
        <v>0</v>
      </c>
      <c r="R432">
        <f t="shared" si="580"/>
        <v>0</v>
      </c>
      <c r="S432">
        <f t="shared" si="581"/>
        <v>0</v>
      </c>
      <c r="T432">
        <f t="shared" si="582"/>
        <v>0</v>
      </c>
      <c r="U432">
        <f t="shared" si="583"/>
        <v>0</v>
      </c>
      <c r="V432">
        <f t="shared" si="584"/>
        <v>0</v>
      </c>
      <c r="W432">
        <f t="shared" si="585"/>
        <v>0</v>
      </c>
      <c r="X432">
        <f t="shared" si="586"/>
        <v>0</v>
      </c>
      <c r="Y432">
        <f t="shared" si="587"/>
        <v>0</v>
      </c>
      <c r="AA432">
        <v>-1</v>
      </c>
      <c r="AB432">
        <f t="shared" si="588"/>
        <v>377.33</v>
      </c>
      <c r="AC432">
        <f t="shared" si="589"/>
        <v>377.33</v>
      </c>
      <c r="AD432">
        <f t="shared" si="572"/>
        <v>0</v>
      </c>
      <c r="AE432">
        <f t="shared" si="590"/>
        <v>0</v>
      </c>
      <c r="AF432">
        <f t="shared" si="591"/>
        <v>0</v>
      </c>
      <c r="AG432">
        <f t="shared" si="592"/>
        <v>0</v>
      </c>
      <c r="AH432">
        <f t="shared" si="593"/>
        <v>0</v>
      </c>
      <c r="AI432">
        <f t="shared" si="594"/>
        <v>0</v>
      </c>
      <c r="AJ432">
        <f t="shared" si="595"/>
        <v>0</v>
      </c>
      <c r="AK432">
        <v>377.33</v>
      </c>
      <c r="AL432">
        <v>377.33</v>
      </c>
      <c r="AM432">
        <v>0</v>
      </c>
      <c r="AN432">
        <v>0</v>
      </c>
      <c r="AO432">
        <v>0</v>
      </c>
      <c r="AP432">
        <v>0</v>
      </c>
      <c r="AQ432">
        <v>0</v>
      </c>
      <c r="AR432">
        <v>0</v>
      </c>
      <c r="AS432">
        <v>0</v>
      </c>
      <c r="AT432">
        <v>0</v>
      </c>
      <c r="AU432">
        <v>0</v>
      </c>
      <c r="AV432">
        <v>1</v>
      </c>
      <c r="AW432">
        <v>1</v>
      </c>
      <c r="AZ432">
        <v>1</v>
      </c>
      <c r="BA432">
        <v>1</v>
      </c>
      <c r="BB432">
        <v>1</v>
      </c>
      <c r="BC432">
        <v>1</v>
      </c>
      <c r="BD432" t="s">
        <v>3</v>
      </c>
      <c r="BE432" t="s">
        <v>3</v>
      </c>
      <c r="BF432" t="s">
        <v>3</v>
      </c>
      <c r="BG432" t="s">
        <v>3</v>
      </c>
      <c r="BH432">
        <v>3</v>
      </c>
      <c r="BI432">
        <v>1</v>
      </c>
      <c r="BJ432" t="s">
        <v>444</v>
      </c>
      <c r="BM432">
        <v>900</v>
      </c>
      <c r="BN432">
        <v>0</v>
      </c>
      <c r="BO432" t="s">
        <v>3</v>
      </c>
      <c r="BP432">
        <v>0</v>
      </c>
      <c r="BQ432">
        <v>90</v>
      </c>
      <c r="BR432">
        <v>0</v>
      </c>
      <c r="BS432">
        <v>1</v>
      </c>
      <c r="BT432">
        <v>1</v>
      </c>
      <c r="BU432">
        <v>1</v>
      </c>
      <c r="BV432">
        <v>1</v>
      </c>
      <c r="BW432">
        <v>1</v>
      </c>
      <c r="BX432">
        <v>1</v>
      </c>
      <c r="BY432" t="s">
        <v>3</v>
      </c>
      <c r="BZ432">
        <v>0</v>
      </c>
      <c r="CA432">
        <v>0</v>
      </c>
      <c r="CB432" t="s">
        <v>3</v>
      </c>
      <c r="CE432">
        <v>0</v>
      </c>
      <c r="CF432">
        <v>0</v>
      </c>
      <c r="CG432">
        <v>0</v>
      </c>
      <c r="CH432">
        <v>0</v>
      </c>
      <c r="CI432">
        <v>0</v>
      </c>
      <c r="CJ432">
        <v>0</v>
      </c>
      <c r="CK432">
        <v>0</v>
      </c>
      <c r="CL432">
        <v>0</v>
      </c>
      <c r="CM432">
        <v>0</v>
      </c>
      <c r="CN432" t="s">
        <v>3</v>
      </c>
      <c r="CO432">
        <v>0</v>
      </c>
      <c r="CP432">
        <f t="shared" si="596"/>
        <v>0</v>
      </c>
      <c r="CQ432">
        <f t="shared" si="573"/>
        <v>377.33</v>
      </c>
      <c r="CR432">
        <f t="shared" si="574"/>
        <v>0</v>
      </c>
      <c r="CS432">
        <f t="shared" si="597"/>
        <v>0</v>
      </c>
      <c r="CT432">
        <f t="shared" si="598"/>
        <v>0</v>
      </c>
      <c r="CU432">
        <f t="shared" si="599"/>
        <v>0</v>
      </c>
      <c r="CV432">
        <f t="shared" si="600"/>
        <v>0</v>
      </c>
      <c r="CW432">
        <f t="shared" si="601"/>
        <v>0</v>
      </c>
      <c r="CX432">
        <f t="shared" si="602"/>
        <v>0</v>
      </c>
      <c r="CY432">
        <f>0</f>
        <v>0</v>
      </c>
      <c r="CZ432">
        <f>0</f>
        <v>0</v>
      </c>
      <c r="DC432" t="s">
        <v>3</v>
      </c>
      <c r="DD432" t="s">
        <v>3</v>
      </c>
      <c r="DE432" t="s">
        <v>3</v>
      </c>
      <c r="DF432" t="s">
        <v>3</v>
      </c>
      <c r="DG432" t="s">
        <v>3</v>
      </c>
      <c r="DH432" t="s">
        <v>3</v>
      </c>
      <c r="DI432" t="s">
        <v>3</v>
      </c>
      <c r="DJ432" t="s">
        <v>3</v>
      </c>
      <c r="DK432" t="s">
        <v>3</v>
      </c>
      <c r="DL432" t="s">
        <v>3</v>
      </c>
      <c r="DM432" t="s">
        <v>3</v>
      </c>
      <c r="DN432">
        <v>0</v>
      </c>
      <c r="DO432">
        <v>0</v>
      </c>
      <c r="DP432">
        <v>1</v>
      </c>
      <c r="DQ432">
        <v>1</v>
      </c>
      <c r="DU432">
        <v>1003</v>
      </c>
      <c r="DV432" t="s">
        <v>320</v>
      </c>
      <c r="DW432" t="s">
        <v>320</v>
      </c>
      <c r="DX432">
        <v>1</v>
      </c>
      <c r="DZ432" t="s">
        <v>3</v>
      </c>
      <c r="EA432" t="s">
        <v>3</v>
      </c>
      <c r="EB432" t="s">
        <v>3</v>
      </c>
      <c r="EC432" t="s">
        <v>3</v>
      </c>
      <c r="EE432">
        <v>83667261</v>
      </c>
      <c r="EF432">
        <v>90</v>
      </c>
      <c r="EG432" t="s">
        <v>321</v>
      </c>
      <c r="EH432">
        <v>0</v>
      </c>
      <c r="EI432" t="s">
        <v>3</v>
      </c>
      <c r="EJ432">
        <v>1</v>
      </c>
      <c r="EK432">
        <v>900</v>
      </c>
      <c r="EL432" t="s">
        <v>321</v>
      </c>
      <c r="EM432" t="s">
        <v>322</v>
      </c>
      <c r="EO432" t="s">
        <v>3</v>
      </c>
      <c r="EQ432">
        <v>132112</v>
      </c>
      <c r="ER432">
        <v>0</v>
      </c>
      <c r="ES432">
        <v>377.33</v>
      </c>
      <c r="ET432">
        <v>0</v>
      </c>
      <c r="EU432">
        <v>0</v>
      </c>
      <c r="EV432">
        <v>0</v>
      </c>
      <c r="EW432">
        <v>0</v>
      </c>
      <c r="EX432">
        <v>0</v>
      </c>
      <c r="EY432">
        <v>0</v>
      </c>
      <c r="FQ432">
        <v>0</v>
      </c>
      <c r="FR432">
        <v>0</v>
      </c>
      <c r="FS432">
        <v>0</v>
      </c>
      <c r="FX432">
        <v>0</v>
      </c>
      <c r="FY432">
        <v>0</v>
      </c>
      <c r="GA432" t="s">
        <v>3</v>
      </c>
      <c r="GD432">
        <v>1</v>
      </c>
      <c r="GF432">
        <v>-794459116</v>
      </c>
      <c r="GG432">
        <v>2</v>
      </c>
      <c r="GH432">
        <v>0</v>
      </c>
      <c r="GI432">
        <v>-2</v>
      </c>
      <c r="GJ432">
        <v>0</v>
      </c>
      <c r="GK432">
        <v>0</v>
      </c>
      <c r="GL432">
        <f t="shared" si="603"/>
        <v>0</v>
      </c>
      <c r="GM432">
        <f t="shared" si="604"/>
        <v>0</v>
      </c>
      <c r="GN432">
        <f t="shared" si="605"/>
        <v>0</v>
      </c>
      <c r="GO432">
        <f t="shared" si="606"/>
        <v>0</v>
      </c>
      <c r="GP432">
        <f t="shared" si="607"/>
        <v>0</v>
      </c>
      <c r="GR432">
        <v>0</v>
      </c>
      <c r="GS432">
        <v>0</v>
      </c>
      <c r="GT432">
        <v>0</v>
      </c>
      <c r="GU432" t="s">
        <v>3</v>
      </c>
      <c r="GV432">
        <f t="shared" si="608"/>
        <v>0</v>
      </c>
      <c r="GW432">
        <v>1</v>
      </c>
      <c r="GX432">
        <f t="shared" si="609"/>
        <v>0</v>
      </c>
      <c r="HA432">
        <v>0</v>
      </c>
      <c r="HB432">
        <v>0</v>
      </c>
      <c r="HC432">
        <f t="shared" si="610"/>
        <v>0</v>
      </c>
      <c r="HE432" t="s">
        <v>3</v>
      </c>
      <c r="HF432" t="s">
        <v>3</v>
      </c>
      <c r="HM432" t="s">
        <v>3</v>
      </c>
      <c r="HN432" t="s">
        <v>3</v>
      </c>
      <c r="HO432" t="s">
        <v>3</v>
      </c>
      <c r="HP432" t="s">
        <v>3</v>
      </c>
      <c r="HQ432" t="s">
        <v>3</v>
      </c>
      <c r="HS432">
        <v>0</v>
      </c>
      <c r="IK432">
        <v>0</v>
      </c>
    </row>
    <row r="434" spans="1:206" x14ac:dyDescent="0.2">
      <c r="A434" s="3">
        <v>51</v>
      </c>
      <c r="B434" s="3">
        <f>B349</f>
        <v>1</v>
      </c>
      <c r="C434" s="3">
        <f>A349</f>
        <v>4</v>
      </c>
      <c r="D434" s="3">
        <f>ROW(A349)</f>
        <v>349</v>
      </c>
      <c r="E434" s="3"/>
      <c r="F434" s="3" t="str">
        <f>IF(F349&lt;&gt;"",F349,"")</f>
        <v>Новый раздел</v>
      </c>
      <c r="G434" s="3" t="str">
        <f>IF(G349&lt;&gt;"",G349,"")</f>
        <v>Материалы</v>
      </c>
      <c r="H434" s="3">
        <v>0</v>
      </c>
      <c r="I434" s="3"/>
      <c r="J434" s="3"/>
      <c r="K434" s="3"/>
      <c r="L434" s="3"/>
      <c r="M434" s="3"/>
      <c r="N434" s="3"/>
      <c r="O434" s="3">
        <f t="shared" ref="O434:T434" si="612">ROUND(AB434,2)</f>
        <v>2595.6</v>
      </c>
      <c r="P434" s="3">
        <f t="shared" si="612"/>
        <v>2595.6</v>
      </c>
      <c r="Q434" s="3">
        <f t="shared" si="612"/>
        <v>0</v>
      </c>
      <c r="R434" s="3">
        <f t="shared" si="612"/>
        <v>0</v>
      </c>
      <c r="S434" s="3">
        <f t="shared" si="612"/>
        <v>0</v>
      </c>
      <c r="T434" s="3">
        <f t="shared" si="612"/>
        <v>0</v>
      </c>
      <c r="U434" s="3">
        <f>AH434</f>
        <v>0</v>
      </c>
      <c r="V434" s="3">
        <f>AI434</f>
        <v>0</v>
      </c>
      <c r="W434" s="3">
        <f>ROUND(AJ434,2)</f>
        <v>0</v>
      </c>
      <c r="X434" s="3">
        <f>ROUND(AK434,2)</f>
        <v>0</v>
      </c>
      <c r="Y434" s="3">
        <f>ROUND(AL434,2)</f>
        <v>0</v>
      </c>
      <c r="Z434" s="3"/>
      <c r="AA434" s="3"/>
      <c r="AB434" s="3">
        <f>ROUND(SUMIF(AA353:AA432,"=85057682",O353:O432),2)</f>
        <v>2595.6</v>
      </c>
      <c r="AC434" s="3">
        <f>ROUND(SUMIF(AA353:AA432,"=85057682",P353:P432),2)</f>
        <v>2595.6</v>
      </c>
      <c r="AD434" s="3">
        <f>ROUND(SUMIF(AA353:AA432,"=85057682",Q353:Q432),2)</f>
        <v>0</v>
      </c>
      <c r="AE434" s="3">
        <f>ROUND(SUMIF(AA353:AA432,"=85057682",R353:R432),2)</f>
        <v>0</v>
      </c>
      <c r="AF434" s="3">
        <f>ROUND(SUMIF(AA353:AA432,"=85057682",S353:S432),2)</f>
        <v>0</v>
      </c>
      <c r="AG434" s="3">
        <f>ROUND(SUMIF(AA353:AA432,"=85057682",T353:T432),2)</f>
        <v>0</v>
      </c>
      <c r="AH434" s="3">
        <f>SUMIF(AA353:AA432,"=85057682",U353:U432)</f>
        <v>0</v>
      </c>
      <c r="AI434" s="3">
        <f>SUMIF(AA353:AA432,"=85057682",V353:V432)</f>
        <v>0</v>
      </c>
      <c r="AJ434" s="3">
        <f>ROUND(SUMIF(AA353:AA432,"=85057682",W353:W432),2)</f>
        <v>0</v>
      </c>
      <c r="AK434" s="3">
        <f>ROUND(SUMIF(AA353:AA432,"=85057682",X353:X432),2)</f>
        <v>0</v>
      </c>
      <c r="AL434" s="3">
        <f>ROUND(SUMIF(AA353:AA432,"=85057682",Y353:Y432),2)</f>
        <v>0</v>
      </c>
      <c r="AM434" s="3"/>
      <c r="AN434" s="3"/>
      <c r="AO434" s="3">
        <f t="shared" ref="AO434:BD434" si="613">ROUND(BX434,2)</f>
        <v>0</v>
      </c>
      <c r="AP434" s="3">
        <f t="shared" si="613"/>
        <v>0</v>
      </c>
      <c r="AQ434" s="3">
        <f t="shared" si="613"/>
        <v>0</v>
      </c>
      <c r="AR434" s="3">
        <f t="shared" si="613"/>
        <v>2595.6</v>
      </c>
      <c r="AS434" s="3">
        <f t="shared" si="613"/>
        <v>2595.6</v>
      </c>
      <c r="AT434" s="3">
        <f t="shared" si="613"/>
        <v>0</v>
      </c>
      <c r="AU434" s="3">
        <f t="shared" si="613"/>
        <v>0</v>
      </c>
      <c r="AV434" s="3">
        <f t="shared" si="613"/>
        <v>2595.6</v>
      </c>
      <c r="AW434" s="3">
        <f t="shared" si="613"/>
        <v>2595.6</v>
      </c>
      <c r="AX434" s="3">
        <f t="shared" si="613"/>
        <v>0</v>
      </c>
      <c r="AY434" s="3">
        <f t="shared" si="613"/>
        <v>2595.6</v>
      </c>
      <c r="AZ434" s="3">
        <f t="shared" si="613"/>
        <v>0</v>
      </c>
      <c r="BA434" s="3">
        <f t="shared" si="613"/>
        <v>0</v>
      </c>
      <c r="BB434" s="3">
        <f t="shared" si="613"/>
        <v>0</v>
      </c>
      <c r="BC434" s="3">
        <f t="shared" si="613"/>
        <v>0</v>
      </c>
      <c r="BD434" s="3">
        <f t="shared" si="613"/>
        <v>0</v>
      </c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>
        <f>ROUND(SUMIF(AA353:AA432,"=85057682",FQ353:FQ432),2)</f>
        <v>0</v>
      </c>
      <c r="BY434" s="3">
        <f>ROUND(SUMIF(AA353:AA432,"=85057682",FR353:FR432),2)</f>
        <v>0</v>
      </c>
      <c r="BZ434" s="3">
        <f>ROUND(SUMIF(AA353:AA432,"=85057682",GL353:GL432),2)</f>
        <v>0</v>
      </c>
      <c r="CA434" s="3">
        <f>ROUND(SUMIF(AA353:AA432,"=85057682",GM353:GM432),2)</f>
        <v>2595.6</v>
      </c>
      <c r="CB434" s="3">
        <f>ROUND(SUMIF(AA353:AA432,"=85057682",GN353:GN432),2)</f>
        <v>2595.6</v>
      </c>
      <c r="CC434" s="3">
        <f>ROUND(SUMIF(AA353:AA432,"=85057682",GO353:GO432),2)</f>
        <v>0</v>
      </c>
      <c r="CD434" s="3">
        <f>ROUND(SUMIF(AA353:AA432,"=85057682",GP353:GP432),2)</f>
        <v>0</v>
      </c>
      <c r="CE434" s="3">
        <f>AC434-BX434</f>
        <v>2595.6</v>
      </c>
      <c r="CF434" s="3">
        <f>AC434-BY434</f>
        <v>2595.6</v>
      </c>
      <c r="CG434" s="3">
        <f>BX434-BZ434</f>
        <v>0</v>
      </c>
      <c r="CH434" s="3">
        <f>AC434-BX434-BY434+BZ434</f>
        <v>2595.6</v>
      </c>
      <c r="CI434" s="3">
        <f>BY434-BZ434</f>
        <v>0</v>
      </c>
      <c r="CJ434" s="3">
        <f>ROUND(SUMIF(AA353:AA432,"=85057682",GX353:GX432),2)</f>
        <v>0</v>
      </c>
      <c r="CK434" s="3">
        <f>ROUND(SUMIF(AA353:AA432,"=85057682",GY353:GY432),2)</f>
        <v>0</v>
      </c>
      <c r="CL434" s="3">
        <f>ROUND(SUMIF(AA353:AA432,"=85057682",GZ353:GZ432),2)</f>
        <v>0</v>
      </c>
      <c r="CM434" s="3">
        <f>ROUND(SUMIF(AA353:AA432,"=85057682",HD353:HD432),2)</f>
        <v>0</v>
      </c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4">
        <f t="shared" ref="DG434:DL434" si="614">ROUND(DT434,2)</f>
        <v>2595.6</v>
      </c>
      <c r="DH434" s="4">
        <f t="shared" si="614"/>
        <v>2595.6</v>
      </c>
      <c r="DI434" s="4">
        <f t="shared" si="614"/>
        <v>0</v>
      </c>
      <c r="DJ434" s="4">
        <f t="shared" si="614"/>
        <v>0</v>
      </c>
      <c r="DK434" s="4">
        <f t="shared" si="614"/>
        <v>0</v>
      </c>
      <c r="DL434" s="4">
        <f t="shared" si="614"/>
        <v>0</v>
      </c>
      <c r="DM434" s="4">
        <f>DZ434</f>
        <v>0</v>
      </c>
      <c r="DN434" s="4">
        <f>EA434</f>
        <v>0</v>
      </c>
      <c r="DO434" s="4">
        <f>ROUND(EB434,2)</f>
        <v>0</v>
      </c>
      <c r="DP434" s="4">
        <f>ROUND(EC434,2)</f>
        <v>0</v>
      </c>
      <c r="DQ434" s="4">
        <f>ROUND(ED434,2)</f>
        <v>0</v>
      </c>
      <c r="DR434" s="4"/>
      <c r="DS434" s="4"/>
      <c r="DT434" s="4">
        <f>ROUND(SUMIF(AA353:AA432,"=85057623",O353:O432),2)</f>
        <v>2595.6</v>
      </c>
      <c r="DU434" s="4">
        <f>ROUND(SUMIF(AA353:AA432,"=85057623",P353:P432),2)</f>
        <v>2595.6</v>
      </c>
      <c r="DV434" s="4">
        <f>ROUND(SUMIF(AA353:AA432,"=85057623",Q353:Q432),2)</f>
        <v>0</v>
      </c>
      <c r="DW434" s="4">
        <f>ROUND(SUMIF(AA353:AA432,"=85057623",R353:R432),2)</f>
        <v>0</v>
      </c>
      <c r="DX434" s="4">
        <f>ROUND(SUMIF(AA353:AA432,"=85057623",S353:S432),2)</f>
        <v>0</v>
      </c>
      <c r="DY434" s="4">
        <f>ROUND(SUMIF(AA353:AA432,"=85057623",T353:T432),2)</f>
        <v>0</v>
      </c>
      <c r="DZ434" s="4">
        <f>SUMIF(AA353:AA432,"=85057623",U353:U432)</f>
        <v>0</v>
      </c>
      <c r="EA434" s="4">
        <f>SUMIF(AA353:AA432,"=85057623",V353:V432)</f>
        <v>0</v>
      </c>
      <c r="EB434" s="4">
        <f>ROUND(SUMIF(AA353:AA432,"=85057623",W353:W432),2)</f>
        <v>0</v>
      </c>
      <c r="EC434" s="4">
        <f>ROUND(SUMIF(AA353:AA432,"=85057623",X353:X432),2)</f>
        <v>0</v>
      </c>
      <c r="ED434" s="4">
        <f>ROUND(SUMIF(AA353:AA432,"=85057623",Y353:Y432),2)</f>
        <v>0</v>
      </c>
      <c r="EE434" s="4"/>
      <c r="EF434" s="4"/>
      <c r="EG434" s="4">
        <f t="shared" ref="EG434:EV434" si="615">ROUND(FP434,2)</f>
        <v>0</v>
      </c>
      <c r="EH434" s="4">
        <f t="shared" si="615"/>
        <v>0</v>
      </c>
      <c r="EI434" s="4">
        <f t="shared" si="615"/>
        <v>0</v>
      </c>
      <c r="EJ434" s="4">
        <f t="shared" si="615"/>
        <v>2595.6</v>
      </c>
      <c r="EK434" s="4">
        <f t="shared" si="615"/>
        <v>2595.6</v>
      </c>
      <c r="EL434" s="4">
        <f t="shared" si="615"/>
        <v>0</v>
      </c>
      <c r="EM434" s="4">
        <f t="shared" si="615"/>
        <v>0</v>
      </c>
      <c r="EN434" s="4">
        <f t="shared" si="615"/>
        <v>2595.6</v>
      </c>
      <c r="EO434" s="4">
        <f t="shared" si="615"/>
        <v>2595.6</v>
      </c>
      <c r="EP434" s="4">
        <f t="shared" si="615"/>
        <v>0</v>
      </c>
      <c r="EQ434" s="4">
        <f t="shared" si="615"/>
        <v>2595.6</v>
      </c>
      <c r="ER434" s="4">
        <f t="shared" si="615"/>
        <v>0</v>
      </c>
      <c r="ES434" s="4">
        <f t="shared" si="615"/>
        <v>0</v>
      </c>
      <c r="ET434" s="4">
        <f t="shared" si="615"/>
        <v>0</v>
      </c>
      <c r="EU434" s="4">
        <f t="shared" si="615"/>
        <v>0</v>
      </c>
      <c r="EV434" s="4">
        <f t="shared" si="615"/>
        <v>0</v>
      </c>
      <c r="EW434" s="4"/>
      <c r="EX434" s="4"/>
      <c r="EY434" s="4"/>
      <c r="EZ434" s="4"/>
      <c r="FA434" s="4"/>
      <c r="FB434" s="4"/>
      <c r="FC434" s="4"/>
      <c r="FD434" s="4"/>
      <c r="FE434" s="4"/>
      <c r="FF434" s="4"/>
      <c r="FG434" s="4"/>
      <c r="FH434" s="4"/>
      <c r="FI434" s="4"/>
      <c r="FJ434" s="4"/>
      <c r="FK434" s="4"/>
      <c r="FL434" s="4"/>
      <c r="FM434" s="4"/>
      <c r="FN434" s="4"/>
      <c r="FO434" s="4"/>
      <c r="FP434" s="4">
        <f>ROUND(SUMIF(AA353:AA432,"=85057623",FQ353:FQ432),2)</f>
        <v>0</v>
      </c>
      <c r="FQ434" s="4">
        <f>ROUND(SUMIF(AA353:AA432,"=85057623",FR353:FR432),2)</f>
        <v>0</v>
      </c>
      <c r="FR434" s="4">
        <f>ROUND(SUMIF(AA353:AA432,"=85057623",GL353:GL432),2)</f>
        <v>0</v>
      </c>
      <c r="FS434" s="4">
        <f>ROUND(SUMIF(AA353:AA432,"=85057623",GM353:GM432),2)</f>
        <v>2595.6</v>
      </c>
      <c r="FT434" s="4">
        <f>ROUND(SUMIF(AA353:AA432,"=85057623",GN353:GN432),2)</f>
        <v>2595.6</v>
      </c>
      <c r="FU434" s="4">
        <f>ROUND(SUMIF(AA353:AA432,"=85057623",GO353:GO432),2)</f>
        <v>0</v>
      </c>
      <c r="FV434" s="4">
        <f>ROUND(SUMIF(AA353:AA432,"=85057623",GP353:GP432),2)</f>
        <v>0</v>
      </c>
      <c r="FW434" s="4">
        <f>DU434-FP434</f>
        <v>2595.6</v>
      </c>
      <c r="FX434" s="4">
        <f>DU434-FQ434</f>
        <v>2595.6</v>
      </c>
      <c r="FY434" s="4">
        <f>FP434-FR434</f>
        <v>0</v>
      </c>
      <c r="FZ434" s="4">
        <f>DU434-FP434-FQ434+FR434</f>
        <v>2595.6</v>
      </c>
      <c r="GA434" s="4">
        <f>FQ434-FR434</f>
        <v>0</v>
      </c>
      <c r="GB434" s="4">
        <f>ROUND(SUMIF(AA353:AA432,"=85057623",GX353:GX432),2)</f>
        <v>0</v>
      </c>
      <c r="GC434" s="4">
        <f>ROUND(SUMIF(AA353:AA432,"=85057623",GY353:GY432),2)</f>
        <v>0</v>
      </c>
      <c r="GD434" s="4">
        <f>ROUND(SUMIF(AA353:AA432,"=85057623",GZ353:GZ432),2)</f>
        <v>0</v>
      </c>
      <c r="GE434" s="4">
        <f>ROUND(SUMIF(AA353:AA432,"=85057623",HD353:HD432),2)</f>
        <v>0</v>
      </c>
      <c r="GF434" s="4"/>
      <c r="GG434" s="4"/>
      <c r="GH434" s="4"/>
      <c r="GI434" s="4"/>
      <c r="GJ434" s="4"/>
      <c r="GK434" s="4"/>
      <c r="GL434" s="4"/>
      <c r="GM434" s="4"/>
      <c r="GN434" s="4"/>
      <c r="GO434" s="4"/>
      <c r="GP434" s="4"/>
      <c r="GQ434" s="4"/>
      <c r="GR434" s="4"/>
      <c r="GS434" s="4"/>
      <c r="GT434" s="4"/>
      <c r="GU434" s="4"/>
      <c r="GV434" s="4"/>
      <c r="GW434" s="4"/>
      <c r="GX434" s="4">
        <v>0</v>
      </c>
    </row>
    <row r="436" spans="1:206" x14ac:dyDescent="0.2">
      <c r="A436" s="5">
        <v>50</v>
      </c>
      <c r="B436" s="5">
        <v>0</v>
      </c>
      <c r="C436" s="5">
        <v>0</v>
      </c>
      <c r="D436" s="5">
        <v>1</v>
      </c>
      <c r="E436" s="5">
        <v>201</v>
      </c>
      <c r="F436" s="5">
        <f>ROUND(Source!O434,O436)</f>
        <v>2595.6</v>
      </c>
      <c r="G436" s="5" t="s">
        <v>243</v>
      </c>
      <c r="H436" s="5" t="s">
        <v>244</v>
      </c>
      <c r="I436" s="5"/>
      <c r="J436" s="5"/>
      <c r="K436" s="5">
        <v>201</v>
      </c>
      <c r="L436" s="5">
        <v>1</v>
      </c>
      <c r="M436" s="5">
        <v>3</v>
      </c>
      <c r="N436" s="5" t="s">
        <v>3</v>
      </c>
      <c r="O436" s="5">
        <v>2</v>
      </c>
      <c r="P436" s="5">
        <f>ROUND(Source!DG434,O436)</f>
        <v>2595.6</v>
      </c>
      <c r="Q436" s="5"/>
      <c r="R436" s="5"/>
      <c r="S436" s="5"/>
      <c r="T436" s="5"/>
      <c r="U436" s="5"/>
      <c r="V436" s="5"/>
      <c r="W436" s="5">
        <v>2595.6</v>
      </c>
      <c r="X436" s="5">
        <v>1</v>
      </c>
      <c r="Y436" s="5">
        <v>2595.6</v>
      </c>
      <c r="Z436" s="5">
        <v>2595.6</v>
      </c>
      <c r="AA436" s="5">
        <v>1</v>
      </c>
      <c r="AB436" s="5">
        <v>2595.6</v>
      </c>
    </row>
    <row r="437" spans="1:206" x14ac:dyDescent="0.2">
      <c r="A437" s="5">
        <v>50</v>
      </c>
      <c r="B437" s="5">
        <v>0</v>
      </c>
      <c r="C437" s="5">
        <v>0</v>
      </c>
      <c r="D437" s="5">
        <v>1</v>
      </c>
      <c r="E437" s="5">
        <v>202</v>
      </c>
      <c r="F437" s="5">
        <f>ROUND(Source!P434,O437)</f>
        <v>2595.6</v>
      </c>
      <c r="G437" s="5" t="s">
        <v>245</v>
      </c>
      <c r="H437" s="5" t="s">
        <v>246</v>
      </c>
      <c r="I437" s="5"/>
      <c r="J437" s="5"/>
      <c r="K437" s="5">
        <v>202</v>
      </c>
      <c r="L437" s="5">
        <v>2</v>
      </c>
      <c r="M437" s="5">
        <v>3</v>
      </c>
      <c r="N437" s="5" t="s">
        <v>3</v>
      </c>
      <c r="O437" s="5">
        <v>2</v>
      </c>
      <c r="P437" s="5">
        <f>ROUND(Source!DH434,O437)</f>
        <v>2595.6</v>
      </c>
      <c r="Q437" s="5"/>
      <c r="R437" s="5"/>
      <c r="S437" s="5"/>
      <c r="T437" s="5"/>
      <c r="U437" s="5"/>
      <c r="V437" s="5"/>
      <c r="W437" s="5">
        <v>2595.6</v>
      </c>
      <c r="X437" s="5">
        <v>1</v>
      </c>
      <c r="Y437" s="5">
        <v>2595.6</v>
      </c>
      <c r="Z437" s="5">
        <v>2595.6</v>
      </c>
      <c r="AA437" s="5">
        <v>1</v>
      </c>
      <c r="AB437" s="5">
        <v>2595.6</v>
      </c>
    </row>
    <row r="438" spans="1:206" x14ac:dyDescent="0.2">
      <c r="A438" s="5">
        <v>50</v>
      </c>
      <c r="B438" s="5">
        <v>0</v>
      </c>
      <c r="C438" s="5">
        <v>0</v>
      </c>
      <c r="D438" s="5">
        <v>1</v>
      </c>
      <c r="E438" s="5">
        <v>222</v>
      </c>
      <c r="F438" s="5">
        <f>ROUND(Source!AO434,O438)</f>
        <v>0</v>
      </c>
      <c r="G438" s="5" t="s">
        <v>247</v>
      </c>
      <c r="H438" s="5" t="s">
        <v>248</v>
      </c>
      <c r="I438" s="5"/>
      <c r="J438" s="5"/>
      <c r="K438" s="5">
        <v>222</v>
      </c>
      <c r="L438" s="5">
        <v>3</v>
      </c>
      <c r="M438" s="5">
        <v>3</v>
      </c>
      <c r="N438" s="5" t="s">
        <v>3</v>
      </c>
      <c r="O438" s="5">
        <v>2</v>
      </c>
      <c r="P438" s="5">
        <f>ROUND(Source!EG434,O438)</f>
        <v>0</v>
      </c>
      <c r="Q438" s="5"/>
      <c r="R438" s="5"/>
      <c r="S438" s="5"/>
      <c r="T438" s="5"/>
      <c r="U438" s="5"/>
      <c r="V438" s="5"/>
      <c r="W438" s="5">
        <v>0</v>
      </c>
      <c r="X438" s="5">
        <v>1</v>
      </c>
      <c r="Y438" s="5">
        <v>0</v>
      </c>
      <c r="Z438" s="5">
        <v>0</v>
      </c>
      <c r="AA438" s="5">
        <v>1</v>
      </c>
      <c r="AB438" s="5">
        <v>0</v>
      </c>
    </row>
    <row r="439" spans="1:206" x14ac:dyDescent="0.2">
      <c r="A439" s="5">
        <v>50</v>
      </c>
      <c r="B439" s="5">
        <v>0</v>
      </c>
      <c r="C439" s="5">
        <v>0</v>
      </c>
      <c r="D439" s="5">
        <v>1</v>
      </c>
      <c r="E439" s="5">
        <v>225</v>
      </c>
      <c r="F439" s="5">
        <f>ROUND(Source!AV434,O439)</f>
        <v>2595.6</v>
      </c>
      <c r="G439" s="5" t="s">
        <v>249</v>
      </c>
      <c r="H439" s="5" t="s">
        <v>250</v>
      </c>
      <c r="I439" s="5"/>
      <c r="J439" s="5"/>
      <c r="K439" s="5">
        <v>225</v>
      </c>
      <c r="L439" s="5">
        <v>4</v>
      </c>
      <c r="M439" s="5">
        <v>3</v>
      </c>
      <c r="N439" s="5" t="s">
        <v>3</v>
      </c>
      <c r="O439" s="5">
        <v>2</v>
      </c>
      <c r="P439" s="5">
        <f>ROUND(Source!EN434,O439)</f>
        <v>2595.6</v>
      </c>
      <c r="Q439" s="5"/>
      <c r="R439" s="5"/>
      <c r="S439" s="5"/>
      <c r="T439" s="5"/>
      <c r="U439" s="5"/>
      <c r="V439" s="5"/>
      <c r="W439" s="5">
        <v>2595.6</v>
      </c>
      <c r="X439" s="5">
        <v>1</v>
      </c>
      <c r="Y439" s="5">
        <v>2595.6</v>
      </c>
      <c r="Z439" s="5">
        <v>2595.6</v>
      </c>
      <c r="AA439" s="5">
        <v>1</v>
      </c>
      <c r="AB439" s="5">
        <v>2595.6</v>
      </c>
    </row>
    <row r="440" spans="1:206" x14ac:dyDescent="0.2">
      <c r="A440" s="5">
        <v>50</v>
      </c>
      <c r="B440" s="5">
        <v>0</v>
      </c>
      <c r="C440" s="5">
        <v>0</v>
      </c>
      <c r="D440" s="5">
        <v>1</v>
      </c>
      <c r="E440" s="5">
        <v>226</v>
      </c>
      <c r="F440" s="5">
        <f>ROUND(Source!AW434,O440)</f>
        <v>2595.6</v>
      </c>
      <c r="G440" s="5" t="s">
        <v>251</v>
      </c>
      <c r="H440" s="5" t="s">
        <v>252</v>
      </c>
      <c r="I440" s="5"/>
      <c r="J440" s="5"/>
      <c r="K440" s="5">
        <v>226</v>
      </c>
      <c r="L440" s="5">
        <v>5</v>
      </c>
      <c r="M440" s="5">
        <v>3</v>
      </c>
      <c r="N440" s="5" t="s">
        <v>3</v>
      </c>
      <c r="O440" s="5">
        <v>2</v>
      </c>
      <c r="P440" s="5">
        <f>ROUND(Source!EO434,O440)</f>
        <v>2595.6</v>
      </c>
      <c r="Q440" s="5"/>
      <c r="R440" s="5"/>
      <c r="S440" s="5"/>
      <c r="T440" s="5"/>
      <c r="U440" s="5"/>
      <c r="V440" s="5"/>
      <c r="W440" s="5">
        <v>2595.6</v>
      </c>
      <c r="X440" s="5">
        <v>1</v>
      </c>
      <c r="Y440" s="5">
        <v>2595.6</v>
      </c>
      <c r="Z440" s="5">
        <v>2595.6</v>
      </c>
      <c r="AA440" s="5">
        <v>1</v>
      </c>
      <c r="AB440" s="5">
        <v>2595.6</v>
      </c>
    </row>
    <row r="441" spans="1:206" x14ac:dyDescent="0.2">
      <c r="A441" s="5">
        <v>50</v>
      </c>
      <c r="B441" s="5">
        <v>0</v>
      </c>
      <c r="C441" s="5">
        <v>0</v>
      </c>
      <c r="D441" s="5">
        <v>1</v>
      </c>
      <c r="E441" s="5">
        <v>227</v>
      </c>
      <c r="F441" s="5">
        <f>ROUND(Source!AX434,O441)</f>
        <v>0</v>
      </c>
      <c r="G441" s="5" t="s">
        <v>253</v>
      </c>
      <c r="H441" s="5" t="s">
        <v>254</v>
      </c>
      <c r="I441" s="5"/>
      <c r="J441" s="5"/>
      <c r="K441" s="5">
        <v>227</v>
      </c>
      <c r="L441" s="5">
        <v>6</v>
      </c>
      <c r="M441" s="5">
        <v>3</v>
      </c>
      <c r="N441" s="5" t="s">
        <v>3</v>
      </c>
      <c r="O441" s="5">
        <v>2</v>
      </c>
      <c r="P441" s="5">
        <f>ROUND(Source!EP434,O441)</f>
        <v>0</v>
      </c>
      <c r="Q441" s="5"/>
      <c r="R441" s="5"/>
      <c r="S441" s="5"/>
      <c r="T441" s="5"/>
      <c r="U441" s="5"/>
      <c r="V441" s="5"/>
      <c r="W441" s="5">
        <v>0</v>
      </c>
      <c r="X441" s="5">
        <v>1</v>
      </c>
      <c r="Y441" s="5">
        <v>0</v>
      </c>
      <c r="Z441" s="5">
        <v>0</v>
      </c>
      <c r="AA441" s="5">
        <v>1</v>
      </c>
      <c r="AB441" s="5">
        <v>0</v>
      </c>
    </row>
    <row r="442" spans="1:206" x14ac:dyDescent="0.2">
      <c r="A442" s="5">
        <v>50</v>
      </c>
      <c r="B442" s="5">
        <v>0</v>
      </c>
      <c r="C442" s="5">
        <v>0</v>
      </c>
      <c r="D442" s="5">
        <v>1</v>
      </c>
      <c r="E442" s="5">
        <v>228</v>
      </c>
      <c r="F442" s="5">
        <f>ROUND(Source!AY434,O442)</f>
        <v>2595.6</v>
      </c>
      <c r="G442" s="5" t="s">
        <v>255</v>
      </c>
      <c r="H442" s="5" t="s">
        <v>256</v>
      </c>
      <c r="I442" s="5"/>
      <c r="J442" s="5"/>
      <c r="K442" s="5">
        <v>228</v>
      </c>
      <c r="L442" s="5">
        <v>7</v>
      </c>
      <c r="M442" s="5">
        <v>3</v>
      </c>
      <c r="N442" s="5" t="s">
        <v>3</v>
      </c>
      <c r="O442" s="5">
        <v>2</v>
      </c>
      <c r="P442" s="5">
        <f>ROUND(Source!EQ434,O442)</f>
        <v>2595.6</v>
      </c>
      <c r="Q442" s="5"/>
      <c r="R442" s="5"/>
      <c r="S442" s="5"/>
      <c r="T442" s="5"/>
      <c r="U442" s="5"/>
      <c r="V442" s="5"/>
      <c r="W442" s="5">
        <v>2595.6</v>
      </c>
      <c r="X442" s="5">
        <v>1</v>
      </c>
      <c r="Y442" s="5">
        <v>2595.6</v>
      </c>
      <c r="Z442" s="5">
        <v>2595.6</v>
      </c>
      <c r="AA442" s="5">
        <v>1</v>
      </c>
      <c r="AB442" s="5">
        <v>2595.6</v>
      </c>
    </row>
    <row r="443" spans="1:206" x14ac:dyDescent="0.2">
      <c r="A443" s="5">
        <v>50</v>
      </c>
      <c r="B443" s="5">
        <v>0</v>
      </c>
      <c r="C443" s="5">
        <v>0</v>
      </c>
      <c r="D443" s="5">
        <v>1</v>
      </c>
      <c r="E443" s="5">
        <v>216</v>
      </c>
      <c r="F443" s="5">
        <f>ROUND(Source!AP434,O443)</f>
        <v>0</v>
      </c>
      <c r="G443" s="5" t="s">
        <v>257</v>
      </c>
      <c r="H443" s="5" t="s">
        <v>258</v>
      </c>
      <c r="I443" s="5"/>
      <c r="J443" s="5"/>
      <c r="K443" s="5">
        <v>216</v>
      </c>
      <c r="L443" s="5">
        <v>8</v>
      </c>
      <c r="M443" s="5">
        <v>3</v>
      </c>
      <c r="N443" s="5" t="s">
        <v>3</v>
      </c>
      <c r="O443" s="5">
        <v>2</v>
      </c>
      <c r="P443" s="5">
        <f>ROUND(Source!EH434,O443)</f>
        <v>0</v>
      </c>
      <c r="Q443" s="5"/>
      <c r="R443" s="5"/>
      <c r="S443" s="5"/>
      <c r="T443" s="5"/>
      <c r="U443" s="5"/>
      <c r="V443" s="5"/>
      <c r="W443" s="5">
        <v>0</v>
      </c>
      <c r="X443" s="5">
        <v>1</v>
      </c>
      <c r="Y443" s="5">
        <v>0</v>
      </c>
      <c r="Z443" s="5">
        <v>0</v>
      </c>
      <c r="AA443" s="5">
        <v>1</v>
      </c>
      <c r="AB443" s="5">
        <v>0</v>
      </c>
    </row>
    <row r="444" spans="1:206" x14ac:dyDescent="0.2">
      <c r="A444" s="5">
        <v>50</v>
      </c>
      <c r="B444" s="5">
        <v>0</v>
      </c>
      <c r="C444" s="5">
        <v>0</v>
      </c>
      <c r="D444" s="5">
        <v>1</v>
      </c>
      <c r="E444" s="5">
        <v>223</v>
      </c>
      <c r="F444" s="5">
        <f>ROUND(Source!AQ434,O444)</f>
        <v>0</v>
      </c>
      <c r="G444" s="5" t="s">
        <v>259</v>
      </c>
      <c r="H444" s="5" t="s">
        <v>260</v>
      </c>
      <c r="I444" s="5"/>
      <c r="J444" s="5"/>
      <c r="K444" s="5">
        <v>223</v>
      </c>
      <c r="L444" s="5">
        <v>9</v>
      </c>
      <c r="M444" s="5">
        <v>3</v>
      </c>
      <c r="N444" s="5" t="s">
        <v>3</v>
      </c>
      <c r="O444" s="5">
        <v>2</v>
      </c>
      <c r="P444" s="5">
        <f>ROUND(Source!EI434,O444)</f>
        <v>0</v>
      </c>
      <c r="Q444" s="5"/>
      <c r="R444" s="5"/>
      <c r="S444" s="5"/>
      <c r="T444" s="5"/>
      <c r="U444" s="5"/>
      <c r="V444" s="5"/>
      <c r="W444" s="5">
        <v>0</v>
      </c>
      <c r="X444" s="5">
        <v>1</v>
      </c>
      <c r="Y444" s="5">
        <v>0</v>
      </c>
      <c r="Z444" s="5">
        <v>0</v>
      </c>
      <c r="AA444" s="5">
        <v>1</v>
      </c>
      <c r="AB444" s="5">
        <v>0</v>
      </c>
    </row>
    <row r="445" spans="1:206" x14ac:dyDescent="0.2">
      <c r="A445" s="5">
        <v>50</v>
      </c>
      <c r="B445" s="5">
        <v>0</v>
      </c>
      <c r="C445" s="5">
        <v>0</v>
      </c>
      <c r="D445" s="5">
        <v>1</v>
      </c>
      <c r="E445" s="5">
        <v>229</v>
      </c>
      <c r="F445" s="5">
        <f>ROUND(Source!AZ434,O445)</f>
        <v>0</v>
      </c>
      <c r="G445" s="5" t="s">
        <v>261</v>
      </c>
      <c r="H445" s="5" t="s">
        <v>262</v>
      </c>
      <c r="I445" s="5"/>
      <c r="J445" s="5"/>
      <c r="K445" s="5">
        <v>229</v>
      </c>
      <c r="L445" s="5">
        <v>10</v>
      </c>
      <c r="M445" s="5">
        <v>3</v>
      </c>
      <c r="N445" s="5" t="s">
        <v>3</v>
      </c>
      <c r="O445" s="5">
        <v>2</v>
      </c>
      <c r="P445" s="5">
        <f>ROUND(Source!ER434,O445)</f>
        <v>0</v>
      </c>
      <c r="Q445" s="5"/>
      <c r="R445" s="5"/>
      <c r="S445" s="5"/>
      <c r="T445" s="5"/>
      <c r="U445" s="5"/>
      <c r="V445" s="5"/>
      <c r="W445" s="5">
        <v>0</v>
      </c>
      <c r="X445" s="5">
        <v>1</v>
      </c>
      <c r="Y445" s="5">
        <v>0</v>
      </c>
      <c r="Z445" s="5">
        <v>0</v>
      </c>
      <c r="AA445" s="5">
        <v>1</v>
      </c>
      <c r="AB445" s="5">
        <v>0</v>
      </c>
    </row>
    <row r="446" spans="1:206" x14ac:dyDescent="0.2">
      <c r="A446" s="5">
        <v>50</v>
      </c>
      <c r="B446" s="5">
        <v>0</v>
      </c>
      <c r="C446" s="5">
        <v>0</v>
      </c>
      <c r="D446" s="5">
        <v>1</v>
      </c>
      <c r="E446" s="5">
        <v>203</v>
      </c>
      <c r="F446" s="5">
        <f>ROUND(Source!Q434,O446)</f>
        <v>0</v>
      </c>
      <c r="G446" s="5" t="s">
        <v>263</v>
      </c>
      <c r="H446" s="5" t="s">
        <v>264</v>
      </c>
      <c r="I446" s="5"/>
      <c r="J446" s="5"/>
      <c r="K446" s="5">
        <v>203</v>
      </c>
      <c r="L446" s="5">
        <v>11</v>
      </c>
      <c r="M446" s="5">
        <v>3</v>
      </c>
      <c r="N446" s="5" t="s">
        <v>3</v>
      </c>
      <c r="O446" s="5">
        <v>2</v>
      </c>
      <c r="P446" s="5">
        <f>ROUND(Source!DI434,O446)</f>
        <v>0</v>
      </c>
      <c r="Q446" s="5"/>
      <c r="R446" s="5"/>
      <c r="S446" s="5"/>
      <c r="T446" s="5"/>
      <c r="U446" s="5"/>
      <c r="V446" s="5"/>
      <c r="W446" s="5">
        <v>0</v>
      </c>
      <c r="X446" s="5">
        <v>1</v>
      </c>
      <c r="Y446" s="5">
        <v>0</v>
      </c>
      <c r="Z446" s="5">
        <v>0</v>
      </c>
      <c r="AA446" s="5">
        <v>1</v>
      </c>
      <c r="AB446" s="5">
        <v>0</v>
      </c>
    </row>
    <row r="447" spans="1:206" x14ac:dyDescent="0.2">
      <c r="A447" s="5">
        <v>50</v>
      </c>
      <c r="B447" s="5">
        <v>0</v>
      </c>
      <c r="C447" s="5">
        <v>0</v>
      </c>
      <c r="D447" s="5">
        <v>1</v>
      </c>
      <c r="E447" s="5">
        <v>231</v>
      </c>
      <c r="F447" s="5">
        <f>ROUND(Source!BB434,O447)</f>
        <v>0</v>
      </c>
      <c r="G447" s="5" t="s">
        <v>265</v>
      </c>
      <c r="H447" s="5" t="s">
        <v>266</v>
      </c>
      <c r="I447" s="5"/>
      <c r="J447" s="5"/>
      <c r="K447" s="5">
        <v>231</v>
      </c>
      <c r="L447" s="5">
        <v>12</v>
      </c>
      <c r="M447" s="5">
        <v>3</v>
      </c>
      <c r="N447" s="5" t="s">
        <v>3</v>
      </c>
      <c r="O447" s="5">
        <v>2</v>
      </c>
      <c r="P447" s="5">
        <f>ROUND(Source!ET434,O447)</f>
        <v>0</v>
      </c>
      <c r="Q447" s="5"/>
      <c r="R447" s="5"/>
      <c r="S447" s="5"/>
      <c r="T447" s="5"/>
      <c r="U447" s="5"/>
      <c r="V447" s="5"/>
      <c r="W447" s="5">
        <v>0</v>
      </c>
      <c r="X447" s="5">
        <v>1</v>
      </c>
      <c r="Y447" s="5">
        <v>0</v>
      </c>
      <c r="Z447" s="5">
        <v>0</v>
      </c>
      <c r="AA447" s="5">
        <v>1</v>
      </c>
      <c r="AB447" s="5">
        <v>0</v>
      </c>
    </row>
    <row r="448" spans="1:206" x14ac:dyDescent="0.2">
      <c r="A448" s="5">
        <v>50</v>
      </c>
      <c r="B448" s="5">
        <v>0</v>
      </c>
      <c r="C448" s="5">
        <v>0</v>
      </c>
      <c r="D448" s="5">
        <v>1</v>
      </c>
      <c r="E448" s="5">
        <v>204</v>
      </c>
      <c r="F448" s="5">
        <f>ROUND(Source!R434,O448)</f>
        <v>0</v>
      </c>
      <c r="G448" s="5" t="s">
        <v>267</v>
      </c>
      <c r="H448" s="5" t="s">
        <v>268</v>
      </c>
      <c r="I448" s="5"/>
      <c r="J448" s="5"/>
      <c r="K448" s="5">
        <v>204</v>
      </c>
      <c r="L448" s="5">
        <v>13</v>
      </c>
      <c r="M448" s="5">
        <v>3</v>
      </c>
      <c r="N448" s="5" t="s">
        <v>3</v>
      </c>
      <c r="O448" s="5">
        <v>2</v>
      </c>
      <c r="P448" s="5">
        <f>ROUND(Source!DJ434,O448)</f>
        <v>0</v>
      </c>
      <c r="Q448" s="5"/>
      <c r="R448" s="5"/>
      <c r="S448" s="5"/>
      <c r="T448" s="5"/>
      <c r="U448" s="5"/>
      <c r="V448" s="5"/>
      <c r="W448" s="5">
        <v>0</v>
      </c>
      <c r="X448" s="5">
        <v>1</v>
      </c>
      <c r="Y448" s="5">
        <v>0</v>
      </c>
      <c r="Z448" s="5">
        <v>0</v>
      </c>
      <c r="AA448" s="5">
        <v>1</v>
      </c>
      <c r="AB448" s="5">
        <v>0</v>
      </c>
    </row>
    <row r="449" spans="1:88" x14ac:dyDescent="0.2">
      <c r="A449" s="5">
        <v>50</v>
      </c>
      <c r="B449" s="5">
        <v>0</v>
      </c>
      <c r="C449" s="5">
        <v>0</v>
      </c>
      <c r="D449" s="5">
        <v>1</v>
      </c>
      <c r="E449" s="5">
        <v>205</v>
      </c>
      <c r="F449" s="5">
        <f>ROUND(Source!S434,O449)</f>
        <v>0</v>
      </c>
      <c r="G449" s="5" t="s">
        <v>269</v>
      </c>
      <c r="H449" s="5" t="s">
        <v>270</v>
      </c>
      <c r="I449" s="5"/>
      <c r="J449" s="5"/>
      <c r="K449" s="5">
        <v>205</v>
      </c>
      <c r="L449" s="5">
        <v>14</v>
      </c>
      <c r="M449" s="5">
        <v>3</v>
      </c>
      <c r="N449" s="5" t="s">
        <v>3</v>
      </c>
      <c r="O449" s="5">
        <v>2</v>
      </c>
      <c r="P449" s="5">
        <f>ROUND(Source!DK434,O449)</f>
        <v>0</v>
      </c>
      <c r="Q449" s="5"/>
      <c r="R449" s="5"/>
      <c r="S449" s="5"/>
      <c r="T449" s="5"/>
      <c r="U449" s="5"/>
      <c r="V449" s="5"/>
      <c r="W449" s="5">
        <v>0</v>
      </c>
      <c r="X449" s="5">
        <v>1</v>
      </c>
      <c r="Y449" s="5">
        <v>0</v>
      </c>
      <c r="Z449" s="5">
        <v>0</v>
      </c>
      <c r="AA449" s="5">
        <v>1</v>
      </c>
      <c r="AB449" s="5">
        <v>0</v>
      </c>
    </row>
    <row r="450" spans="1:88" x14ac:dyDescent="0.2">
      <c r="A450" s="5">
        <v>50</v>
      </c>
      <c r="B450" s="5">
        <v>0</v>
      </c>
      <c r="C450" s="5">
        <v>0</v>
      </c>
      <c r="D450" s="5">
        <v>1</v>
      </c>
      <c r="E450" s="5">
        <v>232</v>
      </c>
      <c r="F450" s="5">
        <f>ROUND(Source!BC434,O450)</f>
        <v>0</v>
      </c>
      <c r="G450" s="5" t="s">
        <v>271</v>
      </c>
      <c r="H450" s="5" t="s">
        <v>272</v>
      </c>
      <c r="I450" s="5"/>
      <c r="J450" s="5"/>
      <c r="K450" s="5">
        <v>232</v>
      </c>
      <c r="L450" s="5">
        <v>15</v>
      </c>
      <c r="M450" s="5">
        <v>3</v>
      </c>
      <c r="N450" s="5" t="s">
        <v>3</v>
      </c>
      <c r="O450" s="5">
        <v>2</v>
      </c>
      <c r="P450" s="5">
        <f>ROUND(Source!EU434,O450)</f>
        <v>0</v>
      </c>
      <c r="Q450" s="5"/>
      <c r="R450" s="5"/>
      <c r="S450" s="5"/>
      <c r="T450" s="5"/>
      <c r="U450" s="5"/>
      <c r="V450" s="5"/>
      <c r="W450" s="5">
        <v>0</v>
      </c>
      <c r="X450" s="5">
        <v>1</v>
      </c>
      <c r="Y450" s="5">
        <v>0</v>
      </c>
      <c r="Z450" s="5">
        <v>0</v>
      </c>
      <c r="AA450" s="5">
        <v>1</v>
      </c>
      <c r="AB450" s="5">
        <v>0</v>
      </c>
    </row>
    <row r="451" spans="1:88" x14ac:dyDescent="0.2">
      <c r="A451" s="5">
        <v>50</v>
      </c>
      <c r="B451" s="5">
        <v>0</v>
      </c>
      <c r="C451" s="5">
        <v>0</v>
      </c>
      <c r="D451" s="5">
        <v>1</v>
      </c>
      <c r="E451" s="5">
        <v>214</v>
      </c>
      <c r="F451" s="5">
        <f>ROUND(Source!AS434,O451)</f>
        <v>2595.6</v>
      </c>
      <c r="G451" s="5" t="s">
        <v>273</v>
      </c>
      <c r="H451" s="5" t="s">
        <v>274</v>
      </c>
      <c r="I451" s="5"/>
      <c r="J451" s="5"/>
      <c r="K451" s="5">
        <v>214</v>
      </c>
      <c r="L451" s="5">
        <v>16</v>
      </c>
      <c r="M451" s="5">
        <v>3</v>
      </c>
      <c r="N451" s="5" t="s">
        <v>3</v>
      </c>
      <c r="O451" s="5">
        <v>2</v>
      </c>
      <c r="P451" s="5">
        <f>ROUND(Source!EK434,O451)</f>
        <v>2595.6</v>
      </c>
      <c r="Q451" s="5"/>
      <c r="R451" s="5"/>
      <c r="S451" s="5"/>
      <c r="T451" s="5"/>
      <c r="U451" s="5"/>
      <c r="V451" s="5"/>
      <c r="W451" s="5">
        <v>2595.6</v>
      </c>
      <c r="X451" s="5">
        <v>1</v>
      </c>
      <c r="Y451" s="5">
        <v>2595.6</v>
      </c>
      <c r="Z451" s="5">
        <v>2595.6</v>
      </c>
      <c r="AA451" s="5">
        <v>1</v>
      </c>
      <c r="AB451" s="5">
        <v>2595.6</v>
      </c>
    </row>
    <row r="452" spans="1:88" x14ac:dyDescent="0.2">
      <c r="A452" s="5">
        <v>50</v>
      </c>
      <c r="B452" s="5">
        <v>0</v>
      </c>
      <c r="C452" s="5">
        <v>0</v>
      </c>
      <c r="D452" s="5">
        <v>1</v>
      </c>
      <c r="E452" s="5">
        <v>215</v>
      </c>
      <c r="F452" s="5">
        <f>ROUND(Source!AT434,O452)</f>
        <v>0</v>
      </c>
      <c r="G452" s="5" t="s">
        <v>275</v>
      </c>
      <c r="H452" s="5" t="s">
        <v>276</v>
      </c>
      <c r="I452" s="5"/>
      <c r="J452" s="5"/>
      <c r="K452" s="5">
        <v>215</v>
      </c>
      <c r="L452" s="5">
        <v>17</v>
      </c>
      <c r="M452" s="5">
        <v>3</v>
      </c>
      <c r="N452" s="5" t="s">
        <v>3</v>
      </c>
      <c r="O452" s="5">
        <v>2</v>
      </c>
      <c r="P452" s="5">
        <f>ROUND(Source!EL434,O452)</f>
        <v>0</v>
      </c>
      <c r="Q452" s="5"/>
      <c r="R452" s="5"/>
      <c r="S452" s="5"/>
      <c r="T452" s="5"/>
      <c r="U452" s="5"/>
      <c r="V452" s="5"/>
      <c r="W452" s="5">
        <v>0</v>
      </c>
      <c r="X452" s="5">
        <v>1</v>
      </c>
      <c r="Y452" s="5">
        <v>0</v>
      </c>
      <c r="Z452" s="5">
        <v>0</v>
      </c>
      <c r="AA452" s="5">
        <v>1</v>
      </c>
      <c r="AB452" s="5">
        <v>0</v>
      </c>
    </row>
    <row r="453" spans="1:88" x14ac:dyDescent="0.2">
      <c r="A453" s="5">
        <v>50</v>
      </c>
      <c r="B453" s="5">
        <v>0</v>
      </c>
      <c r="C453" s="5">
        <v>0</v>
      </c>
      <c r="D453" s="5">
        <v>1</v>
      </c>
      <c r="E453" s="5">
        <v>217</v>
      </c>
      <c r="F453" s="5">
        <f>ROUND(Source!AU434,O453)</f>
        <v>0</v>
      </c>
      <c r="G453" s="5" t="s">
        <v>277</v>
      </c>
      <c r="H453" s="5" t="s">
        <v>278</v>
      </c>
      <c r="I453" s="5"/>
      <c r="J453" s="5"/>
      <c r="K453" s="5">
        <v>217</v>
      </c>
      <c r="L453" s="5">
        <v>18</v>
      </c>
      <c r="M453" s="5">
        <v>3</v>
      </c>
      <c r="N453" s="5" t="s">
        <v>3</v>
      </c>
      <c r="O453" s="5">
        <v>2</v>
      </c>
      <c r="P453" s="5">
        <f>ROUND(Source!EM434,O453)</f>
        <v>0</v>
      </c>
      <c r="Q453" s="5"/>
      <c r="R453" s="5"/>
      <c r="S453" s="5"/>
      <c r="T453" s="5"/>
      <c r="U453" s="5"/>
      <c r="V453" s="5"/>
      <c r="W453" s="5">
        <v>0</v>
      </c>
      <c r="X453" s="5">
        <v>1</v>
      </c>
      <c r="Y453" s="5">
        <v>0</v>
      </c>
      <c r="Z453" s="5">
        <v>0</v>
      </c>
      <c r="AA453" s="5">
        <v>1</v>
      </c>
      <c r="AB453" s="5">
        <v>0</v>
      </c>
    </row>
    <row r="454" spans="1:88" x14ac:dyDescent="0.2">
      <c r="A454" s="5">
        <v>50</v>
      </c>
      <c r="B454" s="5">
        <v>0</v>
      </c>
      <c r="C454" s="5">
        <v>0</v>
      </c>
      <c r="D454" s="5">
        <v>1</v>
      </c>
      <c r="E454" s="5">
        <v>230</v>
      </c>
      <c r="F454" s="5">
        <f>ROUND(Source!BA434,O454)</f>
        <v>0</v>
      </c>
      <c r="G454" s="5" t="s">
        <v>279</v>
      </c>
      <c r="H454" s="5" t="s">
        <v>280</v>
      </c>
      <c r="I454" s="5"/>
      <c r="J454" s="5"/>
      <c r="K454" s="5">
        <v>230</v>
      </c>
      <c r="L454" s="5">
        <v>19</v>
      </c>
      <c r="M454" s="5">
        <v>3</v>
      </c>
      <c r="N454" s="5" t="s">
        <v>3</v>
      </c>
      <c r="O454" s="5">
        <v>2</v>
      </c>
      <c r="P454" s="5">
        <f>ROUND(Source!ES434,O454)</f>
        <v>0</v>
      </c>
      <c r="Q454" s="5"/>
      <c r="R454" s="5"/>
      <c r="S454" s="5"/>
      <c r="T454" s="5"/>
      <c r="U454" s="5"/>
      <c r="V454" s="5"/>
      <c r="W454" s="5">
        <v>0</v>
      </c>
      <c r="X454" s="5">
        <v>1</v>
      </c>
      <c r="Y454" s="5">
        <v>0</v>
      </c>
      <c r="Z454" s="5">
        <v>0</v>
      </c>
      <c r="AA454" s="5">
        <v>1</v>
      </c>
      <c r="AB454" s="5">
        <v>0</v>
      </c>
    </row>
    <row r="455" spans="1:88" x14ac:dyDescent="0.2">
      <c r="A455" s="5">
        <v>50</v>
      </c>
      <c r="B455" s="5">
        <v>0</v>
      </c>
      <c r="C455" s="5">
        <v>0</v>
      </c>
      <c r="D455" s="5">
        <v>1</v>
      </c>
      <c r="E455" s="5">
        <v>206</v>
      </c>
      <c r="F455" s="5">
        <f>ROUND(Source!T434,O455)</f>
        <v>0</v>
      </c>
      <c r="G455" s="5" t="s">
        <v>281</v>
      </c>
      <c r="H455" s="5" t="s">
        <v>282</v>
      </c>
      <c r="I455" s="5"/>
      <c r="J455" s="5"/>
      <c r="K455" s="5">
        <v>206</v>
      </c>
      <c r="L455" s="5">
        <v>20</v>
      </c>
      <c r="M455" s="5">
        <v>3</v>
      </c>
      <c r="N455" s="5" t="s">
        <v>3</v>
      </c>
      <c r="O455" s="5">
        <v>2</v>
      </c>
      <c r="P455" s="5">
        <f>ROUND(Source!DL434,O455)</f>
        <v>0</v>
      </c>
      <c r="Q455" s="5"/>
      <c r="R455" s="5"/>
      <c r="S455" s="5"/>
      <c r="T455" s="5"/>
      <c r="U455" s="5"/>
      <c r="V455" s="5"/>
      <c r="W455" s="5">
        <v>0</v>
      </c>
      <c r="X455" s="5">
        <v>1</v>
      </c>
      <c r="Y455" s="5">
        <v>0</v>
      </c>
      <c r="Z455" s="5">
        <v>0</v>
      </c>
      <c r="AA455" s="5">
        <v>1</v>
      </c>
      <c r="AB455" s="5">
        <v>0</v>
      </c>
    </row>
    <row r="456" spans="1:88" x14ac:dyDescent="0.2">
      <c r="A456" s="5">
        <v>50</v>
      </c>
      <c r="B456" s="5">
        <v>0</v>
      </c>
      <c r="C456" s="5">
        <v>0</v>
      </c>
      <c r="D456" s="5">
        <v>1</v>
      </c>
      <c r="E456" s="5">
        <v>207</v>
      </c>
      <c r="F456" s="5">
        <f>ROUND(Source!U434,O456)</f>
        <v>0</v>
      </c>
      <c r="G456" s="5" t="s">
        <v>283</v>
      </c>
      <c r="H456" s="5" t="s">
        <v>284</v>
      </c>
      <c r="I456" s="5"/>
      <c r="J456" s="5"/>
      <c r="K456" s="5">
        <v>207</v>
      </c>
      <c r="L456" s="5">
        <v>21</v>
      </c>
      <c r="M456" s="5">
        <v>3</v>
      </c>
      <c r="N456" s="5" t="s">
        <v>3</v>
      </c>
      <c r="O456" s="5">
        <v>7</v>
      </c>
      <c r="P456" s="5">
        <f>ROUND(Source!DM434,O456)</f>
        <v>0</v>
      </c>
      <c r="Q456" s="5"/>
      <c r="R456" s="5"/>
      <c r="S456" s="5"/>
      <c r="T456" s="5"/>
      <c r="U456" s="5"/>
      <c r="V456" s="5"/>
      <c r="W456" s="5">
        <v>0</v>
      </c>
      <c r="X456" s="5">
        <v>1</v>
      </c>
      <c r="Y456" s="5">
        <v>0</v>
      </c>
      <c r="Z456" s="5">
        <v>0</v>
      </c>
      <c r="AA456" s="5">
        <v>1</v>
      </c>
      <c r="AB456" s="5">
        <v>0</v>
      </c>
    </row>
    <row r="457" spans="1:88" x14ac:dyDescent="0.2">
      <c r="A457" s="5">
        <v>50</v>
      </c>
      <c r="B457" s="5">
        <v>0</v>
      </c>
      <c r="C457" s="5">
        <v>0</v>
      </c>
      <c r="D457" s="5">
        <v>1</v>
      </c>
      <c r="E457" s="5">
        <v>208</v>
      </c>
      <c r="F457" s="5">
        <f>ROUND(Source!V434,O457)</f>
        <v>0</v>
      </c>
      <c r="G457" s="5" t="s">
        <v>285</v>
      </c>
      <c r="H457" s="5" t="s">
        <v>286</v>
      </c>
      <c r="I457" s="5"/>
      <c r="J457" s="5"/>
      <c r="K457" s="5">
        <v>208</v>
      </c>
      <c r="L457" s="5">
        <v>22</v>
      </c>
      <c r="M457" s="5">
        <v>3</v>
      </c>
      <c r="N457" s="5" t="s">
        <v>3</v>
      </c>
      <c r="O457" s="5">
        <v>7</v>
      </c>
      <c r="P457" s="5">
        <f>ROUND(Source!DN434,O457)</f>
        <v>0</v>
      </c>
      <c r="Q457" s="5"/>
      <c r="R457" s="5"/>
      <c r="S457" s="5"/>
      <c r="T457" s="5"/>
      <c r="U457" s="5"/>
      <c r="V457" s="5"/>
      <c r="W457" s="5">
        <v>0</v>
      </c>
      <c r="X457" s="5">
        <v>1</v>
      </c>
      <c r="Y457" s="5">
        <v>0</v>
      </c>
      <c r="Z457" s="5">
        <v>0</v>
      </c>
      <c r="AA457" s="5">
        <v>1</v>
      </c>
      <c r="AB457" s="5">
        <v>0</v>
      </c>
    </row>
    <row r="458" spans="1:88" x14ac:dyDescent="0.2">
      <c r="A458" s="5">
        <v>50</v>
      </c>
      <c r="B458" s="5">
        <v>0</v>
      </c>
      <c r="C458" s="5">
        <v>0</v>
      </c>
      <c r="D458" s="5">
        <v>1</v>
      </c>
      <c r="E458" s="5">
        <v>209</v>
      </c>
      <c r="F458" s="5">
        <f>ROUND(Source!W434,O458)</f>
        <v>0</v>
      </c>
      <c r="G458" s="5" t="s">
        <v>287</v>
      </c>
      <c r="H458" s="5" t="s">
        <v>288</v>
      </c>
      <c r="I458" s="5"/>
      <c r="J458" s="5"/>
      <c r="K458" s="5">
        <v>209</v>
      </c>
      <c r="L458" s="5">
        <v>23</v>
      </c>
      <c r="M458" s="5">
        <v>3</v>
      </c>
      <c r="N458" s="5" t="s">
        <v>3</v>
      </c>
      <c r="O458" s="5">
        <v>2</v>
      </c>
      <c r="P458" s="5">
        <f>ROUND(Source!DO434,O458)</f>
        <v>0</v>
      </c>
      <c r="Q458" s="5"/>
      <c r="R458" s="5"/>
      <c r="S458" s="5"/>
      <c r="T458" s="5"/>
      <c r="U458" s="5"/>
      <c r="V458" s="5"/>
      <c r="W458" s="5">
        <v>0</v>
      </c>
      <c r="X458" s="5">
        <v>1</v>
      </c>
      <c r="Y458" s="5">
        <v>0</v>
      </c>
      <c r="Z458" s="5">
        <v>0</v>
      </c>
      <c r="AA458" s="5">
        <v>1</v>
      </c>
      <c r="AB458" s="5">
        <v>0</v>
      </c>
    </row>
    <row r="459" spans="1:88" x14ac:dyDescent="0.2">
      <c r="A459" s="5">
        <v>50</v>
      </c>
      <c r="B459" s="5">
        <v>0</v>
      </c>
      <c r="C459" s="5">
        <v>0</v>
      </c>
      <c r="D459" s="5">
        <v>1</v>
      </c>
      <c r="E459" s="5">
        <v>233</v>
      </c>
      <c r="F459" s="5">
        <f>ROUND(Source!BD434,O459)</f>
        <v>0</v>
      </c>
      <c r="G459" s="5" t="s">
        <v>289</v>
      </c>
      <c r="H459" s="5" t="s">
        <v>290</v>
      </c>
      <c r="I459" s="5"/>
      <c r="J459" s="5"/>
      <c r="K459" s="5">
        <v>233</v>
      </c>
      <c r="L459" s="5">
        <v>24</v>
      </c>
      <c r="M459" s="5">
        <v>3</v>
      </c>
      <c r="N459" s="5" t="s">
        <v>3</v>
      </c>
      <c r="O459" s="5">
        <v>2</v>
      </c>
      <c r="P459" s="5">
        <f>ROUND(Source!EV434,O459)</f>
        <v>0</v>
      </c>
      <c r="Q459" s="5"/>
      <c r="R459" s="5"/>
      <c r="S459" s="5"/>
      <c r="T459" s="5"/>
      <c r="U459" s="5"/>
      <c r="V459" s="5"/>
      <c r="W459" s="5">
        <v>0</v>
      </c>
      <c r="X459" s="5">
        <v>1</v>
      </c>
      <c r="Y459" s="5">
        <v>0</v>
      </c>
      <c r="Z459" s="5">
        <v>0</v>
      </c>
      <c r="AA459" s="5">
        <v>1</v>
      </c>
      <c r="AB459" s="5">
        <v>0</v>
      </c>
    </row>
    <row r="460" spans="1:88" x14ac:dyDescent="0.2">
      <c r="A460" s="5">
        <v>50</v>
      </c>
      <c r="B460" s="5">
        <v>0</v>
      </c>
      <c r="C460" s="5">
        <v>0</v>
      </c>
      <c r="D460" s="5">
        <v>1</v>
      </c>
      <c r="E460" s="5">
        <v>210</v>
      </c>
      <c r="F460" s="5">
        <f>ROUND(Source!X434,O460)</f>
        <v>0</v>
      </c>
      <c r="G460" s="5" t="s">
        <v>291</v>
      </c>
      <c r="H460" s="5" t="s">
        <v>292</v>
      </c>
      <c r="I460" s="5"/>
      <c r="J460" s="5"/>
      <c r="K460" s="5">
        <v>210</v>
      </c>
      <c r="L460" s="5">
        <v>25</v>
      </c>
      <c r="M460" s="5">
        <v>3</v>
      </c>
      <c r="N460" s="5" t="s">
        <v>3</v>
      </c>
      <c r="O460" s="5">
        <v>2</v>
      </c>
      <c r="P460" s="5">
        <f>ROUND(Source!DP434,O460)</f>
        <v>0</v>
      </c>
      <c r="Q460" s="5"/>
      <c r="R460" s="5"/>
      <c r="S460" s="5"/>
      <c r="T460" s="5"/>
      <c r="U460" s="5"/>
      <c r="V460" s="5"/>
      <c r="W460" s="5">
        <v>0</v>
      </c>
      <c r="X460" s="5">
        <v>1</v>
      </c>
      <c r="Y460" s="5">
        <v>0</v>
      </c>
      <c r="Z460" s="5">
        <v>0</v>
      </c>
      <c r="AA460" s="5">
        <v>1</v>
      </c>
      <c r="AB460" s="5">
        <v>0</v>
      </c>
    </row>
    <row r="461" spans="1:88" x14ac:dyDescent="0.2">
      <c r="A461" s="5">
        <v>50</v>
      </c>
      <c r="B461" s="5">
        <v>0</v>
      </c>
      <c r="C461" s="5">
        <v>0</v>
      </c>
      <c r="D461" s="5">
        <v>1</v>
      </c>
      <c r="E461" s="5">
        <v>211</v>
      </c>
      <c r="F461" s="5">
        <f>ROUND(Source!Y434,O461)</f>
        <v>0</v>
      </c>
      <c r="G461" s="5" t="s">
        <v>293</v>
      </c>
      <c r="H461" s="5" t="s">
        <v>294</v>
      </c>
      <c r="I461" s="5"/>
      <c r="J461" s="5"/>
      <c r="K461" s="5">
        <v>211</v>
      </c>
      <c r="L461" s="5">
        <v>26</v>
      </c>
      <c r="M461" s="5">
        <v>3</v>
      </c>
      <c r="N461" s="5" t="s">
        <v>3</v>
      </c>
      <c r="O461" s="5">
        <v>2</v>
      </c>
      <c r="P461" s="5">
        <f>ROUND(Source!DQ434,O461)</f>
        <v>0</v>
      </c>
      <c r="Q461" s="5"/>
      <c r="R461" s="5"/>
      <c r="S461" s="5"/>
      <c r="T461" s="5"/>
      <c r="U461" s="5"/>
      <c r="V461" s="5"/>
      <c r="W461" s="5">
        <v>0</v>
      </c>
      <c r="X461" s="5">
        <v>1</v>
      </c>
      <c r="Y461" s="5">
        <v>0</v>
      </c>
      <c r="Z461" s="5">
        <v>0</v>
      </c>
      <c r="AA461" s="5">
        <v>1</v>
      </c>
      <c r="AB461" s="5">
        <v>0</v>
      </c>
    </row>
    <row r="462" spans="1:88" x14ac:dyDescent="0.2">
      <c r="A462" s="5">
        <v>50</v>
      </c>
      <c r="B462" s="5">
        <v>0</v>
      </c>
      <c r="C462" s="5">
        <v>0</v>
      </c>
      <c r="D462" s="5">
        <v>1</v>
      </c>
      <c r="E462" s="5">
        <v>224</v>
      </c>
      <c r="F462" s="5">
        <f>ROUND(Source!AR434,O462)</f>
        <v>2595.6</v>
      </c>
      <c r="G462" s="5" t="s">
        <v>295</v>
      </c>
      <c r="H462" s="5" t="s">
        <v>296</v>
      </c>
      <c r="I462" s="5"/>
      <c r="J462" s="5"/>
      <c r="K462" s="5">
        <v>224</v>
      </c>
      <c r="L462" s="5">
        <v>27</v>
      </c>
      <c r="M462" s="5">
        <v>3</v>
      </c>
      <c r="N462" s="5" t="s">
        <v>3</v>
      </c>
      <c r="O462" s="5">
        <v>2</v>
      </c>
      <c r="P462" s="5">
        <f>ROUND(Source!EJ434,O462)</f>
        <v>2595.6</v>
      </c>
      <c r="Q462" s="5"/>
      <c r="R462" s="5"/>
      <c r="S462" s="5"/>
      <c r="T462" s="5"/>
      <c r="U462" s="5"/>
      <c r="V462" s="5"/>
      <c r="W462" s="5">
        <v>2595.6</v>
      </c>
      <c r="X462" s="5">
        <v>1</v>
      </c>
      <c r="Y462" s="5">
        <v>2595.6</v>
      </c>
      <c r="Z462" s="5">
        <v>2595.6</v>
      </c>
      <c r="AA462" s="5">
        <v>1</v>
      </c>
      <c r="AB462" s="5">
        <v>2595.6</v>
      </c>
    </row>
    <row r="464" spans="1:88" x14ac:dyDescent="0.2">
      <c r="A464" s="1">
        <v>4</v>
      </c>
      <c r="B464" s="1">
        <v>1</v>
      </c>
      <c r="C464" s="1"/>
      <c r="D464" s="1">
        <f>ROW(A471)</f>
        <v>471</v>
      </c>
      <c r="E464" s="1"/>
      <c r="F464" s="1" t="s">
        <v>18</v>
      </c>
      <c r="G464" s="1" t="s">
        <v>446</v>
      </c>
      <c r="H464" s="1" t="s">
        <v>3</v>
      </c>
      <c r="I464" s="1">
        <v>0</v>
      </c>
      <c r="J464" s="1"/>
      <c r="K464" s="1">
        <v>0</v>
      </c>
      <c r="L464" s="1"/>
      <c r="M464" s="1" t="s">
        <v>3</v>
      </c>
      <c r="N464" s="1"/>
      <c r="O464" s="1"/>
      <c r="P464" s="1"/>
      <c r="Q464" s="1"/>
      <c r="R464" s="1"/>
      <c r="S464" s="1">
        <v>0</v>
      </c>
      <c r="T464" s="1">
        <v>0</v>
      </c>
      <c r="U464" s="1" t="s">
        <v>3</v>
      </c>
      <c r="V464" s="1">
        <v>0</v>
      </c>
      <c r="W464" s="1"/>
      <c r="X464" s="1"/>
      <c r="Y464" s="1"/>
      <c r="Z464" s="1"/>
      <c r="AA464" s="1"/>
      <c r="AB464" s="1" t="s">
        <v>3</v>
      </c>
      <c r="AC464" s="1" t="s">
        <v>3</v>
      </c>
      <c r="AD464" s="1" t="s">
        <v>3</v>
      </c>
      <c r="AE464" s="1" t="s">
        <v>3</v>
      </c>
      <c r="AF464" s="1" t="s">
        <v>3</v>
      </c>
      <c r="AG464" s="1" t="s">
        <v>3</v>
      </c>
      <c r="AH464" s="1"/>
      <c r="AI464" s="1"/>
      <c r="AJ464" s="1"/>
      <c r="AK464" s="1"/>
      <c r="AL464" s="1"/>
      <c r="AM464" s="1"/>
      <c r="AN464" s="1"/>
      <c r="AO464" s="1"/>
      <c r="AP464" s="1" t="s">
        <v>3</v>
      </c>
      <c r="AQ464" s="1" t="s">
        <v>3</v>
      </c>
      <c r="AR464" s="1" t="s">
        <v>3</v>
      </c>
      <c r="AS464" s="1"/>
      <c r="AT464" s="1"/>
      <c r="AU464" s="1"/>
      <c r="AV464" s="1"/>
      <c r="AW464" s="1"/>
      <c r="AX464" s="1"/>
      <c r="AY464" s="1"/>
      <c r="AZ464" s="1" t="s">
        <v>3</v>
      </c>
      <c r="BA464" s="1"/>
      <c r="BB464" s="1" t="s">
        <v>3</v>
      </c>
      <c r="BC464" s="1" t="s">
        <v>3</v>
      </c>
      <c r="BD464" s="1" t="s">
        <v>3</v>
      </c>
      <c r="BE464" s="1" t="s">
        <v>3</v>
      </c>
      <c r="BF464" s="1" t="s">
        <v>3</v>
      </c>
      <c r="BG464" s="1" t="s">
        <v>3</v>
      </c>
      <c r="BH464" s="1" t="s">
        <v>3</v>
      </c>
      <c r="BI464" s="1" t="s">
        <v>3</v>
      </c>
      <c r="BJ464" s="1" t="s">
        <v>3</v>
      </c>
      <c r="BK464" s="1" t="s">
        <v>3</v>
      </c>
      <c r="BL464" s="1" t="s">
        <v>3</v>
      </c>
      <c r="BM464" s="1" t="s">
        <v>3</v>
      </c>
      <c r="BN464" s="1" t="s">
        <v>3</v>
      </c>
      <c r="BO464" s="1" t="s">
        <v>3</v>
      </c>
      <c r="BP464" s="1" t="s">
        <v>3</v>
      </c>
      <c r="BQ464" s="1"/>
      <c r="BR464" s="1"/>
      <c r="BS464" s="1"/>
      <c r="BT464" s="1"/>
      <c r="BU464" s="1"/>
      <c r="BV464" s="1"/>
      <c r="BW464" s="1"/>
      <c r="BX464" s="1">
        <v>0</v>
      </c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>
        <v>0</v>
      </c>
    </row>
    <row r="466" spans="1:255" x14ac:dyDescent="0.2">
      <c r="A466" s="3">
        <v>52</v>
      </c>
      <c r="B466" s="3">
        <f t="shared" ref="B466:G466" si="616">B471</f>
        <v>1</v>
      </c>
      <c r="C466" s="3">
        <f t="shared" si="616"/>
        <v>4</v>
      </c>
      <c r="D466" s="3">
        <f t="shared" si="616"/>
        <v>464</v>
      </c>
      <c r="E466" s="3">
        <f t="shared" si="616"/>
        <v>0</v>
      </c>
      <c r="F466" s="3" t="str">
        <f t="shared" si="616"/>
        <v>Новый раздел</v>
      </c>
      <c r="G466" s="3" t="str">
        <f t="shared" si="616"/>
        <v>Оборудование</v>
      </c>
      <c r="H466" s="3"/>
      <c r="I466" s="3"/>
      <c r="J466" s="3"/>
      <c r="K466" s="3"/>
      <c r="L466" s="3"/>
      <c r="M466" s="3"/>
      <c r="N466" s="3"/>
      <c r="O466" s="3">
        <f t="shared" ref="O466:AT466" si="617">O471</f>
        <v>0</v>
      </c>
      <c r="P466" s="3">
        <f t="shared" si="617"/>
        <v>0</v>
      </c>
      <c r="Q466" s="3">
        <f t="shared" si="617"/>
        <v>0</v>
      </c>
      <c r="R466" s="3">
        <f t="shared" si="617"/>
        <v>0</v>
      </c>
      <c r="S466" s="3">
        <f t="shared" si="617"/>
        <v>0</v>
      </c>
      <c r="T466" s="3">
        <f t="shared" si="617"/>
        <v>0</v>
      </c>
      <c r="U466" s="3">
        <f t="shared" si="617"/>
        <v>0</v>
      </c>
      <c r="V466" s="3">
        <f t="shared" si="617"/>
        <v>0</v>
      </c>
      <c r="W466" s="3">
        <f t="shared" si="617"/>
        <v>0</v>
      </c>
      <c r="X466" s="3">
        <f t="shared" si="617"/>
        <v>0</v>
      </c>
      <c r="Y466" s="3">
        <f t="shared" si="617"/>
        <v>0</v>
      </c>
      <c r="Z466" s="3">
        <f t="shared" si="617"/>
        <v>0</v>
      </c>
      <c r="AA466" s="3">
        <f t="shared" si="617"/>
        <v>0</v>
      </c>
      <c r="AB466" s="3">
        <f t="shared" si="617"/>
        <v>0</v>
      </c>
      <c r="AC466" s="3">
        <f t="shared" si="617"/>
        <v>0</v>
      </c>
      <c r="AD466" s="3">
        <f t="shared" si="617"/>
        <v>0</v>
      </c>
      <c r="AE466" s="3">
        <f t="shared" si="617"/>
        <v>0</v>
      </c>
      <c r="AF466" s="3">
        <f t="shared" si="617"/>
        <v>0</v>
      </c>
      <c r="AG466" s="3">
        <f t="shared" si="617"/>
        <v>0</v>
      </c>
      <c r="AH466" s="3">
        <f t="shared" si="617"/>
        <v>0</v>
      </c>
      <c r="AI466" s="3">
        <f t="shared" si="617"/>
        <v>0</v>
      </c>
      <c r="AJ466" s="3">
        <f t="shared" si="617"/>
        <v>0</v>
      </c>
      <c r="AK466" s="3">
        <f t="shared" si="617"/>
        <v>0</v>
      </c>
      <c r="AL466" s="3">
        <f t="shared" si="617"/>
        <v>0</v>
      </c>
      <c r="AM466" s="3">
        <f t="shared" si="617"/>
        <v>0</v>
      </c>
      <c r="AN466" s="3">
        <f t="shared" si="617"/>
        <v>0</v>
      </c>
      <c r="AO466" s="3">
        <f t="shared" si="617"/>
        <v>0</v>
      </c>
      <c r="AP466" s="3">
        <f t="shared" si="617"/>
        <v>0</v>
      </c>
      <c r="AQ466" s="3">
        <f t="shared" si="617"/>
        <v>0</v>
      </c>
      <c r="AR466" s="3">
        <f t="shared" si="617"/>
        <v>0</v>
      </c>
      <c r="AS466" s="3">
        <f t="shared" si="617"/>
        <v>0</v>
      </c>
      <c r="AT466" s="3">
        <f t="shared" si="617"/>
        <v>0</v>
      </c>
      <c r="AU466" s="3">
        <f t="shared" ref="AU466:BZ466" si="618">AU471</f>
        <v>0</v>
      </c>
      <c r="AV466" s="3">
        <f t="shared" si="618"/>
        <v>0</v>
      </c>
      <c r="AW466" s="3">
        <f t="shared" si="618"/>
        <v>0</v>
      </c>
      <c r="AX466" s="3">
        <f t="shared" si="618"/>
        <v>0</v>
      </c>
      <c r="AY466" s="3">
        <f t="shared" si="618"/>
        <v>0</v>
      </c>
      <c r="AZ466" s="3">
        <f t="shared" si="618"/>
        <v>0</v>
      </c>
      <c r="BA466" s="3">
        <f t="shared" si="618"/>
        <v>0</v>
      </c>
      <c r="BB466" s="3">
        <f t="shared" si="618"/>
        <v>0</v>
      </c>
      <c r="BC466" s="3">
        <f t="shared" si="618"/>
        <v>0</v>
      </c>
      <c r="BD466" s="3">
        <f t="shared" si="618"/>
        <v>0</v>
      </c>
      <c r="BE466" s="3">
        <f t="shared" si="618"/>
        <v>0</v>
      </c>
      <c r="BF466" s="3">
        <f t="shared" si="618"/>
        <v>0</v>
      </c>
      <c r="BG466" s="3">
        <f t="shared" si="618"/>
        <v>0</v>
      </c>
      <c r="BH466" s="3">
        <f t="shared" si="618"/>
        <v>0</v>
      </c>
      <c r="BI466" s="3">
        <f t="shared" si="618"/>
        <v>0</v>
      </c>
      <c r="BJ466" s="3">
        <f t="shared" si="618"/>
        <v>0</v>
      </c>
      <c r="BK466" s="3">
        <f t="shared" si="618"/>
        <v>0</v>
      </c>
      <c r="BL466" s="3">
        <f t="shared" si="618"/>
        <v>0</v>
      </c>
      <c r="BM466" s="3">
        <f t="shared" si="618"/>
        <v>0</v>
      </c>
      <c r="BN466" s="3">
        <f t="shared" si="618"/>
        <v>0</v>
      </c>
      <c r="BO466" s="3">
        <f t="shared" si="618"/>
        <v>0</v>
      </c>
      <c r="BP466" s="3">
        <f t="shared" si="618"/>
        <v>0</v>
      </c>
      <c r="BQ466" s="3">
        <f t="shared" si="618"/>
        <v>0</v>
      </c>
      <c r="BR466" s="3">
        <f t="shared" si="618"/>
        <v>0</v>
      </c>
      <c r="BS466" s="3">
        <f t="shared" si="618"/>
        <v>0</v>
      </c>
      <c r="BT466" s="3">
        <f t="shared" si="618"/>
        <v>0</v>
      </c>
      <c r="BU466" s="3">
        <f t="shared" si="618"/>
        <v>0</v>
      </c>
      <c r="BV466" s="3">
        <f t="shared" si="618"/>
        <v>0</v>
      </c>
      <c r="BW466" s="3">
        <f t="shared" si="618"/>
        <v>0</v>
      </c>
      <c r="BX466" s="3">
        <f t="shared" si="618"/>
        <v>0</v>
      </c>
      <c r="BY466" s="3">
        <f t="shared" si="618"/>
        <v>0</v>
      </c>
      <c r="BZ466" s="3">
        <f t="shared" si="618"/>
        <v>0</v>
      </c>
      <c r="CA466" s="3">
        <f t="shared" ref="CA466:DF466" si="619">CA471</f>
        <v>0</v>
      </c>
      <c r="CB466" s="3">
        <f t="shared" si="619"/>
        <v>0</v>
      </c>
      <c r="CC466" s="3">
        <f t="shared" si="619"/>
        <v>0</v>
      </c>
      <c r="CD466" s="3">
        <f t="shared" si="619"/>
        <v>0</v>
      </c>
      <c r="CE466" s="3">
        <f t="shared" si="619"/>
        <v>0</v>
      </c>
      <c r="CF466" s="3">
        <f t="shared" si="619"/>
        <v>0</v>
      </c>
      <c r="CG466" s="3">
        <f t="shared" si="619"/>
        <v>0</v>
      </c>
      <c r="CH466" s="3">
        <f t="shared" si="619"/>
        <v>0</v>
      </c>
      <c r="CI466" s="3">
        <f t="shared" si="619"/>
        <v>0</v>
      </c>
      <c r="CJ466" s="3">
        <f t="shared" si="619"/>
        <v>0</v>
      </c>
      <c r="CK466" s="3">
        <f t="shared" si="619"/>
        <v>0</v>
      </c>
      <c r="CL466" s="3">
        <f t="shared" si="619"/>
        <v>0</v>
      </c>
      <c r="CM466" s="3">
        <f t="shared" si="619"/>
        <v>0</v>
      </c>
      <c r="CN466" s="3">
        <f t="shared" si="619"/>
        <v>0</v>
      </c>
      <c r="CO466" s="3">
        <f t="shared" si="619"/>
        <v>0</v>
      </c>
      <c r="CP466" s="3">
        <f t="shared" si="619"/>
        <v>0</v>
      </c>
      <c r="CQ466" s="3">
        <f t="shared" si="619"/>
        <v>0</v>
      </c>
      <c r="CR466" s="3">
        <f t="shared" si="619"/>
        <v>0</v>
      </c>
      <c r="CS466" s="3">
        <f t="shared" si="619"/>
        <v>0</v>
      </c>
      <c r="CT466" s="3">
        <f t="shared" si="619"/>
        <v>0</v>
      </c>
      <c r="CU466" s="3">
        <f t="shared" si="619"/>
        <v>0</v>
      </c>
      <c r="CV466" s="3">
        <f t="shared" si="619"/>
        <v>0</v>
      </c>
      <c r="CW466" s="3">
        <f t="shared" si="619"/>
        <v>0</v>
      </c>
      <c r="CX466" s="3">
        <f t="shared" si="619"/>
        <v>0</v>
      </c>
      <c r="CY466" s="3">
        <f t="shared" si="619"/>
        <v>0</v>
      </c>
      <c r="CZ466" s="3">
        <f t="shared" si="619"/>
        <v>0</v>
      </c>
      <c r="DA466" s="3">
        <f t="shared" si="619"/>
        <v>0</v>
      </c>
      <c r="DB466" s="3">
        <f t="shared" si="619"/>
        <v>0</v>
      </c>
      <c r="DC466" s="3">
        <f t="shared" si="619"/>
        <v>0</v>
      </c>
      <c r="DD466" s="3">
        <f t="shared" si="619"/>
        <v>0</v>
      </c>
      <c r="DE466" s="3">
        <f t="shared" si="619"/>
        <v>0</v>
      </c>
      <c r="DF466" s="3">
        <f t="shared" si="619"/>
        <v>0</v>
      </c>
      <c r="DG466" s="4">
        <f t="shared" ref="DG466:EL466" si="620">DG471</f>
        <v>0</v>
      </c>
      <c r="DH466" s="4">
        <f t="shared" si="620"/>
        <v>0</v>
      </c>
      <c r="DI466" s="4">
        <f t="shared" si="620"/>
        <v>0</v>
      </c>
      <c r="DJ466" s="4">
        <f t="shared" si="620"/>
        <v>0</v>
      </c>
      <c r="DK466" s="4">
        <f t="shared" si="620"/>
        <v>0</v>
      </c>
      <c r="DL466" s="4">
        <f t="shared" si="620"/>
        <v>0</v>
      </c>
      <c r="DM466" s="4">
        <f t="shared" si="620"/>
        <v>0</v>
      </c>
      <c r="DN466" s="4">
        <f t="shared" si="620"/>
        <v>0</v>
      </c>
      <c r="DO466" s="4">
        <f t="shared" si="620"/>
        <v>0</v>
      </c>
      <c r="DP466" s="4">
        <f t="shared" si="620"/>
        <v>0</v>
      </c>
      <c r="DQ466" s="4">
        <f t="shared" si="620"/>
        <v>0</v>
      </c>
      <c r="DR466" s="4">
        <f t="shared" si="620"/>
        <v>0</v>
      </c>
      <c r="DS466" s="4">
        <f t="shared" si="620"/>
        <v>0</v>
      </c>
      <c r="DT466" s="4">
        <f t="shared" si="620"/>
        <v>0</v>
      </c>
      <c r="DU466" s="4">
        <f t="shared" si="620"/>
        <v>0</v>
      </c>
      <c r="DV466" s="4">
        <f t="shared" si="620"/>
        <v>0</v>
      </c>
      <c r="DW466" s="4">
        <f t="shared" si="620"/>
        <v>0</v>
      </c>
      <c r="DX466" s="4">
        <f t="shared" si="620"/>
        <v>0</v>
      </c>
      <c r="DY466" s="4">
        <f t="shared" si="620"/>
        <v>0</v>
      </c>
      <c r="DZ466" s="4">
        <f t="shared" si="620"/>
        <v>0</v>
      </c>
      <c r="EA466" s="4">
        <f t="shared" si="620"/>
        <v>0</v>
      </c>
      <c r="EB466" s="4">
        <f t="shared" si="620"/>
        <v>0</v>
      </c>
      <c r="EC466" s="4">
        <f t="shared" si="620"/>
        <v>0</v>
      </c>
      <c r="ED466" s="4">
        <f t="shared" si="620"/>
        <v>0</v>
      </c>
      <c r="EE466" s="4">
        <f t="shared" si="620"/>
        <v>0</v>
      </c>
      <c r="EF466" s="4">
        <f t="shared" si="620"/>
        <v>0</v>
      </c>
      <c r="EG466" s="4">
        <f t="shared" si="620"/>
        <v>0</v>
      </c>
      <c r="EH466" s="4">
        <f t="shared" si="620"/>
        <v>0</v>
      </c>
      <c r="EI466" s="4">
        <f t="shared" si="620"/>
        <v>0</v>
      </c>
      <c r="EJ466" s="4">
        <f t="shared" si="620"/>
        <v>0</v>
      </c>
      <c r="EK466" s="4">
        <f t="shared" si="620"/>
        <v>0</v>
      </c>
      <c r="EL466" s="4">
        <f t="shared" si="620"/>
        <v>0</v>
      </c>
      <c r="EM466" s="4">
        <f t="shared" ref="EM466:FR466" si="621">EM471</f>
        <v>0</v>
      </c>
      <c r="EN466" s="4">
        <f t="shared" si="621"/>
        <v>0</v>
      </c>
      <c r="EO466" s="4">
        <f t="shared" si="621"/>
        <v>0</v>
      </c>
      <c r="EP466" s="4">
        <f t="shared" si="621"/>
        <v>0</v>
      </c>
      <c r="EQ466" s="4">
        <f t="shared" si="621"/>
        <v>0</v>
      </c>
      <c r="ER466" s="4">
        <f t="shared" si="621"/>
        <v>0</v>
      </c>
      <c r="ES466" s="4">
        <f t="shared" si="621"/>
        <v>0</v>
      </c>
      <c r="ET466" s="4">
        <f t="shared" si="621"/>
        <v>0</v>
      </c>
      <c r="EU466" s="4">
        <f t="shared" si="621"/>
        <v>0</v>
      </c>
      <c r="EV466" s="4">
        <f t="shared" si="621"/>
        <v>0</v>
      </c>
      <c r="EW466" s="4">
        <f t="shared" si="621"/>
        <v>0</v>
      </c>
      <c r="EX466" s="4">
        <f t="shared" si="621"/>
        <v>0</v>
      </c>
      <c r="EY466" s="4">
        <f t="shared" si="621"/>
        <v>0</v>
      </c>
      <c r="EZ466" s="4">
        <f t="shared" si="621"/>
        <v>0</v>
      </c>
      <c r="FA466" s="4">
        <f t="shared" si="621"/>
        <v>0</v>
      </c>
      <c r="FB466" s="4">
        <f t="shared" si="621"/>
        <v>0</v>
      </c>
      <c r="FC466" s="4">
        <f t="shared" si="621"/>
        <v>0</v>
      </c>
      <c r="FD466" s="4">
        <f t="shared" si="621"/>
        <v>0</v>
      </c>
      <c r="FE466" s="4">
        <f t="shared" si="621"/>
        <v>0</v>
      </c>
      <c r="FF466" s="4">
        <f t="shared" si="621"/>
        <v>0</v>
      </c>
      <c r="FG466" s="4">
        <f t="shared" si="621"/>
        <v>0</v>
      </c>
      <c r="FH466" s="4">
        <f t="shared" si="621"/>
        <v>0</v>
      </c>
      <c r="FI466" s="4">
        <f t="shared" si="621"/>
        <v>0</v>
      </c>
      <c r="FJ466" s="4">
        <f t="shared" si="621"/>
        <v>0</v>
      </c>
      <c r="FK466" s="4">
        <f t="shared" si="621"/>
        <v>0</v>
      </c>
      <c r="FL466" s="4">
        <f t="shared" si="621"/>
        <v>0</v>
      </c>
      <c r="FM466" s="4">
        <f t="shared" si="621"/>
        <v>0</v>
      </c>
      <c r="FN466" s="4">
        <f t="shared" si="621"/>
        <v>0</v>
      </c>
      <c r="FO466" s="4">
        <f t="shared" si="621"/>
        <v>0</v>
      </c>
      <c r="FP466" s="4">
        <f t="shared" si="621"/>
        <v>0</v>
      </c>
      <c r="FQ466" s="4">
        <f t="shared" si="621"/>
        <v>0</v>
      </c>
      <c r="FR466" s="4">
        <f t="shared" si="621"/>
        <v>0</v>
      </c>
      <c r="FS466" s="4">
        <f t="shared" ref="FS466:GX466" si="622">FS471</f>
        <v>0</v>
      </c>
      <c r="FT466" s="4">
        <f t="shared" si="622"/>
        <v>0</v>
      </c>
      <c r="FU466" s="4">
        <f t="shared" si="622"/>
        <v>0</v>
      </c>
      <c r="FV466" s="4">
        <f t="shared" si="622"/>
        <v>0</v>
      </c>
      <c r="FW466" s="4">
        <f t="shared" si="622"/>
        <v>0</v>
      </c>
      <c r="FX466" s="4">
        <f t="shared" si="622"/>
        <v>0</v>
      </c>
      <c r="FY466" s="4">
        <f t="shared" si="622"/>
        <v>0</v>
      </c>
      <c r="FZ466" s="4">
        <f t="shared" si="622"/>
        <v>0</v>
      </c>
      <c r="GA466" s="4">
        <f t="shared" si="622"/>
        <v>0</v>
      </c>
      <c r="GB466" s="4">
        <f t="shared" si="622"/>
        <v>0</v>
      </c>
      <c r="GC466" s="4">
        <f t="shared" si="622"/>
        <v>0</v>
      </c>
      <c r="GD466" s="4">
        <f t="shared" si="622"/>
        <v>0</v>
      </c>
      <c r="GE466" s="4">
        <f t="shared" si="622"/>
        <v>0</v>
      </c>
      <c r="GF466" s="4">
        <f t="shared" si="622"/>
        <v>0</v>
      </c>
      <c r="GG466" s="4">
        <f t="shared" si="622"/>
        <v>0</v>
      </c>
      <c r="GH466" s="4">
        <f t="shared" si="622"/>
        <v>0</v>
      </c>
      <c r="GI466" s="4">
        <f t="shared" si="622"/>
        <v>0</v>
      </c>
      <c r="GJ466" s="4">
        <f t="shared" si="622"/>
        <v>0</v>
      </c>
      <c r="GK466" s="4">
        <f t="shared" si="622"/>
        <v>0</v>
      </c>
      <c r="GL466" s="4">
        <f t="shared" si="622"/>
        <v>0</v>
      </c>
      <c r="GM466" s="4">
        <f t="shared" si="622"/>
        <v>0</v>
      </c>
      <c r="GN466" s="4">
        <f t="shared" si="622"/>
        <v>0</v>
      </c>
      <c r="GO466" s="4">
        <f t="shared" si="622"/>
        <v>0</v>
      </c>
      <c r="GP466" s="4">
        <f t="shared" si="622"/>
        <v>0</v>
      </c>
      <c r="GQ466" s="4">
        <f t="shared" si="622"/>
        <v>0</v>
      </c>
      <c r="GR466" s="4">
        <f t="shared" si="622"/>
        <v>0</v>
      </c>
      <c r="GS466" s="4">
        <f t="shared" si="622"/>
        <v>0</v>
      </c>
      <c r="GT466" s="4">
        <f t="shared" si="622"/>
        <v>0</v>
      </c>
      <c r="GU466" s="4">
        <f t="shared" si="622"/>
        <v>0</v>
      </c>
      <c r="GV466" s="4">
        <f t="shared" si="622"/>
        <v>0</v>
      </c>
      <c r="GW466" s="4">
        <f t="shared" si="622"/>
        <v>0</v>
      </c>
      <c r="GX466" s="4">
        <f t="shared" si="622"/>
        <v>0</v>
      </c>
    </row>
    <row r="468" spans="1:255" x14ac:dyDescent="0.2">
      <c r="A468" s="2">
        <v>17</v>
      </c>
      <c r="B468" s="2">
        <v>1</v>
      </c>
      <c r="C468" s="2"/>
      <c r="D468" s="2"/>
      <c r="E468" s="2" t="s">
        <v>3</v>
      </c>
      <c r="F468" s="2" t="s">
        <v>447</v>
      </c>
      <c r="G468" s="2" t="s">
        <v>448</v>
      </c>
      <c r="H468" s="2" t="s">
        <v>43</v>
      </c>
      <c r="I468" s="2">
        <v>0</v>
      </c>
      <c r="J468" s="2">
        <v>0</v>
      </c>
      <c r="K468" s="2">
        <v>0</v>
      </c>
      <c r="L468" s="2">
        <v>1</v>
      </c>
      <c r="M468" s="2">
        <v>1</v>
      </c>
      <c r="N468" s="2">
        <f>ROUND(L468-M468,4)</f>
        <v>0</v>
      </c>
      <c r="O468" s="2">
        <f>ROUND(CP468,2)</f>
        <v>0</v>
      </c>
      <c r="P468" s="2">
        <f>ROUND(CQ468*I468,2)</f>
        <v>0</v>
      </c>
      <c r="Q468" s="2">
        <f>ROUND(CR468*I468,2)</f>
        <v>0</v>
      </c>
      <c r="R468" s="2">
        <f>ROUND(CS468*I468,2)</f>
        <v>0</v>
      </c>
      <c r="S468" s="2">
        <f>ROUND(CT468*I468,2)</f>
        <v>0</v>
      </c>
      <c r="T468" s="2">
        <f>ROUND(CU468*I468,2)</f>
        <v>0</v>
      </c>
      <c r="U468" s="2">
        <f>ROUND(CV468*I468,7)</f>
        <v>0</v>
      </c>
      <c r="V468" s="2">
        <f>ROUND(CW468*I468,7)</f>
        <v>0</v>
      </c>
      <c r="W468" s="2">
        <f>ROUND(CX468*I468,2)</f>
        <v>0</v>
      </c>
      <c r="X468" s="2">
        <f>ROUND(CY468,2)</f>
        <v>0</v>
      </c>
      <c r="Y468" s="2">
        <f>ROUND(CZ468,2)</f>
        <v>0</v>
      </c>
      <c r="Z468" s="2"/>
      <c r="AA468" s="2">
        <v>-1</v>
      </c>
      <c r="AB468" s="2">
        <f>ROUND((AC468+AD468+AF468),2)</f>
        <v>12603.08</v>
      </c>
      <c r="AC468" s="2">
        <f t="shared" ref="AC468:AF469" si="623">ROUND((ES468),2)</f>
        <v>12603.08</v>
      </c>
      <c r="AD468" s="2">
        <f t="shared" si="623"/>
        <v>0</v>
      </c>
      <c r="AE468" s="2">
        <f t="shared" si="623"/>
        <v>0</v>
      </c>
      <c r="AF468" s="2">
        <f t="shared" si="623"/>
        <v>0</v>
      </c>
      <c r="AG468" s="2">
        <f>ROUND((AP468),2)</f>
        <v>0</v>
      </c>
      <c r="AH468" s="2">
        <f>(EW468)</f>
        <v>0</v>
      </c>
      <c r="AI468" s="2">
        <f>(EX468)</f>
        <v>0</v>
      </c>
      <c r="AJ468" s="2">
        <f>(AS468)</f>
        <v>0</v>
      </c>
      <c r="AK468" s="2">
        <v>12603.08</v>
      </c>
      <c r="AL468" s="2">
        <v>12603.08</v>
      </c>
      <c r="AM468" s="2">
        <v>0</v>
      </c>
      <c r="AN468" s="2">
        <v>0</v>
      </c>
      <c r="AO468" s="2">
        <v>0</v>
      </c>
      <c r="AP468" s="2">
        <v>0</v>
      </c>
      <c r="AQ468" s="2">
        <v>0</v>
      </c>
      <c r="AR468" s="2">
        <v>0</v>
      </c>
      <c r="AS468" s="2">
        <v>0</v>
      </c>
      <c r="AT468" s="2">
        <v>0</v>
      </c>
      <c r="AU468" s="2">
        <v>0</v>
      </c>
      <c r="AV468" s="2">
        <v>1</v>
      </c>
      <c r="AW468" s="2">
        <v>1</v>
      </c>
      <c r="AX468" s="2"/>
      <c r="AY468" s="2"/>
      <c r="AZ468" s="2">
        <v>1</v>
      </c>
      <c r="BA468" s="2">
        <v>1</v>
      </c>
      <c r="BB468" s="2">
        <v>1</v>
      </c>
      <c r="BC468" s="2">
        <v>1</v>
      </c>
      <c r="BD468" s="2" t="s">
        <v>3</v>
      </c>
      <c r="BE468" s="2" t="s">
        <v>3</v>
      </c>
      <c r="BF468" s="2" t="s">
        <v>3</v>
      </c>
      <c r="BG468" s="2" t="s">
        <v>3</v>
      </c>
      <c r="BH468" s="2">
        <v>3</v>
      </c>
      <c r="BI468" s="2">
        <v>3</v>
      </c>
      <c r="BJ468" s="2" t="s">
        <v>447</v>
      </c>
      <c r="BK468" s="2"/>
      <c r="BL468" s="2"/>
      <c r="BM468" s="2">
        <v>902</v>
      </c>
      <c r="BN468" s="2">
        <v>0</v>
      </c>
      <c r="BO468" s="2" t="s">
        <v>3</v>
      </c>
      <c r="BP468" s="2">
        <v>0</v>
      </c>
      <c r="BQ468" s="2">
        <v>92</v>
      </c>
      <c r="BR468" s="2">
        <v>0</v>
      </c>
      <c r="BS468" s="2">
        <v>1</v>
      </c>
      <c r="BT468" s="2">
        <v>1</v>
      </c>
      <c r="BU468" s="2">
        <v>1</v>
      </c>
      <c r="BV468" s="2">
        <v>1</v>
      </c>
      <c r="BW468" s="2">
        <v>1</v>
      </c>
      <c r="BX468" s="2">
        <v>1</v>
      </c>
      <c r="BY468" s="2" t="s">
        <v>3</v>
      </c>
      <c r="BZ468" s="2">
        <v>0</v>
      </c>
      <c r="CA468" s="2">
        <v>0</v>
      </c>
      <c r="CB468" s="2" t="s">
        <v>3</v>
      </c>
      <c r="CC468" s="2"/>
      <c r="CD468" s="2"/>
      <c r="CE468" s="2">
        <v>0</v>
      </c>
      <c r="CF468" s="2">
        <v>0</v>
      </c>
      <c r="CG468" s="2">
        <v>0</v>
      </c>
      <c r="CH468" s="2">
        <v>0</v>
      </c>
      <c r="CI468" s="2">
        <v>0</v>
      </c>
      <c r="CJ468" s="2">
        <v>0</v>
      </c>
      <c r="CK468" s="2">
        <v>0</v>
      </c>
      <c r="CL468" s="2">
        <v>0</v>
      </c>
      <c r="CM468" s="2">
        <v>0</v>
      </c>
      <c r="CN468" s="2" t="s">
        <v>3</v>
      </c>
      <c r="CO468" s="2">
        <v>0</v>
      </c>
      <c r="CP468" s="2">
        <f>(P468+Q468+S468+R468)</f>
        <v>0</v>
      </c>
      <c r="CQ468" s="2">
        <f>ROUND(AL468,2)</f>
        <v>12603.08</v>
      </c>
      <c r="CR468" s="2">
        <f>ROUND(AM468,2)</f>
        <v>0</v>
      </c>
      <c r="CS468" s="2">
        <f>ROUND(AN468*BS468,2)</f>
        <v>0</v>
      </c>
      <c r="CT468" s="2">
        <f>ROUND(AO468*BA468,2)</f>
        <v>0</v>
      </c>
      <c r="CU468" s="2">
        <f t="shared" ref="CU468:CX469" si="624">AG468</f>
        <v>0</v>
      </c>
      <c r="CV468" s="2">
        <f t="shared" si="624"/>
        <v>0</v>
      </c>
      <c r="CW468" s="2">
        <f t="shared" si="624"/>
        <v>0</v>
      </c>
      <c r="CX468" s="2">
        <f t="shared" si="624"/>
        <v>0</v>
      </c>
      <c r="CY468" s="2">
        <f>0</f>
        <v>0</v>
      </c>
      <c r="CZ468" s="2">
        <f>0</f>
        <v>0</v>
      </c>
      <c r="DA468" s="2"/>
      <c r="DB468" s="2"/>
      <c r="DC468" s="2" t="s">
        <v>3</v>
      </c>
      <c r="DD468" s="2" t="s">
        <v>3</v>
      </c>
      <c r="DE468" s="2" t="s">
        <v>3</v>
      </c>
      <c r="DF468" s="2" t="s">
        <v>3</v>
      </c>
      <c r="DG468" s="2" t="s">
        <v>3</v>
      </c>
      <c r="DH468" s="2" t="s">
        <v>3</v>
      </c>
      <c r="DI468" s="2" t="s">
        <v>3</v>
      </c>
      <c r="DJ468" s="2" t="s">
        <v>3</v>
      </c>
      <c r="DK468" s="2" t="s">
        <v>3</v>
      </c>
      <c r="DL468" s="2" t="s">
        <v>3</v>
      </c>
      <c r="DM468" s="2" t="s">
        <v>3</v>
      </c>
      <c r="DN468" s="2">
        <v>0</v>
      </c>
      <c r="DO468" s="2">
        <v>0</v>
      </c>
      <c r="DP468" s="2">
        <v>1</v>
      </c>
      <c r="DQ468" s="2">
        <v>1</v>
      </c>
      <c r="DR468" s="2"/>
      <c r="DS468" s="2"/>
      <c r="DT468" s="2"/>
      <c r="DU468" s="2">
        <v>1013</v>
      </c>
      <c r="DV468" s="2" t="s">
        <v>43</v>
      </c>
      <c r="DW468" s="2" t="s">
        <v>43</v>
      </c>
      <c r="DX468" s="2">
        <v>1</v>
      </c>
      <c r="DY468" s="2"/>
      <c r="DZ468" s="2" t="s">
        <v>3</v>
      </c>
      <c r="EA468" s="2" t="s">
        <v>3</v>
      </c>
      <c r="EB468" s="2" t="s">
        <v>3</v>
      </c>
      <c r="EC468" s="2" t="s">
        <v>3</v>
      </c>
      <c r="ED468" s="2"/>
      <c r="EE468" s="2">
        <v>83667263</v>
      </c>
      <c r="EF468" s="2">
        <v>92</v>
      </c>
      <c r="EG468" s="2" t="s">
        <v>449</v>
      </c>
      <c r="EH468" s="2">
        <v>0</v>
      </c>
      <c r="EI468" s="2" t="s">
        <v>3</v>
      </c>
      <c r="EJ468" s="2">
        <v>3</v>
      </c>
      <c r="EK468" s="2">
        <v>902</v>
      </c>
      <c r="EL468" s="2" t="s">
        <v>449</v>
      </c>
      <c r="EM468" s="2" t="s">
        <v>450</v>
      </c>
      <c r="EN468" s="2"/>
      <c r="EO468" s="2" t="s">
        <v>3</v>
      </c>
      <c r="EP468" s="2"/>
      <c r="EQ468" s="2">
        <v>132112</v>
      </c>
      <c r="ER468" s="2">
        <v>0</v>
      </c>
      <c r="ES468" s="2">
        <v>12603.08</v>
      </c>
      <c r="ET468" s="2">
        <v>0</v>
      </c>
      <c r="EU468" s="2">
        <v>0</v>
      </c>
      <c r="EV468" s="2">
        <v>0</v>
      </c>
      <c r="EW468" s="2">
        <v>0</v>
      </c>
      <c r="EX468" s="2">
        <v>0</v>
      </c>
      <c r="EY468" s="2">
        <v>0</v>
      </c>
      <c r="EZ468" s="2"/>
      <c r="FA468" s="2"/>
      <c r="FB468" s="2"/>
      <c r="FC468" s="2"/>
      <c r="FD468" s="2"/>
      <c r="FE468" s="2"/>
      <c r="FF468" s="2"/>
      <c r="FG468" s="2"/>
      <c r="FH468" s="2"/>
      <c r="FI468" s="2"/>
      <c r="FJ468" s="2"/>
      <c r="FK468" s="2"/>
      <c r="FL468" s="2"/>
      <c r="FM468" s="2"/>
      <c r="FN468" s="2"/>
      <c r="FO468" s="2"/>
      <c r="FP468" s="2"/>
      <c r="FQ468" s="2">
        <v>0</v>
      </c>
      <c r="FR468" s="2">
        <f>P468</f>
        <v>0</v>
      </c>
      <c r="FS468" s="2">
        <v>0</v>
      </c>
      <c r="FT468" s="2"/>
      <c r="FU468" s="2"/>
      <c r="FV468" s="2"/>
      <c r="FW468" s="2"/>
      <c r="FX468" s="2">
        <v>0</v>
      </c>
      <c r="FY468" s="2">
        <v>0</v>
      </c>
      <c r="FZ468" s="2"/>
      <c r="GA468" s="2" t="s">
        <v>3</v>
      </c>
      <c r="GB468" s="2"/>
      <c r="GC468" s="2"/>
      <c r="GD468" s="2">
        <v>1</v>
      </c>
      <c r="GE468" s="2"/>
      <c r="GF468" s="2">
        <v>1925777819</v>
      </c>
      <c r="GG468" s="2">
        <v>2</v>
      </c>
      <c r="GH468" s="2">
        <v>0</v>
      </c>
      <c r="GI468" s="2">
        <v>-2</v>
      </c>
      <c r="GJ468" s="2">
        <v>0</v>
      </c>
      <c r="GK468" s="2">
        <v>0</v>
      </c>
      <c r="GL468" s="2">
        <f>ROUND(IF(AND(BH468=3,BI468=3,FS468&lt;&gt;0),P468,0),2)</f>
        <v>0</v>
      </c>
      <c r="GM468" s="2">
        <f>ROUND(O468+X468+Y468,2)+GX468</f>
        <v>0</v>
      </c>
      <c r="GN468" s="2">
        <f>IF(OR(BI468=0,BI468=1),GM468-GX468,0)</f>
        <v>0</v>
      </c>
      <c r="GO468" s="2">
        <f>IF(BI468=2,GM468-GX468,0)</f>
        <v>0</v>
      </c>
      <c r="GP468" s="2">
        <f>IF(BI468=4,GM468-GX468,0)</f>
        <v>0</v>
      </c>
      <c r="GQ468" s="2"/>
      <c r="GR468" s="2">
        <v>0</v>
      </c>
      <c r="GS468" s="2">
        <v>0</v>
      </c>
      <c r="GT468" s="2">
        <v>0</v>
      </c>
      <c r="GU468" s="2" t="s">
        <v>3</v>
      </c>
      <c r="GV468" s="2">
        <f>ROUND((GT468),2)</f>
        <v>0</v>
      </c>
      <c r="GW468" s="2">
        <v>1</v>
      </c>
      <c r="GX468" s="2">
        <f>ROUND(HC468*I468,2)</f>
        <v>0</v>
      </c>
      <c r="GY468" s="2"/>
      <c r="GZ468" s="2"/>
      <c r="HA468" s="2">
        <v>0</v>
      </c>
      <c r="HB468" s="2">
        <v>0</v>
      </c>
      <c r="HC468" s="2">
        <f>GV468*GW468</f>
        <v>0</v>
      </c>
      <c r="HD468" s="2"/>
      <c r="HE468" s="2" t="s">
        <v>3</v>
      </c>
      <c r="HF468" s="2" t="s">
        <v>3</v>
      </c>
      <c r="HG468" s="2"/>
      <c r="HH468" s="2"/>
      <c r="HI468" s="2"/>
      <c r="HJ468" s="2"/>
      <c r="HK468" s="2"/>
      <c r="HL468" s="2"/>
      <c r="HM468" s="2" t="s">
        <v>3</v>
      </c>
      <c r="HN468" s="2" t="s">
        <v>3</v>
      </c>
      <c r="HO468" s="2" t="s">
        <v>3</v>
      </c>
      <c r="HP468" s="2" t="s">
        <v>3</v>
      </c>
      <c r="HQ468" s="2" t="s">
        <v>3</v>
      </c>
      <c r="HR468" s="2"/>
      <c r="HS468" s="2">
        <v>0</v>
      </c>
      <c r="HT468" s="2"/>
      <c r="HU468" s="2"/>
      <c r="HV468" s="2"/>
      <c r="HW468" s="2"/>
      <c r="HX468" s="2"/>
      <c r="HY468" s="2"/>
      <c r="HZ468" s="2"/>
      <c r="IA468" s="2"/>
      <c r="IB468" s="2"/>
      <c r="IC468" s="2"/>
      <c r="ID468" s="2"/>
      <c r="IE468" s="2"/>
      <c r="IF468" s="2"/>
      <c r="IG468" s="2"/>
      <c r="IH468" s="2"/>
      <c r="II468" s="2"/>
      <c r="IJ468" s="2"/>
      <c r="IK468" s="2">
        <v>0</v>
      </c>
      <c r="IL468" s="2"/>
      <c r="IM468" s="2"/>
      <c r="IN468" s="2"/>
      <c r="IO468" s="2"/>
      <c r="IP468" s="2"/>
      <c r="IQ468" s="2"/>
      <c r="IR468" s="2"/>
      <c r="IS468" s="2"/>
      <c r="IT468" s="2"/>
      <c r="IU468" s="2"/>
    </row>
    <row r="469" spans="1:255" x14ac:dyDescent="0.2">
      <c r="A469">
        <v>17</v>
      </c>
      <c r="B469">
        <v>1</v>
      </c>
      <c r="E469" t="s">
        <v>3</v>
      </c>
      <c r="F469" t="s">
        <v>447</v>
      </c>
      <c r="G469" t="s">
        <v>448</v>
      </c>
      <c r="H469" t="s">
        <v>43</v>
      </c>
      <c r="I469">
        <v>0</v>
      </c>
      <c r="J469">
        <v>0</v>
      </c>
      <c r="K469">
        <v>0</v>
      </c>
      <c r="L469">
        <v>1</v>
      </c>
      <c r="M469">
        <v>1</v>
      </c>
      <c r="N469">
        <f>ROUND(L469-M469,4)</f>
        <v>0</v>
      </c>
      <c r="O469">
        <f>ROUND(CP469,2)</f>
        <v>0</v>
      </c>
      <c r="P469">
        <f>ROUND(CQ469*I469,2)</f>
        <v>0</v>
      </c>
      <c r="Q469">
        <f>ROUND(CR469*I469,2)</f>
        <v>0</v>
      </c>
      <c r="R469">
        <f>ROUND(CS469*I469,2)</f>
        <v>0</v>
      </c>
      <c r="S469">
        <f>ROUND(CT469*I469,2)</f>
        <v>0</v>
      </c>
      <c r="T469">
        <f>ROUND(CU469*I469,2)</f>
        <v>0</v>
      </c>
      <c r="U469">
        <f>ROUND(CV469*I469,7)</f>
        <v>0</v>
      </c>
      <c r="V469">
        <f>ROUND(CW469*I469,7)</f>
        <v>0</v>
      </c>
      <c r="W469">
        <f>ROUND(CX469*I469,2)</f>
        <v>0</v>
      </c>
      <c r="X469">
        <f>ROUND(CY469,2)</f>
        <v>0</v>
      </c>
      <c r="Y469">
        <f>ROUND(CZ469,2)</f>
        <v>0</v>
      </c>
      <c r="AA469">
        <v>-1</v>
      </c>
      <c r="AB469">
        <f>ROUND((AC469+AD469+AF469),2)</f>
        <v>12603.08</v>
      </c>
      <c r="AC469">
        <f t="shared" si="623"/>
        <v>12603.08</v>
      </c>
      <c r="AD469">
        <f t="shared" si="623"/>
        <v>0</v>
      </c>
      <c r="AE469">
        <f t="shared" si="623"/>
        <v>0</v>
      </c>
      <c r="AF469">
        <f t="shared" si="623"/>
        <v>0</v>
      </c>
      <c r="AG469">
        <f>ROUND((AP469),2)</f>
        <v>0</v>
      </c>
      <c r="AH469">
        <f>(EW469)</f>
        <v>0</v>
      </c>
      <c r="AI469">
        <f>(EX469)</f>
        <v>0</v>
      </c>
      <c r="AJ469">
        <f>(AS469)</f>
        <v>0</v>
      </c>
      <c r="AK469">
        <v>12603.08</v>
      </c>
      <c r="AL469">
        <v>12603.08</v>
      </c>
      <c r="AM469">
        <v>0</v>
      </c>
      <c r="AN469">
        <v>0</v>
      </c>
      <c r="AO469">
        <v>0</v>
      </c>
      <c r="AP469">
        <v>0</v>
      </c>
      <c r="AQ469">
        <v>0</v>
      </c>
      <c r="AR469">
        <v>0</v>
      </c>
      <c r="AS469">
        <v>0</v>
      </c>
      <c r="AT469">
        <v>0</v>
      </c>
      <c r="AU469">
        <v>0</v>
      </c>
      <c r="AV469">
        <v>1</v>
      </c>
      <c r="AW469">
        <v>1</v>
      </c>
      <c r="AZ469">
        <v>1</v>
      </c>
      <c r="BA469">
        <v>1</v>
      </c>
      <c r="BB469">
        <v>1</v>
      </c>
      <c r="BC469">
        <v>1</v>
      </c>
      <c r="BD469" t="s">
        <v>3</v>
      </c>
      <c r="BE469" t="s">
        <v>3</v>
      </c>
      <c r="BF469" t="s">
        <v>3</v>
      </c>
      <c r="BG469" t="s">
        <v>3</v>
      </c>
      <c r="BH469">
        <v>3</v>
      </c>
      <c r="BI469">
        <v>3</v>
      </c>
      <c r="BJ469" t="s">
        <v>447</v>
      </c>
      <c r="BM469">
        <v>902</v>
      </c>
      <c r="BN469">
        <v>0</v>
      </c>
      <c r="BO469" t="s">
        <v>3</v>
      </c>
      <c r="BP469">
        <v>0</v>
      </c>
      <c r="BQ469">
        <v>92</v>
      </c>
      <c r="BR469">
        <v>0</v>
      </c>
      <c r="BS469">
        <v>1</v>
      </c>
      <c r="BT469">
        <v>1</v>
      </c>
      <c r="BU469">
        <v>1</v>
      </c>
      <c r="BV469">
        <v>1</v>
      </c>
      <c r="BW469">
        <v>1</v>
      </c>
      <c r="BX469">
        <v>1</v>
      </c>
      <c r="BY469" t="s">
        <v>3</v>
      </c>
      <c r="BZ469">
        <v>0</v>
      </c>
      <c r="CA469">
        <v>0</v>
      </c>
      <c r="CB469" t="s">
        <v>3</v>
      </c>
      <c r="CE469">
        <v>0</v>
      </c>
      <c r="CF469">
        <v>0</v>
      </c>
      <c r="CG469">
        <v>0</v>
      </c>
      <c r="CH469">
        <v>0</v>
      </c>
      <c r="CI469">
        <v>0</v>
      </c>
      <c r="CJ469">
        <v>0</v>
      </c>
      <c r="CK469">
        <v>0</v>
      </c>
      <c r="CL469">
        <v>0</v>
      </c>
      <c r="CM469">
        <v>0</v>
      </c>
      <c r="CN469" t="s">
        <v>3</v>
      </c>
      <c r="CO469">
        <v>0</v>
      </c>
      <c r="CP469">
        <f>(P469+Q469+S469+R469)</f>
        <v>0</v>
      </c>
      <c r="CQ469">
        <f>ROUND(AL469,2)</f>
        <v>12603.08</v>
      </c>
      <c r="CR469">
        <f>ROUND(AM469,2)</f>
        <v>0</v>
      </c>
      <c r="CS469">
        <f>ROUND(AN469*BS469,2)</f>
        <v>0</v>
      </c>
      <c r="CT469">
        <f>ROUND(AO469*BA469,2)</f>
        <v>0</v>
      </c>
      <c r="CU469">
        <f t="shared" si="624"/>
        <v>0</v>
      </c>
      <c r="CV469">
        <f t="shared" si="624"/>
        <v>0</v>
      </c>
      <c r="CW469">
        <f t="shared" si="624"/>
        <v>0</v>
      </c>
      <c r="CX469">
        <f t="shared" si="624"/>
        <v>0</v>
      </c>
      <c r="CY469">
        <f>0</f>
        <v>0</v>
      </c>
      <c r="CZ469">
        <f>0</f>
        <v>0</v>
      </c>
      <c r="DC469" t="s">
        <v>3</v>
      </c>
      <c r="DD469" t="s">
        <v>3</v>
      </c>
      <c r="DE469" t="s">
        <v>3</v>
      </c>
      <c r="DF469" t="s">
        <v>3</v>
      </c>
      <c r="DG469" t="s">
        <v>3</v>
      </c>
      <c r="DH469" t="s">
        <v>3</v>
      </c>
      <c r="DI469" t="s">
        <v>3</v>
      </c>
      <c r="DJ469" t="s">
        <v>3</v>
      </c>
      <c r="DK469" t="s">
        <v>3</v>
      </c>
      <c r="DL469" t="s">
        <v>3</v>
      </c>
      <c r="DM469" t="s">
        <v>3</v>
      </c>
      <c r="DN469">
        <v>0</v>
      </c>
      <c r="DO469">
        <v>0</v>
      </c>
      <c r="DP469">
        <v>1</v>
      </c>
      <c r="DQ469">
        <v>1</v>
      </c>
      <c r="DU469">
        <v>1013</v>
      </c>
      <c r="DV469" t="s">
        <v>43</v>
      </c>
      <c r="DW469" t="s">
        <v>43</v>
      </c>
      <c r="DX469">
        <v>1</v>
      </c>
      <c r="DZ469" t="s">
        <v>3</v>
      </c>
      <c r="EA469" t="s">
        <v>3</v>
      </c>
      <c r="EB469" t="s">
        <v>3</v>
      </c>
      <c r="EC469" t="s">
        <v>3</v>
      </c>
      <c r="EE469">
        <v>83667263</v>
      </c>
      <c r="EF469">
        <v>92</v>
      </c>
      <c r="EG469" t="s">
        <v>449</v>
      </c>
      <c r="EH469">
        <v>0</v>
      </c>
      <c r="EI469" t="s">
        <v>3</v>
      </c>
      <c r="EJ469">
        <v>3</v>
      </c>
      <c r="EK469">
        <v>902</v>
      </c>
      <c r="EL469" t="s">
        <v>449</v>
      </c>
      <c r="EM469" t="s">
        <v>450</v>
      </c>
      <c r="EO469" t="s">
        <v>3</v>
      </c>
      <c r="EQ469">
        <v>132112</v>
      </c>
      <c r="ER469">
        <v>0</v>
      </c>
      <c r="ES469">
        <v>12603.08</v>
      </c>
      <c r="ET469">
        <v>0</v>
      </c>
      <c r="EU469">
        <v>0</v>
      </c>
      <c r="EV469">
        <v>0</v>
      </c>
      <c r="EW469">
        <v>0</v>
      </c>
      <c r="EX469">
        <v>0</v>
      </c>
      <c r="EY469">
        <v>0</v>
      </c>
      <c r="FQ469">
        <v>0</v>
      </c>
      <c r="FR469">
        <f>P469</f>
        <v>0</v>
      </c>
      <c r="FS469">
        <v>0</v>
      </c>
      <c r="FX469">
        <v>0</v>
      </c>
      <c r="FY469">
        <v>0</v>
      </c>
      <c r="GA469" t="s">
        <v>3</v>
      </c>
      <c r="GD469">
        <v>1</v>
      </c>
      <c r="GF469">
        <v>1925777819</v>
      </c>
      <c r="GG469">
        <v>2</v>
      </c>
      <c r="GH469">
        <v>0</v>
      </c>
      <c r="GI469">
        <v>-2</v>
      </c>
      <c r="GJ469">
        <v>0</v>
      </c>
      <c r="GK469">
        <v>0</v>
      </c>
      <c r="GL469">
        <f>ROUND(IF(AND(BH469=3,BI469=3,FS469&lt;&gt;0),P469,0),2)</f>
        <v>0</v>
      </c>
      <c r="GM469">
        <f>ROUND(O469+X469+Y469,2)+GX469</f>
        <v>0</v>
      </c>
      <c r="GN469">
        <f>IF(OR(BI469=0,BI469=1),GM469-GX469,0)</f>
        <v>0</v>
      </c>
      <c r="GO469">
        <f>IF(BI469=2,GM469-GX469,0)</f>
        <v>0</v>
      </c>
      <c r="GP469">
        <f>IF(BI469=4,GM469-GX469,0)</f>
        <v>0</v>
      </c>
      <c r="GR469">
        <v>0</v>
      </c>
      <c r="GS469">
        <v>0</v>
      </c>
      <c r="GT469">
        <v>0</v>
      </c>
      <c r="GU469" t="s">
        <v>3</v>
      </c>
      <c r="GV469">
        <f>ROUND((GT469),2)</f>
        <v>0</v>
      </c>
      <c r="GW469">
        <v>1</v>
      </c>
      <c r="GX469">
        <f>ROUND(HC469*I469,2)</f>
        <v>0</v>
      </c>
      <c r="HA469">
        <v>0</v>
      </c>
      <c r="HB469">
        <v>0</v>
      </c>
      <c r="HC469">
        <f>GV469*GW469</f>
        <v>0</v>
      </c>
      <c r="HE469" t="s">
        <v>3</v>
      </c>
      <c r="HF469" t="s">
        <v>3</v>
      </c>
      <c r="HM469" t="s">
        <v>3</v>
      </c>
      <c r="HN469" t="s">
        <v>3</v>
      </c>
      <c r="HO469" t="s">
        <v>3</v>
      </c>
      <c r="HP469" t="s">
        <v>3</v>
      </c>
      <c r="HQ469" t="s">
        <v>3</v>
      </c>
      <c r="HS469">
        <v>0</v>
      </c>
      <c r="IK469">
        <v>0</v>
      </c>
    </row>
    <row r="471" spans="1:255" x14ac:dyDescent="0.2">
      <c r="A471" s="3">
        <v>51</v>
      </c>
      <c r="B471" s="3">
        <f>B464</f>
        <v>1</v>
      </c>
      <c r="C471" s="3">
        <f>A464</f>
        <v>4</v>
      </c>
      <c r="D471" s="3">
        <f>ROW(A464)</f>
        <v>464</v>
      </c>
      <c r="E471" s="3"/>
      <c r="F471" s="3" t="str">
        <f>IF(F464&lt;&gt;"",F464,"")</f>
        <v>Новый раздел</v>
      </c>
      <c r="G471" s="3" t="str">
        <f>IF(G464&lt;&gt;"",G464,"")</f>
        <v>Оборудование</v>
      </c>
      <c r="H471" s="3">
        <v>0</v>
      </c>
      <c r="I471" s="3"/>
      <c r="J471" s="3"/>
      <c r="K471" s="3"/>
      <c r="L471" s="3"/>
      <c r="M471" s="3"/>
      <c r="N471" s="3"/>
      <c r="O471" s="3">
        <f t="shared" ref="O471:T471" si="625">ROUND(AB471,2)</f>
        <v>0</v>
      </c>
      <c r="P471" s="3">
        <f t="shared" si="625"/>
        <v>0</v>
      </c>
      <c r="Q471" s="3">
        <f t="shared" si="625"/>
        <v>0</v>
      </c>
      <c r="R471" s="3">
        <f t="shared" si="625"/>
        <v>0</v>
      </c>
      <c r="S471" s="3">
        <f t="shared" si="625"/>
        <v>0</v>
      </c>
      <c r="T471" s="3">
        <f t="shared" si="625"/>
        <v>0</v>
      </c>
      <c r="U471" s="3">
        <f>AH471</f>
        <v>0</v>
      </c>
      <c r="V471" s="3">
        <f>AI471</f>
        <v>0</v>
      </c>
      <c r="W471" s="3">
        <f>ROUND(AJ471,2)</f>
        <v>0</v>
      </c>
      <c r="X471" s="3">
        <f>ROUND(AK471,2)</f>
        <v>0</v>
      </c>
      <c r="Y471" s="3">
        <f>ROUND(AL471,2)</f>
        <v>0</v>
      </c>
      <c r="Z471" s="3"/>
      <c r="AA471" s="3"/>
      <c r="AB471" s="3">
        <f>ROUND(SUMIF(AA468:AA469,"=85057682",O468:O469),2)</f>
        <v>0</v>
      </c>
      <c r="AC471" s="3">
        <f>ROUND(SUMIF(AA468:AA469,"=85057682",P468:P469),2)</f>
        <v>0</v>
      </c>
      <c r="AD471" s="3">
        <f>ROUND(SUMIF(AA468:AA469,"=85057682",Q468:Q469),2)</f>
        <v>0</v>
      </c>
      <c r="AE471" s="3">
        <f>ROUND(SUMIF(AA468:AA469,"=85057682",R468:R469),2)</f>
        <v>0</v>
      </c>
      <c r="AF471" s="3">
        <f>ROUND(SUMIF(AA468:AA469,"=85057682",S468:S469),2)</f>
        <v>0</v>
      </c>
      <c r="AG471" s="3">
        <f>ROUND(SUMIF(AA468:AA469,"=85057682",T468:T469),2)</f>
        <v>0</v>
      </c>
      <c r="AH471" s="3">
        <f>SUMIF(AA468:AA469,"=85057682",U468:U469)</f>
        <v>0</v>
      </c>
      <c r="AI471" s="3">
        <f>SUMIF(AA468:AA469,"=85057682",V468:V469)</f>
        <v>0</v>
      </c>
      <c r="AJ471" s="3">
        <f>ROUND(SUMIF(AA468:AA469,"=85057682",W468:W469),2)</f>
        <v>0</v>
      </c>
      <c r="AK471" s="3">
        <f>ROUND(SUMIF(AA468:AA469,"=85057682",X468:X469),2)</f>
        <v>0</v>
      </c>
      <c r="AL471" s="3">
        <f>ROUND(SUMIF(AA468:AA469,"=85057682",Y468:Y469),2)</f>
        <v>0</v>
      </c>
      <c r="AM471" s="3"/>
      <c r="AN471" s="3"/>
      <c r="AO471" s="3">
        <f t="shared" ref="AO471:BD471" si="626">ROUND(BX471,2)</f>
        <v>0</v>
      </c>
      <c r="AP471" s="3">
        <f t="shared" si="626"/>
        <v>0</v>
      </c>
      <c r="AQ471" s="3">
        <f t="shared" si="626"/>
        <v>0</v>
      </c>
      <c r="AR471" s="3">
        <f t="shared" si="626"/>
        <v>0</v>
      </c>
      <c r="AS471" s="3">
        <f t="shared" si="626"/>
        <v>0</v>
      </c>
      <c r="AT471" s="3">
        <f t="shared" si="626"/>
        <v>0</v>
      </c>
      <c r="AU471" s="3">
        <f t="shared" si="626"/>
        <v>0</v>
      </c>
      <c r="AV471" s="3">
        <f t="shared" si="626"/>
        <v>0</v>
      </c>
      <c r="AW471" s="3">
        <f t="shared" si="626"/>
        <v>0</v>
      </c>
      <c r="AX471" s="3">
        <f t="shared" si="626"/>
        <v>0</v>
      </c>
      <c r="AY471" s="3">
        <f t="shared" si="626"/>
        <v>0</v>
      </c>
      <c r="AZ471" s="3">
        <f t="shared" si="626"/>
        <v>0</v>
      </c>
      <c r="BA471" s="3">
        <f t="shared" si="626"/>
        <v>0</v>
      </c>
      <c r="BB471" s="3">
        <f t="shared" si="626"/>
        <v>0</v>
      </c>
      <c r="BC471" s="3">
        <f t="shared" si="626"/>
        <v>0</v>
      </c>
      <c r="BD471" s="3">
        <f t="shared" si="626"/>
        <v>0</v>
      </c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>
        <f>ROUND(SUMIF(AA468:AA469,"=85057682",FQ468:FQ469),2)</f>
        <v>0</v>
      </c>
      <c r="BY471" s="3">
        <f>ROUND(SUMIF(AA468:AA469,"=85057682",FR468:FR469),2)</f>
        <v>0</v>
      </c>
      <c r="BZ471" s="3">
        <f>ROUND(SUMIF(AA468:AA469,"=85057682",GL468:GL469),2)</f>
        <v>0</v>
      </c>
      <c r="CA471" s="3">
        <f>ROUND(SUMIF(AA468:AA469,"=85057682",GM468:GM469),2)</f>
        <v>0</v>
      </c>
      <c r="CB471" s="3">
        <f>ROUND(SUMIF(AA468:AA469,"=85057682",GN468:GN469),2)</f>
        <v>0</v>
      </c>
      <c r="CC471" s="3">
        <f>ROUND(SUMIF(AA468:AA469,"=85057682",GO468:GO469),2)</f>
        <v>0</v>
      </c>
      <c r="CD471" s="3">
        <f>ROUND(SUMIF(AA468:AA469,"=85057682",GP468:GP469),2)</f>
        <v>0</v>
      </c>
      <c r="CE471" s="3">
        <f>AC471-BX471</f>
        <v>0</v>
      </c>
      <c r="CF471" s="3">
        <f>AC471-BY471</f>
        <v>0</v>
      </c>
      <c r="CG471" s="3">
        <f>BX471-BZ471</f>
        <v>0</v>
      </c>
      <c r="CH471" s="3">
        <f>AC471-BX471-BY471+BZ471</f>
        <v>0</v>
      </c>
      <c r="CI471" s="3">
        <f>BY471-BZ471</f>
        <v>0</v>
      </c>
      <c r="CJ471" s="3">
        <f>ROUND(SUMIF(AA468:AA469,"=85057682",GX468:GX469),2)</f>
        <v>0</v>
      </c>
      <c r="CK471" s="3">
        <f>ROUND(SUMIF(AA468:AA469,"=85057682",GY468:GY469),2)</f>
        <v>0</v>
      </c>
      <c r="CL471" s="3">
        <f>ROUND(SUMIF(AA468:AA469,"=85057682",GZ468:GZ469),2)</f>
        <v>0</v>
      </c>
      <c r="CM471" s="3">
        <f>ROUND(SUMIF(AA468:AA469,"=85057682",HD468:HD469),2)</f>
        <v>0</v>
      </c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4">
        <f t="shared" ref="DG471:DL471" si="627">ROUND(DT471,2)</f>
        <v>0</v>
      </c>
      <c r="DH471" s="4">
        <f t="shared" si="627"/>
        <v>0</v>
      </c>
      <c r="DI471" s="4">
        <f t="shared" si="627"/>
        <v>0</v>
      </c>
      <c r="DJ471" s="4">
        <f t="shared" si="627"/>
        <v>0</v>
      </c>
      <c r="DK471" s="4">
        <f t="shared" si="627"/>
        <v>0</v>
      </c>
      <c r="DL471" s="4">
        <f t="shared" si="627"/>
        <v>0</v>
      </c>
      <c r="DM471" s="4">
        <f>DZ471</f>
        <v>0</v>
      </c>
      <c r="DN471" s="4">
        <f>EA471</f>
        <v>0</v>
      </c>
      <c r="DO471" s="4">
        <f>ROUND(EB471,2)</f>
        <v>0</v>
      </c>
      <c r="DP471" s="4">
        <f>ROUND(EC471,2)</f>
        <v>0</v>
      </c>
      <c r="DQ471" s="4">
        <f>ROUND(ED471,2)</f>
        <v>0</v>
      </c>
      <c r="DR471" s="4"/>
      <c r="DS471" s="4"/>
      <c r="DT471" s="4">
        <f>ROUND(SUMIF(AA468:AA469,"=85057623",O468:O469),2)</f>
        <v>0</v>
      </c>
      <c r="DU471" s="4">
        <f>ROUND(SUMIF(AA468:AA469,"=85057623",P468:P469),2)</f>
        <v>0</v>
      </c>
      <c r="DV471" s="4">
        <f>ROUND(SUMIF(AA468:AA469,"=85057623",Q468:Q469),2)</f>
        <v>0</v>
      </c>
      <c r="DW471" s="4">
        <f>ROUND(SUMIF(AA468:AA469,"=85057623",R468:R469),2)</f>
        <v>0</v>
      </c>
      <c r="DX471" s="4">
        <f>ROUND(SUMIF(AA468:AA469,"=85057623",S468:S469),2)</f>
        <v>0</v>
      </c>
      <c r="DY471" s="4">
        <f>ROUND(SUMIF(AA468:AA469,"=85057623",T468:T469),2)</f>
        <v>0</v>
      </c>
      <c r="DZ471" s="4">
        <f>SUMIF(AA468:AA469,"=85057623",U468:U469)</f>
        <v>0</v>
      </c>
      <c r="EA471" s="4">
        <f>SUMIF(AA468:AA469,"=85057623",V468:V469)</f>
        <v>0</v>
      </c>
      <c r="EB471" s="4">
        <f>ROUND(SUMIF(AA468:AA469,"=85057623",W468:W469),2)</f>
        <v>0</v>
      </c>
      <c r="EC471" s="4">
        <f>ROUND(SUMIF(AA468:AA469,"=85057623",X468:X469),2)</f>
        <v>0</v>
      </c>
      <c r="ED471" s="4">
        <f>ROUND(SUMIF(AA468:AA469,"=85057623",Y468:Y469),2)</f>
        <v>0</v>
      </c>
      <c r="EE471" s="4"/>
      <c r="EF471" s="4"/>
      <c r="EG471" s="4">
        <f t="shared" ref="EG471:EV471" si="628">ROUND(FP471,2)</f>
        <v>0</v>
      </c>
      <c r="EH471" s="4">
        <f t="shared" si="628"/>
        <v>0</v>
      </c>
      <c r="EI471" s="4">
        <f t="shared" si="628"/>
        <v>0</v>
      </c>
      <c r="EJ471" s="4">
        <f t="shared" si="628"/>
        <v>0</v>
      </c>
      <c r="EK471" s="4">
        <f t="shared" si="628"/>
        <v>0</v>
      </c>
      <c r="EL471" s="4">
        <f t="shared" si="628"/>
        <v>0</v>
      </c>
      <c r="EM471" s="4">
        <f t="shared" si="628"/>
        <v>0</v>
      </c>
      <c r="EN471" s="4">
        <f t="shared" si="628"/>
        <v>0</v>
      </c>
      <c r="EO471" s="4">
        <f t="shared" si="628"/>
        <v>0</v>
      </c>
      <c r="EP471" s="4">
        <f t="shared" si="628"/>
        <v>0</v>
      </c>
      <c r="EQ471" s="4">
        <f t="shared" si="628"/>
        <v>0</v>
      </c>
      <c r="ER471" s="4">
        <f t="shared" si="628"/>
        <v>0</v>
      </c>
      <c r="ES471" s="4">
        <f t="shared" si="628"/>
        <v>0</v>
      </c>
      <c r="ET471" s="4">
        <f t="shared" si="628"/>
        <v>0</v>
      </c>
      <c r="EU471" s="4">
        <f t="shared" si="628"/>
        <v>0</v>
      </c>
      <c r="EV471" s="4">
        <f t="shared" si="628"/>
        <v>0</v>
      </c>
      <c r="EW471" s="4"/>
      <c r="EX471" s="4"/>
      <c r="EY471" s="4"/>
      <c r="EZ471" s="4"/>
      <c r="FA471" s="4"/>
      <c r="FB471" s="4"/>
      <c r="FC471" s="4"/>
      <c r="FD471" s="4"/>
      <c r="FE471" s="4"/>
      <c r="FF471" s="4"/>
      <c r="FG471" s="4"/>
      <c r="FH471" s="4"/>
      <c r="FI471" s="4"/>
      <c r="FJ471" s="4"/>
      <c r="FK471" s="4"/>
      <c r="FL471" s="4"/>
      <c r="FM471" s="4"/>
      <c r="FN471" s="4"/>
      <c r="FO471" s="4"/>
      <c r="FP471" s="4">
        <f>ROUND(SUMIF(AA468:AA469,"=85057623",FQ468:FQ469),2)</f>
        <v>0</v>
      </c>
      <c r="FQ471" s="4">
        <f>ROUND(SUMIF(AA468:AA469,"=85057623",FR468:FR469),2)</f>
        <v>0</v>
      </c>
      <c r="FR471" s="4">
        <f>ROUND(SUMIF(AA468:AA469,"=85057623",GL468:GL469),2)</f>
        <v>0</v>
      </c>
      <c r="FS471" s="4">
        <f>ROUND(SUMIF(AA468:AA469,"=85057623",GM468:GM469),2)</f>
        <v>0</v>
      </c>
      <c r="FT471" s="4">
        <f>ROUND(SUMIF(AA468:AA469,"=85057623",GN468:GN469),2)</f>
        <v>0</v>
      </c>
      <c r="FU471" s="4">
        <f>ROUND(SUMIF(AA468:AA469,"=85057623",GO468:GO469),2)</f>
        <v>0</v>
      </c>
      <c r="FV471" s="4">
        <f>ROUND(SUMIF(AA468:AA469,"=85057623",GP468:GP469),2)</f>
        <v>0</v>
      </c>
      <c r="FW471" s="4">
        <f>DU471-FP471</f>
        <v>0</v>
      </c>
      <c r="FX471" s="4">
        <f>DU471-FQ471</f>
        <v>0</v>
      </c>
      <c r="FY471" s="4">
        <f>FP471-FR471</f>
        <v>0</v>
      </c>
      <c r="FZ471" s="4">
        <f>DU471-FP471-FQ471+FR471</f>
        <v>0</v>
      </c>
      <c r="GA471" s="4">
        <f>FQ471-FR471</f>
        <v>0</v>
      </c>
      <c r="GB471" s="4">
        <f>ROUND(SUMIF(AA468:AA469,"=85057623",GX468:GX469),2)</f>
        <v>0</v>
      </c>
      <c r="GC471" s="4">
        <f>ROUND(SUMIF(AA468:AA469,"=85057623",GY468:GY469),2)</f>
        <v>0</v>
      </c>
      <c r="GD471" s="4">
        <f>ROUND(SUMIF(AA468:AA469,"=85057623",GZ468:GZ469),2)</f>
        <v>0</v>
      </c>
      <c r="GE471" s="4">
        <f>ROUND(SUMIF(AA468:AA469,"=85057623",HD468:HD469),2)</f>
        <v>0</v>
      </c>
      <c r="GF471" s="4"/>
      <c r="GG471" s="4"/>
      <c r="GH471" s="4"/>
      <c r="GI471" s="4"/>
      <c r="GJ471" s="4"/>
      <c r="GK471" s="4"/>
      <c r="GL471" s="4"/>
      <c r="GM471" s="4"/>
      <c r="GN471" s="4"/>
      <c r="GO471" s="4"/>
      <c r="GP471" s="4"/>
      <c r="GQ471" s="4"/>
      <c r="GR471" s="4"/>
      <c r="GS471" s="4"/>
      <c r="GT471" s="4"/>
      <c r="GU471" s="4"/>
      <c r="GV471" s="4"/>
      <c r="GW471" s="4"/>
      <c r="GX471" s="4">
        <v>0</v>
      </c>
    </row>
    <row r="473" spans="1:255" x14ac:dyDescent="0.2">
      <c r="A473" s="5">
        <v>50</v>
      </c>
      <c r="B473" s="5">
        <v>0</v>
      </c>
      <c r="C473" s="5">
        <v>0</v>
      </c>
      <c r="D473" s="5">
        <v>1</v>
      </c>
      <c r="E473" s="5">
        <v>201</v>
      </c>
      <c r="F473" s="5">
        <f>ROUND(Source!O471,O473)</f>
        <v>0</v>
      </c>
      <c r="G473" s="5" t="s">
        <v>243</v>
      </c>
      <c r="H473" s="5" t="s">
        <v>244</v>
      </c>
      <c r="I473" s="5"/>
      <c r="J473" s="5"/>
      <c r="K473" s="5">
        <v>201</v>
      </c>
      <c r="L473" s="5">
        <v>1</v>
      </c>
      <c r="M473" s="5">
        <v>3</v>
      </c>
      <c r="N473" s="5" t="s">
        <v>3</v>
      </c>
      <c r="O473" s="5">
        <v>2</v>
      </c>
      <c r="P473" s="5">
        <f>ROUND(Source!DG471,O473)</f>
        <v>0</v>
      </c>
      <c r="Q473" s="5"/>
      <c r="R473" s="5"/>
      <c r="S473" s="5"/>
      <c r="T473" s="5"/>
      <c r="U473" s="5"/>
      <c r="V473" s="5"/>
      <c r="W473" s="5">
        <v>0</v>
      </c>
      <c r="X473" s="5">
        <v>1</v>
      </c>
      <c r="Y473" s="5">
        <v>0</v>
      </c>
      <c r="Z473" s="5">
        <v>0</v>
      </c>
      <c r="AA473" s="5">
        <v>1</v>
      </c>
      <c r="AB473" s="5">
        <v>0</v>
      </c>
    </row>
    <row r="474" spans="1:255" x14ac:dyDescent="0.2">
      <c r="A474" s="5">
        <v>50</v>
      </c>
      <c r="B474" s="5">
        <v>0</v>
      </c>
      <c r="C474" s="5">
        <v>0</v>
      </c>
      <c r="D474" s="5">
        <v>1</v>
      </c>
      <c r="E474" s="5">
        <v>202</v>
      </c>
      <c r="F474" s="5">
        <f>ROUND(Source!P471,O474)</f>
        <v>0</v>
      </c>
      <c r="G474" s="5" t="s">
        <v>245</v>
      </c>
      <c r="H474" s="5" t="s">
        <v>246</v>
      </c>
      <c r="I474" s="5"/>
      <c r="J474" s="5"/>
      <c r="K474" s="5">
        <v>202</v>
      </c>
      <c r="L474" s="5">
        <v>2</v>
      </c>
      <c r="M474" s="5">
        <v>3</v>
      </c>
      <c r="N474" s="5" t="s">
        <v>3</v>
      </c>
      <c r="O474" s="5">
        <v>2</v>
      </c>
      <c r="P474" s="5">
        <f>ROUND(Source!DH471,O474)</f>
        <v>0</v>
      </c>
      <c r="Q474" s="5"/>
      <c r="R474" s="5"/>
      <c r="S474" s="5"/>
      <c r="T474" s="5"/>
      <c r="U474" s="5"/>
      <c r="V474" s="5"/>
      <c r="W474" s="5">
        <v>0</v>
      </c>
      <c r="X474" s="5">
        <v>1</v>
      </c>
      <c r="Y474" s="5">
        <v>0</v>
      </c>
      <c r="Z474" s="5">
        <v>0</v>
      </c>
      <c r="AA474" s="5">
        <v>1</v>
      </c>
      <c r="AB474" s="5">
        <v>0</v>
      </c>
    </row>
    <row r="475" spans="1:255" x14ac:dyDescent="0.2">
      <c r="A475" s="5">
        <v>50</v>
      </c>
      <c r="B475" s="5">
        <v>0</v>
      </c>
      <c r="C475" s="5">
        <v>0</v>
      </c>
      <c r="D475" s="5">
        <v>1</v>
      </c>
      <c r="E475" s="5">
        <v>222</v>
      </c>
      <c r="F475" s="5">
        <f>ROUND(Source!AO471,O475)</f>
        <v>0</v>
      </c>
      <c r="G475" s="5" t="s">
        <v>247</v>
      </c>
      <c r="H475" s="5" t="s">
        <v>248</v>
      </c>
      <c r="I475" s="5"/>
      <c r="J475" s="5"/>
      <c r="K475" s="5">
        <v>222</v>
      </c>
      <c r="L475" s="5">
        <v>3</v>
      </c>
      <c r="M475" s="5">
        <v>3</v>
      </c>
      <c r="N475" s="5" t="s">
        <v>3</v>
      </c>
      <c r="O475" s="5">
        <v>2</v>
      </c>
      <c r="P475" s="5">
        <f>ROUND(Source!EG471,O475)</f>
        <v>0</v>
      </c>
      <c r="Q475" s="5"/>
      <c r="R475" s="5"/>
      <c r="S475" s="5"/>
      <c r="T475" s="5"/>
      <c r="U475" s="5"/>
      <c r="V475" s="5"/>
      <c r="W475" s="5">
        <v>0</v>
      </c>
      <c r="X475" s="5">
        <v>1</v>
      </c>
      <c r="Y475" s="5">
        <v>0</v>
      </c>
      <c r="Z475" s="5">
        <v>0</v>
      </c>
      <c r="AA475" s="5">
        <v>1</v>
      </c>
      <c r="AB475" s="5">
        <v>0</v>
      </c>
    </row>
    <row r="476" spans="1:255" x14ac:dyDescent="0.2">
      <c r="A476" s="5">
        <v>50</v>
      </c>
      <c r="B476" s="5">
        <v>0</v>
      </c>
      <c r="C476" s="5">
        <v>0</v>
      </c>
      <c r="D476" s="5">
        <v>1</v>
      </c>
      <c r="E476" s="5">
        <v>225</v>
      </c>
      <c r="F476" s="5">
        <f>ROUND(Source!AV471,O476)</f>
        <v>0</v>
      </c>
      <c r="G476" s="5" t="s">
        <v>249</v>
      </c>
      <c r="H476" s="5" t="s">
        <v>250</v>
      </c>
      <c r="I476" s="5"/>
      <c r="J476" s="5"/>
      <c r="K476" s="5">
        <v>225</v>
      </c>
      <c r="L476" s="5">
        <v>4</v>
      </c>
      <c r="M476" s="5">
        <v>3</v>
      </c>
      <c r="N476" s="5" t="s">
        <v>3</v>
      </c>
      <c r="O476" s="5">
        <v>2</v>
      </c>
      <c r="P476" s="5">
        <f>ROUND(Source!EN471,O476)</f>
        <v>0</v>
      </c>
      <c r="Q476" s="5"/>
      <c r="R476" s="5"/>
      <c r="S476" s="5"/>
      <c r="T476" s="5"/>
      <c r="U476" s="5"/>
      <c r="V476" s="5"/>
      <c r="W476" s="5">
        <v>0</v>
      </c>
      <c r="X476" s="5">
        <v>1</v>
      </c>
      <c r="Y476" s="5">
        <v>0</v>
      </c>
      <c r="Z476" s="5">
        <v>0</v>
      </c>
      <c r="AA476" s="5">
        <v>1</v>
      </c>
      <c r="AB476" s="5">
        <v>0</v>
      </c>
    </row>
    <row r="477" spans="1:255" x14ac:dyDescent="0.2">
      <c r="A477" s="5">
        <v>50</v>
      </c>
      <c r="B477" s="5">
        <v>0</v>
      </c>
      <c r="C477" s="5">
        <v>0</v>
      </c>
      <c r="D477" s="5">
        <v>1</v>
      </c>
      <c r="E477" s="5">
        <v>226</v>
      </c>
      <c r="F477" s="5">
        <f>ROUND(Source!AW471,O477)</f>
        <v>0</v>
      </c>
      <c r="G477" s="5" t="s">
        <v>251</v>
      </c>
      <c r="H477" s="5" t="s">
        <v>252</v>
      </c>
      <c r="I477" s="5"/>
      <c r="J477" s="5"/>
      <c r="K477" s="5">
        <v>226</v>
      </c>
      <c r="L477" s="5">
        <v>5</v>
      </c>
      <c r="M477" s="5">
        <v>3</v>
      </c>
      <c r="N477" s="5" t="s">
        <v>3</v>
      </c>
      <c r="O477" s="5">
        <v>2</v>
      </c>
      <c r="P477" s="5">
        <f>ROUND(Source!EO471,O477)</f>
        <v>0</v>
      </c>
      <c r="Q477" s="5"/>
      <c r="R477" s="5"/>
      <c r="S477" s="5"/>
      <c r="T477" s="5"/>
      <c r="U477" s="5"/>
      <c r="V477" s="5"/>
      <c r="W477" s="5">
        <v>0</v>
      </c>
      <c r="X477" s="5">
        <v>1</v>
      </c>
      <c r="Y477" s="5">
        <v>0</v>
      </c>
      <c r="Z477" s="5">
        <v>0</v>
      </c>
      <c r="AA477" s="5">
        <v>1</v>
      </c>
      <c r="AB477" s="5">
        <v>0</v>
      </c>
    </row>
    <row r="478" spans="1:255" x14ac:dyDescent="0.2">
      <c r="A478" s="5">
        <v>50</v>
      </c>
      <c r="B478" s="5">
        <v>0</v>
      </c>
      <c r="C478" s="5">
        <v>0</v>
      </c>
      <c r="D478" s="5">
        <v>1</v>
      </c>
      <c r="E478" s="5">
        <v>227</v>
      </c>
      <c r="F478" s="5">
        <f>ROUND(Source!AX471,O478)</f>
        <v>0</v>
      </c>
      <c r="G478" s="5" t="s">
        <v>253</v>
      </c>
      <c r="H478" s="5" t="s">
        <v>254</v>
      </c>
      <c r="I478" s="5"/>
      <c r="J478" s="5"/>
      <c r="K478" s="5">
        <v>227</v>
      </c>
      <c r="L478" s="5">
        <v>6</v>
      </c>
      <c r="M478" s="5">
        <v>3</v>
      </c>
      <c r="N478" s="5" t="s">
        <v>3</v>
      </c>
      <c r="O478" s="5">
        <v>2</v>
      </c>
      <c r="P478" s="5">
        <f>ROUND(Source!EP471,O478)</f>
        <v>0</v>
      </c>
      <c r="Q478" s="5"/>
      <c r="R478" s="5"/>
      <c r="S478" s="5"/>
      <c r="T478" s="5"/>
      <c r="U478" s="5"/>
      <c r="V478" s="5"/>
      <c r="W478" s="5">
        <v>0</v>
      </c>
      <c r="X478" s="5">
        <v>1</v>
      </c>
      <c r="Y478" s="5">
        <v>0</v>
      </c>
      <c r="Z478" s="5">
        <v>0</v>
      </c>
      <c r="AA478" s="5">
        <v>1</v>
      </c>
      <c r="AB478" s="5">
        <v>0</v>
      </c>
    </row>
    <row r="479" spans="1:255" x14ac:dyDescent="0.2">
      <c r="A479" s="5">
        <v>50</v>
      </c>
      <c r="B479" s="5">
        <v>0</v>
      </c>
      <c r="C479" s="5">
        <v>0</v>
      </c>
      <c r="D479" s="5">
        <v>1</v>
      </c>
      <c r="E479" s="5">
        <v>228</v>
      </c>
      <c r="F479" s="5">
        <f>ROUND(Source!AY471,O479)</f>
        <v>0</v>
      </c>
      <c r="G479" s="5" t="s">
        <v>255</v>
      </c>
      <c r="H479" s="5" t="s">
        <v>256</v>
      </c>
      <c r="I479" s="5"/>
      <c r="J479" s="5"/>
      <c r="K479" s="5">
        <v>228</v>
      </c>
      <c r="L479" s="5">
        <v>7</v>
      </c>
      <c r="M479" s="5">
        <v>3</v>
      </c>
      <c r="N479" s="5" t="s">
        <v>3</v>
      </c>
      <c r="O479" s="5">
        <v>2</v>
      </c>
      <c r="P479" s="5">
        <f>ROUND(Source!EQ471,O479)</f>
        <v>0</v>
      </c>
      <c r="Q479" s="5"/>
      <c r="R479" s="5"/>
      <c r="S479" s="5"/>
      <c r="T479" s="5"/>
      <c r="U479" s="5"/>
      <c r="V479" s="5"/>
      <c r="W479" s="5">
        <v>0</v>
      </c>
      <c r="X479" s="5">
        <v>1</v>
      </c>
      <c r="Y479" s="5">
        <v>0</v>
      </c>
      <c r="Z479" s="5">
        <v>0</v>
      </c>
      <c r="AA479" s="5">
        <v>1</v>
      </c>
      <c r="AB479" s="5">
        <v>0</v>
      </c>
    </row>
    <row r="480" spans="1:255" x14ac:dyDescent="0.2">
      <c r="A480" s="5">
        <v>50</v>
      </c>
      <c r="B480" s="5">
        <v>0</v>
      </c>
      <c r="C480" s="5">
        <v>0</v>
      </c>
      <c r="D480" s="5">
        <v>1</v>
      </c>
      <c r="E480" s="5">
        <v>216</v>
      </c>
      <c r="F480" s="5">
        <f>ROUND(Source!AP471,O480)</f>
        <v>0</v>
      </c>
      <c r="G480" s="5" t="s">
        <v>257</v>
      </c>
      <c r="H480" s="5" t="s">
        <v>258</v>
      </c>
      <c r="I480" s="5"/>
      <c r="J480" s="5"/>
      <c r="K480" s="5">
        <v>216</v>
      </c>
      <c r="L480" s="5">
        <v>8</v>
      </c>
      <c r="M480" s="5">
        <v>3</v>
      </c>
      <c r="N480" s="5" t="s">
        <v>3</v>
      </c>
      <c r="O480" s="5">
        <v>2</v>
      </c>
      <c r="P480" s="5">
        <f>ROUND(Source!EH471,O480)</f>
        <v>0</v>
      </c>
      <c r="Q480" s="5"/>
      <c r="R480" s="5"/>
      <c r="S480" s="5"/>
      <c r="T480" s="5"/>
      <c r="U480" s="5"/>
      <c r="V480" s="5"/>
      <c r="W480" s="5">
        <v>0</v>
      </c>
      <c r="X480" s="5">
        <v>1</v>
      </c>
      <c r="Y480" s="5">
        <v>0</v>
      </c>
      <c r="Z480" s="5">
        <v>0</v>
      </c>
      <c r="AA480" s="5">
        <v>1</v>
      </c>
      <c r="AB480" s="5">
        <v>0</v>
      </c>
    </row>
    <row r="481" spans="1:28" x14ac:dyDescent="0.2">
      <c r="A481" s="5">
        <v>50</v>
      </c>
      <c r="B481" s="5">
        <v>0</v>
      </c>
      <c r="C481" s="5">
        <v>0</v>
      </c>
      <c r="D481" s="5">
        <v>1</v>
      </c>
      <c r="E481" s="5">
        <v>223</v>
      </c>
      <c r="F481" s="5">
        <f>ROUND(Source!AQ471,O481)</f>
        <v>0</v>
      </c>
      <c r="G481" s="5" t="s">
        <v>259</v>
      </c>
      <c r="H481" s="5" t="s">
        <v>260</v>
      </c>
      <c r="I481" s="5"/>
      <c r="J481" s="5"/>
      <c r="K481" s="5">
        <v>223</v>
      </c>
      <c r="L481" s="5">
        <v>9</v>
      </c>
      <c r="M481" s="5">
        <v>3</v>
      </c>
      <c r="N481" s="5" t="s">
        <v>3</v>
      </c>
      <c r="O481" s="5">
        <v>2</v>
      </c>
      <c r="P481" s="5">
        <f>ROUND(Source!EI471,O481)</f>
        <v>0</v>
      </c>
      <c r="Q481" s="5"/>
      <c r="R481" s="5"/>
      <c r="S481" s="5"/>
      <c r="T481" s="5"/>
      <c r="U481" s="5"/>
      <c r="V481" s="5"/>
      <c r="W481" s="5">
        <v>0</v>
      </c>
      <c r="X481" s="5">
        <v>1</v>
      </c>
      <c r="Y481" s="5">
        <v>0</v>
      </c>
      <c r="Z481" s="5">
        <v>0</v>
      </c>
      <c r="AA481" s="5">
        <v>1</v>
      </c>
      <c r="AB481" s="5">
        <v>0</v>
      </c>
    </row>
    <row r="482" spans="1:28" x14ac:dyDescent="0.2">
      <c r="A482" s="5">
        <v>50</v>
      </c>
      <c r="B482" s="5">
        <v>0</v>
      </c>
      <c r="C482" s="5">
        <v>0</v>
      </c>
      <c r="D482" s="5">
        <v>1</v>
      </c>
      <c r="E482" s="5">
        <v>229</v>
      </c>
      <c r="F482" s="5">
        <f>ROUND(Source!AZ471,O482)</f>
        <v>0</v>
      </c>
      <c r="G482" s="5" t="s">
        <v>261</v>
      </c>
      <c r="H482" s="5" t="s">
        <v>262</v>
      </c>
      <c r="I482" s="5"/>
      <c r="J482" s="5"/>
      <c r="K482" s="5">
        <v>229</v>
      </c>
      <c r="L482" s="5">
        <v>10</v>
      </c>
      <c r="M482" s="5">
        <v>3</v>
      </c>
      <c r="N482" s="5" t="s">
        <v>3</v>
      </c>
      <c r="O482" s="5">
        <v>2</v>
      </c>
      <c r="P482" s="5">
        <f>ROUND(Source!ER471,O482)</f>
        <v>0</v>
      </c>
      <c r="Q482" s="5"/>
      <c r="R482" s="5"/>
      <c r="S482" s="5"/>
      <c r="T482" s="5"/>
      <c r="U482" s="5"/>
      <c r="V482" s="5"/>
      <c r="W482" s="5">
        <v>0</v>
      </c>
      <c r="X482" s="5">
        <v>1</v>
      </c>
      <c r="Y482" s="5">
        <v>0</v>
      </c>
      <c r="Z482" s="5">
        <v>0</v>
      </c>
      <c r="AA482" s="5">
        <v>1</v>
      </c>
      <c r="AB482" s="5">
        <v>0</v>
      </c>
    </row>
    <row r="483" spans="1:28" x14ac:dyDescent="0.2">
      <c r="A483" s="5">
        <v>50</v>
      </c>
      <c r="B483" s="5">
        <v>0</v>
      </c>
      <c r="C483" s="5">
        <v>0</v>
      </c>
      <c r="D483" s="5">
        <v>1</v>
      </c>
      <c r="E483" s="5">
        <v>203</v>
      </c>
      <c r="F483" s="5">
        <f>ROUND(Source!Q471,O483)</f>
        <v>0</v>
      </c>
      <c r="G483" s="5" t="s">
        <v>263</v>
      </c>
      <c r="H483" s="5" t="s">
        <v>264</v>
      </c>
      <c r="I483" s="5"/>
      <c r="J483" s="5"/>
      <c r="K483" s="5">
        <v>203</v>
      </c>
      <c r="L483" s="5">
        <v>11</v>
      </c>
      <c r="M483" s="5">
        <v>3</v>
      </c>
      <c r="N483" s="5" t="s">
        <v>3</v>
      </c>
      <c r="O483" s="5">
        <v>2</v>
      </c>
      <c r="P483" s="5">
        <f>ROUND(Source!DI471,O483)</f>
        <v>0</v>
      </c>
      <c r="Q483" s="5"/>
      <c r="R483" s="5"/>
      <c r="S483" s="5"/>
      <c r="T483" s="5"/>
      <c r="U483" s="5"/>
      <c r="V483" s="5"/>
      <c r="W483" s="5">
        <v>0</v>
      </c>
      <c r="X483" s="5">
        <v>1</v>
      </c>
      <c r="Y483" s="5">
        <v>0</v>
      </c>
      <c r="Z483" s="5">
        <v>0</v>
      </c>
      <c r="AA483" s="5">
        <v>1</v>
      </c>
      <c r="AB483" s="5">
        <v>0</v>
      </c>
    </row>
    <row r="484" spans="1:28" x14ac:dyDescent="0.2">
      <c r="A484" s="5">
        <v>50</v>
      </c>
      <c r="B484" s="5">
        <v>0</v>
      </c>
      <c r="C484" s="5">
        <v>0</v>
      </c>
      <c r="D484" s="5">
        <v>1</v>
      </c>
      <c r="E484" s="5">
        <v>231</v>
      </c>
      <c r="F484" s="5">
        <f>ROUND(Source!BB471,O484)</f>
        <v>0</v>
      </c>
      <c r="G484" s="5" t="s">
        <v>265</v>
      </c>
      <c r="H484" s="5" t="s">
        <v>266</v>
      </c>
      <c r="I484" s="5"/>
      <c r="J484" s="5"/>
      <c r="K484" s="5">
        <v>231</v>
      </c>
      <c r="L484" s="5">
        <v>12</v>
      </c>
      <c r="M484" s="5">
        <v>3</v>
      </c>
      <c r="N484" s="5" t="s">
        <v>3</v>
      </c>
      <c r="O484" s="5">
        <v>2</v>
      </c>
      <c r="P484" s="5">
        <f>ROUND(Source!ET471,O484)</f>
        <v>0</v>
      </c>
      <c r="Q484" s="5"/>
      <c r="R484" s="5"/>
      <c r="S484" s="5"/>
      <c r="T484" s="5"/>
      <c r="U484" s="5"/>
      <c r="V484" s="5"/>
      <c r="W484" s="5">
        <v>0</v>
      </c>
      <c r="X484" s="5">
        <v>1</v>
      </c>
      <c r="Y484" s="5">
        <v>0</v>
      </c>
      <c r="Z484" s="5">
        <v>0</v>
      </c>
      <c r="AA484" s="5">
        <v>1</v>
      </c>
      <c r="AB484" s="5">
        <v>0</v>
      </c>
    </row>
    <row r="485" spans="1:28" x14ac:dyDescent="0.2">
      <c r="A485" s="5">
        <v>50</v>
      </c>
      <c r="B485" s="5">
        <v>0</v>
      </c>
      <c r="C485" s="5">
        <v>0</v>
      </c>
      <c r="D485" s="5">
        <v>1</v>
      </c>
      <c r="E485" s="5">
        <v>204</v>
      </c>
      <c r="F485" s="5">
        <f>ROUND(Source!R471,O485)</f>
        <v>0</v>
      </c>
      <c r="G485" s="5" t="s">
        <v>267</v>
      </c>
      <c r="H485" s="5" t="s">
        <v>268</v>
      </c>
      <c r="I485" s="5"/>
      <c r="J485" s="5"/>
      <c r="K485" s="5">
        <v>204</v>
      </c>
      <c r="L485" s="5">
        <v>13</v>
      </c>
      <c r="M485" s="5">
        <v>3</v>
      </c>
      <c r="N485" s="5" t="s">
        <v>3</v>
      </c>
      <c r="O485" s="5">
        <v>2</v>
      </c>
      <c r="P485" s="5">
        <f>ROUND(Source!DJ471,O485)</f>
        <v>0</v>
      </c>
      <c r="Q485" s="5"/>
      <c r="R485" s="5"/>
      <c r="S485" s="5"/>
      <c r="T485" s="5"/>
      <c r="U485" s="5"/>
      <c r="V485" s="5"/>
      <c r="W485" s="5">
        <v>0</v>
      </c>
      <c r="X485" s="5">
        <v>1</v>
      </c>
      <c r="Y485" s="5">
        <v>0</v>
      </c>
      <c r="Z485" s="5">
        <v>0</v>
      </c>
      <c r="AA485" s="5">
        <v>1</v>
      </c>
      <c r="AB485" s="5">
        <v>0</v>
      </c>
    </row>
    <row r="486" spans="1:28" x14ac:dyDescent="0.2">
      <c r="A486" s="5">
        <v>50</v>
      </c>
      <c r="B486" s="5">
        <v>0</v>
      </c>
      <c r="C486" s="5">
        <v>0</v>
      </c>
      <c r="D486" s="5">
        <v>1</v>
      </c>
      <c r="E486" s="5">
        <v>205</v>
      </c>
      <c r="F486" s="5">
        <f>ROUND(Source!S471,O486)</f>
        <v>0</v>
      </c>
      <c r="G486" s="5" t="s">
        <v>269</v>
      </c>
      <c r="H486" s="5" t="s">
        <v>270</v>
      </c>
      <c r="I486" s="5"/>
      <c r="J486" s="5"/>
      <c r="K486" s="5">
        <v>205</v>
      </c>
      <c r="L486" s="5">
        <v>14</v>
      </c>
      <c r="M486" s="5">
        <v>3</v>
      </c>
      <c r="N486" s="5" t="s">
        <v>3</v>
      </c>
      <c r="O486" s="5">
        <v>2</v>
      </c>
      <c r="P486" s="5">
        <f>ROUND(Source!DK471,O486)</f>
        <v>0</v>
      </c>
      <c r="Q486" s="5"/>
      <c r="R486" s="5"/>
      <c r="S486" s="5"/>
      <c r="T486" s="5"/>
      <c r="U486" s="5"/>
      <c r="V486" s="5"/>
      <c r="W486" s="5">
        <v>0</v>
      </c>
      <c r="X486" s="5">
        <v>1</v>
      </c>
      <c r="Y486" s="5">
        <v>0</v>
      </c>
      <c r="Z486" s="5">
        <v>0</v>
      </c>
      <c r="AA486" s="5">
        <v>1</v>
      </c>
      <c r="AB486" s="5">
        <v>0</v>
      </c>
    </row>
    <row r="487" spans="1:28" x14ac:dyDescent="0.2">
      <c r="A487" s="5">
        <v>50</v>
      </c>
      <c r="B487" s="5">
        <v>0</v>
      </c>
      <c r="C487" s="5">
        <v>0</v>
      </c>
      <c r="D487" s="5">
        <v>1</v>
      </c>
      <c r="E487" s="5">
        <v>232</v>
      </c>
      <c r="F487" s="5">
        <f>ROUND(Source!BC471,O487)</f>
        <v>0</v>
      </c>
      <c r="G487" s="5" t="s">
        <v>271</v>
      </c>
      <c r="H487" s="5" t="s">
        <v>272</v>
      </c>
      <c r="I487" s="5"/>
      <c r="J487" s="5"/>
      <c r="K487" s="5">
        <v>232</v>
      </c>
      <c r="L487" s="5">
        <v>15</v>
      </c>
      <c r="M487" s="5">
        <v>3</v>
      </c>
      <c r="N487" s="5" t="s">
        <v>3</v>
      </c>
      <c r="O487" s="5">
        <v>2</v>
      </c>
      <c r="P487" s="5">
        <f>ROUND(Source!EU471,O487)</f>
        <v>0</v>
      </c>
      <c r="Q487" s="5"/>
      <c r="R487" s="5"/>
      <c r="S487" s="5"/>
      <c r="T487" s="5"/>
      <c r="U487" s="5"/>
      <c r="V487" s="5"/>
      <c r="W487" s="5">
        <v>0</v>
      </c>
      <c r="X487" s="5">
        <v>1</v>
      </c>
      <c r="Y487" s="5">
        <v>0</v>
      </c>
      <c r="Z487" s="5">
        <v>0</v>
      </c>
      <c r="AA487" s="5">
        <v>1</v>
      </c>
      <c r="AB487" s="5">
        <v>0</v>
      </c>
    </row>
    <row r="488" spans="1:28" x14ac:dyDescent="0.2">
      <c r="A488" s="5">
        <v>50</v>
      </c>
      <c r="B488" s="5">
        <v>0</v>
      </c>
      <c r="C488" s="5">
        <v>0</v>
      </c>
      <c r="D488" s="5">
        <v>1</v>
      </c>
      <c r="E488" s="5">
        <v>214</v>
      </c>
      <c r="F488" s="5">
        <f>ROUND(Source!AS471,O488)</f>
        <v>0</v>
      </c>
      <c r="G488" s="5" t="s">
        <v>273</v>
      </c>
      <c r="H488" s="5" t="s">
        <v>274</v>
      </c>
      <c r="I488" s="5"/>
      <c r="J488" s="5"/>
      <c r="K488" s="5">
        <v>214</v>
      </c>
      <c r="L488" s="5">
        <v>16</v>
      </c>
      <c r="M488" s="5">
        <v>3</v>
      </c>
      <c r="N488" s="5" t="s">
        <v>3</v>
      </c>
      <c r="O488" s="5">
        <v>2</v>
      </c>
      <c r="P488" s="5">
        <f>ROUND(Source!EK471,O488)</f>
        <v>0</v>
      </c>
      <c r="Q488" s="5"/>
      <c r="R488" s="5"/>
      <c r="S488" s="5"/>
      <c r="T488" s="5"/>
      <c r="U488" s="5"/>
      <c r="V488" s="5"/>
      <c r="W488" s="5">
        <v>0</v>
      </c>
      <c r="X488" s="5">
        <v>1</v>
      </c>
      <c r="Y488" s="5">
        <v>0</v>
      </c>
      <c r="Z488" s="5">
        <v>0</v>
      </c>
      <c r="AA488" s="5">
        <v>1</v>
      </c>
      <c r="AB488" s="5">
        <v>0</v>
      </c>
    </row>
    <row r="489" spans="1:28" x14ac:dyDescent="0.2">
      <c r="A489" s="5">
        <v>50</v>
      </c>
      <c r="B489" s="5">
        <v>0</v>
      </c>
      <c r="C489" s="5">
        <v>0</v>
      </c>
      <c r="D489" s="5">
        <v>1</v>
      </c>
      <c r="E489" s="5">
        <v>215</v>
      </c>
      <c r="F489" s="5">
        <f>ROUND(Source!AT471,O489)</f>
        <v>0</v>
      </c>
      <c r="G489" s="5" t="s">
        <v>275</v>
      </c>
      <c r="H489" s="5" t="s">
        <v>276</v>
      </c>
      <c r="I489" s="5"/>
      <c r="J489" s="5"/>
      <c r="K489" s="5">
        <v>215</v>
      </c>
      <c r="L489" s="5">
        <v>17</v>
      </c>
      <c r="M489" s="5">
        <v>3</v>
      </c>
      <c r="N489" s="5" t="s">
        <v>3</v>
      </c>
      <c r="O489" s="5">
        <v>2</v>
      </c>
      <c r="P489" s="5">
        <f>ROUND(Source!EL471,O489)</f>
        <v>0</v>
      </c>
      <c r="Q489" s="5"/>
      <c r="R489" s="5"/>
      <c r="S489" s="5"/>
      <c r="T489" s="5"/>
      <c r="U489" s="5"/>
      <c r="V489" s="5"/>
      <c r="W489" s="5">
        <v>0</v>
      </c>
      <c r="X489" s="5">
        <v>1</v>
      </c>
      <c r="Y489" s="5">
        <v>0</v>
      </c>
      <c r="Z489" s="5">
        <v>0</v>
      </c>
      <c r="AA489" s="5">
        <v>1</v>
      </c>
      <c r="AB489" s="5">
        <v>0</v>
      </c>
    </row>
    <row r="490" spans="1:28" x14ac:dyDescent="0.2">
      <c r="A490" s="5">
        <v>50</v>
      </c>
      <c r="B490" s="5">
        <v>0</v>
      </c>
      <c r="C490" s="5">
        <v>0</v>
      </c>
      <c r="D490" s="5">
        <v>1</v>
      </c>
      <c r="E490" s="5">
        <v>217</v>
      </c>
      <c r="F490" s="5">
        <f>ROUND(Source!AU471,O490)</f>
        <v>0</v>
      </c>
      <c r="G490" s="5" t="s">
        <v>277</v>
      </c>
      <c r="H490" s="5" t="s">
        <v>278</v>
      </c>
      <c r="I490" s="5"/>
      <c r="J490" s="5"/>
      <c r="K490" s="5">
        <v>217</v>
      </c>
      <c r="L490" s="5">
        <v>18</v>
      </c>
      <c r="M490" s="5">
        <v>3</v>
      </c>
      <c r="N490" s="5" t="s">
        <v>3</v>
      </c>
      <c r="O490" s="5">
        <v>2</v>
      </c>
      <c r="P490" s="5">
        <f>ROUND(Source!EM471,O490)</f>
        <v>0</v>
      </c>
      <c r="Q490" s="5"/>
      <c r="R490" s="5"/>
      <c r="S490" s="5"/>
      <c r="T490" s="5"/>
      <c r="U490" s="5"/>
      <c r="V490" s="5"/>
      <c r="W490" s="5">
        <v>0</v>
      </c>
      <c r="X490" s="5">
        <v>1</v>
      </c>
      <c r="Y490" s="5">
        <v>0</v>
      </c>
      <c r="Z490" s="5">
        <v>0</v>
      </c>
      <c r="AA490" s="5">
        <v>1</v>
      </c>
      <c r="AB490" s="5">
        <v>0</v>
      </c>
    </row>
    <row r="491" spans="1:28" x14ac:dyDescent="0.2">
      <c r="A491" s="5">
        <v>50</v>
      </c>
      <c r="B491" s="5">
        <v>0</v>
      </c>
      <c r="C491" s="5">
        <v>0</v>
      </c>
      <c r="D491" s="5">
        <v>1</v>
      </c>
      <c r="E491" s="5">
        <v>230</v>
      </c>
      <c r="F491" s="5">
        <f>ROUND(Source!BA471,O491)</f>
        <v>0</v>
      </c>
      <c r="G491" s="5" t="s">
        <v>279</v>
      </c>
      <c r="H491" s="5" t="s">
        <v>280</v>
      </c>
      <c r="I491" s="5"/>
      <c r="J491" s="5"/>
      <c r="K491" s="5">
        <v>230</v>
      </c>
      <c r="L491" s="5">
        <v>19</v>
      </c>
      <c r="M491" s="5">
        <v>3</v>
      </c>
      <c r="N491" s="5" t="s">
        <v>3</v>
      </c>
      <c r="O491" s="5">
        <v>2</v>
      </c>
      <c r="P491" s="5">
        <f>ROUND(Source!ES471,O491)</f>
        <v>0</v>
      </c>
      <c r="Q491" s="5"/>
      <c r="R491" s="5"/>
      <c r="S491" s="5"/>
      <c r="T491" s="5"/>
      <c r="U491" s="5"/>
      <c r="V491" s="5"/>
      <c r="W491" s="5">
        <v>0</v>
      </c>
      <c r="X491" s="5">
        <v>1</v>
      </c>
      <c r="Y491" s="5">
        <v>0</v>
      </c>
      <c r="Z491" s="5">
        <v>0</v>
      </c>
      <c r="AA491" s="5">
        <v>1</v>
      </c>
      <c r="AB491" s="5">
        <v>0</v>
      </c>
    </row>
    <row r="492" spans="1:28" x14ac:dyDescent="0.2">
      <c r="A492" s="5">
        <v>50</v>
      </c>
      <c r="B492" s="5">
        <v>0</v>
      </c>
      <c r="C492" s="5">
        <v>0</v>
      </c>
      <c r="D492" s="5">
        <v>1</v>
      </c>
      <c r="E492" s="5">
        <v>206</v>
      </c>
      <c r="F492" s="5">
        <f>ROUND(Source!T471,O492)</f>
        <v>0</v>
      </c>
      <c r="G492" s="5" t="s">
        <v>281</v>
      </c>
      <c r="H492" s="5" t="s">
        <v>282</v>
      </c>
      <c r="I492" s="5"/>
      <c r="J492" s="5"/>
      <c r="K492" s="5">
        <v>206</v>
      </c>
      <c r="L492" s="5">
        <v>20</v>
      </c>
      <c r="M492" s="5">
        <v>3</v>
      </c>
      <c r="N492" s="5" t="s">
        <v>3</v>
      </c>
      <c r="O492" s="5">
        <v>2</v>
      </c>
      <c r="P492" s="5">
        <f>ROUND(Source!DL471,O492)</f>
        <v>0</v>
      </c>
      <c r="Q492" s="5"/>
      <c r="R492" s="5"/>
      <c r="S492" s="5"/>
      <c r="T492" s="5"/>
      <c r="U492" s="5"/>
      <c r="V492" s="5"/>
      <c r="W492" s="5">
        <v>0</v>
      </c>
      <c r="X492" s="5">
        <v>1</v>
      </c>
      <c r="Y492" s="5">
        <v>0</v>
      </c>
      <c r="Z492" s="5">
        <v>0</v>
      </c>
      <c r="AA492" s="5">
        <v>1</v>
      </c>
      <c r="AB492" s="5">
        <v>0</v>
      </c>
    </row>
    <row r="493" spans="1:28" x14ac:dyDescent="0.2">
      <c r="A493" s="5">
        <v>50</v>
      </c>
      <c r="B493" s="5">
        <v>0</v>
      </c>
      <c r="C493" s="5">
        <v>0</v>
      </c>
      <c r="D493" s="5">
        <v>1</v>
      </c>
      <c r="E493" s="5">
        <v>207</v>
      </c>
      <c r="F493" s="5">
        <f>ROUND(Source!U471,O493)</f>
        <v>0</v>
      </c>
      <c r="G493" s="5" t="s">
        <v>283</v>
      </c>
      <c r="H493" s="5" t="s">
        <v>284</v>
      </c>
      <c r="I493" s="5"/>
      <c r="J493" s="5"/>
      <c r="K493" s="5">
        <v>207</v>
      </c>
      <c r="L493" s="5">
        <v>21</v>
      </c>
      <c r="M493" s="5">
        <v>3</v>
      </c>
      <c r="N493" s="5" t="s">
        <v>3</v>
      </c>
      <c r="O493" s="5">
        <v>7</v>
      </c>
      <c r="P493" s="5">
        <f>ROUND(Source!DM471,O493)</f>
        <v>0</v>
      </c>
      <c r="Q493" s="5"/>
      <c r="R493" s="5"/>
      <c r="S493" s="5"/>
      <c r="T493" s="5"/>
      <c r="U493" s="5"/>
      <c r="V493" s="5"/>
      <c r="W493" s="5">
        <v>0</v>
      </c>
      <c r="X493" s="5">
        <v>1</v>
      </c>
      <c r="Y493" s="5">
        <v>0</v>
      </c>
      <c r="Z493" s="5">
        <v>0</v>
      </c>
      <c r="AA493" s="5">
        <v>1</v>
      </c>
      <c r="AB493" s="5">
        <v>0</v>
      </c>
    </row>
    <row r="494" spans="1:28" x14ac:dyDescent="0.2">
      <c r="A494" s="5">
        <v>50</v>
      </c>
      <c r="B494" s="5">
        <v>0</v>
      </c>
      <c r="C494" s="5">
        <v>0</v>
      </c>
      <c r="D494" s="5">
        <v>1</v>
      </c>
      <c r="E494" s="5">
        <v>208</v>
      </c>
      <c r="F494" s="5">
        <f>ROUND(Source!V471,O494)</f>
        <v>0</v>
      </c>
      <c r="G494" s="5" t="s">
        <v>285</v>
      </c>
      <c r="H494" s="5" t="s">
        <v>286</v>
      </c>
      <c r="I494" s="5"/>
      <c r="J494" s="5"/>
      <c r="K494" s="5">
        <v>208</v>
      </c>
      <c r="L494" s="5">
        <v>22</v>
      </c>
      <c r="M494" s="5">
        <v>3</v>
      </c>
      <c r="N494" s="5" t="s">
        <v>3</v>
      </c>
      <c r="O494" s="5">
        <v>7</v>
      </c>
      <c r="P494" s="5">
        <f>ROUND(Source!DN471,O494)</f>
        <v>0</v>
      </c>
      <c r="Q494" s="5"/>
      <c r="R494" s="5"/>
      <c r="S494" s="5"/>
      <c r="T494" s="5"/>
      <c r="U494" s="5"/>
      <c r="V494" s="5"/>
      <c r="W494" s="5">
        <v>0</v>
      </c>
      <c r="X494" s="5">
        <v>1</v>
      </c>
      <c r="Y494" s="5">
        <v>0</v>
      </c>
      <c r="Z494" s="5">
        <v>0</v>
      </c>
      <c r="AA494" s="5">
        <v>1</v>
      </c>
      <c r="AB494" s="5">
        <v>0</v>
      </c>
    </row>
    <row r="495" spans="1:28" x14ac:dyDescent="0.2">
      <c r="A495" s="5">
        <v>50</v>
      </c>
      <c r="B495" s="5">
        <v>0</v>
      </c>
      <c r="C495" s="5">
        <v>0</v>
      </c>
      <c r="D495" s="5">
        <v>1</v>
      </c>
      <c r="E495" s="5">
        <v>209</v>
      </c>
      <c r="F495" s="5">
        <f>ROUND(Source!W471,O495)</f>
        <v>0</v>
      </c>
      <c r="G495" s="5" t="s">
        <v>287</v>
      </c>
      <c r="H495" s="5" t="s">
        <v>288</v>
      </c>
      <c r="I495" s="5"/>
      <c r="J495" s="5"/>
      <c r="K495" s="5">
        <v>209</v>
      </c>
      <c r="L495" s="5">
        <v>23</v>
      </c>
      <c r="M495" s="5">
        <v>3</v>
      </c>
      <c r="N495" s="5" t="s">
        <v>3</v>
      </c>
      <c r="O495" s="5">
        <v>2</v>
      </c>
      <c r="P495" s="5">
        <f>ROUND(Source!DO471,O495)</f>
        <v>0</v>
      </c>
      <c r="Q495" s="5"/>
      <c r="R495" s="5"/>
      <c r="S495" s="5"/>
      <c r="T495" s="5"/>
      <c r="U495" s="5"/>
      <c r="V495" s="5"/>
      <c r="W495" s="5">
        <v>0</v>
      </c>
      <c r="X495" s="5">
        <v>1</v>
      </c>
      <c r="Y495" s="5">
        <v>0</v>
      </c>
      <c r="Z495" s="5">
        <v>0</v>
      </c>
      <c r="AA495" s="5">
        <v>1</v>
      </c>
      <c r="AB495" s="5">
        <v>0</v>
      </c>
    </row>
    <row r="496" spans="1:28" x14ac:dyDescent="0.2">
      <c r="A496" s="5">
        <v>50</v>
      </c>
      <c r="B496" s="5">
        <v>0</v>
      </c>
      <c r="C496" s="5">
        <v>0</v>
      </c>
      <c r="D496" s="5">
        <v>1</v>
      </c>
      <c r="E496" s="5">
        <v>233</v>
      </c>
      <c r="F496" s="5">
        <f>ROUND(Source!BD471,O496)</f>
        <v>0</v>
      </c>
      <c r="G496" s="5" t="s">
        <v>289</v>
      </c>
      <c r="H496" s="5" t="s">
        <v>290</v>
      </c>
      <c r="I496" s="5"/>
      <c r="J496" s="5"/>
      <c r="K496" s="5">
        <v>233</v>
      </c>
      <c r="L496" s="5">
        <v>24</v>
      </c>
      <c r="M496" s="5">
        <v>3</v>
      </c>
      <c r="N496" s="5" t="s">
        <v>3</v>
      </c>
      <c r="O496" s="5">
        <v>2</v>
      </c>
      <c r="P496" s="5">
        <f>ROUND(Source!EV471,O496)</f>
        <v>0</v>
      </c>
      <c r="Q496" s="5"/>
      <c r="R496" s="5"/>
      <c r="S496" s="5"/>
      <c r="T496" s="5"/>
      <c r="U496" s="5"/>
      <c r="V496" s="5"/>
      <c r="W496" s="5">
        <v>0</v>
      </c>
      <c r="X496" s="5">
        <v>1</v>
      </c>
      <c r="Y496" s="5">
        <v>0</v>
      </c>
      <c r="Z496" s="5">
        <v>0</v>
      </c>
      <c r="AA496" s="5">
        <v>1</v>
      </c>
      <c r="AB496" s="5">
        <v>0</v>
      </c>
    </row>
    <row r="497" spans="1:206" x14ac:dyDescent="0.2">
      <c r="A497" s="5">
        <v>50</v>
      </c>
      <c r="B497" s="5">
        <v>0</v>
      </c>
      <c r="C497" s="5">
        <v>0</v>
      </c>
      <c r="D497" s="5">
        <v>1</v>
      </c>
      <c r="E497" s="5">
        <v>210</v>
      </c>
      <c r="F497" s="5">
        <f>ROUND(Source!X471,O497)</f>
        <v>0</v>
      </c>
      <c r="G497" s="5" t="s">
        <v>291</v>
      </c>
      <c r="H497" s="5" t="s">
        <v>292</v>
      </c>
      <c r="I497" s="5"/>
      <c r="J497" s="5"/>
      <c r="K497" s="5">
        <v>210</v>
      </c>
      <c r="L497" s="5">
        <v>25</v>
      </c>
      <c r="M497" s="5">
        <v>3</v>
      </c>
      <c r="N497" s="5" t="s">
        <v>3</v>
      </c>
      <c r="O497" s="5">
        <v>2</v>
      </c>
      <c r="P497" s="5">
        <f>ROUND(Source!DP471,O497)</f>
        <v>0</v>
      </c>
      <c r="Q497" s="5"/>
      <c r="R497" s="5"/>
      <c r="S497" s="5"/>
      <c r="T497" s="5"/>
      <c r="U497" s="5"/>
      <c r="V497" s="5"/>
      <c r="W497" s="5">
        <v>0</v>
      </c>
      <c r="X497" s="5">
        <v>1</v>
      </c>
      <c r="Y497" s="5">
        <v>0</v>
      </c>
      <c r="Z497" s="5">
        <v>0</v>
      </c>
      <c r="AA497" s="5">
        <v>1</v>
      </c>
      <c r="AB497" s="5">
        <v>0</v>
      </c>
    </row>
    <row r="498" spans="1:206" x14ac:dyDescent="0.2">
      <c r="A498" s="5">
        <v>50</v>
      </c>
      <c r="B498" s="5">
        <v>0</v>
      </c>
      <c r="C498" s="5">
        <v>0</v>
      </c>
      <c r="D498" s="5">
        <v>1</v>
      </c>
      <c r="E498" s="5">
        <v>211</v>
      </c>
      <c r="F498" s="5">
        <f>ROUND(Source!Y471,O498)</f>
        <v>0</v>
      </c>
      <c r="G498" s="5" t="s">
        <v>293</v>
      </c>
      <c r="H498" s="5" t="s">
        <v>294</v>
      </c>
      <c r="I498" s="5"/>
      <c r="J498" s="5"/>
      <c r="K498" s="5">
        <v>211</v>
      </c>
      <c r="L498" s="5">
        <v>26</v>
      </c>
      <c r="M498" s="5">
        <v>3</v>
      </c>
      <c r="N498" s="5" t="s">
        <v>3</v>
      </c>
      <c r="O498" s="5">
        <v>2</v>
      </c>
      <c r="P498" s="5">
        <f>ROUND(Source!DQ471,O498)</f>
        <v>0</v>
      </c>
      <c r="Q498" s="5"/>
      <c r="R498" s="5"/>
      <c r="S498" s="5"/>
      <c r="T498" s="5"/>
      <c r="U498" s="5"/>
      <c r="V498" s="5"/>
      <c r="W498" s="5">
        <v>0</v>
      </c>
      <c r="X498" s="5">
        <v>1</v>
      </c>
      <c r="Y498" s="5">
        <v>0</v>
      </c>
      <c r="Z498" s="5">
        <v>0</v>
      </c>
      <c r="AA498" s="5">
        <v>1</v>
      </c>
      <c r="AB498" s="5">
        <v>0</v>
      </c>
    </row>
    <row r="499" spans="1:206" x14ac:dyDescent="0.2">
      <c r="A499" s="5">
        <v>50</v>
      </c>
      <c r="B499" s="5">
        <v>0</v>
      </c>
      <c r="C499" s="5">
        <v>0</v>
      </c>
      <c r="D499" s="5">
        <v>1</v>
      </c>
      <c r="E499" s="5">
        <v>224</v>
      </c>
      <c r="F499" s="5">
        <f>ROUND(Source!AR471,O499)</f>
        <v>0</v>
      </c>
      <c r="G499" s="5" t="s">
        <v>295</v>
      </c>
      <c r="H499" s="5" t="s">
        <v>296</v>
      </c>
      <c r="I499" s="5"/>
      <c r="J499" s="5"/>
      <c r="K499" s="5">
        <v>224</v>
      </c>
      <c r="L499" s="5">
        <v>27</v>
      </c>
      <c r="M499" s="5">
        <v>3</v>
      </c>
      <c r="N499" s="5" t="s">
        <v>3</v>
      </c>
      <c r="O499" s="5">
        <v>2</v>
      </c>
      <c r="P499" s="5">
        <f>ROUND(Source!EJ471,O499)</f>
        <v>0</v>
      </c>
      <c r="Q499" s="5"/>
      <c r="R499" s="5"/>
      <c r="S499" s="5"/>
      <c r="T499" s="5"/>
      <c r="U499" s="5"/>
      <c r="V499" s="5"/>
      <c r="W499" s="5">
        <v>0</v>
      </c>
      <c r="X499" s="5">
        <v>1</v>
      </c>
      <c r="Y499" s="5">
        <v>0</v>
      </c>
      <c r="Z499" s="5">
        <v>0</v>
      </c>
      <c r="AA499" s="5">
        <v>1</v>
      </c>
      <c r="AB499" s="5">
        <v>0</v>
      </c>
    </row>
    <row r="501" spans="1:206" x14ac:dyDescent="0.2">
      <c r="A501" s="3">
        <v>51</v>
      </c>
      <c r="B501" s="3">
        <f>B20</f>
        <v>1</v>
      </c>
      <c r="C501" s="3">
        <f>A20</f>
        <v>3</v>
      </c>
      <c r="D501" s="3">
        <f>ROW(A20)</f>
        <v>20</v>
      </c>
      <c r="E501" s="3"/>
      <c r="F501" s="3" t="str">
        <f>IF(F20&lt;&gt;"",F20,"")</f>
        <v>02-01-01</v>
      </c>
      <c r="G501" s="3" t="str">
        <f>IF(G20&lt;&gt;"",G20,"")</f>
        <v>Строительство ВЛИ-0,4 кВ</v>
      </c>
      <c r="H501" s="3">
        <v>0</v>
      </c>
      <c r="I501" s="3"/>
      <c r="J501" s="3"/>
      <c r="K501" s="3"/>
      <c r="L501" s="3"/>
      <c r="M501" s="3"/>
      <c r="N501" s="3"/>
      <c r="O501" s="3">
        <f t="shared" ref="O501:T501" si="629">ROUND(O254+O319+O434+O471+AB501,2)</f>
        <v>4424.58</v>
      </c>
      <c r="P501" s="3">
        <f t="shared" si="629"/>
        <v>2738.77</v>
      </c>
      <c r="Q501" s="3">
        <f t="shared" si="629"/>
        <v>5.35</v>
      </c>
      <c r="R501" s="3">
        <f t="shared" si="629"/>
        <v>6.41</v>
      </c>
      <c r="S501" s="3">
        <f t="shared" si="629"/>
        <v>1674.05</v>
      </c>
      <c r="T501" s="3">
        <f t="shared" si="629"/>
        <v>0</v>
      </c>
      <c r="U501" s="3">
        <f>U254+U319+U434+U471+AH501</f>
        <v>2.2244800000000002</v>
      </c>
      <c r="V501" s="3">
        <f>V254+V319+V434+V471+AI501</f>
        <v>7.6640000000000007E-3</v>
      </c>
      <c r="W501" s="3">
        <f>ROUND(W254+W319+W434+W471+AJ501,2)</f>
        <v>0</v>
      </c>
      <c r="X501" s="3">
        <f>ROUND(X254+X319+X434+X471+AK501,2)</f>
        <v>1670.37</v>
      </c>
      <c r="Y501" s="3">
        <f>ROUND(Y254+Y319+Y434+Y471+AL501,2)</f>
        <v>830.15</v>
      </c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>
        <f t="shared" ref="AO501:BD501" si="630">ROUND(AO254+AO319+AO434+AO471+BX501,2)</f>
        <v>0</v>
      </c>
      <c r="AP501" s="3">
        <f t="shared" si="630"/>
        <v>0</v>
      </c>
      <c r="AQ501" s="3">
        <f t="shared" si="630"/>
        <v>0</v>
      </c>
      <c r="AR501" s="3">
        <f t="shared" si="630"/>
        <v>6925.1</v>
      </c>
      <c r="AS501" s="3">
        <f t="shared" si="630"/>
        <v>6092.39</v>
      </c>
      <c r="AT501" s="3">
        <f t="shared" si="630"/>
        <v>832.71</v>
      </c>
      <c r="AU501" s="3">
        <f t="shared" si="630"/>
        <v>0</v>
      </c>
      <c r="AV501" s="3">
        <f t="shared" si="630"/>
        <v>2738.77</v>
      </c>
      <c r="AW501" s="3">
        <f t="shared" si="630"/>
        <v>2738.77</v>
      </c>
      <c r="AX501" s="3">
        <f t="shared" si="630"/>
        <v>0</v>
      </c>
      <c r="AY501" s="3">
        <f t="shared" si="630"/>
        <v>2738.77</v>
      </c>
      <c r="AZ501" s="3">
        <f t="shared" si="630"/>
        <v>0</v>
      </c>
      <c r="BA501" s="3">
        <f t="shared" si="630"/>
        <v>0</v>
      </c>
      <c r="BB501" s="3">
        <f t="shared" si="630"/>
        <v>0</v>
      </c>
      <c r="BC501" s="3">
        <f t="shared" si="630"/>
        <v>0</v>
      </c>
      <c r="BD501" s="3">
        <f t="shared" si="630"/>
        <v>0</v>
      </c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  <c r="BZ501" s="3"/>
      <c r="CA501" s="3"/>
      <c r="CB501" s="3"/>
      <c r="CC501" s="3"/>
      <c r="CD501" s="3"/>
      <c r="CE501" s="3"/>
      <c r="CF501" s="3"/>
      <c r="CG501" s="3"/>
      <c r="CH501" s="3"/>
      <c r="CI501" s="3"/>
      <c r="CJ501" s="3"/>
      <c r="CK501" s="3"/>
      <c r="CL501" s="3"/>
      <c r="CM501" s="3"/>
      <c r="CN501" s="3"/>
      <c r="CO501" s="3"/>
      <c r="CP501" s="3"/>
      <c r="CQ501" s="3"/>
      <c r="CR501" s="3"/>
      <c r="CS501" s="3"/>
      <c r="CT501" s="3"/>
      <c r="CU501" s="3"/>
      <c r="CV501" s="3"/>
      <c r="CW501" s="3"/>
      <c r="CX501" s="3"/>
      <c r="CY501" s="3"/>
      <c r="CZ501" s="3"/>
      <c r="DA501" s="3"/>
      <c r="DB501" s="3"/>
      <c r="DC501" s="3"/>
      <c r="DD501" s="3"/>
      <c r="DE501" s="3"/>
      <c r="DF501" s="3"/>
      <c r="DG501" s="4">
        <f t="shared" ref="DG501:DL501" si="631">ROUND(DG254+DG319+DG434+DG471+DT501,2)</f>
        <v>4424.58</v>
      </c>
      <c r="DH501" s="4">
        <f t="shared" si="631"/>
        <v>2738.77</v>
      </c>
      <c r="DI501" s="4">
        <f t="shared" si="631"/>
        <v>5.35</v>
      </c>
      <c r="DJ501" s="4">
        <f t="shared" si="631"/>
        <v>6.41</v>
      </c>
      <c r="DK501" s="4">
        <f t="shared" si="631"/>
        <v>1674.05</v>
      </c>
      <c r="DL501" s="4">
        <f t="shared" si="631"/>
        <v>0</v>
      </c>
      <c r="DM501" s="4">
        <f>DM254+DM319+DM434+DM471+DZ501</f>
        <v>2.2244800000000002</v>
      </c>
      <c r="DN501" s="4">
        <f>DN254+DN319+DN434+DN471+EA501</f>
        <v>7.6640000000000007E-3</v>
      </c>
      <c r="DO501" s="4">
        <f>ROUND(DO254+DO319+DO434+DO471+EB501,2)</f>
        <v>0</v>
      </c>
      <c r="DP501" s="4">
        <f>ROUND(DP254+DP319+DP434+DP471+EC501,2)</f>
        <v>1670.37</v>
      </c>
      <c r="DQ501" s="4">
        <f>ROUND(DQ254+DQ319+DQ434+DQ471+ED501,2)</f>
        <v>830.15</v>
      </c>
      <c r="DR501" s="4"/>
      <c r="DS501" s="4"/>
      <c r="DT501" s="4"/>
      <c r="DU501" s="4"/>
      <c r="DV501" s="4"/>
      <c r="DW501" s="4"/>
      <c r="DX501" s="4"/>
      <c r="DY501" s="4"/>
      <c r="DZ501" s="4"/>
      <c r="EA501" s="4"/>
      <c r="EB501" s="4"/>
      <c r="EC501" s="4"/>
      <c r="ED501" s="4"/>
      <c r="EE501" s="4"/>
      <c r="EF501" s="4"/>
      <c r="EG501" s="4">
        <f t="shared" ref="EG501:EV501" si="632">ROUND(EG254+EG319+EG434+EG471+FP501,2)</f>
        <v>0</v>
      </c>
      <c r="EH501" s="4">
        <f t="shared" si="632"/>
        <v>0</v>
      </c>
      <c r="EI501" s="4">
        <f t="shared" si="632"/>
        <v>0</v>
      </c>
      <c r="EJ501" s="4">
        <f t="shared" si="632"/>
        <v>6925.1</v>
      </c>
      <c r="EK501" s="4">
        <f t="shared" si="632"/>
        <v>6092.39</v>
      </c>
      <c r="EL501" s="4">
        <f t="shared" si="632"/>
        <v>832.71</v>
      </c>
      <c r="EM501" s="4">
        <f t="shared" si="632"/>
        <v>0</v>
      </c>
      <c r="EN501" s="4">
        <f t="shared" si="632"/>
        <v>2738.77</v>
      </c>
      <c r="EO501" s="4">
        <f t="shared" si="632"/>
        <v>2738.77</v>
      </c>
      <c r="EP501" s="4">
        <f t="shared" si="632"/>
        <v>0</v>
      </c>
      <c r="EQ501" s="4">
        <f t="shared" si="632"/>
        <v>2738.77</v>
      </c>
      <c r="ER501" s="4">
        <f t="shared" si="632"/>
        <v>0</v>
      </c>
      <c r="ES501" s="4">
        <f t="shared" si="632"/>
        <v>0</v>
      </c>
      <c r="ET501" s="4">
        <f t="shared" si="632"/>
        <v>0</v>
      </c>
      <c r="EU501" s="4">
        <f t="shared" si="632"/>
        <v>0</v>
      </c>
      <c r="EV501" s="4">
        <f t="shared" si="632"/>
        <v>0</v>
      </c>
      <c r="EW501" s="4"/>
      <c r="EX501" s="4"/>
      <c r="EY501" s="4"/>
      <c r="EZ501" s="4"/>
      <c r="FA501" s="4"/>
      <c r="FB501" s="4"/>
      <c r="FC501" s="4"/>
      <c r="FD501" s="4"/>
      <c r="FE501" s="4"/>
      <c r="FF501" s="4"/>
      <c r="FG501" s="4"/>
      <c r="FH501" s="4"/>
      <c r="FI501" s="4"/>
      <c r="FJ501" s="4"/>
      <c r="FK501" s="4"/>
      <c r="FL501" s="4"/>
      <c r="FM501" s="4"/>
      <c r="FN501" s="4"/>
      <c r="FO501" s="4"/>
      <c r="FP501" s="4"/>
      <c r="FQ501" s="4"/>
      <c r="FR501" s="4"/>
      <c r="FS501" s="4"/>
      <c r="FT501" s="4"/>
      <c r="FU501" s="4"/>
      <c r="FV501" s="4"/>
      <c r="FW501" s="4"/>
      <c r="FX501" s="4"/>
      <c r="FY501" s="4"/>
      <c r="FZ501" s="4"/>
      <c r="GA501" s="4"/>
      <c r="GB501" s="4"/>
      <c r="GC501" s="4"/>
      <c r="GD501" s="4"/>
      <c r="GE501" s="4"/>
      <c r="GF501" s="4"/>
      <c r="GG501" s="4"/>
      <c r="GH501" s="4"/>
      <c r="GI501" s="4"/>
      <c r="GJ501" s="4"/>
      <c r="GK501" s="4"/>
      <c r="GL501" s="4"/>
      <c r="GM501" s="4"/>
      <c r="GN501" s="4"/>
      <c r="GO501" s="4"/>
      <c r="GP501" s="4"/>
      <c r="GQ501" s="4"/>
      <c r="GR501" s="4"/>
      <c r="GS501" s="4"/>
      <c r="GT501" s="4"/>
      <c r="GU501" s="4"/>
      <c r="GV501" s="4"/>
      <c r="GW501" s="4"/>
      <c r="GX501" s="4">
        <v>0</v>
      </c>
    </row>
    <row r="503" spans="1:206" x14ac:dyDescent="0.2">
      <c r="A503" s="5">
        <v>50</v>
      </c>
      <c r="B503" s="5">
        <v>0</v>
      </c>
      <c r="C503" s="5">
        <v>0</v>
      </c>
      <c r="D503" s="5">
        <v>1</v>
      </c>
      <c r="E503" s="5">
        <v>201</v>
      </c>
      <c r="F503" s="5">
        <f>ROUND(Source!O501,O503)</f>
        <v>4424.58</v>
      </c>
      <c r="G503" s="5" t="s">
        <v>243</v>
      </c>
      <c r="H503" s="5" t="s">
        <v>244</v>
      </c>
      <c r="I503" s="5"/>
      <c r="J503" s="5"/>
      <c r="K503" s="5">
        <v>201</v>
      </c>
      <c r="L503" s="5">
        <v>1</v>
      </c>
      <c r="M503" s="5">
        <v>3</v>
      </c>
      <c r="N503" s="5" t="s">
        <v>3</v>
      </c>
      <c r="O503" s="5">
        <v>2</v>
      </c>
      <c r="P503" s="5">
        <f>ROUND(Source!DG501,O503)</f>
        <v>4424.58</v>
      </c>
      <c r="Q503" s="5"/>
      <c r="R503" s="5"/>
      <c r="S503" s="5"/>
      <c r="T503" s="5"/>
      <c r="U503" s="5"/>
      <c r="V503" s="5"/>
      <c r="W503" s="5">
        <v>4424.58</v>
      </c>
      <c r="X503" s="5">
        <v>1</v>
      </c>
      <c r="Y503" s="5">
        <v>4424.58</v>
      </c>
      <c r="Z503" s="5">
        <v>4424.58</v>
      </c>
      <c r="AA503" s="5">
        <v>1</v>
      </c>
      <c r="AB503" s="5">
        <v>4424.58</v>
      </c>
    </row>
    <row r="504" spans="1:206" x14ac:dyDescent="0.2">
      <c r="A504" s="5">
        <v>50</v>
      </c>
      <c r="B504" s="5">
        <v>0</v>
      </c>
      <c r="C504" s="5">
        <v>0</v>
      </c>
      <c r="D504" s="5">
        <v>1</v>
      </c>
      <c r="E504" s="5">
        <v>202</v>
      </c>
      <c r="F504" s="5">
        <f>ROUND(Source!P501,O504)</f>
        <v>2738.77</v>
      </c>
      <c r="G504" s="5" t="s">
        <v>245</v>
      </c>
      <c r="H504" s="5" t="s">
        <v>246</v>
      </c>
      <c r="I504" s="5"/>
      <c r="J504" s="5"/>
      <c r="K504" s="5">
        <v>202</v>
      </c>
      <c r="L504" s="5">
        <v>2</v>
      </c>
      <c r="M504" s="5">
        <v>3</v>
      </c>
      <c r="N504" s="5" t="s">
        <v>3</v>
      </c>
      <c r="O504" s="5">
        <v>2</v>
      </c>
      <c r="P504" s="5">
        <f>ROUND(Source!DH501,O504)</f>
        <v>2738.77</v>
      </c>
      <c r="Q504" s="5"/>
      <c r="R504" s="5"/>
      <c r="S504" s="5"/>
      <c r="T504" s="5"/>
      <c r="U504" s="5"/>
      <c r="V504" s="5"/>
      <c r="W504" s="5">
        <v>2738.77</v>
      </c>
      <c r="X504" s="5">
        <v>1</v>
      </c>
      <c r="Y504" s="5">
        <v>2738.77</v>
      </c>
      <c r="Z504" s="5">
        <v>2738.77</v>
      </c>
      <c r="AA504" s="5">
        <v>1</v>
      </c>
      <c r="AB504" s="5">
        <v>2738.77</v>
      </c>
    </row>
    <row r="505" spans="1:206" x14ac:dyDescent="0.2">
      <c r="A505" s="5">
        <v>50</v>
      </c>
      <c r="B505" s="5">
        <v>0</v>
      </c>
      <c r="C505" s="5">
        <v>0</v>
      </c>
      <c r="D505" s="5">
        <v>1</v>
      </c>
      <c r="E505" s="5">
        <v>222</v>
      </c>
      <c r="F505" s="5">
        <f>ROUND(Source!AO501,O505)</f>
        <v>0</v>
      </c>
      <c r="G505" s="5" t="s">
        <v>247</v>
      </c>
      <c r="H505" s="5" t="s">
        <v>248</v>
      </c>
      <c r="I505" s="5"/>
      <c r="J505" s="5"/>
      <c r="K505" s="5">
        <v>222</v>
      </c>
      <c r="L505" s="5">
        <v>3</v>
      </c>
      <c r="M505" s="5">
        <v>3</v>
      </c>
      <c r="N505" s="5" t="s">
        <v>3</v>
      </c>
      <c r="O505" s="5">
        <v>2</v>
      </c>
      <c r="P505" s="5">
        <f>ROUND(Source!EG501,O505)</f>
        <v>0</v>
      </c>
      <c r="Q505" s="5"/>
      <c r="R505" s="5"/>
      <c r="S505" s="5"/>
      <c r="T505" s="5"/>
      <c r="U505" s="5"/>
      <c r="V505" s="5"/>
      <c r="W505" s="5">
        <v>0</v>
      </c>
      <c r="X505" s="5">
        <v>1</v>
      </c>
      <c r="Y505" s="5">
        <v>0</v>
      </c>
      <c r="Z505" s="5">
        <v>0</v>
      </c>
      <c r="AA505" s="5">
        <v>1</v>
      </c>
      <c r="AB505" s="5">
        <v>0</v>
      </c>
    </row>
    <row r="506" spans="1:206" x14ac:dyDescent="0.2">
      <c r="A506" s="5">
        <v>50</v>
      </c>
      <c r="B506" s="5">
        <v>0</v>
      </c>
      <c r="C506" s="5">
        <v>0</v>
      </c>
      <c r="D506" s="5">
        <v>1</v>
      </c>
      <c r="E506" s="5">
        <v>225</v>
      </c>
      <c r="F506" s="5">
        <f>ROUND(Source!AV501,O506)</f>
        <v>2738.77</v>
      </c>
      <c r="G506" s="5" t="s">
        <v>249</v>
      </c>
      <c r="H506" s="5" t="s">
        <v>250</v>
      </c>
      <c r="I506" s="5"/>
      <c r="J506" s="5"/>
      <c r="K506" s="5">
        <v>225</v>
      </c>
      <c r="L506" s="5">
        <v>4</v>
      </c>
      <c r="M506" s="5">
        <v>3</v>
      </c>
      <c r="N506" s="5" t="s">
        <v>3</v>
      </c>
      <c r="O506" s="5">
        <v>2</v>
      </c>
      <c r="P506" s="5">
        <f>ROUND(Source!EN501,O506)</f>
        <v>2738.77</v>
      </c>
      <c r="Q506" s="5"/>
      <c r="R506" s="5"/>
      <c r="S506" s="5"/>
      <c r="T506" s="5"/>
      <c r="U506" s="5"/>
      <c r="V506" s="5"/>
      <c r="W506" s="5">
        <v>2738.77</v>
      </c>
      <c r="X506" s="5">
        <v>1</v>
      </c>
      <c r="Y506" s="5">
        <v>2738.77</v>
      </c>
      <c r="Z506" s="5">
        <v>2738.77</v>
      </c>
      <c r="AA506" s="5">
        <v>1</v>
      </c>
      <c r="AB506" s="5">
        <v>2738.77</v>
      </c>
    </row>
    <row r="507" spans="1:206" x14ac:dyDescent="0.2">
      <c r="A507" s="5">
        <v>50</v>
      </c>
      <c r="B507" s="5">
        <v>0</v>
      </c>
      <c r="C507" s="5">
        <v>0</v>
      </c>
      <c r="D507" s="5">
        <v>1</v>
      </c>
      <c r="E507" s="5">
        <v>226</v>
      </c>
      <c r="F507" s="5">
        <f>ROUND(Source!AW501,O507)</f>
        <v>2738.77</v>
      </c>
      <c r="G507" s="5" t="s">
        <v>251</v>
      </c>
      <c r="H507" s="5" t="s">
        <v>252</v>
      </c>
      <c r="I507" s="5"/>
      <c r="J507" s="5"/>
      <c r="K507" s="5">
        <v>226</v>
      </c>
      <c r="L507" s="5">
        <v>5</v>
      </c>
      <c r="M507" s="5">
        <v>3</v>
      </c>
      <c r="N507" s="5" t="s">
        <v>3</v>
      </c>
      <c r="O507" s="5">
        <v>2</v>
      </c>
      <c r="P507" s="5">
        <f>ROUND(Source!EO501,O507)</f>
        <v>2738.77</v>
      </c>
      <c r="Q507" s="5"/>
      <c r="R507" s="5"/>
      <c r="S507" s="5"/>
      <c r="T507" s="5"/>
      <c r="U507" s="5"/>
      <c r="V507" s="5"/>
      <c r="W507" s="5">
        <v>2738.77</v>
      </c>
      <c r="X507" s="5">
        <v>1</v>
      </c>
      <c r="Y507" s="5">
        <v>2738.77</v>
      </c>
      <c r="Z507" s="5">
        <v>2738.77</v>
      </c>
      <c r="AA507" s="5">
        <v>1</v>
      </c>
      <c r="AB507" s="5">
        <v>2738.77</v>
      </c>
    </row>
    <row r="508" spans="1:206" x14ac:dyDescent="0.2">
      <c r="A508" s="5">
        <v>50</v>
      </c>
      <c r="B508" s="5">
        <v>0</v>
      </c>
      <c r="C508" s="5">
        <v>0</v>
      </c>
      <c r="D508" s="5">
        <v>1</v>
      </c>
      <c r="E508" s="5">
        <v>227</v>
      </c>
      <c r="F508" s="5">
        <f>ROUND(Source!AX501,O508)</f>
        <v>0</v>
      </c>
      <c r="G508" s="5" t="s">
        <v>253</v>
      </c>
      <c r="H508" s="5" t="s">
        <v>254</v>
      </c>
      <c r="I508" s="5"/>
      <c r="J508" s="5"/>
      <c r="K508" s="5">
        <v>227</v>
      </c>
      <c r="L508" s="5">
        <v>6</v>
      </c>
      <c r="M508" s="5">
        <v>3</v>
      </c>
      <c r="N508" s="5" t="s">
        <v>3</v>
      </c>
      <c r="O508" s="5">
        <v>2</v>
      </c>
      <c r="P508" s="5">
        <f>ROUND(Source!EP501,O508)</f>
        <v>0</v>
      </c>
      <c r="Q508" s="5"/>
      <c r="R508" s="5"/>
      <c r="S508" s="5"/>
      <c r="T508" s="5"/>
      <c r="U508" s="5"/>
      <c r="V508" s="5"/>
      <c r="W508" s="5">
        <v>0</v>
      </c>
      <c r="X508" s="5">
        <v>1</v>
      </c>
      <c r="Y508" s="5">
        <v>0</v>
      </c>
      <c r="Z508" s="5">
        <v>0</v>
      </c>
      <c r="AA508" s="5">
        <v>1</v>
      </c>
      <c r="AB508" s="5">
        <v>0</v>
      </c>
    </row>
    <row r="509" spans="1:206" x14ac:dyDescent="0.2">
      <c r="A509" s="5">
        <v>50</v>
      </c>
      <c r="B509" s="5">
        <v>0</v>
      </c>
      <c r="C509" s="5">
        <v>0</v>
      </c>
      <c r="D509" s="5">
        <v>1</v>
      </c>
      <c r="E509" s="5">
        <v>228</v>
      </c>
      <c r="F509" s="5">
        <f>ROUND(Source!AY501,O509)</f>
        <v>2738.77</v>
      </c>
      <c r="G509" s="5" t="s">
        <v>255</v>
      </c>
      <c r="H509" s="5" t="s">
        <v>256</v>
      </c>
      <c r="I509" s="5"/>
      <c r="J509" s="5"/>
      <c r="K509" s="5">
        <v>228</v>
      </c>
      <c r="L509" s="5">
        <v>7</v>
      </c>
      <c r="M509" s="5">
        <v>3</v>
      </c>
      <c r="N509" s="5" t="s">
        <v>3</v>
      </c>
      <c r="O509" s="5">
        <v>2</v>
      </c>
      <c r="P509" s="5">
        <f>ROUND(Source!EQ501,O509)</f>
        <v>2738.77</v>
      </c>
      <c r="Q509" s="5"/>
      <c r="R509" s="5"/>
      <c r="S509" s="5"/>
      <c r="T509" s="5"/>
      <c r="U509" s="5"/>
      <c r="V509" s="5"/>
      <c r="W509" s="5">
        <v>2738.77</v>
      </c>
      <c r="X509" s="5">
        <v>1</v>
      </c>
      <c r="Y509" s="5">
        <v>2738.77</v>
      </c>
      <c r="Z509" s="5">
        <v>2738.77</v>
      </c>
      <c r="AA509" s="5">
        <v>1</v>
      </c>
      <c r="AB509" s="5">
        <v>2738.77</v>
      </c>
    </row>
    <row r="510" spans="1:206" x14ac:dyDescent="0.2">
      <c r="A510" s="5">
        <v>50</v>
      </c>
      <c r="B510" s="5">
        <v>0</v>
      </c>
      <c r="C510" s="5">
        <v>0</v>
      </c>
      <c r="D510" s="5">
        <v>1</v>
      </c>
      <c r="E510" s="5">
        <v>216</v>
      </c>
      <c r="F510" s="5">
        <f>ROUND(Source!AP501,O510)</f>
        <v>0</v>
      </c>
      <c r="G510" s="5" t="s">
        <v>257</v>
      </c>
      <c r="H510" s="5" t="s">
        <v>258</v>
      </c>
      <c r="I510" s="5"/>
      <c r="J510" s="5"/>
      <c r="K510" s="5">
        <v>216</v>
      </c>
      <c r="L510" s="5">
        <v>8</v>
      </c>
      <c r="M510" s="5">
        <v>3</v>
      </c>
      <c r="N510" s="5" t="s">
        <v>3</v>
      </c>
      <c r="O510" s="5">
        <v>2</v>
      </c>
      <c r="P510" s="5">
        <f>ROUND(Source!EH501,O510)</f>
        <v>0</v>
      </c>
      <c r="Q510" s="5"/>
      <c r="R510" s="5"/>
      <c r="S510" s="5"/>
      <c r="T510" s="5"/>
      <c r="U510" s="5"/>
      <c r="V510" s="5"/>
      <c r="W510" s="5">
        <v>0</v>
      </c>
      <c r="X510" s="5">
        <v>1</v>
      </c>
      <c r="Y510" s="5">
        <v>0</v>
      </c>
      <c r="Z510" s="5">
        <v>0</v>
      </c>
      <c r="AA510" s="5">
        <v>1</v>
      </c>
      <c r="AB510" s="5">
        <v>0</v>
      </c>
    </row>
    <row r="511" spans="1:206" x14ac:dyDescent="0.2">
      <c r="A511" s="5">
        <v>50</v>
      </c>
      <c r="B511" s="5">
        <v>0</v>
      </c>
      <c r="C511" s="5">
        <v>0</v>
      </c>
      <c r="D511" s="5">
        <v>1</v>
      </c>
      <c r="E511" s="5">
        <v>223</v>
      </c>
      <c r="F511" s="5">
        <f>ROUND(Source!AQ501,O511)</f>
        <v>0</v>
      </c>
      <c r="G511" s="5" t="s">
        <v>259</v>
      </c>
      <c r="H511" s="5" t="s">
        <v>260</v>
      </c>
      <c r="I511" s="5"/>
      <c r="J511" s="5"/>
      <c r="K511" s="5">
        <v>223</v>
      </c>
      <c r="L511" s="5">
        <v>9</v>
      </c>
      <c r="M511" s="5">
        <v>3</v>
      </c>
      <c r="N511" s="5" t="s">
        <v>3</v>
      </c>
      <c r="O511" s="5">
        <v>2</v>
      </c>
      <c r="P511" s="5">
        <f>ROUND(Source!EI501,O511)</f>
        <v>0</v>
      </c>
      <c r="Q511" s="5"/>
      <c r="R511" s="5"/>
      <c r="S511" s="5"/>
      <c r="T511" s="5"/>
      <c r="U511" s="5"/>
      <c r="V511" s="5"/>
      <c r="W511" s="5">
        <v>0</v>
      </c>
      <c r="X511" s="5">
        <v>1</v>
      </c>
      <c r="Y511" s="5">
        <v>0</v>
      </c>
      <c r="Z511" s="5">
        <v>0</v>
      </c>
      <c r="AA511" s="5">
        <v>1</v>
      </c>
      <c r="AB511" s="5">
        <v>0</v>
      </c>
    </row>
    <row r="512" spans="1:206" x14ac:dyDescent="0.2">
      <c r="A512" s="5">
        <v>50</v>
      </c>
      <c r="B512" s="5">
        <v>0</v>
      </c>
      <c r="C512" s="5">
        <v>0</v>
      </c>
      <c r="D512" s="5">
        <v>1</v>
      </c>
      <c r="E512" s="5">
        <v>229</v>
      </c>
      <c r="F512" s="5">
        <f>ROUND(Source!AZ501,O512)</f>
        <v>0</v>
      </c>
      <c r="G512" s="5" t="s">
        <v>261</v>
      </c>
      <c r="H512" s="5" t="s">
        <v>262</v>
      </c>
      <c r="I512" s="5"/>
      <c r="J512" s="5"/>
      <c r="K512" s="5">
        <v>229</v>
      </c>
      <c r="L512" s="5">
        <v>10</v>
      </c>
      <c r="M512" s="5">
        <v>3</v>
      </c>
      <c r="N512" s="5" t="s">
        <v>3</v>
      </c>
      <c r="O512" s="5">
        <v>2</v>
      </c>
      <c r="P512" s="5">
        <f>ROUND(Source!ER501,O512)</f>
        <v>0</v>
      </c>
      <c r="Q512" s="5"/>
      <c r="R512" s="5"/>
      <c r="S512" s="5"/>
      <c r="T512" s="5"/>
      <c r="U512" s="5"/>
      <c r="V512" s="5"/>
      <c r="W512" s="5">
        <v>0</v>
      </c>
      <c r="X512" s="5">
        <v>1</v>
      </c>
      <c r="Y512" s="5">
        <v>0</v>
      </c>
      <c r="Z512" s="5">
        <v>0</v>
      </c>
      <c r="AA512" s="5">
        <v>1</v>
      </c>
      <c r="AB512" s="5">
        <v>0</v>
      </c>
    </row>
    <row r="513" spans="1:28" x14ac:dyDescent="0.2">
      <c r="A513" s="5">
        <v>50</v>
      </c>
      <c r="B513" s="5">
        <v>0</v>
      </c>
      <c r="C513" s="5">
        <v>0</v>
      </c>
      <c r="D513" s="5">
        <v>1</v>
      </c>
      <c r="E513" s="5">
        <v>203</v>
      </c>
      <c r="F513" s="5">
        <f>ROUND(Source!Q501,O513)</f>
        <v>5.35</v>
      </c>
      <c r="G513" s="5" t="s">
        <v>263</v>
      </c>
      <c r="H513" s="5" t="s">
        <v>264</v>
      </c>
      <c r="I513" s="5"/>
      <c r="J513" s="5"/>
      <c r="K513" s="5">
        <v>203</v>
      </c>
      <c r="L513" s="5">
        <v>11</v>
      </c>
      <c r="M513" s="5">
        <v>3</v>
      </c>
      <c r="N513" s="5" t="s">
        <v>3</v>
      </c>
      <c r="O513" s="5">
        <v>2</v>
      </c>
      <c r="P513" s="5">
        <f>ROUND(Source!DI501,O513)</f>
        <v>5.35</v>
      </c>
      <c r="Q513" s="5"/>
      <c r="R513" s="5"/>
      <c r="S513" s="5"/>
      <c r="T513" s="5"/>
      <c r="U513" s="5"/>
      <c r="V513" s="5"/>
      <c r="W513" s="5">
        <v>5.35</v>
      </c>
      <c r="X513" s="5">
        <v>1</v>
      </c>
      <c r="Y513" s="5">
        <v>5.35</v>
      </c>
      <c r="Z513" s="5">
        <v>5.35</v>
      </c>
      <c r="AA513" s="5">
        <v>1</v>
      </c>
      <c r="AB513" s="5">
        <v>5.35</v>
      </c>
    </row>
    <row r="514" spans="1:28" x14ac:dyDescent="0.2">
      <c r="A514" s="5">
        <v>50</v>
      </c>
      <c r="B514" s="5">
        <v>0</v>
      </c>
      <c r="C514" s="5">
        <v>0</v>
      </c>
      <c r="D514" s="5">
        <v>1</v>
      </c>
      <c r="E514" s="5">
        <v>231</v>
      </c>
      <c r="F514" s="5">
        <f>ROUND(Source!BB501,O514)</f>
        <v>0</v>
      </c>
      <c r="G514" s="5" t="s">
        <v>265</v>
      </c>
      <c r="H514" s="5" t="s">
        <v>266</v>
      </c>
      <c r="I514" s="5"/>
      <c r="J514" s="5"/>
      <c r="K514" s="5">
        <v>231</v>
      </c>
      <c r="L514" s="5">
        <v>12</v>
      </c>
      <c r="M514" s="5">
        <v>3</v>
      </c>
      <c r="N514" s="5" t="s">
        <v>3</v>
      </c>
      <c r="O514" s="5">
        <v>2</v>
      </c>
      <c r="P514" s="5">
        <f>ROUND(Source!ET501,O514)</f>
        <v>0</v>
      </c>
      <c r="Q514" s="5"/>
      <c r="R514" s="5"/>
      <c r="S514" s="5"/>
      <c r="T514" s="5"/>
      <c r="U514" s="5"/>
      <c r="V514" s="5"/>
      <c r="W514" s="5">
        <v>0</v>
      </c>
      <c r="X514" s="5">
        <v>1</v>
      </c>
      <c r="Y514" s="5">
        <v>0</v>
      </c>
      <c r="Z514" s="5">
        <v>0</v>
      </c>
      <c r="AA514" s="5">
        <v>1</v>
      </c>
      <c r="AB514" s="5">
        <v>0</v>
      </c>
    </row>
    <row r="515" spans="1:28" x14ac:dyDescent="0.2">
      <c r="A515" s="5">
        <v>50</v>
      </c>
      <c r="B515" s="5">
        <v>0</v>
      </c>
      <c r="C515" s="5">
        <v>0</v>
      </c>
      <c r="D515" s="5">
        <v>1</v>
      </c>
      <c r="E515" s="5">
        <v>204</v>
      </c>
      <c r="F515" s="5">
        <f>ROUND(Source!R501,O515)</f>
        <v>6.41</v>
      </c>
      <c r="G515" s="5" t="s">
        <v>267</v>
      </c>
      <c r="H515" s="5" t="s">
        <v>268</v>
      </c>
      <c r="I515" s="5"/>
      <c r="J515" s="5"/>
      <c r="K515" s="5">
        <v>204</v>
      </c>
      <c r="L515" s="5">
        <v>13</v>
      </c>
      <c r="M515" s="5">
        <v>3</v>
      </c>
      <c r="N515" s="5" t="s">
        <v>3</v>
      </c>
      <c r="O515" s="5">
        <v>2</v>
      </c>
      <c r="P515" s="5">
        <f>ROUND(Source!DJ501,O515)</f>
        <v>6.41</v>
      </c>
      <c r="Q515" s="5"/>
      <c r="R515" s="5"/>
      <c r="S515" s="5"/>
      <c r="T515" s="5"/>
      <c r="U515" s="5"/>
      <c r="V515" s="5"/>
      <c r="W515" s="5">
        <v>6.41</v>
      </c>
      <c r="X515" s="5">
        <v>1</v>
      </c>
      <c r="Y515" s="5">
        <v>6.41</v>
      </c>
      <c r="Z515" s="5">
        <v>6.41</v>
      </c>
      <c r="AA515" s="5">
        <v>1</v>
      </c>
      <c r="AB515" s="5">
        <v>6.41</v>
      </c>
    </row>
    <row r="516" spans="1:28" x14ac:dyDescent="0.2">
      <c r="A516" s="5">
        <v>50</v>
      </c>
      <c r="B516" s="5">
        <v>0</v>
      </c>
      <c r="C516" s="5">
        <v>0</v>
      </c>
      <c r="D516" s="5">
        <v>1</v>
      </c>
      <c r="E516" s="5">
        <v>205</v>
      </c>
      <c r="F516" s="5">
        <f>ROUND(Source!S501,O516)</f>
        <v>1674.05</v>
      </c>
      <c r="G516" s="5" t="s">
        <v>269</v>
      </c>
      <c r="H516" s="5" t="s">
        <v>270</v>
      </c>
      <c r="I516" s="5"/>
      <c r="J516" s="5"/>
      <c r="K516" s="5">
        <v>205</v>
      </c>
      <c r="L516" s="5">
        <v>14</v>
      </c>
      <c r="M516" s="5">
        <v>3</v>
      </c>
      <c r="N516" s="5" t="s">
        <v>3</v>
      </c>
      <c r="O516" s="5">
        <v>2</v>
      </c>
      <c r="P516" s="5">
        <f>ROUND(Source!DK501,O516)</f>
        <v>1674.05</v>
      </c>
      <c r="Q516" s="5"/>
      <c r="R516" s="5"/>
      <c r="S516" s="5"/>
      <c r="T516" s="5"/>
      <c r="U516" s="5"/>
      <c r="V516" s="5"/>
      <c r="W516" s="5">
        <v>1674.05</v>
      </c>
      <c r="X516" s="5">
        <v>1</v>
      </c>
      <c r="Y516" s="5">
        <v>1674.05</v>
      </c>
      <c r="Z516" s="5">
        <v>1674.05</v>
      </c>
      <c r="AA516" s="5">
        <v>1</v>
      </c>
      <c r="AB516" s="5">
        <v>1674.05</v>
      </c>
    </row>
    <row r="517" spans="1:28" x14ac:dyDescent="0.2">
      <c r="A517" s="5">
        <v>50</v>
      </c>
      <c r="B517" s="5">
        <v>0</v>
      </c>
      <c r="C517" s="5">
        <v>0</v>
      </c>
      <c r="D517" s="5">
        <v>1</v>
      </c>
      <c r="E517" s="5">
        <v>232</v>
      </c>
      <c r="F517" s="5">
        <f>ROUND(Source!BC501,O517)</f>
        <v>0</v>
      </c>
      <c r="G517" s="5" t="s">
        <v>271</v>
      </c>
      <c r="H517" s="5" t="s">
        <v>272</v>
      </c>
      <c r="I517" s="5"/>
      <c r="J517" s="5"/>
      <c r="K517" s="5">
        <v>232</v>
      </c>
      <c r="L517" s="5">
        <v>15</v>
      </c>
      <c r="M517" s="5">
        <v>3</v>
      </c>
      <c r="N517" s="5" t="s">
        <v>3</v>
      </c>
      <c r="O517" s="5">
        <v>2</v>
      </c>
      <c r="P517" s="5">
        <f>ROUND(Source!EU501,O517)</f>
        <v>0</v>
      </c>
      <c r="Q517" s="5"/>
      <c r="R517" s="5"/>
      <c r="S517" s="5"/>
      <c r="T517" s="5"/>
      <c r="U517" s="5"/>
      <c r="V517" s="5"/>
      <c r="W517" s="5">
        <v>0</v>
      </c>
      <c r="X517" s="5">
        <v>1</v>
      </c>
      <c r="Y517" s="5">
        <v>0</v>
      </c>
      <c r="Z517" s="5">
        <v>0</v>
      </c>
      <c r="AA517" s="5">
        <v>1</v>
      </c>
      <c r="AB517" s="5">
        <v>0</v>
      </c>
    </row>
    <row r="518" spans="1:28" x14ac:dyDescent="0.2">
      <c r="A518" s="5">
        <v>50</v>
      </c>
      <c r="B518" s="5">
        <v>0</v>
      </c>
      <c r="C518" s="5">
        <v>0</v>
      </c>
      <c r="D518" s="5">
        <v>1</v>
      </c>
      <c r="E518" s="5">
        <v>214</v>
      </c>
      <c r="F518" s="5">
        <f>ROUND(Source!AS501,O518)</f>
        <v>6092.39</v>
      </c>
      <c r="G518" s="5" t="s">
        <v>273</v>
      </c>
      <c r="H518" s="5" t="s">
        <v>274</v>
      </c>
      <c r="I518" s="5"/>
      <c r="J518" s="5"/>
      <c r="K518" s="5">
        <v>214</v>
      </c>
      <c r="L518" s="5">
        <v>16</v>
      </c>
      <c r="M518" s="5">
        <v>3</v>
      </c>
      <c r="N518" s="5" t="s">
        <v>3</v>
      </c>
      <c r="O518" s="5">
        <v>2</v>
      </c>
      <c r="P518" s="5">
        <f>ROUND(Source!EK501,O518)</f>
        <v>6092.39</v>
      </c>
      <c r="Q518" s="5"/>
      <c r="R518" s="5"/>
      <c r="S518" s="5"/>
      <c r="T518" s="5"/>
      <c r="U518" s="5"/>
      <c r="V518" s="5"/>
      <c r="W518" s="5">
        <v>6092.39</v>
      </c>
      <c r="X518" s="5">
        <v>1</v>
      </c>
      <c r="Y518" s="5">
        <v>6092.39</v>
      </c>
      <c r="Z518" s="5">
        <v>6092.39</v>
      </c>
      <c r="AA518" s="5">
        <v>1</v>
      </c>
      <c r="AB518" s="5">
        <v>6092.39</v>
      </c>
    </row>
    <row r="519" spans="1:28" x14ac:dyDescent="0.2">
      <c r="A519" s="5">
        <v>50</v>
      </c>
      <c r="B519" s="5">
        <v>0</v>
      </c>
      <c r="C519" s="5">
        <v>0</v>
      </c>
      <c r="D519" s="5">
        <v>1</v>
      </c>
      <c r="E519" s="5">
        <v>215</v>
      </c>
      <c r="F519" s="5">
        <f>ROUND(Source!AT501,O519)</f>
        <v>832.71</v>
      </c>
      <c r="G519" s="5" t="s">
        <v>275</v>
      </c>
      <c r="H519" s="5" t="s">
        <v>276</v>
      </c>
      <c r="I519" s="5"/>
      <c r="J519" s="5"/>
      <c r="K519" s="5">
        <v>215</v>
      </c>
      <c r="L519" s="5">
        <v>17</v>
      </c>
      <c r="M519" s="5">
        <v>3</v>
      </c>
      <c r="N519" s="5" t="s">
        <v>3</v>
      </c>
      <c r="O519" s="5">
        <v>2</v>
      </c>
      <c r="P519" s="5">
        <f>ROUND(Source!EL501,O519)</f>
        <v>832.71</v>
      </c>
      <c r="Q519" s="5"/>
      <c r="R519" s="5"/>
      <c r="S519" s="5"/>
      <c r="T519" s="5"/>
      <c r="U519" s="5"/>
      <c r="V519" s="5"/>
      <c r="W519" s="5">
        <v>832.71</v>
      </c>
      <c r="X519" s="5">
        <v>1</v>
      </c>
      <c r="Y519" s="5">
        <v>832.71</v>
      </c>
      <c r="Z519" s="5">
        <v>832.71</v>
      </c>
      <c r="AA519" s="5">
        <v>1</v>
      </c>
      <c r="AB519" s="5">
        <v>832.71</v>
      </c>
    </row>
    <row r="520" spans="1:28" x14ac:dyDescent="0.2">
      <c r="A520" s="5">
        <v>50</v>
      </c>
      <c r="B520" s="5">
        <v>0</v>
      </c>
      <c r="C520" s="5">
        <v>0</v>
      </c>
      <c r="D520" s="5">
        <v>1</v>
      </c>
      <c r="E520" s="5">
        <v>217</v>
      </c>
      <c r="F520" s="5">
        <f>ROUND(Source!AU501,O520)</f>
        <v>0</v>
      </c>
      <c r="G520" s="5" t="s">
        <v>277</v>
      </c>
      <c r="H520" s="5" t="s">
        <v>278</v>
      </c>
      <c r="I520" s="5"/>
      <c r="J520" s="5"/>
      <c r="K520" s="5">
        <v>217</v>
      </c>
      <c r="L520" s="5">
        <v>18</v>
      </c>
      <c r="M520" s="5">
        <v>3</v>
      </c>
      <c r="N520" s="5" t="s">
        <v>3</v>
      </c>
      <c r="O520" s="5">
        <v>2</v>
      </c>
      <c r="P520" s="5">
        <f>ROUND(Source!EM501,O520)</f>
        <v>0</v>
      </c>
      <c r="Q520" s="5"/>
      <c r="R520" s="5"/>
      <c r="S520" s="5"/>
      <c r="T520" s="5"/>
      <c r="U520" s="5"/>
      <c r="V520" s="5"/>
      <c r="W520" s="5">
        <v>0</v>
      </c>
      <c r="X520" s="5">
        <v>1</v>
      </c>
      <c r="Y520" s="5">
        <v>0</v>
      </c>
      <c r="Z520" s="5">
        <v>0</v>
      </c>
      <c r="AA520" s="5">
        <v>1</v>
      </c>
      <c r="AB520" s="5">
        <v>0</v>
      </c>
    </row>
    <row r="521" spans="1:28" x14ac:dyDescent="0.2">
      <c r="A521" s="5">
        <v>50</v>
      </c>
      <c r="B521" s="5">
        <v>0</v>
      </c>
      <c r="C521" s="5">
        <v>0</v>
      </c>
      <c r="D521" s="5">
        <v>1</v>
      </c>
      <c r="E521" s="5">
        <v>230</v>
      </c>
      <c r="F521" s="5">
        <f>ROUND(Source!BA501,O521)</f>
        <v>0</v>
      </c>
      <c r="G521" s="5" t="s">
        <v>279</v>
      </c>
      <c r="H521" s="5" t="s">
        <v>280</v>
      </c>
      <c r="I521" s="5"/>
      <c r="J521" s="5"/>
      <c r="K521" s="5">
        <v>230</v>
      </c>
      <c r="L521" s="5">
        <v>19</v>
      </c>
      <c r="M521" s="5">
        <v>3</v>
      </c>
      <c r="N521" s="5" t="s">
        <v>3</v>
      </c>
      <c r="O521" s="5">
        <v>2</v>
      </c>
      <c r="P521" s="5">
        <f>ROUND(Source!ES501,O521)</f>
        <v>0</v>
      </c>
      <c r="Q521" s="5"/>
      <c r="R521" s="5"/>
      <c r="S521" s="5"/>
      <c r="T521" s="5"/>
      <c r="U521" s="5"/>
      <c r="V521" s="5"/>
      <c r="W521" s="5">
        <v>0</v>
      </c>
      <c r="X521" s="5">
        <v>1</v>
      </c>
      <c r="Y521" s="5">
        <v>0</v>
      </c>
      <c r="Z521" s="5">
        <v>0</v>
      </c>
      <c r="AA521" s="5">
        <v>1</v>
      </c>
      <c r="AB521" s="5">
        <v>0</v>
      </c>
    </row>
    <row r="522" spans="1:28" x14ac:dyDescent="0.2">
      <c r="A522" s="5">
        <v>50</v>
      </c>
      <c r="B522" s="5">
        <v>0</v>
      </c>
      <c r="C522" s="5">
        <v>0</v>
      </c>
      <c r="D522" s="5">
        <v>1</v>
      </c>
      <c r="E522" s="5">
        <v>206</v>
      </c>
      <c r="F522" s="5">
        <f>ROUND(Source!T501,O522)</f>
        <v>0</v>
      </c>
      <c r="G522" s="5" t="s">
        <v>281</v>
      </c>
      <c r="H522" s="5" t="s">
        <v>282</v>
      </c>
      <c r="I522" s="5"/>
      <c r="J522" s="5"/>
      <c r="K522" s="5">
        <v>206</v>
      </c>
      <c r="L522" s="5">
        <v>20</v>
      </c>
      <c r="M522" s="5">
        <v>3</v>
      </c>
      <c r="N522" s="5" t="s">
        <v>3</v>
      </c>
      <c r="O522" s="5">
        <v>2</v>
      </c>
      <c r="P522" s="5">
        <f>ROUND(Source!DL501,O522)</f>
        <v>0</v>
      </c>
      <c r="Q522" s="5"/>
      <c r="R522" s="5"/>
      <c r="S522" s="5"/>
      <c r="T522" s="5"/>
      <c r="U522" s="5"/>
      <c r="V522" s="5"/>
      <c r="W522" s="5">
        <v>0</v>
      </c>
      <c r="X522" s="5">
        <v>1</v>
      </c>
      <c r="Y522" s="5">
        <v>0</v>
      </c>
      <c r="Z522" s="5">
        <v>0</v>
      </c>
      <c r="AA522" s="5">
        <v>1</v>
      </c>
      <c r="AB522" s="5">
        <v>0</v>
      </c>
    </row>
    <row r="523" spans="1:28" x14ac:dyDescent="0.2">
      <c r="A523" s="5">
        <v>50</v>
      </c>
      <c r="B523" s="5">
        <v>0</v>
      </c>
      <c r="C523" s="5">
        <v>0</v>
      </c>
      <c r="D523" s="5">
        <v>1</v>
      </c>
      <c r="E523" s="5">
        <v>207</v>
      </c>
      <c r="F523" s="5">
        <f>ROUND(Source!U501,O523)</f>
        <v>2.2244799999999998</v>
      </c>
      <c r="G523" s="5" t="s">
        <v>283</v>
      </c>
      <c r="H523" s="5" t="s">
        <v>284</v>
      </c>
      <c r="I523" s="5"/>
      <c r="J523" s="5"/>
      <c r="K523" s="5">
        <v>207</v>
      </c>
      <c r="L523" s="5">
        <v>21</v>
      </c>
      <c r="M523" s="5">
        <v>3</v>
      </c>
      <c r="N523" s="5" t="s">
        <v>3</v>
      </c>
      <c r="O523" s="5">
        <v>7</v>
      </c>
      <c r="P523" s="5">
        <f>ROUND(Source!DM501,O523)</f>
        <v>2.2244799999999998</v>
      </c>
      <c r="Q523" s="5"/>
      <c r="R523" s="5"/>
      <c r="S523" s="5"/>
      <c r="T523" s="5"/>
      <c r="U523" s="5"/>
      <c r="V523" s="5"/>
      <c r="W523" s="5">
        <v>2.2244799999999998</v>
      </c>
      <c r="X523" s="5">
        <v>1</v>
      </c>
      <c r="Y523" s="5">
        <v>2.2244799999999998</v>
      </c>
      <c r="Z523" s="5">
        <v>2.2244799999999998</v>
      </c>
      <c r="AA523" s="5">
        <v>1</v>
      </c>
      <c r="AB523" s="5">
        <v>2.2244799999999998</v>
      </c>
    </row>
    <row r="524" spans="1:28" x14ac:dyDescent="0.2">
      <c r="A524" s="5">
        <v>50</v>
      </c>
      <c r="B524" s="5">
        <v>0</v>
      </c>
      <c r="C524" s="5">
        <v>0</v>
      </c>
      <c r="D524" s="5">
        <v>1</v>
      </c>
      <c r="E524" s="5">
        <v>208</v>
      </c>
      <c r="F524" s="5">
        <f>ROUND(Source!V501,O524)</f>
        <v>7.6639999999999998E-3</v>
      </c>
      <c r="G524" s="5" t="s">
        <v>285</v>
      </c>
      <c r="H524" s="5" t="s">
        <v>286</v>
      </c>
      <c r="I524" s="5"/>
      <c r="J524" s="5"/>
      <c r="K524" s="5">
        <v>208</v>
      </c>
      <c r="L524" s="5">
        <v>22</v>
      </c>
      <c r="M524" s="5">
        <v>3</v>
      </c>
      <c r="N524" s="5" t="s">
        <v>3</v>
      </c>
      <c r="O524" s="5">
        <v>7</v>
      </c>
      <c r="P524" s="5">
        <f>ROUND(Source!DN501,O524)</f>
        <v>7.6639999999999998E-3</v>
      </c>
      <c r="Q524" s="5"/>
      <c r="R524" s="5"/>
      <c r="S524" s="5"/>
      <c r="T524" s="5"/>
      <c r="U524" s="5"/>
      <c r="V524" s="5"/>
      <c r="W524" s="5">
        <v>7.6639999999999998E-3</v>
      </c>
      <c r="X524" s="5">
        <v>1</v>
      </c>
      <c r="Y524" s="5">
        <v>7.6639999999999998E-3</v>
      </c>
      <c r="Z524" s="5">
        <v>7.6639999999999998E-3</v>
      </c>
      <c r="AA524" s="5">
        <v>1</v>
      </c>
      <c r="AB524" s="5">
        <v>7.6639999999999998E-3</v>
      </c>
    </row>
    <row r="525" spans="1:28" x14ac:dyDescent="0.2">
      <c r="A525" s="5">
        <v>50</v>
      </c>
      <c r="B525" s="5">
        <v>0</v>
      </c>
      <c r="C525" s="5">
        <v>0</v>
      </c>
      <c r="D525" s="5">
        <v>1</v>
      </c>
      <c r="E525" s="5">
        <v>209</v>
      </c>
      <c r="F525" s="5">
        <f>ROUND(Source!W501,O525)</f>
        <v>0</v>
      </c>
      <c r="G525" s="5" t="s">
        <v>287</v>
      </c>
      <c r="H525" s="5" t="s">
        <v>288</v>
      </c>
      <c r="I525" s="5"/>
      <c r="J525" s="5"/>
      <c r="K525" s="5">
        <v>209</v>
      </c>
      <c r="L525" s="5">
        <v>23</v>
      </c>
      <c r="M525" s="5">
        <v>3</v>
      </c>
      <c r="N525" s="5" t="s">
        <v>3</v>
      </c>
      <c r="O525" s="5">
        <v>2</v>
      </c>
      <c r="P525" s="5">
        <f>ROUND(Source!DO501,O525)</f>
        <v>0</v>
      </c>
      <c r="Q525" s="5"/>
      <c r="R525" s="5"/>
      <c r="S525" s="5"/>
      <c r="T525" s="5"/>
      <c r="U525" s="5"/>
      <c r="V525" s="5"/>
      <c r="W525" s="5">
        <v>0</v>
      </c>
      <c r="X525" s="5">
        <v>1</v>
      </c>
      <c r="Y525" s="5">
        <v>0</v>
      </c>
      <c r="Z525" s="5">
        <v>0</v>
      </c>
      <c r="AA525" s="5">
        <v>1</v>
      </c>
      <c r="AB525" s="5">
        <v>0</v>
      </c>
    </row>
    <row r="526" spans="1:28" x14ac:dyDescent="0.2">
      <c r="A526" s="5">
        <v>50</v>
      </c>
      <c r="B526" s="5">
        <v>0</v>
      </c>
      <c r="C526" s="5">
        <v>0</v>
      </c>
      <c r="D526" s="5">
        <v>1</v>
      </c>
      <c r="E526" s="5">
        <v>233</v>
      </c>
      <c r="F526" s="5">
        <f>ROUND(Source!BD501,O526)</f>
        <v>0</v>
      </c>
      <c r="G526" s="5" t="s">
        <v>289</v>
      </c>
      <c r="H526" s="5" t="s">
        <v>290</v>
      </c>
      <c r="I526" s="5"/>
      <c r="J526" s="5"/>
      <c r="K526" s="5">
        <v>233</v>
      </c>
      <c r="L526" s="5">
        <v>24</v>
      </c>
      <c r="M526" s="5">
        <v>3</v>
      </c>
      <c r="N526" s="5" t="s">
        <v>3</v>
      </c>
      <c r="O526" s="5">
        <v>2</v>
      </c>
      <c r="P526" s="5">
        <f>ROUND(Source!EV501,O526)</f>
        <v>0</v>
      </c>
      <c r="Q526" s="5"/>
      <c r="R526" s="5"/>
      <c r="S526" s="5"/>
      <c r="T526" s="5"/>
      <c r="U526" s="5"/>
      <c r="V526" s="5"/>
      <c r="W526" s="5">
        <v>0</v>
      </c>
      <c r="X526" s="5">
        <v>1</v>
      </c>
      <c r="Y526" s="5">
        <v>0</v>
      </c>
      <c r="Z526" s="5">
        <v>0</v>
      </c>
      <c r="AA526" s="5">
        <v>1</v>
      </c>
      <c r="AB526" s="5">
        <v>0</v>
      </c>
    </row>
    <row r="527" spans="1:28" x14ac:dyDescent="0.2">
      <c r="A527" s="5">
        <v>50</v>
      </c>
      <c r="B527" s="5">
        <v>0</v>
      </c>
      <c r="C527" s="5">
        <v>0</v>
      </c>
      <c r="D527" s="5">
        <v>1</v>
      </c>
      <c r="E527" s="5">
        <v>210</v>
      </c>
      <c r="F527" s="5">
        <f>ROUND(Source!X501,O527)</f>
        <v>1670.37</v>
      </c>
      <c r="G527" s="5" t="s">
        <v>291</v>
      </c>
      <c r="H527" s="5" t="s">
        <v>292</v>
      </c>
      <c r="I527" s="5"/>
      <c r="J527" s="5"/>
      <c r="K527" s="5">
        <v>210</v>
      </c>
      <c r="L527" s="5">
        <v>25</v>
      </c>
      <c r="M527" s="5">
        <v>3</v>
      </c>
      <c r="N527" s="5" t="s">
        <v>3</v>
      </c>
      <c r="O527" s="5">
        <v>2</v>
      </c>
      <c r="P527" s="5">
        <f>ROUND(Source!DP501,O527)</f>
        <v>1670.37</v>
      </c>
      <c r="Q527" s="5"/>
      <c r="R527" s="5"/>
      <c r="S527" s="5"/>
      <c r="T527" s="5"/>
      <c r="U527" s="5"/>
      <c r="V527" s="5"/>
      <c r="W527" s="5">
        <v>1670.37</v>
      </c>
      <c r="X527" s="5">
        <v>1</v>
      </c>
      <c r="Y527" s="5">
        <v>1670.37</v>
      </c>
      <c r="Z527" s="5">
        <v>1670.37</v>
      </c>
      <c r="AA527" s="5">
        <v>1</v>
      </c>
      <c r="AB527" s="5">
        <v>1670.37</v>
      </c>
    </row>
    <row r="528" spans="1:28" x14ac:dyDescent="0.2">
      <c r="A528" s="5">
        <v>50</v>
      </c>
      <c r="B528" s="5">
        <v>0</v>
      </c>
      <c r="C528" s="5">
        <v>0</v>
      </c>
      <c r="D528" s="5">
        <v>1</v>
      </c>
      <c r="E528" s="5">
        <v>211</v>
      </c>
      <c r="F528" s="5">
        <f>ROUND(Source!Y501,O528)</f>
        <v>830.15</v>
      </c>
      <c r="G528" s="5" t="s">
        <v>293</v>
      </c>
      <c r="H528" s="5" t="s">
        <v>294</v>
      </c>
      <c r="I528" s="5"/>
      <c r="J528" s="5"/>
      <c r="K528" s="5">
        <v>211</v>
      </c>
      <c r="L528" s="5">
        <v>26</v>
      </c>
      <c r="M528" s="5">
        <v>3</v>
      </c>
      <c r="N528" s="5" t="s">
        <v>3</v>
      </c>
      <c r="O528" s="5">
        <v>2</v>
      </c>
      <c r="P528" s="5">
        <f>ROUND(Source!DQ501,O528)</f>
        <v>830.15</v>
      </c>
      <c r="Q528" s="5"/>
      <c r="R528" s="5"/>
      <c r="S528" s="5"/>
      <c r="T528" s="5"/>
      <c r="U528" s="5"/>
      <c r="V528" s="5"/>
      <c r="W528" s="5">
        <v>830.15</v>
      </c>
      <c r="X528" s="5">
        <v>1</v>
      </c>
      <c r="Y528" s="5">
        <v>830.15</v>
      </c>
      <c r="Z528" s="5">
        <v>830.15</v>
      </c>
      <c r="AA528" s="5">
        <v>1</v>
      </c>
      <c r="AB528" s="5">
        <v>830.15</v>
      </c>
    </row>
    <row r="529" spans="1:255" x14ac:dyDescent="0.2">
      <c r="A529" s="5">
        <v>50</v>
      </c>
      <c r="B529" s="5">
        <v>0</v>
      </c>
      <c r="C529" s="5">
        <v>0</v>
      </c>
      <c r="D529" s="5">
        <v>1</v>
      </c>
      <c r="E529" s="5">
        <v>224</v>
      </c>
      <c r="F529" s="5">
        <f>ROUND(Source!AR501,O529)</f>
        <v>6925.1</v>
      </c>
      <c r="G529" s="5" t="s">
        <v>295</v>
      </c>
      <c r="H529" s="5" t="s">
        <v>296</v>
      </c>
      <c r="I529" s="5"/>
      <c r="J529" s="5"/>
      <c r="K529" s="5">
        <v>224</v>
      </c>
      <c r="L529" s="5">
        <v>27</v>
      </c>
      <c r="M529" s="5">
        <v>3</v>
      </c>
      <c r="N529" s="5" t="s">
        <v>3</v>
      </c>
      <c r="O529" s="5">
        <v>2</v>
      </c>
      <c r="P529" s="5">
        <f>ROUND(Source!EJ501,O529)</f>
        <v>6925.1</v>
      </c>
      <c r="Q529" s="5"/>
      <c r="R529" s="5"/>
      <c r="S529" s="5"/>
      <c r="T529" s="5"/>
      <c r="U529" s="5"/>
      <c r="V529" s="5"/>
      <c r="W529" s="5">
        <v>6925.1</v>
      </c>
      <c r="X529" s="5">
        <v>1</v>
      </c>
      <c r="Y529" s="5">
        <v>6925.1</v>
      </c>
      <c r="Z529" s="5">
        <v>6925.1</v>
      </c>
      <c r="AA529" s="5">
        <v>1</v>
      </c>
      <c r="AB529" s="5">
        <v>6925.1</v>
      </c>
    </row>
    <row r="530" spans="1:255" x14ac:dyDescent="0.2">
      <c r="A530" s="5">
        <v>50</v>
      </c>
      <c r="B530" s="5">
        <v>1</v>
      </c>
      <c r="C530" s="5">
        <v>0</v>
      </c>
      <c r="D530" s="5">
        <v>2</v>
      </c>
      <c r="E530" s="5">
        <v>0</v>
      </c>
      <c r="F530" s="5">
        <f>ROUND(F529,O530)</f>
        <v>6925.1</v>
      </c>
      <c r="G530" s="5" t="s">
        <v>451</v>
      </c>
      <c r="H530" s="5" t="s">
        <v>452</v>
      </c>
      <c r="I530" s="5"/>
      <c r="J530" s="5"/>
      <c r="K530" s="5">
        <v>212</v>
      </c>
      <c r="L530" s="5">
        <v>28</v>
      </c>
      <c r="M530" s="5">
        <v>0</v>
      </c>
      <c r="N530" s="5" t="s">
        <v>3</v>
      </c>
      <c r="O530" s="5">
        <v>2</v>
      </c>
      <c r="P530" s="5">
        <f>ROUND(P529,O530)</f>
        <v>6925.1</v>
      </c>
      <c r="Q530" s="5"/>
      <c r="R530" s="5"/>
      <c r="S530" s="5"/>
      <c r="T530" s="5"/>
      <c r="U530" s="5"/>
      <c r="V530" s="5"/>
      <c r="W530" s="5">
        <v>6925.1</v>
      </c>
      <c r="X530" s="5">
        <v>1</v>
      </c>
      <c r="Y530" s="5">
        <v>6925.1</v>
      </c>
      <c r="Z530" s="5">
        <v>6925.1</v>
      </c>
      <c r="AA530" s="5">
        <v>1</v>
      </c>
      <c r="AB530" s="5">
        <v>6925.1</v>
      </c>
    </row>
    <row r="531" spans="1:255" x14ac:dyDescent="0.2">
      <c r="A531" s="5">
        <v>50</v>
      </c>
      <c r="B531" s="5">
        <v>1</v>
      </c>
      <c r="C531" s="5">
        <v>0</v>
      </c>
      <c r="D531" s="5">
        <v>2</v>
      </c>
      <c r="E531" s="5">
        <v>0</v>
      </c>
      <c r="F531" s="5">
        <f>ROUND(F530*0.2,O531)</f>
        <v>1385.02</v>
      </c>
      <c r="G531" s="5" t="s">
        <v>453</v>
      </c>
      <c r="H531" s="5" t="s">
        <v>454</v>
      </c>
      <c r="I531" s="5"/>
      <c r="J531" s="5"/>
      <c r="K531" s="5">
        <v>212</v>
      </c>
      <c r="L531" s="5">
        <v>29</v>
      </c>
      <c r="M531" s="5">
        <v>0</v>
      </c>
      <c r="N531" s="5" t="s">
        <v>3</v>
      </c>
      <c r="O531" s="5">
        <v>2</v>
      </c>
      <c r="P531" s="5">
        <f>ROUND(P530*0.2,O531)</f>
        <v>1385.02</v>
      </c>
      <c r="Q531" s="5"/>
      <c r="R531" s="5"/>
      <c r="S531" s="5"/>
      <c r="T531" s="5"/>
      <c r="U531" s="5"/>
      <c r="V531" s="5"/>
      <c r="W531" s="5">
        <v>1385.02</v>
      </c>
      <c r="X531" s="5">
        <v>1</v>
      </c>
      <c r="Y531" s="5">
        <v>1385.02</v>
      </c>
      <c r="Z531" s="5">
        <v>1385.02</v>
      </c>
      <c r="AA531" s="5">
        <v>1</v>
      </c>
      <c r="AB531" s="5">
        <v>1385.02</v>
      </c>
    </row>
    <row r="532" spans="1:255" x14ac:dyDescent="0.2">
      <c r="A532" s="5">
        <v>50</v>
      </c>
      <c r="B532" s="5">
        <v>1</v>
      </c>
      <c r="C532" s="5">
        <v>0</v>
      </c>
      <c r="D532" s="5">
        <v>2</v>
      </c>
      <c r="E532" s="5">
        <v>213</v>
      </c>
      <c r="F532" s="5">
        <f>ROUND(F530+F531,O532)</f>
        <v>8310.1200000000008</v>
      </c>
      <c r="G532" s="5" t="s">
        <v>455</v>
      </c>
      <c r="H532" s="5" t="s">
        <v>295</v>
      </c>
      <c r="I532" s="5"/>
      <c r="J532" s="5"/>
      <c r="K532" s="5">
        <v>212</v>
      </c>
      <c r="L532" s="5">
        <v>30</v>
      </c>
      <c r="M532" s="5">
        <v>0</v>
      </c>
      <c r="N532" s="5" t="s">
        <v>3</v>
      </c>
      <c r="O532" s="5">
        <v>2</v>
      </c>
      <c r="P532" s="5">
        <f>ROUND(P530+P531,O532)</f>
        <v>8310.1200000000008</v>
      </c>
      <c r="Q532" s="5"/>
      <c r="R532" s="5"/>
      <c r="S532" s="5"/>
      <c r="T532" s="5"/>
      <c r="U532" s="5"/>
      <c r="V532" s="5"/>
      <c r="W532" s="5">
        <v>8310.1200000000008</v>
      </c>
      <c r="X532" s="5">
        <v>1</v>
      </c>
      <c r="Y532" s="5">
        <v>8310.1200000000008</v>
      </c>
      <c r="Z532" s="5">
        <v>8310.1200000000008</v>
      </c>
      <c r="AA532" s="5">
        <v>1</v>
      </c>
      <c r="AB532" s="5">
        <v>8310.1200000000008</v>
      </c>
    </row>
    <row r="534" spans="1:255" x14ac:dyDescent="0.2">
      <c r="A534" s="1">
        <v>3</v>
      </c>
      <c r="B534" s="1">
        <v>1</v>
      </c>
      <c r="C534" s="1"/>
      <c r="D534" s="1">
        <f>ROW(A597)</f>
        <v>597</v>
      </c>
      <c r="E534" s="1"/>
      <c r="F534" s="1" t="s">
        <v>456</v>
      </c>
      <c r="G534" s="1" t="s">
        <v>457</v>
      </c>
      <c r="H534" s="1" t="s">
        <v>3</v>
      </c>
      <c r="I534" s="1">
        <v>0</v>
      </c>
      <c r="J534" s="1" t="s">
        <v>3</v>
      </c>
      <c r="K534" s="1">
        <v>-1</v>
      </c>
      <c r="L534" s="1" t="s">
        <v>456</v>
      </c>
      <c r="M534" s="1" t="s">
        <v>3</v>
      </c>
      <c r="N534" s="1"/>
      <c r="O534" s="1"/>
      <c r="P534" s="1"/>
      <c r="Q534" s="1"/>
      <c r="R534" s="1"/>
      <c r="S534" s="1">
        <v>0</v>
      </c>
      <c r="T534" s="1">
        <v>0</v>
      </c>
      <c r="U534" s="1" t="s">
        <v>3</v>
      </c>
      <c r="V534" s="1">
        <v>0</v>
      </c>
      <c r="W534" s="1"/>
      <c r="X534" s="1"/>
      <c r="Y534" s="1"/>
      <c r="Z534" s="1"/>
      <c r="AA534" s="1"/>
      <c r="AB534" s="1" t="s">
        <v>3</v>
      </c>
      <c r="AC534" s="1" t="s">
        <v>3</v>
      </c>
      <c r="AD534" s="1" t="s">
        <v>3</v>
      </c>
      <c r="AE534" s="1" t="s">
        <v>3</v>
      </c>
      <c r="AF534" s="1" t="s">
        <v>3</v>
      </c>
      <c r="AG534" s="1" t="s">
        <v>3</v>
      </c>
      <c r="AH534" s="1"/>
      <c r="AI534" s="1"/>
      <c r="AJ534" s="1"/>
      <c r="AK534" s="1"/>
      <c r="AL534" s="1"/>
      <c r="AM534" s="1"/>
      <c r="AN534" s="1"/>
      <c r="AO534" s="1"/>
      <c r="AP534" s="1" t="s">
        <v>3</v>
      </c>
      <c r="AQ534" s="1" t="s">
        <v>3</v>
      </c>
      <c r="AR534" s="1" t="s">
        <v>3</v>
      </c>
      <c r="AS534" s="1"/>
      <c r="AT534" s="1"/>
      <c r="AU534" s="1"/>
      <c r="AV534" s="1"/>
      <c r="AW534" s="1"/>
      <c r="AX534" s="1"/>
      <c r="AY534" s="1"/>
      <c r="AZ534" s="1" t="s">
        <v>3</v>
      </c>
      <c r="BA534" s="1"/>
      <c r="BB534" s="1" t="s">
        <v>3</v>
      </c>
      <c r="BC534" s="1" t="s">
        <v>3</v>
      </c>
      <c r="BD534" s="1" t="s">
        <v>3</v>
      </c>
      <c r="BE534" s="1" t="s">
        <v>3</v>
      </c>
      <c r="BF534" s="1" t="s">
        <v>3</v>
      </c>
      <c r="BG534" s="1" t="s">
        <v>3</v>
      </c>
      <c r="BH534" s="1" t="s">
        <v>3</v>
      </c>
      <c r="BI534" s="1" t="s">
        <v>3</v>
      </c>
      <c r="BJ534" s="1" t="s">
        <v>3</v>
      </c>
      <c r="BK534" s="1" t="s">
        <v>3</v>
      </c>
      <c r="BL534" s="1" t="s">
        <v>3</v>
      </c>
      <c r="BM534" s="1" t="s">
        <v>3</v>
      </c>
      <c r="BN534" s="1" t="s">
        <v>3</v>
      </c>
      <c r="BO534" s="1" t="s">
        <v>3</v>
      </c>
      <c r="BP534" s="1" t="s">
        <v>3</v>
      </c>
      <c r="BQ534" s="1"/>
      <c r="BR534" s="1"/>
      <c r="BS534" s="1"/>
      <c r="BT534" s="1"/>
      <c r="BU534" s="1"/>
      <c r="BV534" s="1"/>
      <c r="BW534" s="1"/>
      <c r="BX534" s="1">
        <v>0</v>
      </c>
      <c r="BY534" s="1"/>
      <c r="BZ534" s="1"/>
      <c r="CA534" s="1"/>
      <c r="CB534" s="1"/>
      <c r="CC534" s="1"/>
      <c r="CD534" s="1"/>
      <c r="CE534" s="1"/>
      <c r="CF534" s="1">
        <v>0</v>
      </c>
      <c r="CG534" s="1">
        <v>0</v>
      </c>
      <c r="CH534" s="1"/>
      <c r="CI534" s="1" t="s">
        <v>3</v>
      </c>
      <c r="CJ534" s="1" t="s">
        <v>3</v>
      </c>
      <c r="CK534" t="s">
        <v>3</v>
      </c>
      <c r="CL534" t="s">
        <v>3</v>
      </c>
      <c r="CM534" t="s">
        <v>3</v>
      </c>
      <c r="CN534" t="s">
        <v>3</v>
      </c>
      <c r="CO534" t="s">
        <v>3</v>
      </c>
      <c r="CP534" t="s">
        <v>3</v>
      </c>
      <c r="CQ534" t="s">
        <v>3</v>
      </c>
    </row>
    <row r="536" spans="1:255" x14ac:dyDescent="0.2">
      <c r="A536" s="3">
        <v>52</v>
      </c>
      <c r="B536" s="3">
        <f t="shared" ref="B536:G536" si="633">B597</f>
        <v>1</v>
      </c>
      <c r="C536" s="3">
        <f t="shared" si="633"/>
        <v>3</v>
      </c>
      <c r="D536" s="3">
        <f t="shared" si="633"/>
        <v>534</v>
      </c>
      <c r="E536" s="3">
        <f t="shared" si="633"/>
        <v>0</v>
      </c>
      <c r="F536" s="3" t="str">
        <f t="shared" si="633"/>
        <v>09-01-01</v>
      </c>
      <c r="G536" s="3" t="str">
        <f t="shared" si="633"/>
        <v>ПНР ВЛИ-0,4 кВ</v>
      </c>
      <c r="H536" s="3"/>
      <c r="I536" s="3"/>
      <c r="J536" s="3"/>
      <c r="K536" s="3"/>
      <c r="L536" s="3"/>
      <c r="M536" s="3"/>
      <c r="N536" s="3"/>
      <c r="O536" s="3">
        <f t="shared" ref="O536:AT536" si="634">O597</f>
        <v>13972.26</v>
      </c>
      <c r="P536" s="3">
        <f t="shared" si="634"/>
        <v>0</v>
      </c>
      <c r="Q536" s="3">
        <f t="shared" si="634"/>
        <v>0</v>
      </c>
      <c r="R536" s="3">
        <f t="shared" si="634"/>
        <v>0</v>
      </c>
      <c r="S536" s="3">
        <f t="shared" si="634"/>
        <v>13972.26</v>
      </c>
      <c r="T536" s="3">
        <f t="shared" si="634"/>
        <v>0</v>
      </c>
      <c r="U536" s="3">
        <f t="shared" si="634"/>
        <v>12.95712</v>
      </c>
      <c r="V536" s="3">
        <f t="shared" si="634"/>
        <v>0</v>
      </c>
      <c r="W536" s="3">
        <f t="shared" si="634"/>
        <v>0</v>
      </c>
      <c r="X536" s="3">
        <f t="shared" si="634"/>
        <v>10339.469999999999</v>
      </c>
      <c r="Y536" s="3">
        <f t="shared" si="634"/>
        <v>5030.01</v>
      </c>
      <c r="Z536" s="3">
        <f t="shared" si="634"/>
        <v>0</v>
      </c>
      <c r="AA536" s="3">
        <f t="shared" si="634"/>
        <v>0</v>
      </c>
      <c r="AB536" s="3">
        <f t="shared" si="634"/>
        <v>0</v>
      </c>
      <c r="AC536" s="3">
        <f t="shared" si="634"/>
        <v>0</v>
      </c>
      <c r="AD536" s="3">
        <f t="shared" si="634"/>
        <v>0</v>
      </c>
      <c r="AE536" s="3">
        <f t="shared" si="634"/>
        <v>0</v>
      </c>
      <c r="AF536" s="3">
        <f t="shared" si="634"/>
        <v>0</v>
      </c>
      <c r="AG536" s="3">
        <f t="shared" si="634"/>
        <v>0</v>
      </c>
      <c r="AH536" s="3">
        <f t="shared" si="634"/>
        <v>0</v>
      </c>
      <c r="AI536" s="3">
        <f t="shared" si="634"/>
        <v>0</v>
      </c>
      <c r="AJ536" s="3">
        <f t="shared" si="634"/>
        <v>0</v>
      </c>
      <c r="AK536" s="3">
        <f t="shared" si="634"/>
        <v>0</v>
      </c>
      <c r="AL536" s="3">
        <f t="shared" si="634"/>
        <v>0</v>
      </c>
      <c r="AM536" s="3">
        <f t="shared" si="634"/>
        <v>0</v>
      </c>
      <c r="AN536" s="3">
        <f t="shared" si="634"/>
        <v>0</v>
      </c>
      <c r="AO536" s="3">
        <f t="shared" si="634"/>
        <v>0</v>
      </c>
      <c r="AP536" s="3">
        <f t="shared" si="634"/>
        <v>0</v>
      </c>
      <c r="AQ536" s="3">
        <f t="shared" si="634"/>
        <v>0</v>
      </c>
      <c r="AR536" s="3">
        <f t="shared" si="634"/>
        <v>29341.74</v>
      </c>
      <c r="AS536" s="3">
        <f t="shared" si="634"/>
        <v>0</v>
      </c>
      <c r="AT536" s="3">
        <f t="shared" si="634"/>
        <v>0</v>
      </c>
      <c r="AU536" s="3">
        <f t="shared" ref="AU536:BZ536" si="635">AU597</f>
        <v>29341.74</v>
      </c>
      <c r="AV536" s="3">
        <f t="shared" si="635"/>
        <v>0</v>
      </c>
      <c r="AW536" s="3">
        <f t="shared" si="635"/>
        <v>0</v>
      </c>
      <c r="AX536" s="3">
        <f t="shared" si="635"/>
        <v>0</v>
      </c>
      <c r="AY536" s="3">
        <f t="shared" si="635"/>
        <v>0</v>
      </c>
      <c r="AZ536" s="3">
        <f t="shared" si="635"/>
        <v>0</v>
      </c>
      <c r="BA536" s="3">
        <f t="shared" si="635"/>
        <v>0</v>
      </c>
      <c r="BB536" s="3">
        <f t="shared" si="635"/>
        <v>0</v>
      </c>
      <c r="BC536" s="3">
        <f t="shared" si="635"/>
        <v>0</v>
      </c>
      <c r="BD536" s="3">
        <f t="shared" si="635"/>
        <v>0</v>
      </c>
      <c r="BE536" s="3">
        <f t="shared" si="635"/>
        <v>0</v>
      </c>
      <c r="BF536" s="3">
        <f t="shared" si="635"/>
        <v>0</v>
      </c>
      <c r="BG536" s="3">
        <f t="shared" si="635"/>
        <v>0</v>
      </c>
      <c r="BH536" s="3">
        <f t="shared" si="635"/>
        <v>0</v>
      </c>
      <c r="BI536" s="3">
        <f t="shared" si="635"/>
        <v>0</v>
      </c>
      <c r="BJ536" s="3">
        <f t="shared" si="635"/>
        <v>0</v>
      </c>
      <c r="BK536" s="3">
        <f t="shared" si="635"/>
        <v>0</v>
      </c>
      <c r="BL536" s="3">
        <f t="shared" si="635"/>
        <v>0</v>
      </c>
      <c r="BM536" s="3">
        <f t="shared" si="635"/>
        <v>0</v>
      </c>
      <c r="BN536" s="3">
        <f t="shared" si="635"/>
        <v>0</v>
      </c>
      <c r="BO536" s="3">
        <f t="shared" si="635"/>
        <v>0</v>
      </c>
      <c r="BP536" s="3">
        <f t="shared" si="635"/>
        <v>0</v>
      </c>
      <c r="BQ536" s="3">
        <f t="shared" si="635"/>
        <v>0</v>
      </c>
      <c r="BR536" s="3">
        <f t="shared" si="635"/>
        <v>0</v>
      </c>
      <c r="BS536" s="3">
        <f t="shared" si="635"/>
        <v>0</v>
      </c>
      <c r="BT536" s="3">
        <f t="shared" si="635"/>
        <v>0</v>
      </c>
      <c r="BU536" s="3">
        <f t="shared" si="635"/>
        <v>0</v>
      </c>
      <c r="BV536" s="3">
        <f t="shared" si="635"/>
        <v>0</v>
      </c>
      <c r="BW536" s="3">
        <f t="shared" si="635"/>
        <v>0</v>
      </c>
      <c r="BX536" s="3">
        <f t="shared" si="635"/>
        <v>0</v>
      </c>
      <c r="BY536" s="3">
        <f t="shared" si="635"/>
        <v>0</v>
      </c>
      <c r="BZ536" s="3">
        <f t="shared" si="635"/>
        <v>0</v>
      </c>
      <c r="CA536" s="3">
        <f t="shared" ref="CA536:DF536" si="636">CA597</f>
        <v>0</v>
      </c>
      <c r="CB536" s="3">
        <f t="shared" si="636"/>
        <v>0</v>
      </c>
      <c r="CC536" s="3">
        <f t="shared" si="636"/>
        <v>0</v>
      </c>
      <c r="CD536" s="3">
        <f t="shared" si="636"/>
        <v>0</v>
      </c>
      <c r="CE536" s="3">
        <f t="shared" si="636"/>
        <v>0</v>
      </c>
      <c r="CF536" s="3">
        <f t="shared" si="636"/>
        <v>0</v>
      </c>
      <c r="CG536" s="3">
        <f t="shared" si="636"/>
        <v>0</v>
      </c>
      <c r="CH536" s="3">
        <f t="shared" si="636"/>
        <v>0</v>
      </c>
      <c r="CI536" s="3">
        <f t="shared" si="636"/>
        <v>0</v>
      </c>
      <c r="CJ536" s="3">
        <f t="shared" si="636"/>
        <v>0</v>
      </c>
      <c r="CK536" s="3">
        <f t="shared" si="636"/>
        <v>0</v>
      </c>
      <c r="CL536" s="3">
        <f t="shared" si="636"/>
        <v>0</v>
      </c>
      <c r="CM536" s="3">
        <f t="shared" si="636"/>
        <v>0</v>
      </c>
      <c r="CN536" s="3">
        <f t="shared" si="636"/>
        <v>0</v>
      </c>
      <c r="CO536" s="3">
        <f t="shared" si="636"/>
        <v>0</v>
      </c>
      <c r="CP536" s="3">
        <f t="shared" si="636"/>
        <v>0</v>
      </c>
      <c r="CQ536" s="3">
        <f t="shared" si="636"/>
        <v>0</v>
      </c>
      <c r="CR536" s="3">
        <f t="shared" si="636"/>
        <v>0</v>
      </c>
      <c r="CS536" s="3">
        <f t="shared" si="636"/>
        <v>0</v>
      </c>
      <c r="CT536" s="3">
        <f t="shared" si="636"/>
        <v>0</v>
      </c>
      <c r="CU536" s="3">
        <f t="shared" si="636"/>
        <v>0</v>
      </c>
      <c r="CV536" s="3">
        <f t="shared" si="636"/>
        <v>0</v>
      </c>
      <c r="CW536" s="3">
        <f t="shared" si="636"/>
        <v>0</v>
      </c>
      <c r="CX536" s="3">
        <f t="shared" si="636"/>
        <v>0</v>
      </c>
      <c r="CY536" s="3">
        <f t="shared" si="636"/>
        <v>0</v>
      </c>
      <c r="CZ536" s="3">
        <f t="shared" si="636"/>
        <v>0</v>
      </c>
      <c r="DA536" s="3">
        <f t="shared" si="636"/>
        <v>0</v>
      </c>
      <c r="DB536" s="3">
        <f t="shared" si="636"/>
        <v>0</v>
      </c>
      <c r="DC536" s="3">
        <f t="shared" si="636"/>
        <v>0</v>
      </c>
      <c r="DD536" s="3">
        <f t="shared" si="636"/>
        <v>0</v>
      </c>
      <c r="DE536" s="3">
        <f t="shared" si="636"/>
        <v>0</v>
      </c>
      <c r="DF536" s="3">
        <f t="shared" si="636"/>
        <v>0</v>
      </c>
      <c r="DG536" s="4">
        <f t="shared" ref="DG536:EL536" si="637">DG597</f>
        <v>13972.26</v>
      </c>
      <c r="DH536" s="4">
        <f t="shared" si="637"/>
        <v>0</v>
      </c>
      <c r="DI536" s="4">
        <f t="shared" si="637"/>
        <v>0</v>
      </c>
      <c r="DJ536" s="4">
        <f t="shared" si="637"/>
        <v>0</v>
      </c>
      <c r="DK536" s="4">
        <f t="shared" si="637"/>
        <v>13972.26</v>
      </c>
      <c r="DL536" s="4">
        <f t="shared" si="637"/>
        <v>0</v>
      </c>
      <c r="DM536" s="4">
        <f t="shared" si="637"/>
        <v>12.95712</v>
      </c>
      <c r="DN536" s="4">
        <f t="shared" si="637"/>
        <v>0</v>
      </c>
      <c r="DO536" s="4">
        <f t="shared" si="637"/>
        <v>0</v>
      </c>
      <c r="DP536" s="4">
        <f t="shared" si="637"/>
        <v>10339.469999999999</v>
      </c>
      <c r="DQ536" s="4">
        <f t="shared" si="637"/>
        <v>5030.01</v>
      </c>
      <c r="DR536" s="4">
        <f t="shared" si="637"/>
        <v>0</v>
      </c>
      <c r="DS536" s="4">
        <f t="shared" si="637"/>
        <v>0</v>
      </c>
      <c r="DT536" s="4">
        <f t="shared" si="637"/>
        <v>0</v>
      </c>
      <c r="DU536" s="4">
        <f t="shared" si="637"/>
        <v>0</v>
      </c>
      <c r="DV536" s="4">
        <f t="shared" si="637"/>
        <v>0</v>
      </c>
      <c r="DW536" s="4">
        <f t="shared" si="637"/>
        <v>0</v>
      </c>
      <c r="DX536" s="4">
        <f t="shared" si="637"/>
        <v>0</v>
      </c>
      <c r="DY536" s="4">
        <f t="shared" si="637"/>
        <v>0</v>
      </c>
      <c r="DZ536" s="4">
        <f t="shared" si="637"/>
        <v>0</v>
      </c>
      <c r="EA536" s="4">
        <f t="shared" si="637"/>
        <v>0</v>
      </c>
      <c r="EB536" s="4">
        <f t="shared" si="637"/>
        <v>0</v>
      </c>
      <c r="EC536" s="4">
        <f t="shared" si="637"/>
        <v>0</v>
      </c>
      <c r="ED536" s="4">
        <f t="shared" si="637"/>
        <v>0</v>
      </c>
      <c r="EE536" s="4">
        <f t="shared" si="637"/>
        <v>0</v>
      </c>
      <c r="EF536" s="4">
        <f t="shared" si="637"/>
        <v>0</v>
      </c>
      <c r="EG536" s="4">
        <f t="shared" si="637"/>
        <v>0</v>
      </c>
      <c r="EH536" s="4">
        <f t="shared" si="637"/>
        <v>0</v>
      </c>
      <c r="EI536" s="4">
        <f t="shared" si="637"/>
        <v>0</v>
      </c>
      <c r="EJ536" s="4">
        <f t="shared" si="637"/>
        <v>29341.74</v>
      </c>
      <c r="EK536" s="4">
        <f t="shared" si="637"/>
        <v>0</v>
      </c>
      <c r="EL536" s="4">
        <f t="shared" si="637"/>
        <v>0</v>
      </c>
      <c r="EM536" s="4">
        <f t="shared" ref="EM536:FR536" si="638">EM597</f>
        <v>29341.74</v>
      </c>
      <c r="EN536" s="4">
        <f t="shared" si="638"/>
        <v>0</v>
      </c>
      <c r="EO536" s="4">
        <f t="shared" si="638"/>
        <v>0</v>
      </c>
      <c r="EP536" s="4">
        <f t="shared" si="638"/>
        <v>0</v>
      </c>
      <c r="EQ536" s="4">
        <f t="shared" si="638"/>
        <v>0</v>
      </c>
      <c r="ER536" s="4">
        <f t="shared" si="638"/>
        <v>0</v>
      </c>
      <c r="ES536" s="4">
        <f t="shared" si="638"/>
        <v>0</v>
      </c>
      <c r="ET536" s="4">
        <f t="shared" si="638"/>
        <v>0</v>
      </c>
      <c r="EU536" s="4">
        <f t="shared" si="638"/>
        <v>0</v>
      </c>
      <c r="EV536" s="4">
        <f t="shared" si="638"/>
        <v>0</v>
      </c>
      <c r="EW536" s="4">
        <f t="shared" si="638"/>
        <v>0</v>
      </c>
      <c r="EX536" s="4">
        <f t="shared" si="638"/>
        <v>0</v>
      </c>
      <c r="EY536" s="4">
        <f t="shared" si="638"/>
        <v>0</v>
      </c>
      <c r="EZ536" s="4">
        <f t="shared" si="638"/>
        <v>0</v>
      </c>
      <c r="FA536" s="4">
        <f t="shared" si="638"/>
        <v>0</v>
      </c>
      <c r="FB536" s="4">
        <f t="shared" si="638"/>
        <v>0</v>
      </c>
      <c r="FC536" s="4">
        <f t="shared" si="638"/>
        <v>0</v>
      </c>
      <c r="FD536" s="4">
        <f t="shared" si="638"/>
        <v>0</v>
      </c>
      <c r="FE536" s="4">
        <f t="shared" si="638"/>
        <v>0</v>
      </c>
      <c r="FF536" s="4">
        <f t="shared" si="638"/>
        <v>0</v>
      </c>
      <c r="FG536" s="4">
        <f t="shared" si="638"/>
        <v>0</v>
      </c>
      <c r="FH536" s="4">
        <f t="shared" si="638"/>
        <v>0</v>
      </c>
      <c r="FI536" s="4">
        <f t="shared" si="638"/>
        <v>0</v>
      </c>
      <c r="FJ536" s="4">
        <f t="shared" si="638"/>
        <v>0</v>
      </c>
      <c r="FK536" s="4">
        <f t="shared" si="638"/>
        <v>0</v>
      </c>
      <c r="FL536" s="4">
        <f t="shared" si="638"/>
        <v>0</v>
      </c>
      <c r="FM536" s="4">
        <f t="shared" si="638"/>
        <v>0</v>
      </c>
      <c r="FN536" s="4">
        <f t="shared" si="638"/>
        <v>0</v>
      </c>
      <c r="FO536" s="4">
        <f t="shared" si="638"/>
        <v>0</v>
      </c>
      <c r="FP536" s="4">
        <f t="shared" si="638"/>
        <v>0</v>
      </c>
      <c r="FQ536" s="4">
        <f t="shared" si="638"/>
        <v>0</v>
      </c>
      <c r="FR536" s="4">
        <f t="shared" si="638"/>
        <v>0</v>
      </c>
      <c r="FS536" s="4">
        <f t="shared" ref="FS536:GX536" si="639">FS597</f>
        <v>0</v>
      </c>
      <c r="FT536" s="4">
        <f t="shared" si="639"/>
        <v>0</v>
      </c>
      <c r="FU536" s="4">
        <f t="shared" si="639"/>
        <v>0</v>
      </c>
      <c r="FV536" s="4">
        <f t="shared" si="639"/>
        <v>0</v>
      </c>
      <c r="FW536" s="4">
        <f t="shared" si="639"/>
        <v>0</v>
      </c>
      <c r="FX536" s="4">
        <f t="shared" si="639"/>
        <v>0</v>
      </c>
      <c r="FY536" s="4">
        <f t="shared" si="639"/>
        <v>0</v>
      </c>
      <c r="FZ536" s="4">
        <f t="shared" si="639"/>
        <v>0</v>
      </c>
      <c r="GA536" s="4">
        <f t="shared" si="639"/>
        <v>0</v>
      </c>
      <c r="GB536" s="4">
        <f t="shared" si="639"/>
        <v>0</v>
      </c>
      <c r="GC536" s="4">
        <f t="shared" si="639"/>
        <v>0</v>
      </c>
      <c r="GD536" s="4">
        <f t="shared" si="639"/>
        <v>0</v>
      </c>
      <c r="GE536" s="4">
        <f t="shared" si="639"/>
        <v>0</v>
      </c>
      <c r="GF536" s="4">
        <f t="shared" si="639"/>
        <v>0</v>
      </c>
      <c r="GG536" s="4">
        <f t="shared" si="639"/>
        <v>0</v>
      </c>
      <c r="GH536" s="4">
        <f t="shared" si="639"/>
        <v>0</v>
      </c>
      <c r="GI536" s="4">
        <f t="shared" si="639"/>
        <v>0</v>
      </c>
      <c r="GJ536" s="4">
        <f t="shared" si="639"/>
        <v>0</v>
      </c>
      <c r="GK536" s="4">
        <f t="shared" si="639"/>
        <v>0</v>
      </c>
      <c r="GL536" s="4">
        <f t="shared" si="639"/>
        <v>0</v>
      </c>
      <c r="GM536" s="4">
        <f t="shared" si="639"/>
        <v>0</v>
      </c>
      <c r="GN536" s="4">
        <f t="shared" si="639"/>
        <v>0</v>
      </c>
      <c r="GO536" s="4">
        <f t="shared" si="639"/>
        <v>0</v>
      </c>
      <c r="GP536" s="4">
        <f t="shared" si="639"/>
        <v>0</v>
      </c>
      <c r="GQ536" s="4">
        <f t="shared" si="639"/>
        <v>0</v>
      </c>
      <c r="GR536" s="4">
        <f t="shared" si="639"/>
        <v>0</v>
      </c>
      <c r="GS536" s="4">
        <f t="shared" si="639"/>
        <v>0</v>
      </c>
      <c r="GT536" s="4">
        <f t="shared" si="639"/>
        <v>0</v>
      </c>
      <c r="GU536" s="4">
        <f t="shared" si="639"/>
        <v>0</v>
      </c>
      <c r="GV536" s="4">
        <f t="shared" si="639"/>
        <v>0</v>
      </c>
      <c r="GW536" s="4">
        <f t="shared" si="639"/>
        <v>0</v>
      </c>
      <c r="GX536" s="4">
        <f t="shared" si="639"/>
        <v>0</v>
      </c>
    </row>
    <row r="538" spans="1:255" x14ac:dyDescent="0.2">
      <c r="A538" s="1">
        <v>4</v>
      </c>
      <c r="B538" s="1">
        <v>1</v>
      </c>
      <c r="C538" s="1"/>
      <c r="D538" s="1">
        <f>ROW(A567)</f>
        <v>567</v>
      </c>
      <c r="E538" s="1"/>
      <c r="F538" s="1" t="s">
        <v>18</v>
      </c>
      <c r="G538" s="1" t="s">
        <v>458</v>
      </c>
      <c r="H538" s="1" t="s">
        <v>3</v>
      </c>
      <c r="I538" s="1">
        <v>0</v>
      </c>
      <c r="J538" s="1"/>
      <c r="K538" s="1">
        <v>0</v>
      </c>
      <c r="L538" s="1"/>
      <c r="M538" s="1" t="s">
        <v>3</v>
      </c>
      <c r="N538" s="1"/>
      <c r="O538" s="1"/>
      <c r="P538" s="1"/>
      <c r="Q538" s="1"/>
      <c r="R538" s="1"/>
      <c r="S538" s="1">
        <v>0</v>
      </c>
      <c r="T538" s="1">
        <v>0</v>
      </c>
      <c r="U538" s="1" t="s">
        <v>3</v>
      </c>
      <c r="V538" s="1">
        <v>0</v>
      </c>
      <c r="W538" s="1"/>
      <c r="X538" s="1"/>
      <c r="Y538" s="1"/>
      <c r="Z538" s="1"/>
      <c r="AA538" s="1"/>
      <c r="AB538" s="1" t="s">
        <v>3</v>
      </c>
      <c r="AC538" s="1" t="s">
        <v>3</v>
      </c>
      <c r="AD538" s="1" t="s">
        <v>3</v>
      </c>
      <c r="AE538" s="1" t="s">
        <v>3</v>
      </c>
      <c r="AF538" s="1" t="s">
        <v>3</v>
      </c>
      <c r="AG538" s="1" t="s">
        <v>3</v>
      </c>
      <c r="AH538" s="1"/>
      <c r="AI538" s="1"/>
      <c r="AJ538" s="1"/>
      <c r="AK538" s="1"/>
      <c r="AL538" s="1"/>
      <c r="AM538" s="1"/>
      <c r="AN538" s="1"/>
      <c r="AO538" s="1"/>
      <c r="AP538" s="1" t="s">
        <v>3</v>
      </c>
      <c r="AQ538" s="1" t="s">
        <v>3</v>
      </c>
      <c r="AR538" s="1" t="s">
        <v>3</v>
      </c>
      <c r="AS538" s="1"/>
      <c r="AT538" s="1"/>
      <c r="AU538" s="1"/>
      <c r="AV538" s="1"/>
      <c r="AW538" s="1"/>
      <c r="AX538" s="1"/>
      <c r="AY538" s="1"/>
      <c r="AZ538" s="1" t="s">
        <v>3</v>
      </c>
      <c r="BA538" s="1"/>
      <c r="BB538" s="1" t="s">
        <v>3</v>
      </c>
      <c r="BC538" s="1" t="s">
        <v>3</v>
      </c>
      <c r="BD538" s="1" t="s">
        <v>3</v>
      </c>
      <c r="BE538" s="1" t="s">
        <v>3</v>
      </c>
      <c r="BF538" s="1" t="s">
        <v>3</v>
      </c>
      <c r="BG538" s="1" t="s">
        <v>3</v>
      </c>
      <c r="BH538" s="1" t="s">
        <v>3</v>
      </c>
      <c r="BI538" s="1" t="s">
        <v>3</v>
      </c>
      <c r="BJ538" s="1" t="s">
        <v>3</v>
      </c>
      <c r="BK538" s="1" t="s">
        <v>3</v>
      </c>
      <c r="BL538" s="1" t="s">
        <v>3</v>
      </c>
      <c r="BM538" s="1" t="s">
        <v>3</v>
      </c>
      <c r="BN538" s="1" t="s">
        <v>3</v>
      </c>
      <c r="BO538" s="1" t="s">
        <v>3</v>
      </c>
      <c r="BP538" s="1" t="s">
        <v>3</v>
      </c>
      <c r="BQ538" s="1"/>
      <c r="BR538" s="1"/>
      <c r="BS538" s="1"/>
      <c r="BT538" s="1"/>
      <c r="BU538" s="1"/>
      <c r="BV538" s="1"/>
      <c r="BW538" s="1"/>
      <c r="BX538" s="1">
        <v>0</v>
      </c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>
        <v>0</v>
      </c>
    </row>
    <row r="540" spans="1:255" x14ac:dyDescent="0.2">
      <c r="A540" s="3">
        <v>52</v>
      </c>
      <c r="B540" s="3">
        <f t="shared" ref="B540:G540" si="640">B567</f>
        <v>1</v>
      </c>
      <c r="C540" s="3">
        <f t="shared" si="640"/>
        <v>4</v>
      </c>
      <c r="D540" s="3">
        <f t="shared" si="640"/>
        <v>538</v>
      </c>
      <c r="E540" s="3">
        <f t="shared" si="640"/>
        <v>0</v>
      </c>
      <c r="F540" s="3" t="str">
        <f t="shared" si="640"/>
        <v>Новый раздел</v>
      </c>
      <c r="G540" s="3" t="str">
        <f t="shared" si="640"/>
        <v>ПНР</v>
      </c>
      <c r="H540" s="3"/>
      <c r="I540" s="3"/>
      <c r="J540" s="3"/>
      <c r="K540" s="3"/>
      <c r="L540" s="3"/>
      <c r="M540" s="3"/>
      <c r="N540" s="3"/>
      <c r="O540" s="3">
        <f t="shared" ref="O540:AT540" si="641">O567</f>
        <v>13972.26</v>
      </c>
      <c r="P540" s="3">
        <f t="shared" si="641"/>
        <v>0</v>
      </c>
      <c r="Q540" s="3">
        <f t="shared" si="641"/>
        <v>0</v>
      </c>
      <c r="R540" s="3">
        <f t="shared" si="641"/>
        <v>0</v>
      </c>
      <c r="S540" s="3">
        <f t="shared" si="641"/>
        <v>13972.26</v>
      </c>
      <c r="T540" s="3">
        <f t="shared" si="641"/>
        <v>0</v>
      </c>
      <c r="U540" s="3">
        <f t="shared" si="641"/>
        <v>12.95712</v>
      </c>
      <c r="V540" s="3">
        <f t="shared" si="641"/>
        <v>0</v>
      </c>
      <c r="W540" s="3">
        <f t="shared" si="641"/>
        <v>0</v>
      </c>
      <c r="X540" s="3">
        <f t="shared" si="641"/>
        <v>10339.469999999999</v>
      </c>
      <c r="Y540" s="3">
        <f t="shared" si="641"/>
        <v>5030.01</v>
      </c>
      <c r="Z540" s="3">
        <f t="shared" si="641"/>
        <v>0</v>
      </c>
      <c r="AA540" s="3">
        <f t="shared" si="641"/>
        <v>0</v>
      </c>
      <c r="AB540" s="3">
        <f t="shared" si="641"/>
        <v>13972.26</v>
      </c>
      <c r="AC540" s="3">
        <f t="shared" si="641"/>
        <v>0</v>
      </c>
      <c r="AD540" s="3">
        <f t="shared" si="641"/>
        <v>0</v>
      </c>
      <c r="AE540" s="3">
        <f t="shared" si="641"/>
        <v>0</v>
      </c>
      <c r="AF540" s="3">
        <f t="shared" si="641"/>
        <v>13972.26</v>
      </c>
      <c r="AG540" s="3">
        <f t="shared" si="641"/>
        <v>0</v>
      </c>
      <c r="AH540" s="3">
        <f t="shared" si="641"/>
        <v>12.95712</v>
      </c>
      <c r="AI540" s="3">
        <f t="shared" si="641"/>
        <v>0</v>
      </c>
      <c r="AJ540" s="3">
        <f t="shared" si="641"/>
        <v>0</v>
      </c>
      <c r="AK540" s="3">
        <f t="shared" si="641"/>
        <v>10339.469999999999</v>
      </c>
      <c r="AL540" s="3">
        <f t="shared" si="641"/>
        <v>5030.01</v>
      </c>
      <c r="AM540" s="3">
        <f t="shared" si="641"/>
        <v>0</v>
      </c>
      <c r="AN540" s="3">
        <f t="shared" si="641"/>
        <v>0</v>
      </c>
      <c r="AO540" s="3">
        <f t="shared" si="641"/>
        <v>0</v>
      </c>
      <c r="AP540" s="3">
        <f t="shared" si="641"/>
        <v>0</v>
      </c>
      <c r="AQ540" s="3">
        <f t="shared" si="641"/>
        <v>0</v>
      </c>
      <c r="AR540" s="3">
        <f t="shared" si="641"/>
        <v>29341.74</v>
      </c>
      <c r="AS540" s="3">
        <f t="shared" si="641"/>
        <v>0</v>
      </c>
      <c r="AT540" s="3">
        <f t="shared" si="641"/>
        <v>0</v>
      </c>
      <c r="AU540" s="3">
        <f t="shared" ref="AU540:BZ540" si="642">AU567</f>
        <v>29341.74</v>
      </c>
      <c r="AV540" s="3">
        <f t="shared" si="642"/>
        <v>0</v>
      </c>
      <c r="AW540" s="3">
        <f t="shared" si="642"/>
        <v>0</v>
      </c>
      <c r="AX540" s="3">
        <f t="shared" si="642"/>
        <v>0</v>
      </c>
      <c r="AY540" s="3">
        <f t="shared" si="642"/>
        <v>0</v>
      </c>
      <c r="AZ540" s="3">
        <f t="shared" si="642"/>
        <v>0</v>
      </c>
      <c r="BA540" s="3">
        <f t="shared" si="642"/>
        <v>0</v>
      </c>
      <c r="BB540" s="3">
        <f t="shared" si="642"/>
        <v>0</v>
      </c>
      <c r="BC540" s="3">
        <f t="shared" si="642"/>
        <v>0</v>
      </c>
      <c r="BD540" s="3">
        <f t="shared" si="642"/>
        <v>0</v>
      </c>
      <c r="BE540" s="3">
        <f t="shared" si="642"/>
        <v>0</v>
      </c>
      <c r="BF540" s="3">
        <f t="shared" si="642"/>
        <v>0</v>
      </c>
      <c r="BG540" s="3">
        <f t="shared" si="642"/>
        <v>0</v>
      </c>
      <c r="BH540" s="3">
        <f t="shared" si="642"/>
        <v>0</v>
      </c>
      <c r="BI540" s="3">
        <f t="shared" si="642"/>
        <v>0</v>
      </c>
      <c r="BJ540" s="3">
        <f t="shared" si="642"/>
        <v>0</v>
      </c>
      <c r="BK540" s="3">
        <f t="shared" si="642"/>
        <v>0</v>
      </c>
      <c r="BL540" s="3">
        <f t="shared" si="642"/>
        <v>0</v>
      </c>
      <c r="BM540" s="3">
        <f t="shared" si="642"/>
        <v>0</v>
      </c>
      <c r="BN540" s="3">
        <f t="shared" si="642"/>
        <v>0</v>
      </c>
      <c r="BO540" s="3">
        <f t="shared" si="642"/>
        <v>0</v>
      </c>
      <c r="BP540" s="3">
        <f t="shared" si="642"/>
        <v>0</v>
      </c>
      <c r="BQ540" s="3">
        <f t="shared" si="642"/>
        <v>0</v>
      </c>
      <c r="BR540" s="3">
        <f t="shared" si="642"/>
        <v>0</v>
      </c>
      <c r="BS540" s="3">
        <f t="shared" si="642"/>
        <v>0</v>
      </c>
      <c r="BT540" s="3">
        <f t="shared" si="642"/>
        <v>0</v>
      </c>
      <c r="BU540" s="3">
        <f t="shared" si="642"/>
        <v>0</v>
      </c>
      <c r="BV540" s="3">
        <f t="shared" si="642"/>
        <v>0</v>
      </c>
      <c r="BW540" s="3">
        <f t="shared" si="642"/>
        <v>0</v>
      </c>
      <c r="BX540" s="3">
        <f t="shared" si="642"/>
        <v>0</v>
      </c>
      <c r="BY540" s="3">
        <f t="shared" si="642"/>
        <v>0</v>
      </c>
      <c r="BZ540" s="3">
        <f t="shared" si="642"/>
        <v>0</v>
      </c>
      <c r="CA540" s="3">
        <f t="shared" ref="CA540:DF540" si="643">CA567</f>
        <v>29341.74</v>
      </c>
      <c r="CB540" s="3">
        <f t="shared" si="643"/>
        <v>0</v>
      </c>
      <c r="CC540" s="3">
        <f t="shared" si="643"/>
        <v>0</v>
      </c>
      <c r="CD540" s="3">
        <f t="shared" si="643"/>
        <v>29341.74</v>
      </c>
      <c r="CE540" s="3">
        <f t="shared" si="643"/>
        <v>0</v>
      </c>
      <c r="CF540" s="3">
        <f t="shared" si="643"/>
        <v>0</v>
      </c>
      <c r="CG540" s="3">
        <f t="shared" si="643"/>
        <v>0</v>
      </c>
      <c r="CH540" s="3">
        <f t="shared" si="643"/>
        <v>0</v>
      </c>
      <c r="CI540" s="3">
        <f t="shared" si="643"/>
        <v>0</v>
      </c>
      <c r="CJ540" s="3">
        <f t="shared" si="643"/>
        <v>0</v>
      </c>
      <c r="CK540" s="3">
        <f t="shared" si="643"/>
        <v>0</v>
      </c>
      <c r="CL540" s="3">
        <f t="shared" si="643"/>
        <v>0</v>
      </c>
      <c r="CM540" s="3">
        <f t="shared" si="643"/>
        <v>0</v>
      </c>
      <c r="CN540" s="3">
        <f t="shared" si="643"/>
        <v>0</v>
      </c>
      <c r="CO540" s="3">
        <f t="shared" si="643"/>
        <v>0</v>
      </c>
      <c r="CP540" s="3">
        <f t="shared" si="643"/>
        <v>0</v>
      </c>
      <c r="CQ540" s="3">
        <f t="shared" si="643"/>
        <v>0</v>
      </c>
      <c r="CR540" s="3">
        <f t="shared" si="643"/>
        <v>0</v>
      </c>
      <c r="CS540" s="3">
        <f t="shared" si="643"/>
        <v>0</v>
      </c>
      <c r="CT540" s="3">
        <f t="shared" si="643"/>
        <v>0</v>
      </c>
      <c r="CU540" s="3">
        <f t="shared" si="643"/>
        <v>0</v>
      </c>
      <c r="CV540" s="3">
        <f t="shared" si="643"/>
        <v>0</v>
      </c>
      <c r="CW540" s="3">
        <f t="shared" si="643"/>
        <v>0</v>
      </c>
      <c r="CX540" s="3">
        <f t="shared" si="643"/>
        <v>0</v>
      </c>
      <c r="CY540" s="3">
        <f t="shared" si="643"/>
        <v>0</v>
      </c>
      <c r="CZ540" s="3">
        <f t="shared" si="643"/>
        <v>0</v>
      </c>
      <c r="DA540" s="3">
        <f t="shared" si="643"/>
        <v>0</v>
      </c>
      <c r="DB540" s="3">
        <f t="shared" si="643"/>
        <v>0</v>
      </c>
      <c r="DC540" s="3">
        <f t="shared" si="643"/>
        <v>0</v>
      </c>
      <c r="DD540" s="3">
        <f t="shared" si="643"/>
        <v>0</v>
      </c>
      <c r="DE540" s="3">
        <f t="shared" si="643"/>
        <v>0</v>
      </c>
      <c r="DF540" s="3">
        <f t="shared" si="643"/>
        <v>0</v>
      </c>
      <c r="DG540" s="4">
        <f t="shared" ref="DG540:EL540" si="644">DG567</f>
        <v>13972.26</v>
      </c>
      <c r="DH540" s="4">
        <f t="shared" si="644"/>
        <v>0</v>
      </c>
      <c r="DI540" s="4">
        <f t="shared" si="644"/>
        <v>0</v>
      </c>
      <c r="DJ540" s="4">
        <f t="shared" si="644"/>
        <v>0</v>
      </c>
      <c r="DK540" s="4">
        <f t="shared" si="644"/>
        <v>13972.26</v>
      </c>
      <c r="DL540" s="4">
        <f t="shared" si="644"/>
        <v>0</v>
      </c>
      <c r="DM540" s="4">
        <f t="shared" si="644"/>
        <v>12.95712</v>
      </c>
      <c r="DN540" s="4">
        <f t="shared" si="644"/>
        <v>0</v>
      </c>
      <c r="DO540" s="4">
        <f t="shared" si="644"/>
        <v>0</v>
      </c>
      <c r="DP540" s="4">
        <f t="shared" si="644"/>
        <v>10339.469999999999</v>
      </c>
      <c r="DQ540" s="4">
        <f t="shared" si="644"/>
        <v>5030.01</v>
      </c>
      <c r="DR540" s="4">
        <f t="shared" si="644"/>
        <v>0</v>
      </c>
      <c r="DS540" s="4">
        <f t="shared" si="644"/>
        <v>0</v>
      </c>
      <c r="DT540" s="4">
        <f t="shared" si="644"/>
        <v>13972.26</v>
      </c>
      <c r="DU540" s="4">
        <f t="shared" si="644"/>
        <v>0</v>
      </c>
      <c r="DV540" s="4">
        <f t="shared" si="644"/>
        <v>0</v>
      </c>
      <c r="DW540" s="4">
        <f t="shared" si="644"/>
        <v>0</v>
      </c>
      <c r="DX540" s="4">
        <f t="shared" si="644"/>
        <v>13972.26</v>
      </c>
      <c r="DY540" s="4">
        <f t="shared" si="644"/>
        <v>0</v>
      </c>
      <c r="DZ540" s="4">
        <f t="shared" si="644"/>
        <v>12.95712</v>
      </c>
      <c r="EA540" s="4">
        <f t="shared" si="644"/>
        <v>0</v>
      </c>
      <c r="EB540" s="4">
        <f t="shared" si="644"/>
        <v>0</v>
      </c>
      <c r="EC540" s="4">
        <f t="shared" si="644"/>
        <v>10339.469999999999</v>
      </c>
      <c r="ED540" s="4">
        <f t="shared" si="644"/>
        <v>5030.01</v>
      </c>
      <c r="EE540" s="4">
        <f t="shared" si="644"/>
        <v>0</v>
      </c>
      <c r="EF540" s="4">
        <f t="shared" si="644"/>
        <v>0</v>
      </c>
      <c r="EG540" s="4">
        <f t="shared" si="644"/>
        <v>0</v>
      </c>
      <c r="EH540" s="4">
        <f t="shared" si="644"/>
        <v>0</v>
      </c>
      <c r="EI540" s="4">
        <f t="shared" si="644"/>
        <v>0</v>
      </c>
      <c r="EJ540" s="4">
        <f t="shared" si="644"/>
        <v>29341.74</v>
      </c>
      <c r="EK540" s="4">
        <f t="shared" si="644"/>
        <v>0</v>
      </c>
      <c r="EL540" s="4">
        <f t="shared" si="644"/>
        <v>0</v>
      </c>
      <c r="EM540" s="4">
        <f t="shared" ref="EM540:FR540" si="645">EM567</f>
        <v>29341.74</v>
      </c>
      <c r="EN540" s="4">
        <f t="shared" si="645"/>
        <v>0</v>
      </c>
      <c r="EO540" s="4">
        <f t="shared" si="645"/>
        <v>0</v>
      </c>
      <c r="EP540" s="4">
        <f t="shared" si="645"/>
        <v>0</v>
      </c>
      <c r="EQ540" s="4">
        <f t="shared" si="645"/>
        <v>0</v>
      </c>
      <c r="ER540" s="4">
        <f t="shared" si="645"/>
        <v>0</v>
      </c>
      <c r="ES540" s="4">
        <f t="shared" si="645"/>
        <v>0</v>
      </c>
      <c r="ET540" s="4">
        <f t="shared" si="645"/>
        <v>0</v>
      </c>
      <c r="EU540" s="4">
        <f t="shared" si="645"/>
        <v>0</v>
      </c>
      <c r="EV540" s="4">
        <f t="shared" si="645"/>
        <v>0</v>
      </c>
      <c r="EW540" s="4">
        <f t="shared" si="645"/>
        <v>0</v>
      </c>
      <c r="EX540" s="4">
        <f t="shared" si="645"/>
        <v>0</v>
      </c>
      <c r="EY540" s="4">
        <f t="shared" si="645"/>
        <v>0</v>
      </c>
      <c r="EZ540" s="4">
        <f t="shared" si="645"/>
        <v>0</v>
      </c>
      <c r="FA540" s="4">
        <f t="shared" si="645"/>
        <v>0</v>
      </c>
      <c r="FB540" s="4">
        <f t="shared" si="645"/>
        <v>0</v>
      </c>
      <c r="FC540" s="4">
        <f t="shared" si="645"/>
        <v>0</v>
      </c>
      <c r="FD540" s="4">
        <f t="shared" si="645"/>
        <v>0</v>
      </c>
      <c r="FE540" s="4">
        <f t="shared" si="645"/>
        <v>0</v>
      </c>
      <c r="FF540" s="4">
        <f t="shared" si="645"/>
        <v>0</v>
      </c>
      <c r="FG540" s="4">
        <f t="shared" si="645"/>
        <v>0</v>
      </c>
      <c r="FH540" s="4">
        <f t="shared" si="645"/>
        <v>0</v>
      </c>
      <c r="FI540" s="4">
        <f t="shared" si="645"/>
        <v>0</v>
      </c>
      <c r="FJ540" s="4">
        <f t="shared" si="645"/>
        <v>0</v>
      </c>
      <c r="FK540" s="4">
        <f t="shared" si="645"/>
        <v>0</v>
      </c>
      <c r="FL540" s="4">
        <f t="shared" si="645"/>
        <v>0</v>
      </c>
      <c r="FM540" s="4">
        <f t="shared" si="645"/>
        <v>0</v>
      </c>
      <c r="FN540" s="4">
        <f t="shared" si="645"/>
        <v>0</v>
      </c>
      <c r="FO540" s="4">
        <f t="shared" si="645"/>
        <v>0</v>
      </c>
      <c r="FP540" s="4">
        <f t="shared" si="645"/>
        <v>0</v>
      </c>
      <c r="FQ540" s="4">
        <f t="shared" si="645"/>
        <v>0</v>
      </c>
      <c r="FR540" s="4">
        <f t="shared" si="645"/>
        <v>0</v>
      </c>
      <c r="FS540" s="4">
        <f t="shared" ref="FS540:GX540" si="646">FS567</f>
        <v>29341.74</v>
      </c>
      <c r="FT540" s="4">
        <f t="shared" si="646"/>
        <v>0</v>
      </c>
      <c r="FU540" s="4">
        <f t="shared" si="646"/>
        <v>0</v>
      </c>
      <c r="FV540" s="4">
        <f t="shared" si="646"/>
        <v>29341.74</v>
      </c>
      <c r="FW540" s="4">
        <f t="shared" si="646"/>
        <v>0</v>
      </c>
      <c r="FX540" s="4">
        <f t="shared" si="646"/>
        <v>0</v>
      </c>
      <c r="FY540" s="4">
        <f t="shared" si="646"/>
        <v>0</v>
      </c>
      <c r="FZ540" s="4">
        <f t="shared" si="646"/>
        <v>0</v>
      </c>
      <c r="GA540" s="4">
        <f t="shared" si="646"/>
        <v>0</v>
      </c>
      <c r="GB540" s="4">
        <f t="shared" si="646"/>
        <v>0</v>
      </c>
      <c r="GC540" s="4">
        <f t="shared" si="646"/>
        <v>0</v>
      </c>
      <c r="GD540" s="4">
        <f t="shared" si="646"/>
        <v>0</v>
      </c>
      <c r="GE540" s="4">
        <f t="shared" si="646"/>
        <v>0</v>
      </c>
      <c r="GF540" s="4">
        <f t="shared" si="646"/>
        <v>0</v>
      </c>
      <c r="GG540" s="4">
        <f t="shared" si="646"/>
        <v>0</v>
      </c>
      <c r="GH540" s="4">
        <f t="shared" si="646"/>
        <v>0</v>
      </c>
      <c r="GI540" s="4">
        <f t="shared" si="646"/>
        <v>0</v>
      </c>
      <c r="GJ540" s="4">
        <f t="shared" si="646"/>
        <v>0</v>
      </c>
      <c r="GK540" s="4">
        <f t="shared" si="646"/>
        <v>0</v>
      </c>
      <c r="GL540" s="4">
        <f t="shared" si="646"/>
        <v>0</v>
      </c>
      <c r="GM540" s="4">
        <f t="shared" si="646"/>
        <v>0</v>
      </c>
      <c r="GN540" s="4">
        <f t="shared" si="646"/>
        <v>0</v>
      </c>
      <c r="GO540" s="4">
        <f t="shared" si="646"/>
        <v>0</v>
      </c>
      <c r="GP540" s="4">
        <f t="shared" si="646"/>
        <v>0</v>
      </c>
      <c r="GQ540" s="4">
        <f t="shared" si="646"/>
        <v>0</v>
      </c>
      <c r="GR540" s="4">
        <f t="shared" si="646"/>
        <v>0</v>
      </c>
      <c r="GS540" s="4">
        <f t="shared" si="646"/>
        <v>0</v>
      </c>
      <c r="GT540" s="4">
        <f t="shared" si="646"/>
        <v>0</v>
      </c>
      <c r="GU540" s="4">
        <f t="shared" si="646"/>
        <v>0</v>
      </c>
      <c r="GV540" s="4">
        <f t="shared" si="646"/>
        <v>0</v>
      </c>
      <c r="GW540" s="4">
        <f t="shared" si="646"/>
        <v>0</v>
      </c>
      <c r="GX540" s="4">
        <f t="shared" si="646"/>
        <v>0</v>
      </c>
    </row>
    <row r="542" spans="1:255" x14ac:dyDescent="0.2">
      <c r="A542" s="2">
        <v>17</v>
      </c>
      <c r="B542" s="2">
        <v>1</v>
      </c>
      <c r="C542" s="2">
        <f>ROW(SmtRes!A642)</f>
        <v>642</v>
      </c>
      <c r="D542" s="2">
        <f>ROW(EtalonRes!A642)</f>
        <v>642</v>
      </c>
      <c r="E542" s="2" t="s">
        <v>55</v>
      </c>
      <c r="F542" s="2" t="s">
        <v>459</v>
      </c>
      <c r="G542" s="2" t="s">
        <v>460</v>
      </c>
      <c r="H542" s="2" t="s">
        <v>461</v>
      </c>
      <c r="I542" s="2">
        <v>3</v>
      </c>
      <c r="J542" s="2">
        <v>0</v>
      </c>
      <c r="K542" s="2">
        <v>3</v>
      </c>
      <c r="L542" s="2">
        <v>3</v>
      </c>
      <c r="M542" s="2">
        <v>0</v>
      </c>
      <c r="N542" s="2">
        <f>ROUND(L542-M542,4)</f>
        <v>3</v>
      </c>
      <c r="O542" s="2">
        <f>ROUND(CP542,2)</f>
        <v>3882.04</v>
      </c>
      <c r="P542" s="2">
        <f>SUMIF(SmtRes!AQ641:'SmtRes'!AQ642,"=1",SmtRes!DF641:'SmtRes'!DF642)</f>
        <v>0</v>
      </c>
      <c r="Q542" s="2">
        <f>SUMIF(SmtRes!AQ641:'SmtRes'!AQ642,"=1",SmtRes!DG641:'SmtRes'!DG642)</f>
        <v>0</v>
      </c>
      <c r="R542" s="2">
        <f>SUMIF(SmtRes!AQ641:'SmtRes'!AQ642,"=1",SmtRes!DH641:'SmtRes'!DH642)</f>
        <v>0</v>
      </c>
      <c r="S542" s="2">
        <f>SUMIF(SmtRes!AQ641:'SmtRes'!AQ642,"=1",SmtRes!DI641:'SmtRes'!DI642)</f>
        <v>3882.04</v>
      </c>
      <c r="T542" s="2">
        <f>ROUND(CU542*I542,2)</f>
        <v>0</v>
      </c>
      <c r="U542" s="2">
        <f>SUMIF(SmtRes!AQ641:'SmtRes'!AQ642,"=1",SmtRes!CV641:'SmtRes'!CV642)</f>
        <v>3.6</v>
      </c>
      <c r="V542" s="2">
        <f>SUMIF(SmtRes!AQ641:'SmtRes'!AQ642,"=1",SmtRes!CW641:'SmtRes'!CW642)</f>
        <v>0</v>
      </c>
      <c r="W542" s="2">
        <f>ROUND(CX542*I542,2)</f>
        <v>0</v>
      </c>
      <c r="X542" s="2">
        <f>ROUND(CY542,2)</f>
        <v>2872.71</v>
      </c>
      <c r="Y542" s="2">
        <f>ROUND(CZ542,2)</f>
        <v>1397.53</v>
      </c>
      <c r="Z542" s="2"/>
      <c r="AA542" s="2">
        <v>85057682</v>
      </c>
      <c r="AB542" s="2">
        <f>ROUND((AC542+AD542+AF542),2)</f>
        <v>1294.01</v>
      </c>
      <c r="AC542" s="2">
        <f>ROUND((0),2)</f>
        <v>0</v>
      </c>
      <c r="AD542" s="2">
        <f>ROUND((((0)-(0))+AE542),2)</f>
        <v>0</v>
      </c>
      <c r="AE542" s="2">
        <f>ROUND((0),2)</f>
        <v>0</v>
      </c>
      <c r="AF542" s="2">
        <f>ROUND((SUM(SmtRes!BT641:'SmtRes'!BT642)),2)</f>
        <v>1294.01</v>
      </c>
      <c r="AG542" s="2">
        <f>ROUND((AP542),2)</f>
        <v>0</v>
      </c>
      <c r="AH542" s="2">
        <f>(SUM(SmtRes!BU641:'SmtRes'!BU642))</f>
        <v>1.2</v>
      </c>
      <c r="AI542" s="2">
        <f>(0)</f>
        <v>0</v>
      </c>
      <c r="AJ542" s="2">
        <f>(AS542)</f>
        <v>0</v>
      </c>
      <c r="AK542" s="2">
        <v>1078.345</v>
      </c>
      <c r="AL542" s="2">
        <v>0</v>
      </c>
      <c r="AM542" s="2">
        <v>0</v>
      </c>
      <c r="AN542" s="2">
        <v>0</v>
      </c>
      <c r="AO542" s="2">
        <v>1078.345</v>
      </c>
      <c r="AP542" s="2">
        <v>0</v>
      </c>
      <c r="AQ542" s="2">
        <v>1</v>
      </c>
      <c r="AR542" s="2">
        <v>0</v>
      </c>
      <c r="AS542" s="2">
        <v>0</v>
      </c>
      <c r="AT542" s="2">
        <v>74</v>
      </c>
      <c r="AU542" s="2">
        <v>36</v>
      </c>
      <c r="AV542" s="2">
        <v>1</v>
      </c>
      <c r="AW542" s="2">
        <v>1</v>
      </c>
      <c r="AX542" s="2"/>
      <c r="AY542" s="2"/>
      <c r="AZ542" s="2">
        <v>1</v>
      </c>
      <c r="BA542" s="2">
        <v>1</v>
      </c>
      <c r="BB542" s="2">
        <v>1</v>
      </c>
      <c r="BC542" s="2">
        <v>1</v>
      </c>
      <c r="BD542" s="2" t="s">
        <v>3</v>
      </c>
      <c r="BE542" s="2" t="s">
        <v>3</v>
      </c>
      <c r="BF542" s="2" t="s">
        <v>3</v>
      </c>
      <c r="BG542" s="2" t="s">
        <v>3</v>
      </c>
      <c r="BH542" s="2">
        <v>0</v>
      </c>
      <c r="BI542" s="2">
        <v>4</v>
      </c>
      <c r="BJ542" s="2" t="s">
        <v>462</v>
      </c>
      <c r="BK542" s="2"/>
      <c r="BL542" s="2"/>
      <c r="BM542" s="2">
        <v>200001</v>
      </c>
      <c r="BN542" s="2">
        <v>0</v>
      </c>
      <c r="BO542" s="2" t="s">
        <v>3</v>
      </c>
      <c r="BP542" s="2">
        <v>0</v>
      </c>
      <c r="BQ542" s="2">
        <v>4</v>
      </c>
      <c r="BR542" s="2">
        <v>0</v>
      </c>
      <c r="BS542" s="2">
        <v>1</v>
      </c>
      <c r="BT542" s="2">
        <v>1</v>
      </c>
      <c r="BU542" s="2">
        <v>1</v>
      </c>
      <c r="BV542" s="2">
        <v>1</v>
      </c>
      <c r="BW542" s="2">
        <v>1</v>
      </c>
      <c r="BX542" s="2">
        <v>1</v>
      </c>
      <c r="BY542" s="2" t="s">
        <v>3</v>
      </c>
      <c r="BZ542" s="2">
        <v>74</v>
      </c>
      <c r="CA542" s="2">
        <v>36</v>
      </c>
      <c r="CB542" s="2" t="s">
        <v>3</v>
      </c>
      <c r="CC542" s="2"/>
      <c r="CD542" s="2"/>
      <c r="CE542" s="2">
        <v>0</v>
      </c>
      <c r="CF542" s="2">
        <v>0</v>
      </c>
      <c r="CG542" s="2">
        <v>0</v>
      </c>
      <c r="CH542" s="2">
        <v>1</v>
      </c>
      <c r="CI542" s="2">
        <v>0</v>
      </c>
      <c r="CJ542" s="2">
        <v>0</v>
      </c>
      <c r="CK542" s="2">
        <v>0</v>
      </c>
      <c r="CL542" s="2">
        <v>0</v>
      </c>
      <c r="CM542" s="2">
        <v>0</v>
      </c>
      <c r="CN542" s="2" t="s">
        <v>831</v>
      </c>
      <c r="CO542" s="2">
        <v>0</v>
      </c>
      <c r="CP542" s="2">
        <f>(P542+Q542+S542+R542)</f>
        <v>3882.04</v>
      </c>
      <c r="CQ542" s="2">
        <f>SUMIF(SmtRes!AQ641:'SmtRes'!AQ642,"=1",SmtRes!AA641:'SmtRes'!AA642)</f>
        <v>0</v>
      </c>
      <c r="CR542" s="2">
        <f>SUMIF(SmtRes!AQ641:'SmtRes'!AQ642,"=1",SmtRes!AB641:'SmtRes'!AB642)</f>
        <v>0</v>
      </c>
      <c r="CS542" s="2">
        <f>SUMIF(SmtRes!AQ641:'SmtRes'!AQ642,"=1",SmtRes!AC641:'SmtRes'!AC642)</f>
        <v>0</v>
      </c>
      <c r="CT542" s="2">
        <f>SUMIF(SmtRes!AQ641:'SmtRes'!AQ642,"=1",SmtRes!AD641:'SmtRes'!AD642)</f>
        <v>2156.69</v>
      </c>
      <c r="CU542" s="2">
        <f>AG542</f>
        <v>0</v>
      </c>
      <c r="CV542" s="2">
        <f>SUMIF(SmtRes!AQ641:'SmtRes'!AQ642,"=1",SmtRes!BU641:'SmtRes'!BU642)</f>
        <v>1.2</v>
      </c>
      <c r="CW542" s="2">
        <f>SUMIF(SmtRes!AQ641:'SmtRes'!AQ642,"=1",SmtRes!BV641:'SmtRes'!BV642)</f>
        <v>0</v>
      </c>
      <c r="CX542" s="2">
        <f>AJ542</f>
        <v>0</v>
      </c>
      <c r="CY542" s="2">
        <f>(((S542+R542)*AT542)/100)</f>
        <v>2872.7096000000001</v>
      </c>
      <c r="CZ542" s="2">
        <f>(((S542+R542)*AU542)/100)</f>
        <v>1397.5344</v>
      </c>
      <c r="DA542" s="2"/>
      <c r="DB542" s="2">
        <v>1</v>
      </c>
      <c r="DC542" s="2" t="s">
        <v>3</v>
      </c>
      <c r="DD542" s="2" t="s">
        <v>3</v>
      </c>
      <c r="DE542" s="2" t="s">
        <v>463</v>
      </c>
      <c r="DF542" s="2" t="s">
        <v>463</v>
      </c>
      <c r="DG542" s="2" t="s">
        <v>463</v>
      </c>
      <c r="DH542" s="2" t="s">
        <v>3</v>
      </c>
      <c r="DI542" s="2" t="s">
        <v>463</v>
      </c>
      <c r="DJ542" s="2" t="s">
        <v>463</v>
      </c>
      <c r="DK542" s="2" t="s">
        <v>3</v>
      </c>
      <c r="DL542" s="2" t="s">
        <v>3</v>
      </c>
      <c r="DM542" s="2" t="s">
        <v>3</v>
      </c>
      <c r="DN542" s="2">
        <v>0</v>
      </c>
      <c r="DO542" s="2">
        <v>0</v>
      </c>
      <c r="DP542" s="2">
        <v>1</v>
      </c>
      <c r="DQ542" s="2">
        <v>1</v>
      </c>
      <c r="DR542" s="2"/>
      <c r="DS542" s="2"/>
      <c r="DT542" s="2"/>
      <c r="DU542" s="2">
        <v>1013</v>
      </c>
      <c r="DV542" s="2" t="s">
        <v>461</v>
      </c>
      <c r="DW542" s="2" t="s">
        <v>461</v>
      </c>
      <c r="DX542" s="2">
        <v>1</v>
      </c>
      <c r="DY542" s="2"/>
      <c r="DZ542" s="2" t="s">
        <v>3</v>
      </c>
      <c r="EA542" s="2" t="s">
        <v>3</v>
      </c>
      <c r="EB542" s="2" t="s">
        <v>3</v>
      </c>
      <c r="EC542" s="2" t="s">
        <v>3</v>
      </c>
      <c r="ED542" s="2"/>
      <c r="EE542" s="2">
        <v>83666744</v>
      </c>
      <c r="EF542" s="2">
        <v>4</v>
      </c>
      <c r="EG542" s="2" t="s">
        <v>464</v>
      </c>
      <c r="EH542" s="2">
        <v>83</v>
      </c>
      <c r="EI542" s="2" t="s">
        <v>464</v>
      </c>
      <c r="EJ542" s="2">
        <v>4</v>
      </c>
      <c r="EK542" s="2">
        <v>200001</v>
      </c>
      <c r="EL542" s="2" t="s">
        <v>465</v>
      </c>
      <c r="EM542" s="2" t="s">
        <v>466</v>
      </c>
      <c r="EN542" s="2"/>
      <c r="EO542" s="2" t="s">
        <v>467</v>
      </c>
      <c r="EP542" s="2"/>
      <c r="EQ542" s="2">
        <v>131072</v>
      </c>
      <c r="ER542" s="2">
        <v>0</v>
      </c>
      <c r="ES542" s="2">
        <v>0</v>
      </c>
      <c r="ET542" s="2">
        <v>0</v>
      </c>
      <c r="EU542" s="2">
        <v>0</v>
      </c>
      <c r="EV542" s="2">
        <v>0</v>
      </c>
      <c r="EW542" s="2">
        <v>1</v>
      </c>
      <c r="EX542" s="2">
        <v>0</v>
      </c>
      <c r="EY542" s="2">
        <v>0</v>
      </c>
      <c r="EZ542" s="2"/>
      <c r="FA542" s="2"/>
      <c r="FB542" s="2"/>
      <c r="FC542" s="2"/>
      <c r="FD542" s="2"/>
      <c r="FE542" s="2"/>
      <c r="FF542" s="2"/>
      <c r="FG542" s="2"/>
      <c r="FH542" s="2"/>
      <c r="FI542" s="2"/>
      <c r="FJ542" s="2"/>
      <c r="FK542" s="2"/>
      <c r="FL542" s="2"/>
      <c r="FM542" s="2"/>
      <c r="FN542" s="2"/>
      <c r="FO542" s="2"/>
      <c r="FP542" s="2"/>
      <c r="FQ542" s="2">
        <v>0</v>
      </c>
      <c r="FR542" s="2">
        <v>0</v>
      </c>
      <c r="FS542" s="2">
        <v>0</v>
      </c>
      <c r="FT542" s="2"/>
      <c r="FU542" s="2"/>
      <c r="FV542" s="2"/>
      <c r="FW542" s="2"/>
      <c r="FX542" s="2">
        <v>74</v>
      </c>
      <c r="FY542" s="2">
        <v>36</v>
      </c>
      <c r="FZ542" s="2"/>
      <c r="GA542" s="2" t="s">
        <v>3</v>
      </c>
      <c r="GB542" s="2"/>
      <c r="GC542" s="2"/>
      <c r="GD542" s="2">
        <v>1</v>
      </c>
      <c r="GE542" s="2"/>
      <c r="GF542" s="2">
        <v>-1980658166</v>
      </c>
      <c r="GG542" s="2">
        <v>2</v>
      </c>
      <c r="GH542" s="2">
        <v>1</v>
      </c>
      <c r="GI542" s="2">
        <v>-2</v>
      </c>
      <c r="GJ542" s="2">
        <v>0</v>
      </c>
      <c r="GK542" s="2">
        <v>0</v>
      </c>
      <c r="GL542" s="2">
        <f>ROUND(IF(AND(BH542=3,BI542=3,FS542&lt;&gt;0),P542,0),2)</f>
        <v>0</v>
      </c>
      <c r="GM542" s="2">
        <f>ROUND(O542+X542+Y542,2)+GX542</f>
        <v>8152.28</v>
      </c>
      <c r="GN542" s="2">
        <f>IF(OR(BI542=0,BI542=1),GM542-GX542,0)</f>
        <v>0</v>
      </c>
      <c r="GO542" s="2">
        <f>IF(BI542=2,GM542-GX542,0)</f>
        <v>0</v>
      </c>
      <c r="GP542" s="2">
        <f>IF(BI542=4,GM542-GX542,0)</f>
        <v>8152.28</v>
      </c>
      <c r="GQ542" s="2"/>
      <c r="GR542" s="2">
        <v>0</v>
      </c>
      <c r="GS542" s="2">
        <v>0</v>
      </c>
      <c r="GT542" s="2">
        <v>0</v>
      </c>
      <c r="GU542" s="2" t="s">
        <v>3</v>
      </c>
      <c r="GV542" s="2">
        <f>ROUND((GT542),2)</f>
        <v>0</v>
      </c>
      <c r="GW542" s="2">
        <v>1</v>
      </c>
      <c r="GX542" s="2">
        <f>ROUND(HC542*I542,2)</f>
        <v>0</v>
      </c>
      <c r="GY542" s="2"/>
      <c r="GZ542" s="2"/>
      <c r="HA542" s="2">
        <v>0</v>
      </c>
      <c r="HB542" s="2">
        <v>0</v>
      </c>
      <c r="HC542" s="2">
        <f>GV542*GW542</f>
        <v>0</v>
      </c>
      <c r="HD542" s="2"/>
      <c r="HE542" s="2" t="s">
        <v>3</v>
      </c>
      <c r="HF542" s="2" t="s">
        <v>3</v>
      </c>
      <c r="HG542" s="2"/>
      <c r="HH542" s="2"/>
      <c r="HI542" s="2"/>
      <c r="HJ542" s="2"/>
      <c r="HK542" s="2"/>
      <c r="HL542" s="2"/>
      <c r="HM542" s="2" t="s">
        <v>3</v>
      </c>
      <c r="HN542" s="2" t="s">
        <v>468</v>
      </c>
      <c r="HO542" s="2" t="s">
        <v>469</v>
      </c>
      <c r="HP542" s="2" t="s">
        <v>464</v>
      </c>
      <c r="HQ542" s="2" t="s">
        <v>464</v>
      </c>
      <c r="HR542" s="2"/>
      <c r="HS542" s="2">
        <v>0</v>
      </c>
      <c r="HT542" s="2"/>
      <c r="HU542" s="2"/>
      <c r="HV542" s="2"/>
      <c r="HW542" s="2"/>
      <c r="HX542" s="2"/>
      <c r="HY542" s="2"/>
      <c r="HZ542" s="2"/>
      <c r="IA542" s="2"/>
      <c r="IB542" s="2"/>
      <c r="IC542" s="2"/>
      <c r="ID542" s="2"/>
      <c r="IE542" s="2"/>
      <c r="IF542" s="2"/>
      <c r="IG542" s="2"/>
      <c r="IH542" s="2"/>
      <c r="II542" s="2"/>
      <c r="IJ542" s="2"/>
      <c r="IK542" s="2">
        <v>0</v>
      </c>
      <c r="IL542" s="2"/>
      <c r="IM542" s="2"/>
      <c r="IN542" s="2"/>
      <c r="IO542" s="2"/>
      <c r="IP542" s="2"/>
      <c r="IQ542" s="2"/>
      <c r="IR542" s="2"/>
      <c r="IS542" s="2"/>
      <c r="IT542" s="2"/>
      <c r="IU542" s="2"/>
    </row>
    <row r="543" spans="1:255" x14ac:dyDescent="0.2">
      <c r="A543">
        <v>17</v>
      </c>
      <c r="B543">
        <v>1</v>
      </c>
      <c r="C543">
        <f>ROW(SmtRes!A644)</f>
        <v>644</v>
      </c>
      <c r="D543">
        <f>ROW(EtalonRes!A644)</f>
        <v>644</v>
      </c>
      <c r="E543" t="s">
        <v>55</v>
      </c>
      <c r="F543" t="s">
        <v>459</v>
      </c>
      <c r="G543" t="s">
        <v>460</v>
      </c>
      <c r="H543" t="s">
        <v>461</v>
      </c>
      <c r="I543">
        <v>3</v>
      </c>
      <c r="J543">
        <v>0</v>
      </c>
      <c r="K543">
        <v>3</v>
      </c>
      <c r="L543">
        <v>3</v>
      </c>
      <c r="M543">
        <v>0</v>
      </c>
      <c r="N543">
        <f>ROUND(L543-M543,4)</f>
        <v>3</v>
      </c>
      <c r="O543">
        <f>ROUND(CP543,2)</f>
        <v>3882.04</v>
      </c>
      <c r="P543">
        <f>SUMIF(SmtRes!AQ643:'SmtRes'!AQ644,"=1",SmtRes!DF643:'SmtRes'!DF644)</f>
        <v>0</v>
      </c>
      <c r="Q543">
        <f>SUMIF(SmtRes!AQ643:'SmtRes'!AQ644,"=1",SmtRes!DG643:'SmtRes'!DG644)</f>
        <v>0</v>
      </c>
      <c r="R543">
        <f>SUMIF(SmtRes!AQ643:'SmtRes'!AQ644,"=1",SmtRes!DH643:'SmtRes'!DH644)</f>
        <v>0</v>
      </c>
      <c r="S543">
        <f>SUMIF(SmtRes!AQ643:'SmtRes'!AQ644,"=1",SmtRes!DI643:'SmtRes'!DI644)</f>
        <v>3882.04</v>
      </c>
      <c r="T543">
        <f>ROUND(CU543*I543,2)</f>
        <v>0</v>
      </c>
      <c r="U543">
        <f>SUMIF(SmtRes!AQ643:'SmtRes'!AQ644,"=1",SmtRes!CV643:'SmtRes'!CV644)</f>
        <v>3.6</v>
      </c>
      <c r="V543">
        <f>SUMIF(SmtRes!AQ643:'SmtRes'!AQ644,"=1",SmtRes!CW643:'SmtRes'!CW644)</f>
        <v>0</v>
      </c>
      <c r="W543">
        <f>ROUND(CX543*I543,2)</f>
        <v>0</v>
      </c>
      <c r="X543">
        <f>ROUND(CY543,2)</f>
        <v>2872.71</v>
      </c>
      <c r="Y543">
        <f>ROUND(CZ543,2)</f>
        <v>1397.53</v>
      </c>
      <c r="AA543">
        <v>85057623</v>
      </c>
      <c r="AB543">
        <f>ROUND((AC543+AD543+AF543),2)</f>
        <v>1294.01</v>
      </c>
      <c r="AC543">
        <f>ROUND((0),2)</f>
        <v>0</v>
      </c>
      <c r="AD543">
        <f>ROUND((((0)-(0))+AE543),2)</f>
        <v>0</v>
      </c>
      <c r="AE543">
        <f>ROUND((0),2)</f>
        <v>0</v>
      </c>
      <c r="AF543">
        <f>ROUND((SUM(SmtRes!BT643:'SmtRes'!BT644)),2)</f>
        <v>1294.01</v>
      </c>
      <c r="AG543">
        <f>ROUND((AP543),2)</f>
        <v>0</v>
      </c>
      <c r="AH543">
        <f>(SUM(SmtRes!BU643:'SmtRes'!BU644))</f>
        <v>1.2</v>
      </c>
      <c r="AI543">
        <f>(0)</f>
        <v>0</v>
      </c>
      <c r="AJ543">
        <f>(AS543)</f>
        <v>0</v>
      </c>
      <c r="AK543">
        <v>1078.345</v>
      </c>
      <c r="AL543">
        <v>0</v>
      </c>
      <c r="AM543">
        <v>0</v>
      </c>
      <c r="AN543">
        <v>0</v>
      </c>
      <c r="AO543">
        <v>1078.345</v>
      </c>
      <c r="AP543">
        <v>0</v>
      </c>
      <c r="AQ543">
        <v>1</v>
      </c>
      <c r="AR543">
        <v>0</v>
      </c>
      <c r="AS543">
        <v>0</v>
      </c>
      <c r="AT543">
        <v>74</v>
      </c>
      <c r="AU543">
        <v>36</v>
      </c>
      <c r="AV543">
        <v>1</v>
      </c>
      <c r="AW543">
        <v>1</v>
      </c>
      <c r="AZ543">
        <v>1</v>
      </c>
      <c r="BA543">
        <v>1</v>
      </c>
      <c r="BB543">
        <v>1</v>
      </c>
      <c r="BC543">
        <v>1</v>
      </c>
      <c r="BD543" t="s">
        <v>3</v>
      </c>
      <c r="BE543" t="s">
        <v>3</v>
      </c>
      <c r="BF543" t="s">
        <v>3</v>
      </c>
      <c r="BG543" t="s">
        <v>3</v>
      </c>
      <c r="BH543">
        <v>0</v>
      </c>
      <c r="BI543">
        <v>4</v>
      </c>
      <c r="BJ543" t="s">
        <v>462</v>
      </c>
      <c r="BM543">
        <v>200001</v>
      </c>
      <c r="BN543">
        <v>0</v>
      </c>
      <c r="BO543" t="s">
        <v>3</v>
      </c>
      <c r="BP543">
        <v>0</v>
      </c>
      <c r="BQ543">
        <v>4</v>
      </c>
      <c r="BR543">
        <v>0</v>
      </c>
      <c r="BS543">
        <v>1</v>
      </c>
      <c r="BT543">
        <v>1</v>
      </c>
      <c r="BU543">
        <v>1</v>
      </c>
      <c r="BV543">
        <v>1</v>
      </c>
      <c r="BW543">
        <v>1</v>
      </c>
      <c r="BX543">
        <v>1</v>
      </c>
      <c r="BY543" t="s">
        <v>3</v>
      </c>
      <c r="BZ543">
        <v>74</v>
      </c>
      <c r="CA543">
        <v>36</v>
      </c>
      <c r="CB543" t="s">
        <v>3</v>
      </c>
      <c r="CE543">
        <v>0</v>
      </c>
      <c r="CF543">
        <v>0</v>
      </c>
      <c r="CG543">
        <v>0</v>
      </c>
      <c r="CH543">
        <v>1</v>
      </c>
      <c r="CI543">
        <v>0</v>
      </c>
      <c r="CJ543">
        <v>0</v>
      </c>
      <c r="CK543">
        <v>0</v>
      </c>
      <c r="CL543">
        <v>0</v>
      </c>
      <c r="CM543">
        <v>0</v>
      </c>
      <c r="CN543" t="s">
        <v>831</v>
      </c>
      <c r="CO543">
        <v>0</v>
      </c>
      <c r="CP543">
        <f>(P543+Q543+S543+R543)</f>
        <v>3882.04</v>
      </c>
      <c r="CQ543">
        <f>SUMIF(SmtRes!AQ643:'SmtRes'!AQ644,"=1",SmtRes!AA643:'SmtRes'!AA644)</f>
        <v>0</v>
      </c>
      <c r="CR543">
        <f>SUMIF(SmtRes!AQ643:'SmtRes'!AQ644,"=1",SmtRes!AB643:'SmtRes'!AB644)</f>
        <v>0</v>
      </c>
      <c r="CS543">
        <f>SUMIF(SmtRes!AQ643:'SmtRes'!AQ644,"=1",SmtRes!AC643:'SmtRes'!AC644)</f>
        <v>0</v>
      </c>
      <c r="CT543">
        <f>SUMIF(SmtRes!AQ643:'SmtRes'!AQ644,"=1",SmtRes!AD643:'SmtRes'!AD644)</f>
        <v>2156.69</v>
      </c>
      <c r="CU543">
        <f>AG543</f>
        <v>0</v>
      </c>
      <c r="CV543">
        <f>SUMIF(SmtRes!AQ643:'SmtRes'!AQ644,"=1",SmtRes!BU643:'SmtRes'!BU644)</f>
        <v>1.2</v>
      </c>
      <c r="CW543">
        <f>SUMIF(SmtRes!AQ643:'SmtRes'!AQ644,"=1",SmtRes!BV643:'SmtRes'!BV644)</f>
        <v>0</v>
      </c>
      <c r="CX543">
        <f>AJ543</f>
        <v>0</v>
      </c>
      <c r="CY543">
        <f>(((S543+R543)*AT543)/100)</f>
        <v>2872.7096000000001</v>
      </c>
      <c r="CZ543">
        <f>(((S543+R543)*AU543)/100)</f>
        <v>1397.5344</v>
      </c>
      <c r="DB543">
        <v>2</v>
      </c>
      <c r="DC543" t="s">
        <v>3</v>
      </c>
      <c r="DD543" t="s">
        <v>3</v>
      </c>
      <c r="DE543" t="s">
        <v>463</v>
      </c>
      <c r="DF543" t="s">
        <v>463</v>
      </c>
      <c r="DG543" t="s">
        <v>463</v>
      </c>
      <c r="DH543" t="s">
        <v>3</v>
      </c>
      <c r="DI543" t="s">
        <v>463</v>
      </c>
      <c r="DJ543" t="s">
        <v>463</v>
      </c>
      <c r="DK543" t="s">
        <v>3</v>
      </c>
      <c r="DL543" t="s">
        <v>3</v>
      </c>
      <c r="DM543" t="s">
        <v>3</v>
      </c>
      <c r="DN543">
        <v>0</v>
      </c>
      <c r="DO543">
        <v>0</v>
      </c>
      <c r="DP543">
        <v>1</v>
      </c>
      <c r="DQ543">
        <v>1</v>
      </c>
      <c r="DU543">
        <v>1013</v>
      </c>
      <c r="DV543" t="s">
        <v>461</v>
      </c>
      <c r="DW543" t="s">
        <v>461</v>
      </c>
      <c r="DX543">
        <v>1</v>
      </c>
      <c r="DZ543" t="s">
        <v>3</v>
      </c>
      <c r="EA543" t="s">
        <v>3</v>
      </c>
      <c r="EB543" t="s">
        <v>3</v>
      </c>
      <c r="EC543" t="s">
        <v>3</v>
      </c>
      <c r="EE543">
        <v>83666744</v>
      </c>
      <c r="EF543">
        <v>4</v>
      </c>
      <c r="EG543" t="s">
        <v>464</v>
      </c>
      <c r="EH543">
        <v>83</v>
      </c>
      <c r="EI543" t="s">
        <v>464</v>
      </c>
      <c r="EJ543">
        <v>4</v>
      </c>
      <c r="EK543">
        <v>200001</v>
      </c>
      <c r="EL543" t="s">
        <v>465</v>
      </c>
      <c r="EM543" t="s">
        <v>466</v>
      </c>
      <c r="EO543" t="s">
        <v>467</v>
      </c>
      <c r="EQ543">
        <v>131072</v>
      </c>
      <c r="ER543">
        <v>0</v>
      </c>
      <c r="ES543">
        <v>0</v>
      </c>
      <c r="ET543">
        <v>0</v>
      </c>
      <c r="EU543">
        <v>0</v>
      </c>
      <c r="EV543">
        <v>0</v>
      </c>
      <c r="EW543">
        <v>1</v>
      </c>
      <c r="EX543">
        <v>0</v>
      </c>
      <c r="EY543">
        <v>0</v>
      </c>
      <c r="FQ543">
        <v>0</v>
      </c>
      <c r="FR543">
        <v>0</v>
      </c>
      <c r="FS543">
        <v>0</v>
      </c>
      <c r="FX543">
        <v>74</v>
      </c>
      <c r="FY543">
        <v>36</v>
      </c>
      <c r="GA543" t="s">
        <v>3</v>
      </c>
      <c r="GD543">
        <v>1</v>
      </c>
      <c r="GF543">
        <v>-1980658166</v>
      </c>
      <c r="GG543">
        <v>2</v>
      </c>
      <c r="GH543">
        <v>1</v>
      </c>
      <c r="GI543">
        <v>-2</v>
      </c>
      <c r="GJ543">
        <v>0</v>
      </c>
      <c r="GK543">
        <v>0</v>
      </c>
      <c r="GL543">
        <f>ROUND(IF(AND(BH543=3,BI543=3,FS543&lt;&gt;0),P543,0),2)</f>
        <v>0</v>
      </c>
      <c r="GM543">
        <f>ROUND(O543+X543+Y543,2)+GX543</f>
        <v>8152.28</v>
      </c>
      <c r="GN543">
        <f>IF(OR(BI543=0,BI543=1),GM543-GX543,0)</f>
        <v>0</v>
      </c>
      <c r="GO543">
        <f>IF(BI543=2,GM543-GX543,0)</f>
        <v>0</v>
      </c>
      <c r="GP543">
        <f>IF(BI543=4,GM543-GX543,0)</f>
        <v>8152.28</v>
      </c>
      <c r="GR543">
        <v>0</v>
      </c>
      <c r="GS543">
        <v>0</v>
      </c>
      <c r="GT543">
        <v>0</v>
      </c>
      <c r="GU543" t="s">
        <v>3</v>
      </c>
      <c r="GV543">
        <f>ROUND((GT543),2)</f>
        <v>0</v>
      </c>
      <c r="GW543">
        <v>1</v>
      </c>
      <c r="GX543">
        <f>ROUND(HC543*I543,2)</f>
        <v>0</v>
      </c>
      <c r="HA543">
        <v>0</v>
      </c>
      <c r="HB543">
        <v>0</v>
      </c>
      <c r="HC543">
        <f>GV543*GW543</f>
        <v>0</v>
      </c>
      <c r="HE543" t="s">
        <v>3</v>
      </c>
      <c r="HF543" t="s">
        <v>3</v>
      </c>
      <c r="HM543" t="s">
        <v>3</v>
      </c>
      <c r="HN543" t="s">
        <v>468</v>
      </c>
      <c r="HO543" t="s">
        <v>469</v>
      </c>
      <c r="HP543" t="s">
        <v>464</v>
      </c>
      <c r="HQ543" t="s">
        <v>464</v>
      </c>
      <c r="HS543">
        <v>0</v>
      </c>
      <c r="IK543">
        <v>0</v>
      </c>
    </row>
    <row r="544" spans="1:255" x14ac:dyDescent="0.2">
      <c r="A544" s="2">
        <v>19</v>
      </c>
      <c r="B544" s="2">
        <v>1</v>
      </c>
      <c r="C544" s="2"/>
      <c r="D544" s="2"/>
      <c r="E544" s="2"/>
      <c r="F544" s="2" t="s">
        <v>3</v>
      </c>
      <c r="G544" s="2" t="s">
        <v>470</v>
      </c>
      <c r="H544" s="2" t="s">
        <v>3</v>
      </c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>
        <v>1</v>
      </c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  <c r="FE544" s="2"/>
      <c r="FF544" s="2"/>
      <c r="FG544" s="2"/>
      <c r="FH544" s="2"/>
      <c r="FI544" s="2"/>
      <c r="FJ544" s="2"/>
      <c r="FK544" s="2"/>
      <c r="FL544" s="2"/>
      <c r="FM544" s="2"/>
      <c r="FN544" s="2"/>
      <c r="FO544" s="2"/>
      <c r="FP544" s="2"/>
      <c r="FQ544" s="2"/>
      <c r="FR544" s="2"/>
      <c r="FS544" s="2"/>
      <c r="FT544" s="2"/>
      <c r="FU544" s="2"/>
      <c r="FV544" s="2"/>
      <c r="FW544" s="2"/>
      <c r="FX544" s="2"/>
      <c r="FY544" s="2"/>
      <c r="FZ544" s="2"/>
      <c r="GA544" s="2"/>
      <c r="GB544" s="2"/>
      <c r="GC544" s="2"/>
      <c r="GD544" s="2"/>
      <c r="GE544" s="2"/>
      <c r="GF544" s="2"/>
      <c r="GG544" s="2"/>
      <c r="GH544" s="2"/>
      <c r="GI544" s="2"/>
      <c r="GJ544" s="2"/>
      <c r="GK544" s="2"/>
      <c r="GL544" s="2"/>
      <c r="GM544" s="2"/>
      <c r="GN544" s="2"/>
      <c r="GO544" s="2"/>
      <c r="GP544" s="2"/>
      <c r="GQ544" s="2"/>
      <c r="GR544" s="2"/>
      <c r="GS544" s="2"/>
      <c r="GT544" s="2"/>
      <c r="GU544" s="2"/>
      <c r="GV544" s="2"/>
      <c r="GW544" s="2"/>
      <c r="GX544" s="2"/>
      <c r="GY544" s="2"/>
      <c r="GZ544" s="2"/>
      <c r="HA544" s="2"/>
      <c r="HB544" s="2"/>
      <c r="HC544" s="2"/>
      <c r="HD544" s="2"/>
      <c r="HE544" s="2"/>
      <c r="HF544" s="2"/>
      <c r="HG544" s="2"/>
      <c r="HH544" s="2"/>
      <c r="HI544" s="2"/>
      <c r="HJ544" s="2"/>
      <c r="HK544" s="2"/>
      <c r="HL544" s="2"/>
      <c r="HM544" s="2"/>
      <c r="HN544" s="2"/>
      <c r="HO544" s="2"/>
      <c r="HP544" s="2"/>
      <c r="HQ544" s="2"/>
      <c r="HR544" s="2"/>
      <c r="HS544" s="2"/>
      <c r="HT544" s="2"/>
      <c r="HU544" s="2"/>
      <c r="HV544" s="2"/>
      <c r="HW544" s="2"/>
      <c r="HX544" s="2"/>
      <c r="HY544" s="2"/>
      <c r="HZ544" s="2"/>
      <c r="IA544" s="2"/>
      <c r="IB544" s="2"/>
      <c r="IC544" s="2"/>
      <c r="ID544" s="2"/>
      <c r="IE544" s="2"/>
      <c r="IF544" s="2"/>
      <c r="IG544" s="2"/>
      <c r="IH544" s="2"/>
      <c r="II544" s="2"/>
      <c r="IJ544" s="2"/>
      <c r="IK544" s="2">
        <v>0</v>
      </c>
      <c r="IL544" s="2"/>
      <c r="IM544" s="2"/>
      <c r="IN544" s="2"/>
      <c r="IO544" s="2"/>
      <c r="IP544" s="2"/>
      <c r="IQ544" s="2"/>
      <c r="IR544" s="2"/>
      <c r="IS544" s="2"/>
      <c r="IT544" s="2"/>
      <c r="IU544" s="2"/>
    </row>
    <row r="545" spans="1:255" x14ac:dyDescent="0.2">
      <c r="A545" s="2">
        <v>17</v>
      </c>
      <c r="B545" s="2">
        <v>1</v>
      </c>
      <c r="C545" s="2">
        <f>ROW(SmtRes!A646)</f>
        <v>646</v>
      </c>
      <c r="D545" s="2">
        <f>ROW(EtalonRes!A646)</f>
        <v>646</v>
      </c>
      <c r="E545" s="2" t="s">
        <v>68</v>
      </c>
      <c r="F545" s="2" t="s">
        <v>471</v>
      </c>
      <c r="G545" s="2" t="s">
        <v>472</v>
      </c>
      <c r="H545" s="2" t="s">
        <v>473</v>
      </c>
      <c r="I545" s="2">
        <v>0.06</v>
      </c>
      <c r="J545" s="2">
        <v>0</v>
      </c>
      <c r="K545" s="2">
        <v>0.06</v>
      </c>
      <c r="L545" s="2">
        <v>0.06</v>
      </c>
      <c r="M545" s="2">
        <v>0</v>
      </c>
      <c r="N545" s="2">
        <f>ROUND(L545-M545,4)</f>
        <v>0.06</v>
      </c>
      <c r="O545" s="2">
        <f>ROUND(CP545,2)</f>
        <v>1006.23</v>
      </c>
      <c r="P545" s="2">
        <f>SUMIF(SmtRes!AQ645:'SmtRes'!AQ646,"=1",SmtRes!DF645:'SmtRes'!DF646)</f>
        <v>0</v>
      </c>
      <c r="Q545" s="2">
        <f>SUMIF(SmtRes!AQ645:'SmtRes'!AQ646,"=1",SmtRes!DG645:'SmtRes'!DG646)</f>
        <v>0</v>
      </c>
      <c r="R545" s="2">
        <f>SUMIF(SmtRes!AQ645:'SmtRes'!AQ646,"=1",SmtRes!DH645:'SmtRes'!DH646)</f>
        <v>0</v>
      </c>
      <c r="S545" s="2">
        <f>SUMIF(SmtRes!AQ645:'SmtRes'!AQ646,"=1",SmtRes!DI645:'SmtRes'!DI646)</f>
        <v>1006.23</v>
      </c>
      <c r="T545" s="2">
        <f>ROUND(CU545*I545,2)</f>
        <v>0</v>
      </c>
      <c r="U545" s="2">
        <f>SUMIF(SmtRes!AQ645:'SmtRes'!AQ646,"=1",SmtRes!CV645:'SmtRes'!CV646)</f>
        <v>0.93311999999999995</v>
      </c>
      <c r="V545" s="2">
        <f>SUMIF(SmtRes!AQ645:'SmtRes'!AQ646,"=1",SmtRes!CW645:'SmtRes'!CW646)</f>
        <v>0</v>
      </c>
      <c r="W545" s="2">
        <f>ROUND(CX545*I545,2)</f>
        <v>0</v>
      </c>
      <c r="X545" s="2">
        <f>ROUND(CY545,2)</f>
        <v>744.61</v>
      </c>
      <c r="Y545" s="2">
        <f>ROUND(CZ545,2)</f>
        <v>362.24</v>
      </c>
      <c r="Z545" s="2"/>
      <c r="AA545" s="2">
        <v>85057682</v>
      </c>
      <c r="AB545" s="2">
        <f>ROUND((AC545+AD545+AF545),2)</f>
        <v>16770.419999999998</v>
      </c>
      <c r="AC545" s="2">
        <f>ROUND((0),2)</f>
        <v>0</v>
      </c>
      <c r="AD545" s="2">
        <f>ROUND((((0)-(0))+AE545),2)</f>
        <v>0</v>
      </c>
      <c r="AE545" s="2">
        <f>ROUND((0),2)</f>
        <v>0</v>
      </c>
      <c r="AF545" s="2">
        <f>ROUND((SUM(SmtRes!BT645:'SmtRes'!BT646)),2)</f>
        <v>16770.419999999998</v>
      </c>
      <c r="AG545" s="2">
        <f>ROUND((AP545),2)</f>
        <v>0</v>
      </c>
      <c r="AH545" s="2">
        <f>(SUM(SmtRes!BU645:'SmtRes'!BU646))</f>
        <v>15.552</v>
      </c>
      <c r="AI545" s="2">
        <f>(0)</f>
        <v>0</v>
      </c>
      <c r="AJ545" s="2">
        <f>(AS545)</f>
        <v>0</v>
      </c>
      <c r="AK545" s="2">
        <v>13975.351200000001</v>
      </c>
      <c r="AL545" s="2">
        <v>0</v>
      </c>
      <c r="AM545" s="2">
        <v>0</v>
      </c>
      <c r="AN545" s="2">
        <v>0</v>
      </c>
      <c r="AO545" s="2">
        <v>13975.351200000001</v>
      </c>
      <c r="AP545" s="2">
        <v>0</v>
      </c>
      <c r="AQ545" s="2">
        <v>12.96</v>
      </c>
      <c r="AR545" s="2">
        <v>0</v>
      </c>
      <c r="AS545" s="2">
        <v>0</v>
      </c>
      <c r="AT545" s="2">
        <v>74</v>
      </c>
      <c r="AU545" s="2">
        <v>36</v>
      </c>
      <c r="AV545" s="2">
        <v>1</v>
      </c>
      <c r="AW545" s="2">
        <v>1</v>
      </c>
      <c r="AX545" s="2"/>
      <c r="AY545" s="2"/>
      <c r="AZ545" s="2">
        <v>1</v>
      </c>
      <c r="BA545" s="2">
        <v>1</v>
      </c>
      <c r="BB545" s="2">
        <v>1</v>
      </c>
      <c r="BC545" s="2">
        <v>1</v>
      </c>
      <c r="BD545" s="2" t="s">
        <v>3</v>
      </c>
      <c r="BE545" s="2" t="s">
        <v>3</v>
      </c>
      <c r="BF545" s="2" t="s">
        <v>3</v>
      </c>
      <c r="BG545" s="2" t="s">
        <v>3</v>
      </c>
      <c r="BH545" s="2">
        <v>0</v>
      </c>
      <c r="BI545" s="2">
        <v>4</v>
      </c>
      <c r="BJ545" s="2" t="s">
        <v>474</v>
      </c>
      <c r="BK545" s="2"/>
      <c r="BL545" s="2"/>
      <c r="BM545" s="2">
        <v>200001</v>
      </c>
      <c r="BN545" s="2">
        <v>0</v>
      </c>
      <c r="BO545" s="2" t="s">
        <v>3</v>
      </c>
      <c r="BP545" s="2">
        <v>0</v>
      </c>
      <c r="BQ545" s="2">
        <v>4</v>
      </c>
      <c r="BR545" s="2">
        <v>0</v>
      </c>
      <c r="BS545" s="2">
        <v>1</v>
      </c>
      <c r="BT545" s="2">
        <v>1</v>
      </c>
      <c r="BU545" s="2">
        <v>1</v>
      </c>
      <c r="BV545" s="2">
        <v>1</v>
      </c>
      <c r="BW545" s="2">
        <v>1</v>
      </c>
      <c r="BX545" s="2">
        <v>1</v>
      </c>
      <c r="BY545" s="2" t="s">
        <v>3</v>
      </c>
      <c r="BZ545" s="2">
        <v>74</v>
      </c>
      <c r="CA545" s="2">
        <v>36</v>
      </c>
      <c r="CB545" s="2" t="s">
        <v>3</v>
      </c>
      <c r="CC545" s="2"/>
      <c r="CD545" s="2"/>
      <c r="CE545" s="2">
        <v>0</v>
      </c>
      <c r="CF545" s="2">
        <v>0</v>
      </c>
      <c r="CG545" s="2">
        <v>0</v>
      </c>
      <c r="CH545" s="2">
        <v>2</v>
      </c>
      <c r="CI545" s="2">
        <v>0</v>
      </c>
      <c r="CJ545" s="2">
        <v>0</v>
      </c>
      <c r="CK545" s="2">
        <v>0</v>
      </c>
      <c r="CL545" s="2">
        <v>0</v>
      </c>
      <c r="CM545" s="2">
        <v>0</v>
      </c>
      <c r="CN545" s="2" t="s">
        <v>831</v>
      </c>
      <c r="CO545" s="2">
        <v>0</v>
      </c>
      <c r="CP545" s="2">
        <f>(P545+Q545+S545+R545)</f>
        <v>1006.23</v>
      </c>
      <c r="CQ545" s="2">
        <f>SUMIF(SmtRes!AQ645:'SmtRes'!AQ646,"=1",SmtRes!AA645:'SmtRes'!AA646)</f>
        <v>0</v>
      </c>
      <c r="CR545" s="2">
        <f>SUMIF(SmtRes!AQ645:'SmtRes'!AQ646,"=1",SmtRes!AB645:'SmtRes'!AB646)</f>
        <v>0</v>
      </c>
      <c r="CS545" s="2">
        <f>SUMIF(SmtRes!AQ645:'SmtRes'!AQ646,"=1",SmtRes!AC645:'SmtRes'!AC646)</f>
        <v>0</v>
      </c>
      <c r="CT545" s="2">
        <f>SUMIF(SmtRes!AQ645:'SmtRes'!AQ646,"=1",SmtRes!AD645:'SmtRes'!AD646)</f>
        <v>2156.69</v>
      </c>
      <c r="CU545" s="2">
        <f>AG545</f>
        <v>0</v>
      </c>
      <c r="CV545" s="2">
        <f>SUMIF(SmtRes!AQ645:'SmtRes'!AQ646,"=1",SmtRes!BU645:'SmtRes'!BU646)</f>
        <v>15.552</v>
      </c>
      <c r="CW545" s="2">
        <f>SUMIF(SmtRes!AQ645:'SmtRes'!AQ646,"=1",SmtRes!BV645:'SmtRes'!BV646)</f>
        <v>0</v>
      </c>
      <c r="CX545" s="2">
        <f>AJ545</f>
        <v>0</v>
      </c>
      <c r="CY545" s="2">
        <f>(((S545+R545)*AT545)/100)</f>
        <v>744.61020000000008</v>
      </c>
      <c r="CZ545" s="2">
        <f>(((S545+R545)*AU545)/100)</f>
        <v>362.24279999999999</v>
      </c>
      <c r="DA545" s="2"/>
      <c r="DB545" s="2">
        <v>3</v>
      </c>
      <c r="DC545" s="2" t="s">
        <v>3</v>
      </c>
      <c r="DD545" s="2" t="s">
        <v>3</v>
      </c>
      <c r="DE545" s="2" t="s">
        <v>463</v>
      </c>
      <c r="DF545" s="2" t="s">
        <v>463</v>
      </c>
      <c r="DG545" s="2" t="s">
        <v>463</v>
      </c>
      <c r="DH545" s="2" t="s">
        <v>3</v>
      </c>
      <c r="DI545" s="2" t="s">
        <v>463</v>
      </c>
      <c r="DJ545" s="2" t="s">
        <v>463</v>
      </c>
      <c r="DK545" s="2" t="s">
        <v>3</v>
      </c>
      <c r="DL545" s="2" t="s">
        <v>3</v>
      </c>
      <c r="DM545" s="2" t="s">
        <v>3</v>
      </c>
      <c r="DN545" s="2">
        <v>0</v>
      </c>
      <c r="DO545" s="2">
        <v>0</v>
      </c>
      <c r="DP545" s="2">
        <v>1</v>
      </c>
      <c r="DQ545" s="2">
        <v>1</v>
      </c>
      <c r="DR545" s="2"/>
      <c r="DS545" s="2"/>
      <c r="DT545" s="2"/>
      <c r="DU545" s="2">
        <v>1013</v>
      </c>
      <c r="DV545" s="2" t="s">
        <v>473</v>
      </c>
      <c r="DW545" s="2" t="s">
        <v>473</v>
      </c>
      <c r="DX545" s="2">
        <v>1</v>
      </c>
      <c r="DY545" s="2"/>
      <c r="DZ545" s="2" t="s">
        <v>3</v>
      </c>
      <c r="EA545" s="2" t="s">
        <v>3</v>
      </c>
      <c r="EB545" s="2" t="s">
        <v>3</v>
      </c>
      <c r="EC545" s="2" t="s">
        <v>3</v>
      </c>
      <c r="ED545" s="2"/>
      <c r="EE545" s="2">
        <v>83666744</v>
      </c>
      <c r="EF545" s="2">
        <v>4</v>
      </c>
      <c r="EG545" s="2" t="s">
        <v>464</v>
      </c>
      <c r="EH545" s="2">
        <v>83</v>
      </c>
      <c r="EI545" s="2" t="s">
        <v>464</v>
      </c>
      <c r="EJ545" s="2">
        <v>4</v>
      </c>
      <c r="EK545" s="2">
        <v>200001</v>
      </c>
      <c r="EL545" s="2" t="s">
        <v>465</v>
      </c>
      <c r="EM545" s="2" t="s">
        <v>466</v>
      </c>
      <c r="EN545" s="2"/>
      <c r="EO545" s="2" t="s">
        <v>467</v>
      </c>
      <c r="EP545" s="2"/>
      <c r="EQ545" s="2">
        <v>131072</v>
      </c>
      <c r="ER545" s="2">
        <v>0</v>
      </c>
      <c r="ES545" s="2">
        <v>0</v>
      </c>
      <c r="ET545" s="2">
        <v>0</v>
      </c>
      <c r="EU545" s="2">
        <v>0</v>
      </c>
      <c r="EV545" s="2">
        <v>0</v>
      </c>
      <c r="EW545" s="2">
        <v>12.96</v>
      </c>
      <c r="EX545" s="2">
        <v>0</v>
      </c>
      <c r="EY545" s="2">
        <v>0</v>
      </c>
      <c r="EZ545" s="2"/>
      <c r="FA545" s="2"/>
      <c r="FB545" s="2"/>
      <c r="FC545" s="2"/>
      <c r="FD545" s="2"/>
      <c r="FE545" s="2"/>
      <c r="FF545" s="2"/>
      <c r="FG545" s="2"/>
      <c r="FH545" s="2"/>
      <c r="FI545" s="2"/>
      <c r="FJ545" s="2"/>
      <c r="FK545" s="2"/>
      <c r="FL545" s="2"/>
      <c r="FM545" s="2"/>
      <c r="FN545" s="2"/>
      <c r="FO545" s="2"/>
      <c r="FP545" s="2"/>
      <c r="FQ545" s="2">
        <v>0</v>
      </c>
      <c r="FR545" s="2">
        <v>0</v>
      </c>
      <c r="FS545" s="2">
        <v>0</v>
      </c>
      <c r="FT545" s="2"/>
      <c r="FU545" s="2"/>
      <c r="FV545" s="2"/>
      <c r="FW545" s="2"/>
      <c r="FX545" s="2">
        <v>74</v>
      </c>
      <c r="FY545" s="2">
        <v>36</v>
      </c>
      <c r="FZ545" s="2"/>
      <c r="GA545" s="2" t="s">
        <v>3</v>
      </c>
      <c r="GB545" s="2"/>
      <c r="GC545" s="2"/>
      <c r="GD545" s="2">
        <v>1</v>
      </c>
      <c r="GE545" s="2"/>
      <c r="GF545" s="2">
        <v>-1735373992</v>
      </c>
      <c r="GG545" s="2">
        <v>2</v>
      </c>
      <c r="GH545" s="2">
        <v>1</v>
      </c>
      <c r="GI545" s="2">
        <v>-2</v>
      </c>
      <c r="GJ545" s="2">
        <v>0</v>
      </c>
      <c r="GK545" s="2">
        <v>0</v>
      </c>
      <c r="GL545" s="2">
        <f>ROUND(IF(AND(BH545=3,BI545=3,FS545&lt;&gt;0),P545,0),2)</f>
        <v>0</v>
      </c>
      <c r="GM545" s="2">
        <f>ROUND(O545+X545+Y545,2)+GX545</f>
        <v>2113.08</v>
      </c>
      <c r="GN545" s="2">
        <f>IF(OR(BI545=0,BI545=1),GM545-GX545,0)</f>
        <v>0</v>
      </c>
      <c r="GO545" s="2">
        <f>IF(BI545=2,GM545-GX545,0)</f>
        <v>0</v>
      </c>
      <c r="GP545" s="2">
        <f>IF(BI545=4,GM545-GX545,0)</f>
        <v>2113.08</v>
      </c>
      <c r="GQ545" s="2"/>
      <c r="GR545" s="2">
        <v>0</v>
      </c>
      <c r="GS545" s="2">
        <v>0</v>
      </c>
      <c r="GT545" s="2">
        <v>0</v>
      </c>
      <c r="GU545" s="2" t="s">
        <v>3</v>
      </c>
      <c r="GV545" s="2">
        <f>ROUND((GT545),2)</f>
        <v>0</v>
      </c>
      <c r="GW545" s="2">
        <v>1</v>
      </c>
      <c r="GX545" s="2">
        <f>ROUND(HC545*I545,2)</f>
        <v>0</v>
      </c>
      <c r="GY545" s="2"/>
      <c r="GZ545" s="2"/>
      <c r="HA545" s="2">
        <v>0</v>
      </c>
      <c r="HB545" s="2">
        <v>0</v>
      </c>
      <c r="HC545" s="2">
        <f>GV545*GW545</f>
        <v>0</v>
      </c>
      <c r="HD545" s="2"/>
      <c r="HE545" s="2" t="s">
        <v>3</v>
      </c>
      <c r="HF545" s="2" t="s">
        <v>3</v>
      </c>
      <c r="HG545" s="2"/>
      <c r="HH545" s="2"/>
      <c r="HI545" s="2"/>
      <c r="HJ545" s="2"/>
      <c r="HK545" s="2"/>
      <c r="HL545" s="2"/>
      <c r="HM545" s="2" t="s">
        <v>3</v>
      </c>
      <c r="HN545" s="2" t="s">
        <v>468</v>
      </c>
      <c r="HO545" s="2" t="s">
        <v>469</v>
      </c>
      <c r="HP545" s="2" t="s">
        <v>464</v>
      </c>
      <c r="HQ545" s="2" t="s">
        <v>464</v>
      </c>
      <c r="HR545" s="2"/>
      <c r="HS545" s="2">
        <v>0</v>
      </c>
      <c r="HT545" s="2"/>
      <c r="HU545" s="2"/>
      <c r="HV545" s="2"/>
      <c r="HW545" s="2"/>
      <c r="HX545" s="2"/>
      <c r="HY545" s="2"/>
      <c r="HZ545" s="2"/>
      <c r="IA545" s="2"/>
      <c r="IB545" s="2"/>
      <c r="IC545" s="2"/>
      <c r="ID545" s="2"/>
      <c r="IE545" s="2"/>
      <c r="IF545" s="2"/>
      <c r="IG545" s="2"/>
      <c r="IH545" s="2"/>
      <c r="II545" s="2"/>
      <c r="IJ545" s="2"/>
      <c r="IK545" s="2">
        <v>0</v>
      </c>
      <c r="IL545" s="2"/>
      <c r="IM545" s="2"/>
      <c r="IN545" s="2"/>
      <c r="IO545" s="2"/>
      <c r="IP545" s="2"/>
      <c r="IQ545" s="2"/>
      <c r="IR545" s="2"/>
      <c r="IS545" s="2"/>
      <c r="IT545" s="2"/>
      <c r="IU545" s="2"/>
    </row>
    <row r="546" spans="1:255" x14ac:dyDescent="0.2">
      <c r="A546">
        <v>17</v>
      </c>
      <c r="B546">
        <v>1</v>
      </c>
      <c r="C546">
        <f>ROW(SmtRes!A648)</f>
        <v>648</v>
      </c>
      <c r="D546">
        <f>ROW(EtalonRes!A648)</f>
        <v>648</v>
      </c>
      <c r="E546" t="s">
        <v>68</v>
      </c>
      <c r="F546" t="s">
        <v>471</v>
      </c>
      <c r="G546" t="s">
        <v>472</v>
      </c>
      <c r="H546" t="s">
        <v>473</v>
      </c>
      <c r="I546">
        <v>0.06</v>
      </c>
      <c r="J546">
        <v>0</v>
      </c>
      <c r="K546">
        <v>0.06</v>
      </c>
      <c r="L546">
        <v>0.06</v>
      </c>
      <c r="M546">
        <v>0</v>
      </c>
      <c r="N546">
        <f>ROUND(L546-M546,4)</f>
        <v>0.06</v>
      </c>
      <c r="O546">
        <f>ROUND(CP546,2)</f>
        <v>1006.23</v>
      </c>
      <c r="P546">
        <f>SUMIF(SmtRes!AQ647:'SmtRes'!AQ648,"=1",SmtRes!DF647:'SmtRes'!DF648)</f>
        <v>0</v>
      </c>
      <c r="Q546">
        <f>SUMIF(SmtRes!AQ647:'SmtRes'!AQ648,"=1",SmtRes!DG647:'SmtRes'!DG648)</f>
        <v>0</v>
      </c>
      <c r="R546">
        <f>SUMIF(SmtRes!AQ647:'SmtRes'!AQ648,"=1",SmtRes!DH647:'SmtRes'!DH648)</f>
        <v>0</v>
      </c>
      <c r="S546">
        <f>SUMIF(SmtRes!AQ647:'SmtRes'!AQ648,"=1",SmtRes!DI647:'SmtRes'!DI648)</f>
        <v>1006.23</v>
      </c>
      <c r="T546">
        <f>ROUND(CU546*I546,2)</f>
        <v>0</v>
      </c>
      <c r="U546">
        <f>SUMIF(SmtRes!AQ647:'SmtRes'!AQ648,"=1",SmtRes!CV647:'SmtRes'!CV648)</f>
        <v>0.93311999999999995</v>
      </c>
      <c r="V546">
        <f>SUMIF(SmtRes!AQ647:'SmtRes'!AQ648,"=1",SmtRes!CW647:'SmtRes'!CW648)</f>
        <v>0</v>
      </c>
      <c r="W546">
        <f>ROUND(CX546*I546,2)</f>
        <v>0</v>
      </c>
      <c r="X546">
        <f>ROUND(CY546,2)</f>
        <v>744.61</v>
      </c>
      <c r="Y546">
        <f>ROUND(CZ546,2)</f>
        <v>362.24</v>
      </c>
      <c r="AA546">
        <v>85057623</v>
      </c>
      <c r="AB546">
        <f>ROUND((AC546+AD546+AF546),2)</f>
        <v>16770.419999999998</v>
      </c>
      <c r="AC546">
        <f>ROUND((0),2)</f>
        <v>0</v>
      </c>
      <c r="AD546">
        <f>ROUND((((0)-(0))+AE546),2)</f>
        <v>0</v>
      </c>
      <c r="AE546">
        <f>ROUND((0),2)</f>
        <v>0</v>
      </c>
      <c r="AF546">
        <f>ROUND((SUM(SmtRes!BT647:'SmtRes'!BT648)),2)</f>
        <v>16770.419999999998</v>
      </c>
      <c r="AG546">
        <f>ROUND((AP546),2)</f>
        <v>0</v>
      </c>
      <c r="AH546">
        <f>(SUM(SmtRes!BU647:'SmtRes'!BU648))</f>
        <v>15.552</v>
      </c>
      <c r="AI546">
        <f>(0)</f>
        <v>0</v>
      </c>
      <c r="AJ546">
        <f>(AS546)</f>
        <v>0</v>
      </c>
      <c r="AK546">
        <v>13975.351200000001</v>
      </c>
      <c r="AL546">
        <v>0</v>
      </c>
      <c r="AM546">
        <v>0</v>
      </c>
      <c r="AN546">
        <v>0</v>
      </c>
      <c r="AO546">
        <v>13975.351200000001</v>
      </c>
      <c r="AP546">
        <v>0</v>
      </c>
      <c r="AQ546">
        <v>12.96</v>
      </c>
      <c r="AR546">
        <v>0</v>
      </c>
      <c r="AS546">
        <v>0</v>
      </c>
      <c r="AT546">
        <v>74</v>
      </c>
      <c r="AU546">
        <v>36</v>
      </c>
      <c r="AV546">
        <v>1</v>
      </c>
      <c r="AW546">
        <v>1</v>
      </c>
      <c r="AZ546">
        <v>1</v>
      </c>
      <c r="BA546">
        <v>1</v>
      </c>
      <c r="BB546">
        <v>1</v>
      </c>
      <c r="BC546">
        <v>1</v>
      </c>
      <c r="BD546" t="s">
        <v>3</v>
      </c>
      <c r="BE546" t="s">
        <v>3</v>
      </c>
      <c r="BF546" t="s">
        <v>3</v>
      </c>
      <c r="BG546" t="s">
        <v>3</v>
      </c>
      <c r="BH546">
        <v>0</v>
      </c>
      <c r="BI546">
        <v>4</v>
      </c>
      <c r="BJ546" t="s">
        <v>474</v>
      </c>
      <c r="BM546">
        <v>200001</v>
      </c>
      <c r="BN546">
        <v>0</v>
      </c>
      <c r="BO546" t="s">
        <v>3</v>
      </c>
      <c r="BP546">
        <v>0</v>
      </c>
      <c r="BQ546">
        <v>4</v>
      </c>
      <c r="BR546">
        <v>0</v>
      </c>
      <c r="BS546">
        <v>1</v>
      </c>
      <c r="BT546">
        <v>1</v>
      </c>
      <c r="BU546">
        <v>1</v>
      </c>
      <c r="BV546">
        <v>1</v>
      </c>
      <c r="BW546">
        <v>1</v>
      </c>
      <c r="BX546">
        <v>1</v>
      </c>
      <c r="BY546" t="s">
        <v>3</v>
      </c>
      <c r="BZ546">
        <v>74</v>
      </c>
      <c r="CA546">
        <v>36</v>
      </c>
      <c r="CB546" t="s">
        <v>3</v>
      </c>
      <c r="CE546">
        <v>0</v>
      </c>
      <c r="CF546">
        <v>0</v>
      </c>
      <c r="CG546">
        <v>0</v>
      </c>
      <c r="CH546">
        <v>2</v>
      </c>
      <c r="CI546">
        <v>0</v>
      </c>
      <c r="CJ546">
        <v>0</v>
      </c>
      <c r="CK546">
        <v>0</v>
      </c>
      <c r="CL546">
        <v>0</v>
      </c>
      <c r="CM546">
        <v>0</v>
      </c>
      <c r="CN546" t="s">
        <v>831</v>
      </c>
      <c r="CO546">
        <v>0</v>
      </c>
      <c r="CP546">
        <f>(P546+Q546+S546+R546)</f>
        <v>1006.23</v>
      </c>
      <c r="CQ546">
        <f>SUMIF(SmtRes!AQ647:'SmtRes'!AQ648,"=1",SmtRes!AA647:'SmtRes'!AA648)</f>
        <v>0</v>
      </c>
      <c r="CR546">
        <f>SUMIF(SmtRes!AQ647:'SmtRes'!AQ648,"=1",SmtRes!AB647:'SmtRes'!AB648)</f>
        <v>0</v>
      </c>
      <c r="CS546">
        <f>SUMIF(SmtRes!AQ647:'SmtRes'!AQ648,"=1",SmtRes!AC647:'SmtRes'!AC648)</f>
        <v>0</v>
      </c>
      <c r="CT546">
        <f>SUMIF(SmtRes!AQ647:'SmtRes'!AQ648,"=1",SmtRes!AD647:'SmtRes'!AD648)</f>
        <v>2156.69</v>
      </c>
      <c r="CU546">
        <f>AG546</f>
        <v>0</v>
      </c>
      <c r="CV546">
        <f>SUMIF(SmtRes!AQ647:'SmtRes'!AQ648,"=1",SmtRes!BU647:'SmtRes'!BU648)</f>
        <v>15.552</v>
      </c>
      <c r="CW546">
        <f>SUMIF(SmtRes!AQ647:'SmtRes'!AQ648,"=1",SmtRes!BV647:'SmtRes'!BV648)</f>
        <v>0</v>
      </c>
      <c r="CX546">
        <f>AJ546</f>
        <v>0</v>
      </c>
      <c r="CY546">
        <f>(((S546+R546)*AT546)/100)</f>
        <v>744.61020000000008</v>
      </c>
      <c r="CZ546">
        <f>(((S546+R546)*AU546)/100)</f>
        <v>362.24279999999999</v>
      </c>
      <c r="DB546">
        <v>4</v>
      </c>
      <c r="DC546" t="s">
        <v>3</v>
      </c>
      <c r="DD546" t="s">
        <v>3</v>
      </c>
      <c r="DE546" t="s">
        <v>463</v>
      </c>
      <c r="DF546" t="s">
        <v>463</v>
      </c>
      <c r="DG546" t="s">
        <v>463</v>
      </c>
      <c r="DH546" t="s">
        <v>3</v>
      </c>
      <c r="DI546" t="s">
        <v>463</v>
      </c>
      <c r="DJ546" t="s">
        <v>463</v>
      </c>
      <c r="DK546" t="s">
        <v>3</v>
      </c>
      <c r="DL546" t="s">
        <v>3</v>
      </c>
      <c r="DM546" t="s">
        <v>3</v>
      </c>
      <c r="DN546">
        <v>0</v>
      </c>
      <c r="DO546">
        <v>0</v>
      </c>
      <c r="DP546">
        <v>1</v>
      </c>
      <c r="DQ546">
        <v>1</v>
      </c>
      <c r="DU546">
        <v>1013</v>
      </c>
      <c r="DV546" t="s">
        <v>473</v>
      </c>
      <c r="DW546" t="s">
        <v>473</v>
      </c>
      <c r="DX546">
        <v>1</v>
      </c>
      <c r="DZ546" t="s">
        <v>3</v>
      </c>
      <c r="EA546" t="s">
        <v>3</v>
      </c>
      <c r="EB546" t="s">
        <v>3</v>
      </c>
      <c r="EC546" t="s">
        <v>3</v>
      </c>
      <c r="EE546">
        <v>83666744</v>
      </c>
      <c r="EF546">
        <v>4</v>
      </c>
      <c r="EG546" t="s">
        <v>464</v>
      </c>
      <c r="EH546">
        <v>83</v>
      </c>
      <c r="EI546" t="s">
        <v>464</v>
      </c>
      <c r="EJ546">
        <v>4</v>
      </c>
      <c r="EK546">
        <v>200001</v>
      </c>
      <c r="EL546" t="s">
        <v>465</v>
      </c>
      <c r="EM546" t="s">
        <v>466</v>
      </c>
      <c r="EO546" t="s">
        <v>467</v>
      </c>
      <c r="EQ546">
        <v>131072</v>
      </c>
      <c r="ER546">
        <v>0</v>
      </c>
      <c r="ES546">
        <v>0</v>
      </c>
      <c r="ET546">
        <v>0</v>
      </c>
      <c r="EU546">
        <v>0</v>
      </c>
      <c r="EV546">
        <v>0</v>
      </c>
      <c r="EW546">
        <v>12.96</v>
      </c>
      <c r="EX546">
        <v>0</v>
      </c>
      <c r="EY546">
        <v>0</v>
      </c>
      <c r="FQ546">
        <v>0</v>
      </c>
      <c r="FR546">
        <v>0</v>
      </c>
      <c r="FS546">
        <v>0</v>
      </c>
      <c r="FX546">
        <v>74</v>
      </c>
      <c r="FY546">
        <v>36</v>
      </c>
      <c r="GA546" t="s">
        <v>3</v>
      </c>
      <c r="GD546">
        <v>1</v>
      </c>
      <c r="GF546">
        <v>-1735373992</v>
      </c>
      <c r="GG546">
        <v>2</v>
      </c>
      <c r="GH546">
        <v>1</v>
      </c>
      <c r="GI546">
        <v>-2</v>
      </c>
      <c r="GJ546">
        <v>0</v>
      </c>
      <c r="GK546">
        <v>0</v>
      </c>
      <c r="GL546">
        <f>ROUND(IF(AND(BH546=3,BI546=3,FS546&lt;&gt;0),P546,0),2)</f>
        <v>0</v>
      </c>
      <c r="GM546">
        <f>ROUND(O546+X546+Y546,2)+GX546</f>
        <v>2113.08</v>
      </c>
      <c r="GN546">
        <f>IF(OR(BI546=0,BI546=1),GM546-GX546,0)</f>
        <v>0</v>
      </c>
      <c r="GO546">
        <f>IF(BI546=2,GM546-GX546,0)</f>
        <v>0</v>
      </c>
      <c r="GP546">
        <f>IF(BI546=4,GM546-GX546,0)</f>
        <v>2113.08</v>
      </c>
      <c r="GR546">
        <v>0</v>
      </c>
      <c r="GS546">
        <v>0</v>
      </c>
      <c r="GT546">
        <v>0</v>
      </c>
      <c r="GU546" t="s">
        <v>3</v>
      </c>
      <c r="GV546">
        <f>ROUND((GT546),2)</f>
        <v>0</v>
      </c>
      <c r="GW546">
        <v>1</v>
      </c>
      <c r="GX546">
        <f>ROUND(HC546*I546,2)</f>
        <v>0</v>
      </c>
      <c r="HA546">
        <v>0</v>
      </c>
      <c r="HB546">
        <v>0</v>
      </c>
      <c r="HC546">
        <f>GV546*GW546</f>
        <v>0</v>
      </c>
      <c r="HE546" t="s">
        <v>3</v>
      </c>
      <c r="HF546" t="s">
        <v>3</v>
      </c>
      <c r="HM546" t="s">
        <v>3</v>
      </c>
      <c r="HN546" t="s">
        <v>468</v>
      </c>
      <c r="HO546" t="s">
        <v>469</v>
      </c>
      <c r="HP546" t="s">
        <v>464</v>
      </c>
      <c r="HQ546" t="s">
        <v>464</v>
      </c>
      <c r="HS546">
        <v>0</v>
      </c>
      <c r="IK546">
        <v>0</v>
      </c>
    </row>
    <row r="547" spans="1:255" x14ac:dyDescent="0.2">
      <c r="A547" s="2">
        <v>19</v>
      </c>
      <c r="B547" s="2">
        <v>1</v>
      </c>
      <c r="C547" s="2"/>
      <c r="D547" s="2"/>
      <c r="E547" s="2"/>
      <c r="F547" s="2" t="s">
        <v>3</v>
      </c>
      <c r="G547" s="2" t="s">
        <v>475</v>
      </c>
      <c r="H547" s="2" t="s">
        <v>3</v>
      </c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>
        <v>1</v>
      </c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  <c r="FE547" s="2"/>
      <c r="FF547" s="2"/>
      <c r="FG547" s="2"/>
      <c r="FH547" s="2"/>
      <c r="FI547" s="2"/>
      <c r="FJ547" s="2"/>
      <c r="FK547" s="2"/>
      <c r="FL547" s="2"/>
      <c r="FM547" s="2"/>
      <c r="FN547" s="2"/>
      <c r="FO547" s="2"/>
      <c r="FP547" s="2"/>
      <c r="FQ547" s="2"/>
      <c r="FR547" s="2"/>
      <c r="FS547" s="2"/>
      <c r="FT547" s="2"/>
      <c r="FU547" s="2"/>
      <c r="FV547" s="2"/>
      <c r="FW547" s="2"/>
      <c r="FX547" s="2"/>
      <c r="FY547" s="2"/>
      <c r="FZ547" s="2"/>
      <c r="GA547" s="2"/>
      <c r="GB547" s="2"/>
      <c r="GC547" s="2"/>
      <c r="GD547" s="2"/>
      <c r="GE547" s="2"/>
      <c r="GF547" s="2"/>
      <c r="GG547" s="2"/>
      <c r="GH547" s="2"/>
      <c r="GI547" s="2"/>
      <c r="GJ547" s="2"/>
      <c r="GK547" s="2"/>
      <c r="GL547" s="2"/>
      <c r="GM547" s="2"/>
      <c r="GN547" s="2"/>
      <c r="GO547" s="2"/>
      <c r="GP547" s="2"/>
      <c r="GQ547" s="2"/>
      <c r="GR547" s="2"/>
      <c r="GS547" s="2"/>
      <c r="GT547" s="2"/>
      <c r="GU547" s="2"/>
      <c r="GV547" s="2"/>
      <c r="GW547" s="2"/>
      <c r="GX547" s="2"/>
      <c r="GY547" s="2"/>
      <c r="GZ547" s="2"/>
      <c r="HA547" s="2"/>
      <c r="HB547" s="2"/>
      <c r="HC547" s="2"/>
      <c r="HD547" s="2"/>
      <c r="HE547" s="2"/>
      <c r="HF547" s="2"/>
      <c r="HG547" s="2"/>
      <c r="HH547" s="2"/>
      <c r="HI547" s="2"/>
      <c r="HJ547" s="2"/>
      <c r="HK547" s="2"/>
      <c r="HL547" s="2"/>
      <c r="HM547" s="2"/>
      <c r="HN547" s="2"/>
      <c r="HO547" s="2"/>
      <c r="HP547" s="2"/>
      <c r="HQ547" s="2"/>
      <c r="HR547" s="2"/>
      <c r="HS547" s="2"/>
      <c r="HT547" s="2"/>
      <c r="HU547" s="2"/>
      <c r="HV547" s="2"/>
      <c r="HW547" s="2"/>
      <c r="HX547" s="2"/>
      <c r="HY547" s="2"/>
      <c r="HZ547" s="2"/>
      <c r="IA547" s="2"/>
      <c r="IB547" s="2"/>
      <c r="IC547" s="2"/>
      <c r="ID547" s="2"/>
      <c r="IE547" s="2"/>
      <c r="IF547" s="2"/>
      <c r="IG547" s="2"/>
      <c r="IH547" s="2"/>
      <c r="II547" s="2"/>
      <c r="IJ547" s="2"/>
      <c r="IK547" s="2">
        <v>0</v>
      </c>
      <c r="IL547" s="2"/>
      <c r="IM547" s="2"/>
      <c r="IN547" s="2"/>
      <c r="IO547" s="2"/>
      <c r="IP547" s="2"/>
      <c r="IQ547" s="2"/>
      <c r="IR547" s="2"/>
      <c r="IS547" s="2"/>
      <c r="IT547" s="2"/>
      <c r="IU547" s="2"/>
    </row>
    <row r="548" spans="1:255" x14ac:dyDescent="0.2">
      <c r="A548" s="2">
        <v>17</v>
      </c>
      <c r="B548" s="2">
        <v>1</v>
      </c>
      <c r="C548" s="2">
        <f>ROW(SmtRes!A650)</f>
        <v>650</v>
      </c>
      <c r="D548" s="2">
        <f>ROW(EtalonRes!A650)</f>
        <v>650</v>
      </c>
      <c r="E548" s="2" t="s">
        <v>73</v>
      </c>
      <c r="F548" s="2" t="s">
        <v>476</v>
      </c>
      <c r="G548" s="2" t="s">
        <v>477</v>
      </c>
      <c r="H548" s="2" t="s">
        <v>43</v>
      </c>
      <c r="I548" s="2">
        <v>3</v>
      </c>
      <c r="J548" s="2">
        <v>0</v>
      </c>
      <c r="K548" s="2">
        <v>3</v>
      </c>
      <c r="L548" s="2">
        <v>3</v>
      </c>
      <c r="M548" s="2">
        <v>0</v>
      </c>
      <c r="N548" s="2">
        <f>ROUND(L548-M548,4)</f>
        <v>3</v>
      </c>
      <c r="O548" s="2">
        <f>ROUND(CP548,2)</f>
        <v>3183.28</v>
      </c>
      <c r="P548" s="2">
        <f>SUMIF(SmtRes!AQ649:'SmtRes'!AQ650,"=1",SmtRes!DF649:'SmtRes'!DF650)</f>
        <v>0</v>
      </c>
      <c r="Q548" s="2">
        <f>SUMIF(SmtRes!AQ649:'SmtRes'!AQ650,"=1",SmtRes!DG649:'SmtRes'!DG650)</f>
        <v>0</v>
      </c>
      <c r="R548" s="2">
        <f>SUMIF(SmtRes!AQ649:'SmtRes'!AQ650,"=1",SmtRes!DH649:'SmtRes'!DH650)</f>
        <v>0</v>
      </c>
      <c r="S548" s="2">
        <f>SUMIF(SmtRes!AQ649:'SmtRes'!AQ650,"=1",SmtRes!DI649:'SmtRes'!DI650)</f>
        <v>3183.2799999999997</v>
      </c>
      <c r="T548" s="2">
        <f>ROUND(CU548*I548,2)</f>
        <v>0</v>
      </c>
      <c r="U548" s="2">
        <f>SUMIF(SmtRes!AQ649:'SmtRes'!AQ650,"=1",SmtRes!CV649:'SmtRes'!CV650)</f>
        <v>2.952</v>
      </c>
      <c r="V548" s="2">
        <f>SUMIF(SmtRes!AQ649:'SmtRes'!AQ650,"=1",SmtRes!CW649:'SmtRes'!CW650)</f>
        <v>0</v>
      </c>
      <c r="W548" s="2">
        <f>ROUND(CX548*I548,2)</f>
        <v>0</v>
      </c>
      <c r="X548" s="2">
        <f>ROUND(CY548,2)</f>
        <v>2355.63</v>
      </c>
      <c r="Y548" s="2">
        <f>ROUND(CZ548,2)</f>
        <v>1145.98</v>
      </c>
      <c r="Z548" s="2"/>
      <c r="AA548" s="2">
        <v>85057682</v>
      </c>
      <c r="AB548" s="2">
        <f>ROUND((AC548+AD548+AF548),2)</f>
        <v>1061.0899999999999</v>
      </c>
      <c r="AC548" s="2">
        <f>ROUND((0),2)</f>
        <v>0</v>
      </c>
      <c r="AD548" s="2">
        <f>ROUND((((0)-(0))+AE548),2)</f>
        <v>0</v>
      </c>
      <c r="AE548" s="2">
        <f>ROUND((0),2)</f>
        <v>0</v>
      </c>
      <c r="AF548" s="2">
        <f>ROUND((SUM(SmtRes!BT649:'SmtRes'!BT650)),2)</f>
        <v>1061.0899999999999</v>
      </c>
      <c r="AG548" s="2">
        <f>ROUND((AP548),2)</f>
        <v>0</v>
      </c>
      <c r="AH548" s="2">
        <f>(SUM(SmtRes!BU649:'SmtRes'!BU650))</f>
        <v>0.98399999999999999</v>
      </c>
      <c r="AI548" s="2">
        <f>(0)</f>
        <v>0</v>
      </c>
      <c r="AJ548" s="2">
        <f>(AS548)</f>
        <v>0</v>
      </c>
      <c r="AK548" s="2">
        <v>884.24289999999996</v>
      </c>
      <c r="AL548" s="2">
        <v>0</v>
      </c>
      <c r="AM548" s="2">
        <v>0</v>
      </c>
      <c r="AN548" s="2">
        <v>0</v>
      </c>
      <c r="AO548" s="2">
        <v>884.24289999999996</v>
      </c>
      <c r="AP548" s="2">
        <v>0</v>
      </c>
      <c r="AQ548" s="2">
        <v>0.82</v>
      </c>
      <c r="AR548" s="2">
        <v>0</v>
      </c>
      <c r="AS548" s="2">
        <v>0</v>
      </c>
      <c r="AT548" s="2">
        <v>74</v>
      </c>
      <c r="AU548" s="2">
        <v>36</v>
      </c>
      <c r="AV548" s="2">
        <v>1</v>
      </c>
      <c r="AW548" s="2">
        <v>1</v>
      </c>
      <c r="AX548" s="2"/>
      <c r="AY548" s="2"/>
      <c r="AZ548" s="2">
        <v>1</v>
      </c>
      <c r="BA548" s="2">
        <v>1</v>
      </c>
      <c r="BB548" s="2">
        <v>1</v>
      </c>
      <c r="BC548" s="2">
        <v>1</v>
      </c>
      <c r="BD548" s="2" t="s">
        <v>3</v>
      </c>
      <c r="BE548" s="2" t="s">
        <v>3</v>
      </c>
      <c r="BF548" s="2" t="s">
        <v>3</v>
      </c>
      <c r="BG548" s="2" t="s">
        <v>3</v>
      </c>
      <c r="BH548" s="2">
        <v>0</v>
      </c>
      <c r="BI548" s="2">
        <v>4</v>
      </c>
      <c r="BJ548" s="2" t="s">
        <v>478</v>
      </c>
      <c r="BK548" s="2"/>
      <c r="BL548" s="2"/>
      <c r="BM548" s="2">
        <v>200001</v>
      </c>
      <c r="BN548" s="2">
        <v>0</v>
      </c>
      <c r="BO548" s="2" t="s">
        <v>3</v>
      </c>
      <c r="BP548" s="2">
        <v>0</v>
      </c>
      <c r="BQ548" s="2">
        <v>4</v>
      </c>
      <c r="BR548" s="2">
        <v>0</v>
      </c>
      <c r="BS548" s="2">
        <v>1</v>
      </c>
      <c r="BT548" s="2">
        <v>1</v>
      </c>
      <c r="BU548" s="2">
        <v>1</v>
      </c>
      <c r="BV548" s="2">
        <v>1</v>
      </c>
      <c r="BW548" s="2">
        <v>1</v>
      </c>
      <c r="BX548" s="2">
        <v>1</v>
      </c>
      <c r="BY548" s="2" t="s">
        <v>3</v>
      </c>
      <c r="BZ548" s="2">
        <v>74</v>
      </c>
      <c r="CA548" s="2">
        <v>36</v>
      </c>
      <c r="CB548" s="2" t="s">
        <v>3</v>
      </c>
      <c r="CC548" s="2"/>
      <c r="CD548" s="2"/>
      <c r="CE548" s="2">
        <v>0</v>
      </c>
      <c r="CF548" s="2">
        <v>0</v>
      </c>
      <c r="CG548" s="2">
        <v>0</v>
      </c>
      <c r="CH548" s="2">
        <v>3</v>
      </c>
      <c r="CI548" s="2">
        <v>0</v>
      </c>
      <c r="CJ548" s="2">
        <v>0</v>
      </c>
      <c r="CK548" s="2">
        <v>0</v>
      </c>
      <c r="CL548" s="2">
        <v>0</v>
      </c>
      <c r="CM548" s="2">
        <v>0</v>
      </c>
      <c r="CN548" s="2" t="s">
        <v>831</v>
      </c>
      <c r="CO548" s="2">
        <v>0</v>
      </c>
      <c r="CP548" s="2">
        <f>(P548+Q548+S548+R548)</f>
        <v>3183.2799999999997</v>
      </c>
      <c r="CQ548" s="2">
        <f>SUMIF(SmtRes!AQ649:'SmtRes'!AQ650,"=1",SmtRes!AA649:'SmtRes'!AA650)</f>
        <v>0</v>
      </c>
      <c r="CR548" s="2">
        <f>SUMIF(SmtRes!AQ649:'SmtRes'!AQ650,"=1",SmtRes!AB649:'SmtRes'!AB650)</f>
        <v>0</v>
      </c>
      <c r="CS548" s="2">
        <f>SUMIF(SmtRes!AQ649:'SmtRes'!AQ650,"=1",SmtRes!AC649:'SmtRes'!AC650)</f>
        <v>0</v>
      </c>
      <c r="CT548" s="2">
        <f>SUMIF(SmtRes!AQ649:'SmtRes'!AQ650,"=1",SmtRes!AD649:'SmtRes'!AD650)</f>
        <v>2156.69</v>
      </c>
      <c r="CU548" s="2">
        <f>AG548</f>
        <v>0</v>
      </c>
      <c r="CV548" s="2">
        <f>SUMIF(SmtRes!AQ649:'SmtRes'!AQ650,"=1",SmtRes!BU649:'SmtRes'!BU650)</f>
        <v>0.98399999999999999</v>
      </c>
      <c r="CW548" s="2">
        <f>SUMIF(SmtRes!AQ649:'SmtRes'!AQ650,"=1",SmtRes!BV649:'SmtRes'!BV650)</f>
        <v>0</v>
      </c>
      <c r="CX548" s="2">
        <f>AJ548</f>
        <v>0</v>
      </c>
      <c r="CY548" s="2">
        <f>(((S548+R548)*AT548)/100)</f>
        <v>2355.6271999999999</v>
      </c>
      <c r="CZ548" s="2">
        <f>(((S548+R548)*AU548)/100)</f>
        <v>1145.9807999999998</v>
      </c>
      <c r="DA548" s="2"/>
      <c r="DB548" s="2">
        <v>5</v>
      </c>
      <c r="DC548" s="2" t="s">
        <v>3</v>
      </c>
      <c r="DD548" s="2" t="s">
        <v>3</v>
      </c>
      <c r="DE548" s="2" t="s">
        <v>463</v>
      </c>
      <c r="DF548" s="2" t="s">
        <v>463</v>
      </c>
      <c r="DG548" s="2" t="s">
        <v>463</v>
      </c>
      <c r="DH548" s="2" t="s">
        <v>3</v>
      </c>
      <c r="DI548" s="2" t="s">
        <v>463</v>
      </c>
      <c r="DJ548" s="2" t="s">
        <v>463</v>
      </c>
      <c r="DK548" s="2" t="s">
        <v>3</v>
      </c>
      <c r="DL548" s="2" t="s">
        <v>3</v>
      </c>
      <c r="DM548" s="2" t="s">
        <v>3</v>
      </c>
      <c r="DN548" s="2">
        <v>0</v>
      </c>
      <c r="DO548" s="2">
        <v>0</v>
      </c>
      <c r="DP548" s="2">
        <v>1</v>
      </c>
      <c r="DQ548" s="2">
        <v>1</v>
      </c>
      <c r="DR548" s="2"/>
      <c r="DS548" s="2"/>
      <c r="DT548" s="2"/>
      <c r="DU548" s="2">
        <v>1013</v>
      </c>
      <c r="DV548" s="2" t="s">
        <v>43</v>
      </c>
      <c r="DW548" s="2" t="s">
        <v>43</v>
      </c>
      <c r="DX548" s="2">
        <v>1</v>
      </c>
      <c r="DY548" s="2"/>
      <c r="DZ548" s="2" t="s">
        <v>3</v>
      </c>
      <c r="EA548" s="2" t="s">
        <v>3</v>
      </c>
      <c r="EB548" s="2" t="s">
        <v>3</v>
      </c>
      <c r="EC548" s="2" t="s">
        <v>3</v>
      </c>
      <c r="ED548" s="2"/>
      <c r="EE548" s="2">
        <v>83666744</v>
      </c>
      <c r="EF548" s="2">
        <v>4</v>
      </c>
      <c r="EG548" s="2" t="s">
        <v>464</v>
      </c>
      <c r="EH548" s="2">
        <v>83</v>
      </c>
      <c r="EI548" s="2" t="s">
        <v>464</v>
      </c>
      <c r="EJ548" s="2">
        <v>4</v>
      </c>
      <c r="EK548" s="2">
        <v>200001</v>
      </c>
      <c r="EL548" s="2" t="s">
        <v>465</v>
      </c>
      <c r="EM548" s="2" t="s">
        <v>466</v>
      </c>
      <c r="EN548" s="2"/>
      <c r="EO548" s="2" t="s">
        <v>467</v>
      </c>
      <c r="EP548" s="2"/>
      <c r="EQ548" s="2">
        <v>131072</v>
      </c>
      <c r="ER548" s="2">
        <v>0</v>
      </c>
      <c r="ES548" s="2">
        <v>0</v>
      </c>
      <c r="ET548" s="2">
        <v>0</v>
      </c>
      <c r="EU548" s="2">
        <v>0</v>
      </c>
      <c r="EV548" s="2">
        <v>0</v>
      </c>
      <c r="EW548" s="2">
        <v>0.82</v>
      </c>
      <c r="EX548" s="2">
        <v>0</v>
      </c>
      <c r="EY548" s="2">
        <v>0</v>
      </c>
      <c r="EZ548" s="2"/>
      <c r="FA548" s="2"/>
      <c r="FB548" s="2"/>
      <c r="FC548" s="2"/>
      <c r="FD548" s="2"/>
      <c r="FE548" s="2"/>
      <c r="FF548" s="2"/>
      <c r="FG548" s="2"/>
      <c r="FH548" s="2"/>
      <c r="FI548" s="2"/>
      <c r="FJ548" s="2"/>
      <c r="FK548" s="2"/>
      <c r="FL548" s="2"/>
      <c r="FM548" s="2"/>
      <c r="FN548" s="2"/>
      <c r="FO548" s="2"/>
      <c r="FP548" s="2"/>
      <c r="FQ548" s="2">
        <v>0</v>
      </c>
      <c r="FR548" s="2">
        <v>0</v>
      </c>
      <c r="FS548" s="2">
        <v>0</v>
      </c>
      <c r="FT548" s="2"/>
      <c r="FU548" s="2"/>
      <c r="FV548" s="2"/>
      <c r="FW548" s="2"/>
      <c r="FX548" s="2">
        <v>74</v>
      </c>
      <c r="FY548" s="2">
        <v>36</v>
      </c>
      <c r="FZ548" s="2"/>
      <c r="GA548" s="2" t="s">
        <v>3</v>
      </c>
      <c r="GB548" s="2"/>
      <c r="GC548" s="2"/>
      <c r="GD548" s="2">
        <v>1</v>
      </c>
      <c r="GE548" s="2"/>
      <c r="GF548" s="2">
        <v>-1304719433</v>
      </c>
      <c r="GG548" s="2">
        <v>2</v>
      </c>
      <c r="GH548" s="2">
        <v>1</v>
      </c>
      <c r="GI548" s="2">
        <v>-2</v>
      </c>
      <c r="GJ548" s="2">
        <v>0</v>
      </c>
      <c r="GK548" s="2">
        <v>0</v>
      </c>
      <c r="GL548" s="2">
        <f>ROUND(IF(AND(BH548=3,BI548=3,FS548&lt;&gt;0),P548,0),2)</f>
        <v>0</v>
      </c>
      <c r="GM548" s="2">
        <f>ROUND(O548+X548+Y548,2)+GX548</f>
        <v>6684.89</v>
      </c>
      <c r="GN548" s="2">
        <f>IF(OR(BI548=0,BI548=1),GM548-GX548,0)</f>
        <v>0</v>
      </c>
      <c r="GO548" s="2">
        <f>IF(BI548=2,GM548-GX548,0)</f>
        <v>0</v>
      </c>
      <c r="GP548" s="2">
        <f>IF(BI548=4,GM548-GX548,0)</f>
        <v>6684.89</v>
      </c>
      <c r="GQ548" s="2"/>
      <c r="GR548" s="2">
        <v>0</v>
      </c>
      <c r="GS548" s="2">
        <v>0</v>
      </c>
      <c r="GT548" s="2">
        <v>0</v>
      </c>
      <c r="GU548" s="2" t="s">
        <v>3</v>
      </c>
      <c r="GV548" s="2">
        <f>ROUND((GT548),2)</f>
        <v>0</v>
      </c>
      <c r="GW548" s="2">
        <v>1</v>
      </c>
      <c r="GX548" s="2">
        <f>ROUND(HC548*I548,2)</f>
        <v>0</v>
      </c>
      <c r="GY548" s="2"/>
      <c r="GZ548" s="2"/>
      <c r="HA548" s="2">
        <v>0</v>
      </c>
      <c r="HB548" s="2">
        <v>0</v>
      </c>
      <c r="HC548" s="2">
        <f>GV548*GW548</f>
        <v>0</v>
      </c>
      <c r="HD548" s="2"/>
      <c r="HE548" s="2" t="s">
        <v>3</v>
      </c>
      <c r="HF548" s="2" t="s">
        <v>3</v>
      </c>
      <c r="HG548" s="2"/>
      <c r="HH548" s="2"/>
      <c r="HI548" s="2"/>
      <c r="HJ548" s="2"/>
      <c r="HK548" s="2"/>
      <c r="HL548" s="2"/>
      <c r="HM548" s="2" t="s">
        <v>3</v>
      </c>
      <c r="HN548" s="2" t="s">
        <v>468</v>
      </c>
      <c r="HO548" s="2" t="s">
        <v>469</v>
      </c>
      <c r="HP548" s="2" t="s">
        <v>464</v>
      </c>
      <c r="HQ548" s="2" t="s">
        <v>464</v>
      </c>
      <c r="HR548" s="2"/>
      <c r="HS548" s="2">
        <v>0</v>
      </c>
      <c r="HT548" s="2"/>
      <c r="HU548" s="2"/>
      <c r="HV548" s="2"/>
      <c r="HW548" s="2"/>
      <c r="HX548" s="2"/>
      <c r="HY548" s="2"/>
      <c r="HZ548" s="2"/>
      <c r="IA548" s="2"/>
      <c r="IB548" s="2"/>
      <c r="IC548" s="2"/>
      <c r="ID548" s="2"/>
      <c r="IE548" s="2"/>
      <c r="IF548" s="2"/>
      <c r="IG548" s="2"/>
      <c r="IH548" s="2"/>
      <c r="II548" s="2"/>
      <c r="IJ548" s="2"/>
      <c r="IK548" s="2">
        <v>0</v>
      </c>
      <c r="IL548" s="2"/>
      <c r="IM548" s="2"/>
      <c r="IN548" s="2"/>
      <c r="IO548" s="2"/>
      <c r="IP548" s="2"/>
      <c r="IQ548" s="2"/>
      <c r="IR548" s="2"/>
      <c r="IS548" s="2"/>
      <c r="IT548" s="2"/>
      <c r="IU548" s="2"/>
    </row>
    <row r="549" spans="1:255" x14ac:dyDescent="0.2">
      <c r="A549">
        <v>17</v>
      </c>
      <c r="B549">
        <v>1</v>
      </c>
      <c r="C549">
        <f>ROW(SmtRes!A652)</f>
        <v>652</v>
      </c>
      <c r="D549">
        <f>ROW(EtalonRes!A652)</f>
        <v>652</v>
      </c>
      <c r="E549" t="s">
        <v>73</v>
      </c>
      <c r="F549" t="s">
        <v>476</v>
      </c>
      <c r="G549" t="s">
        <v>477</v>
      </c>
      <c r="H549" t="s">
        <v>43</v>
      </c>
      <c r="I549">
        <v>3</v>
      </c>
      <c r="J549">
        <v>0</v>
      </c>
      <c r="K549">
        <v>3</v>
      </c>
      <c r="L549">
        <v>3</v>
      </c>
      <c r="M549">
        <v>0</v>
      </c>
      <c r="N549">
        <f>ROUND(L549-M549,4)</f>
        <v>3</v>
      </c>
      <c r="O549">
        <f>ROUND(CP549,2)</f>
        <v>3183.28</v>
      </c>
      <c r="P549">
        <f>SUMIF(SmtRes!AQ651:'SmtRes'!AQ652,"=1",SmtRes!DF651:'SmtRes'!DF652)</f>
        <v>0</v>
      </c>
      <c r="Q549">
        <f>SUMIF(SmtRes!AQ651:'SmtRes'!AQ652,"=1",SmtRes!DG651:'SmtRes'!DG652)</f>
        <v>0</v>
      </c>
      <c r="R549">
        <f>SUMIF(SmtRes!AQ651:'SmtRes'!AQ652,"=1",SmtRes!DH651:'SmtRes'!DH652)</f>
        <v>0</v>
      </c>
      <c r="S549">
        <f>SUMIF(SmtRes!AQ651:'SmtRes'!AQ652,"=1",SmtRes!DI651:'SmtRes'!DI652)</f>
        <v>3183.2799999999997</v>
      </c>
      <c r="T549">
        <f>ROUND(CU549*I549,2)</f>
        <v>0</v>
      </c>
      <c r="U549">
        <f>SUMIF(SmtRes!AQ651:'SmtRes'!AQ652,"=1",SmtRes!CV651:'SmtRes'!CV652)</f>
        <v>2.952</v>
      </c>
      <c r="V549">
        <f>SUMIF(SmtRes!AQ651:'SmtRes'!AQ652,"=1",SmtRes!CW651:'SmtRes'!CW652)</f>
        <v>0</v>
      </c>
      <c r="W549">
        <f>ROUND(CX549*I549,2)</f>
        <v>0</v>
      </c>
      <c r="X549">
        <f>ROUND(CY549,2)</f>
        <v>2355.63</v>
      </c>
      <c r="Y549">
        <f>ROUND(CZ549,2)</f>
        <v>1145.98</v>
      </c>
      <c r="AA549">
        <v>85057623</v>
      </c>
      <c r="AB549">
        <f>ROUND((AC549+AD549+AF549),2)</f>
        <v>1061.0899999999999</v>
      </c>
      <c r="AC549">
        <f>ROUND((0),2)</f>
        <v>0</v>
      </c>
      <c r="AD549">
        <f>ROUND((((0)-(0))+AE549),2)</f>
        <v>0</v>
      </c>
      <c r="AE549">
        <f>ROUND((0),2)</f>
        <v>0</v>
      </c>
      <c r="AF549">
        <f>ROUND((SUM(SmtRes!BT651:'SmtRes'!BT652)),2)</f>
        <v>1061.0899999999999</v>
      </c>
      <c r="AG549">
        <f>ROUND((AP549),2)</f>
        <v>0</v>
      </c>
      <c r="AH549">
        <f>(SUM(SmtRes!BU651:'SmtRes'!BU652))</f>
        <v>0.98399999999999999</v>
      </c>
      <c r="AI549">
        <f>(0)</f>
        <v>0</v>
      </c>
      <c r="AJ549">
        <f>(AS549)</f>
        <v>0</v>
      </c>
      <c r="AK549">
        <v>884.24289999999996</v>
      </c>
      <c r="AL549">
        <v>0</v>
      </c>
      <c r="AM549">
        <v>0</v>
      </c>
      <c r="AN549">
        <v>0</v>
      </c>
      <c r="AO549">
        <v>884.24289999999996</v>
      </c>
      <c r="AP549">
        <v>0</v>
      </c>
      <c r="AQ549">
        <v>0.82</v>
      </c>
      <c r="AR549">
        <v>0</v>
      </c>
      <c r="AS549">
        <v>0</v>
      </c>
      <c r="AT549">
        <v>74</v>
      </c>
      <c r="AU549">
        <v>36</v>
      </c>
      <c r="AV549">
        <v>1</v>
      </c>
      <c r="AW549">
        <v>1</v>
      </c>
      <c r="AZ549">
        <v>1</v>
      </c>
      <c r="BA549">
        <v>1</v>
      </c>
      <c r="BB549">
        <v>1</v>
      </c>
      <c r="BC549">
        <v>1</v>
      </c>
      <c r="BD549" t="s">
        <v>3</v>
      </c>
      <c r="BE549" t="s">
        <v>3</v>
      </c>
      <c r="BF549" t="s">
        <v>3</v>
      </c>
      <c r="BG549" t="s">
        <v>3</v>
      </c>
      <c r="BH549">
        <v>0</v>
      </c>
      <c r="BI549">
        <v>4</v>
      </c>
      <c r="BJ549" t="s">
        <v>478</v>
      </c>
      <c r="BM549">
        <v>200001</v>
      </c>
      <c r="BN549">
        <v>0</v>
      </c>
      <c r="BO549" t="s">
        <v>3</v>
      </c>
      <c r="BP549">
        <v>0</v>
      </c>
      <c r="BQ549">
        <v>4</v>
      </c>
      <c r="BR549">
        <v>0</v>
      </c>
      <c r="BS549">
        <v>1</v>
      </c>
      <c r="BT549">
        <v>1</v>
      </c>
      <c r="BU549">
        <v>1</v>
      </c>
      <c r="BV549">
        <v>1</v>
      </c>
      <c r="BW549">
        <v>1</v>
      </c>
      <c r="BX549">
        <v>1</v>
      </c>
      <c r="BY549" t="s">
        <v>3</v>
      </c>
      <c r="BZ549">
        <v>74</v>
      </c>
      <c r="CA549">
        <v>36</v>
      </c>
      <c r="CB549" t="s">
        <v>3</v>
      </c>
      <c r="CE549">
        <v>0</v>
      </c>
      <c r="CF549">
        <v>0</v>
      </c>
      <c r="CG549">
        <v>0</v>
      </c>
      <c r="CH549">
        <v>3</v>
      </c>
      <c r="CI549">
        <v>0</v>
      </c>
      <c r="CJ549">
        <v>0</v>
      </c>
      <c r="CK549">
        <v>0</v>
      </c>
      <c r="CL549">
        <v>0</v>
      </c>
      <c r="CM549">
        <v>0</v>
      </c>
      <c r="CN549" t="s">
        <v>831</v>
      </c>
      <c r="CO549">
        <v>0</v>
      </c>
      <c r="CP549">
        <f>(P549+Q549+S549+R549)</f>
        <v>3183.2799999999997</v>
      </c>
      <c r="CQ549">
        <f>SUMIF(SmtRes!AQ651:'SmtRes'!AQ652,"=1",SmtRes!AA651:'SmtRes'!AA652)</f>
        <v>0</v>
      </c>
      <c r="CR549">
        <f>SUMIF(SmtRes!AQ651:'SmtRes'!AQ652,"=1",SmtRes!AB651:'SmtRes'!AB652)</f>
        <v>0</v>
      </c>
      <c r="CS549">
        <f>SUMIF(SmtRes!AQ651:'SmtRes'!AQ652,"=1",SmtRes!AC651:'SmtRes'!AC652)</f>
        <v>0</v>
      </c>
      <c r="CT549">
        <f>SUMIF(SmtRes!AQ651:'SmtRes'!AQ652,"=1",SmtRes!AD651:'SmtRes'!AD652)</f>
        <v>2156.69</v>
      </c>
      <c r="CU549">
        <f>AG549</f>
        <v>0</v>
      </c>
      <c r="CV549">
        <f>SUMIF(SmtRes!AQ651:'SmtRes'!AQ652,"=1",SmtRes!BU651:'SmtRes'!BU652)</f>
        <v>0.98399999999999999</v>
      </c>
      <c r="CW549">
        <f>SUMIF(SmtRes!AQ651:'SmtRes'!AQ652,"=1",SmtRes!BV651:'SmtRes'!BV652)</f>
        <v>0</v>
      </c>
      <c r="CX549">
        <f>AJ549</f>
        <v>0</v>
      </c>
      <c r="CY549">
        <f>(((S549+R549)*AT549)/100)</f>
        <v>2355.6271999999999</v>
      </c>
      <c r="CZ549">
        <f>(((S549+R549)*AU549)/100)</f>
        <v>1145.9807999999998</v>
      </c>
      <c r="DB549">
        <v>6</v>
      </c>
      <c r="DC549" t="s">
        <v>3</v>
      </c>
      <c r="DD549" t="s">
        <v>3</v>
      </c>
      <c r="DE549" t="s">
        <v>463</v>
      </c>
      <c r="DF549" t="s">
        <v>463</v>
      </c>
      <c r="DG549" t="s">
        <v>463</v>
      </c>
      <c r="DH549" t="s">
        <v>3</v>
      </c>
      <c r="DI549" t="s">
        <v>463</v>
      </c>
      <c r="DJ549" t="s">
        <v>463</v>
      </c>
      <c r="DK549" t="s">
        <v>3</v>
      </c>
      <c r="DL549" t="s">
        <v>3</v>
      </c>
      <c r="DM549" t="s">
        <v>3</v>
      </c>
      <c r="DN549">
        <v>0</v>
      </c>
      <c r="DO549">
        <v>0</v>
      </c>
      <c r="DP549">
        <v>1</v>
      </c>
      <c r="DQ549">
        <v>1</v>
      </c>
      <c r="DU549">
        <v>1013</v>
      </c>
      <c r="DV549" t="s">
        <v>43</v>
      </c>
      <c r="DW549" t="s">
        <v>43</v>
      </c>
      <c r="DX549">
        <v>1</v>
      </c>
      <c r="DZ549" t="s">
        <v>3</v>
      </c>
      <c r="EA549" t="s">
        <v>3</v>
      </c>
      <c r="EB549" t="s">
        <v>3</v>
      </c>
      <c r="EC549" t="s">
        <v>3</v>
      </c>
      <c r="EE549">
        <v>83666744</v>
      </c>
      <c r="EF549">
        <v>4</v>
      </c>
      <c r="EG549" t="s">
        <v>464</v>
      </c>
      <c r="EH549">
        <v>83</v>
      </c>
      <c r="EI549" t="s">
        <v>464</v>
      </c>
      <c r="EJ549">
        <v>4</v>
      </c>
      <c r="EK549">
        <v>200001</v>
      </c>
      <c r="EL549" t="s">
        <v>465</v>
      </c>
      <c r="EM549" t="s">
        <v>466</v>
      </c>
      <c r="EO549" t="s">
        <v>467</v>
      </c>
      <c r="EQ549">
        <v>131072</v>
      </c>
      <c r="ER549">
        <v>0</v>
      </c>
      <c r="ES549">
        <v>0</v>
      </c>
      <c r="ET549">
        <v>0</v>
      </c>
      <c r="EU549">
        <v>0</v>
      </c>
      <c r="EV549">
        <v>0</v>
      </c>
      <c r="EW549">
        <v>0.82</v>
      </c>
      <c r="EX549">
        <v>0</v>
      </c>
      <c r="EY549">
        <v>0</v>
      </c>
      <c r="FQ549">
        <v>0</v>
      </c>
      <c r="FR549">
        <v>0</v>
      </c>
      <c r="FS549">
        <v>0</v>
      </c>
      <c r="FX549">
        <v>74</v>
      </c>
      <c r="FY549">
        <v>36</v>
      </c>
      <c r="GA549" t="s">
        <v>3</v>
      </c>
      <c r="GD549">
        <v>1</v>
      </c>
      <c r="GF549">
        <v>-1304719433</v>
      </c>
      <c r="GG549">
        <v>2</v>
      </c>
      <c r="GH549">
        <v>1</v>
      </c>
      <c r="GI549">
        <v>-2</v>
      </c>
      <c r="GJ549">
        <v>0</v>
      </c>
      <c r="GK549">
        <v>0</v>
      </c>
      <c r="GL549">
        <f>ROUND(IF(AND(BH549=3,BI549=3,FS549&lt;&gt;0),P549,0),2)</f>
        <v>0</v>
      </c>
      <c r="GM549">
        <f>ROUND(O549+X549+Y549,2)+GX549</f>
        <v>6684.89</v>
      </c>
      <c r="GN549">
        <f>IF(OR(BI549=0,BI549=1),GM549-GX549,0)</f>
        <v>0</v>
      </c>
      <c r="GO549">
        <f>IF(BI549=2,GM549-GX549,0)</f>
        <v>0</v>
      </c>
      <c r="GP549">
        <f>IF(BI549=4,GM549-GX549,0)</f>
        <v>6684.89</v>
      </c>
      <c r="GR549">
        <v>0</v>
      </c>
      <c r="GS549">
        <v>0</v>
      </c>
      <c r="GT549">
        <v>0</v>
      </c>
      <c r="GU549" t="s">
        <v>3</v>
      </c>
      <c r="GV549">
        <f>ROUND((GT549),2)</f>
        <v>0</v>
      </c>
      <c r="GW549">
        <v>1</v>
      </c>
      <c r="GX549">
        <f>ROUND(HC549*I549,2)</f>
        <v>0</v>
      </c>
      <c r="HA549">
        <v>0</v>
      </c>
      <c r="HB549">
        <v>0</v>
      </c>
      <c r="HC549">
        <f>GV549*GW549</f>
        <v>0</v>
      </c>
      <c r="HE549" t="s">
        <v>3</v>
      </c>
      <c r="HF549" t="s">
        <v>3</v>
      </c>
      <c r="HM549" t="s">
        <v>3</v>
      </c>
      <c r="HN549" t="s">
        <v>468</v>
      </c>
      <c r="HO549" t="s">
        <v>469</v>
      </c>
      <c r="HP549" t="s">
        <v>464</v>
      </c>
      <c r="HQ549" t="s">
        <v>464</v>
      </c>
      <c r="HS549">
        <v>0</v>
      </c>
      <c r="IK549">
        <v>0</v>
      </c>
    </row>
    <row r="550" spans="1:255" x14ac:dyDescent="0.2">
      <c r="A550" s="2">
        <v>19</v>
      </c>
      <c r="B550" s="2">
        <v>1</v>
      </c>
      <c r="C550" s="2"/>
      <c r="D550" s="2"/>
      <c r="E550" s="2"/>
      <c r="F550" s="2" t="s">
        <v>3</v>
      </c>
      <c r="G550" s="2" t="s">
        <v>479</v>
      </c>
      <c r="H550" s="2" t="s">
        <v>3</v>
      </c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>
        <v>1</v>
      </c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  <c r="FE550" s="2"/>
      <c r="FF550" s="2"/>
      <c r="FG550" s="2"/>
      <c r="FH550" s="2"/>
      <c r="FI550" s="2"/>
      <c r="FJ550" s="2"/>
      <c r="FK550" s="2"/>
      <c r="FL550" s="2"/>
      <c r="FM550" s="2"/>
      <c r="FN550" s="2"/>
      <c r="FO550" s="2"/>
      <c r="FP550" s="2"/>
      <c r="FQ550" s="2"/>
      <c r="FR550" s="2"/>
      <c r="FS550" s="2"/>
      <c r="FT550" s="2"/>
      <c r="FU550" s="2"/>
      <c r="FV550" s="2"/>
      <c r="FW550" s="2"/>
      <c r="FX550" s="2"/>
      <c r="FY550" s="2"/>
      <c r="FZ550" s="2"/>
      <c r="GA550" s="2"/>
      <c r="GB550" s="2"/>
      <c r="GC550" s="2"/>
      <c r="GD550" s="2"/>
      <c r="GE550" s="2"/>
      <c r="GF550" s="2"/>
      <c r="GG550" s="2"/>
      <c r="GH550" s="2"/>
      <c r="GI550" s="2"/>
      <c r="GJ550" s="2"/>
      <c r="GK550" s="2"/>
      <c r="GL550" s="2"/>
      <c r="GM550" s="2"/>
      <c r="GN550" s="2"/>
      <c r="GO550" s="2"/>
      <c r="GP550" s="2"/>
      <c r="GQ550" s="2"/>
      <c r="GR550" s="2"/>
      <c r="GS550" s="2"/>
      <c r="GT550" s="2"/>
      <c r="GU550" s="2"/>
      <c r="GV550" s="2"/>
      <c r="GW550" s="2"/>
      <c r="GX550" s="2"/>
      <c r="GY550" s="2"/>
      <c r="GZ550" s="2"/>
      <c r="HA550" s="2"/>
      <c r="HB550" s="2"/>
      <c r="HC550" s="2"/>
      <c r="HD550" s="2"/>
      <c r="HE550" s="2"/>
      <c r="HF550" s="2"/>
      <c r="HG550" s="2"/>
      <c r="HH550" s="2"/>
      <c r="HI550" s="2"/>
      <c r="HJ550" s="2"/>
      <c r="HK550" s="2"/>
      <c r="HL550" s="2"/>
      <c r="HM550" s="2"/>
      <c r="HN550" s="2"/>
      <c r="HO550" s="2"/>
      <c r="HP550" s="2"/>
      <c r="HQ550" s="2"/>
      <c r="HR550" s="2"/>
      <c r="HS550" s="2"/>
      <c r="HT550" s="2"/>
      <c r="HU550" s="2"/>
      <c r="HV550" s="2"/>
      <c r="HW550" s="2"/>
      <c r="HX550" s="2"/>
      <c r="HY550" s="2"/>
      <c r="HZ550" s="2"/>
      <c r="IA550" s="2"/>
      <c r="IB550" s="2"/>
      <c r="IC550" s="2"/>
      <c r="ID550" s="2"/>
      <c r="IE550" s="2"/>
      <c r="IF550" s="2"/>
      <c r="IG550" s="2"/>
      <c r="IH550" s="2"/>
      <c r="II550" s="2"/>
      <c r="IJ550" s="2"/>
      <c r="IK550" s="2">
        <v>0</v>
      </c>
      <c r="IL550" s="2"/>
      <c r="IM550" s="2"/>
      <c r="IN550" s="2"/>
      <c r="IO550" s="2"/>
      <c r="IP550" s="2"/>
      <c r="IQ550" s="2"/>
      <c r="IR550" s="2"/>
      <c r="IS550" s="2"/>
      <c r="IT550" s="2"/>
      <c r="IU550" s="2"/>
    </row>
    <row r="551" spans="1:255" x14ac:dyDescent="0.2">
      <c r="A551" s="2">
        <v>17</v>
      </c>
      <c r="B551" s="2">
        <v>1</v>
      </c>
      <c r="C551" s="2">
        <f>ROW(SmtRes!A654)</f>
        <v>654</v>
      </c>
      <c r="D551" s="2">
        <f>ROW(EtalonRes!A654)</f>
        <v>654</v>
      </c>
      <c r="E551" s="2" t="s">
        <v>78</v>
      </c>
      <c r="F551" s="2" t="s">
        <v>480</v>
      </c>
      <c r="G551" s="2" t="s">
        <v>481</v>
      </c>
      <c r="H551" s="2" t="s">
        <v>461</v>
      </c>
      <c r="I551" s="2">
        <v>1</v>
      </c>
      <c r="J551" s="2">
        <v>0</v>
      </c>
      <c r="K551" s="2">
        <v>1</v>
      </c>
      <c r="L551" s="2">
        <v>1</v>
      </c>
      <c r="M551" s="2">
        <v>0</v>
      </c>
      <c r="N551" s="2">
        <f>ROUND(L551-M551,4)</f>
        <v>1</v>
      </c>
      <c r="O551" s="2">
        <f>ROUND(CP551,2)</f>
        <v>4192.6000000000004</v>
      </c>
      <c r="P551" s="2">
        <f>SUMIF(SmtRes!AQ653:'SmtRes'!AQ654,"=1",SmtRes!DF653:'SmtRes'!DF654)</f>
        <v>0</v>
      </c>
      <c r="Q551" s="2">
        <f>SUMIF(SmtRes!AQ653:'SmtRes'!AQ654,"=1",SmtRes!DG653:'SmtRes'!DG654)</f>
        <v>0</v>
      </c>
      <c r="R551" s="2">
        <f>SUMIF(SmtRes!AQ653:'SmtRes'!AQ654,"=1",SmtRes!DH653:'SmtRes'!DH654)</f>
        <v>0</v>
      </c>
      <c r="S551" s="2">
        <f>SUMIF(SmtRes!AQ653:'SmtRes'!AQ654,"=1",SmtRes!DI653:'SmtRes'!DI654)</f>
        <v>4192.6000000000004</v>
      </c>
      <c r="T551" s="2">
        <f>ROUND(CU551*I551,2)</f>
        <v>0</v>
      </c>
      <c r="U551" s="2">
        <f>SUMIF(SmtRes!AQ653:'SmtRes'!AQ654,"=1",SmtRes!CV653:'SmtRes'!CV654)</f>
        <v>3.8879999999999999</v>
      </c>
      <c r="V551" s="2">
        <f>SUMIF(SmtRes!AQ653:'SmtRes'!AQ654,"=1",SmtRes!CW653:'SmtRes'!CW654)</f>
        <v>0</v>
      </c>
      <c r="W551" s="2">
        <f>ROUND(CX551*I551,2)</f>
        <v>0</v>
      </c>
      <c r="X551" s="2">
        <f>ROUND(CY551,2)</f>
        <v>3102.52</v>
      </c>
      <c r="Y551" s="2">
        <f>ROUND(CZ551,2)</f>
        <v>1509.34</v>
      </c>
      <c r="Z551" s="2"/>
      <c r="AA551" s="2">
        <v>85057682</v>
      </c>
      <c r="AB551" s="2">
        <f>ROUND((AC551+AD551+AF551),2)</f>
        <v>4192.6099999999997</v>
      </c>
      <c r="AC551" s="2">
        <f>ROUND((0),2)</f>
        <v>0</v>
      </c>
      <c r="AD551" s="2">
        <f>ROUND((((0)-(0))+AE551),2)</f>
        <v>0</v>
      </c>
      <c r="AE551" s="2">
        <f>ROUND((0),2)</f>
        <v>0</v>
      </c>
      <c r="AF551" s="2">
        <f>ROUND((SUM(SmtRes!BT653:'SmtRes'!BT654)),2)</f>
        <v>4192.6099999999997</v>
      </c>
      <c r="AG551" s="2">
        <f>ROUND((AP551),2)</f>
        <v>0</v>
      </c>
      <c r="AH551" s="2">
        <f>(SUM(SmtRes!BU653:'SmtRes'!BU654))</f>
        <v>3.8879999999999999</v>
      </c>
      <c r="AI551" s="2">
        <f>(0)</f>
        <v>0</v>
      </c>
      <c r="AJ551" s="2">
        <f>(AS551)</f>
        <v>0</v>
      </c>
      <c r="AK551" s="2">
        <v>3493.8378000000002</v>
      </c>
      <c r="AL551" s="2">
        <v>0</v>
      </c>
      <c r="AM551" s="2">
        <v>0</v>
      </c>
      <c r="AN551" s="2">
        <v>0</v>
      </c>
      <c r="AO551" s="2">
        <v>3493.8378000000002</v>
      </c>
      <c r="AP551" s="2">
        <v>0</v>
      </c>
      <c r="AQ551" s="2">
        <v>3.24</v>
      </c>
      <c r="AR551" s="2">
        <v>0</v>
      </c>
      <c r="AS551" s="2">
        <v>0</v>
      </c>
      <c r="AT551" s="2">
        <v>74</v>
      </c>
      <c r="AU551" s="2">
        <v>36</v>
      </c>
      <c r="AV551" s="2">
        <v>1</v>
      </c>
      <c r="AW551" s="2">
        <v>1</v>
      </c>
      <c r="AX551" s="2"/>
      <c r="AY551" s="2"/>
      <c r="AZ551" s="2">
        <v>1</v>
      </c>
      <c r="BA551" s="2">
        <v>1</v>
      </c>
      <c r="BB551" s="2">
        <v>1</v>
      </c>
      <c r="BC551" s="2">
        <v>1</v>
      </c>
      <c r="BD551" s="2" t="s">
        <v>3</v>
      </c>
      <c r="BE551" s="2" t="s">
        <v>3</v>
      </c>
      <c r="BF551" s="2" t="s">
        <v>3</v>
      </c>
      <c r="BG551" s="2" t="s">
        <v>3</v>
      </c>
      <c r="BH551" s="2">
        <v>0</v>
      </c>
      <c r="BI551" s="2">
        <v>4</v>
      </c>
      <c r="BJ551" s="2" t="s">
        <v>482</v>
      </c>
      <c r="BK551" s="2"/>
      <c r="BL551" s="2"/>
      <c r="BM551" s="2">
        <v>200001</v>
      </c>
      <c r="BN551" s="2">
        <v>0</v>
      </c>
      <c r="BO551" s="2" t="s">
        <v>3</v>
      </c>
      <c r="BP551" s="2">
        <v>0</v>
      </c>
      <c r="BQ551" s="2">
        <v>4</v>
      </c>
      <c r="BR551" s="2">
        <v>0</v>
      </c>
      <c r="BS551" s="2">
        <v>1</v>
      </c>
      <c r="BT551" s="2">
        <v>1</v>
      </c>
      <c r="BU551" s="2">
        <v>1</v>
      </c>
      <c r="BV551" s="2">
        <v>1</v>
      </c>
      <c r="BW551" s="2">
        <v>1</v>
      </c>
      <c r="BX551" s="2">
        <v>1</v>
      </c>
      <c r="BY551" s="2" t="s">
        <v>3</v>
      </c>
      <c r="BZ551" s="2">
        <v>74</v>
      </c>
      <c r="CA551" s="2">
        <v>36</v>
      </c>
      <c r="CB551" s="2" t="s">
        <v>3</v>
      </c>
      <c r="CC551" s="2"/>
      <c r="CD551" s="2"/>
      <c r="CE551" s="2">
        <v>0</v>
      </c>
      <c r="CF551" s="2">
        <v>0</v>
      </c>
      <c r="CG551" s="2">
        <v>0</v>
      </c>
      <c r="CH551" s="2">
        <v>4</v>
      </c>
      <c r="CI551" s="2">
        <v>0</v>
      </c>
      <c r="CJ551" s="2">
        <v>0</v>
      </c>
      <c r="CK551" s="2">
        <v>0</v>
      </c>
      <c r="CL551" s="2">
        <v>0</v>
      </c>
      <c r="CM551" s="2">
        <v>0</v>
      </c>
      <c r="CN551" s="2" t="s">
        <v>831</v>
      </c>
      <c r="CO551" s="2">
        <v>0</v>
      </c>
      <c r="CP551" s="2">
        <f>(P551+Q551+S551+R551)</f>
        <v>4192.6000000000004</v>
      </c>
      <c r="CQ551" s="2">
        <f>SUMIF(SmtRes!AQ653:'SmtRes'!AQ654,"=1",SmtRes!AA653:'SmtRes'!AA654)</f>
        <v>0</v>
      </c>
      <c r="CR551" s="2">
        <f>SUMIF(SmtRes!AQ653:'SmtRes'!AQ654,"=1",SmtRes!AB653:'SmtRes'!AB654)</f>
        <v>0</v>
      </c>
      <c r="CS551" s="2">
        <f>SUMIF(SmtRes!AQ653:'SmtRes'!AQ654,"=1",SmtRes!AC653:'SmtRes'!AC654)</f>
        <v>0</v>
      </c>
      <c r="CT551" s="2">
        <f>SUMIF(SmtRes!AQ653:'SmtRes'!AQ654,"=1",SmtRes!AD653:'SmtRes'!AD654)</f>
        <v>2156.69</v>
      </c>
      <c r="CU551" s="2">
        <f>AG551</f>
        <v>0</v>
      </c>
      <c r="CV551" s="2">
        <f>SUMIF(SmtRes!AQ653:'SmtRes'!AQ654,"=1",SmtRes!BU653:'SmtRes'!BU654)</f>
        <v>3.8879999999999999</v>
      </c>
      <c r="CW551" s="2">
        <f>SUMIF(SmtRes!AQ653:'SmtRes'!AQ654,"=1",SmtRes!BV653:'SmtRes'!BV654)</f>
        <v>0</v>
      </c>
      <c r="CX551" s="2">
        <f>AJ551</f>
        <v>0</v>
      </c>
      <c r="CY551" s="2">
        <f>(((S551+R551)*AT551)/100)</f>
        <v>3102.5240000000003</v>
      </c>
      <c r="CZ551" s="2">
        <f>(((S551+R551)*AU551)/100)</f>
        <v>1509.336</v>
      </c>
      <c r="DA551" s="2"/>
      <c r="DB551" s="2">
        <v>7</v>
      </c>
      <c r="DC551" s="2" t="s">
        <v>3</v>
      </c>
      <c r="DD551" s="2" t="s">
        <v>3</v>
      </c>
      <c r="DE551" s="2" t="s">
        <v>463</v>
      </c>
      <c r="DF551" s="2" t="s">
        <v>463</v>
      </c>
      <c r="DG551" s="2" t="s">
        <v>463</v>
      </c>
      <c r="DH551" s="2" t="s">
        <v>3</v>
      </c>
      <c r="DI551" s="2" t="s">
        <v>463</v>
      </c>
      <c r="DJ551" s="2" t="s">
        <v>463</v>
      </c>
      <c r="DK551" s="2" t="s">
        <v>3</v>
      </c>
      <c r="DL551" s="2" t="s">
        <v>3</v>
      </c>
      <c r="DM551" s="2" t="s">
        <v>3</v>
      </c>
      <c r="DN551" s="2">
        <v>0</v>
      </c>
      <c r="DO551" s="2">
        <v>0</v>
      </c>
      <c r="DP551" s="2">
        <v>1</v>
      </c>
      <c r="DQ551" s="2">
        <v>1</v>
      </c>
      <c r="DR551" s="2"/>
      <c r="DS551" s="2"/>
      <c r="DT551" s="2"/>
      <c r="DU551" s="2">
        <v>1013</v>
      </c>
      <c r="DV551" s="2" t="s">
        <v>461</v>
      </c>
      <c r="DW551" s="2" t="s">
        <v>461</v>
      </c>
      <c r="DX551" s="2">
        <v>1</v>
      </c>
      <c r="DY551" s="2"/>
      <c r="DZ551" s="2" t="s">
        <v>3</v>
      </c>
      <c r="EA551" s="2" t="s">
        <v>3</v>
      </c>
      <c r="EB551" s="2" t="s">
        <v>3</v>
      </c>
      <c r="EC551" s="2" t="s">
        <v>3</v>
      </c>
      <c r="ED551" s="2"/>
      <c r="EE551" s="2">
        <v>83666744</v>
      </c>
      <c r="EF551" s="2">
        <v>4</v>
      </c>
      <c r="EG551" s="2" t="s">
        <v>464</v>
      </c>
      <c r="EH551" s="2">
        <v>83</v>
      </c>
      <c r="EI551" s="2" t="s">
        <v>464</v>
      </c>
      <c r="EJ551" s="2">
        <v>4</v>
      </c>
      <c r="EK551" s="2">
        <v>200001</v>
      </c>
      <c r="EL551" s="2" t="s">
        <v>465</v>
      </c>
      <c r="EM551" s="2" t="s">
        <v>466</v>
      </c>
      <c r="EN551" s="2"/>
      <c r="EO551" s="2" t="s">
        <v>467</v>
      </c>
      <c r="EP551" s="2"/>
      <c r="EQ551" s="2">
        <v>131072</v>
      </c>
      <c r="ER551" s="2">
        <v>0</v>
      </c>
      <c r="ES551" s="2">
        <v>0</v>
      </c>
      <c r="ET551" s="2">
        <v>0</v>
      </c>
      <c r="EU551" s="2">
        <v>0</v>
      </c>
      <c r="EV551" s="2">
        <v>0</v>
      </c>
      <c r="EW551" s="2">
        <v>3.24</v>
      </c>
      <c r="EX551" s="2">
        <v>0</v>
      </c>
      <c r="EY551" s="2">
        <v>0</v>
      </c>
      <c r="EZ551" s="2"/>
      <c r="FA551" s="2"/>
      <c r="FB551" s="2"/>
      <c r="FC551" s="2"/>
      <c r="FD551" s="2"/>
      <c r="FE551" s="2"/>
      <c r="FF551" s="2"/>
      <c r="FG551" s="2"/>
      <c r="FH551" s="2"/>
      <c r="FI551" s="2"/>
      <c r="FJ551" s="2"/>
      <c r="FK551" s="2"/>
      <c r="FL551" s="2"/>
      <c r="FM551" s="2"/>
      <c r="FN551" s="2"/>
      <c r="FO551" s="2"/>
      <c r="FP551" s="2"/>
      <c r="FQ551" s="2">
        <v>0</v>
      </c>
      <c r="FR551" s="2">
        <v>0</v>
      </c>
      <c r="FS551" s="2">
        <v>0</v>
      </c>
      <c r="FT551" s="2"/>
      <c r="FU551" s="2"/>
      <c r="FV551" s="2"/>
      <c r="FW551" s="2"/>
      <c r="FX551" s="2">
        <v>74</v>
      </c>
      <c r="FY551" s="2">
        <v>36</v>
      </c>
      <c r="FZ551" s="2"/>
      <c r="GA551" s="2" t="s">
        <v>3</v>
      </c>
      <c r="GB551" s="2"/>
      <c r="GC551" s="2"/>
      <c r="GD551" s="2">
        <v>1</v>
      </c>
      <c r="GE551" s="2"/>
      <c r="GF551" s="2">
        <v>-651577506</v>
      </c>
      <c r="GG551" s="2">
        <v>2</v>
      </c>
      <c r="GH551" s="2">
        <v>1</v>
      </c>
      <c r="GI551" s="2">
        <v>-2</v>
      </c>
      <c r="GJ551" s="2">
        <v>0</v>
      </c>
      <c r="GK551" s="2">
        <v>0</v>
      </c>
      <c r="GL551" s="2">
        <f>ROUND(IF(AND(BH551=3,BI551=3,FS551&lt;&gt;0),P551,0),2)</f>
        <v>0</v>
      </c>
      <c r="GM551" s="2">
        <f>ROUND(O551+X551+Y551,2)+GX551</f>
        <v>8804.4599999999991</v>
      </c>
      <c r="GN551" s="2">
        <f>IF(OR(BI551=0,BI551=1),GM551-GX551,0)</f>
        <v>0</v>
      </c>
      <c r="GO551" s="2">
        <f>IF(BI551=2,GM551-GX551,0)</f>
        <v>0</v>
      </c>
      <c r="GP551" s="2">
        <f>IF(BI551=4,GM551-GX551,0)</f>
        <v>8804.4599999999991</v>
      </c>
      <c r="GQ551" s="2"/>
      <c r="GR551" s="2">
        <v>0</v>
      </c>
      <c r="GS551" s="2">
        <v>0</v>
      </c>
      <c r="GT551" s="2">
        <v>0</v>
      </c>
      <c r="GU551" s="2" t="s">
        <v>3</v>
      </c>
      <c r="GV551" s="2">
        <f>ROUND((GT551),2)</f>
        <v>0</v>
      </c>
      <c r="GW551" s="2">
        <v>1</v>
      </c>
      <c r="GX551" s="2">
        <f>ROUND(HC551*I551,2)</f>
        <v>0</v>
      </c>
      <c r="GY551" s="2"/>
      <c r="GZ551" s="2"/>
      <c r="HA551" s="2">
        <v>0</v>
      </c>
      <c r="HB551" s="2">
        <v>0</v>
      </c>
      <c r="HC551" s="2">
        <f>GV551*GW551</f>
        <v>0</v>
      </c>
      <c r="HD551" s="2"/>
      <c r="HE551" s="2" t="s">
        <v>3</v>
      </c>
      <c r="HF551" s="2" t="s">
        <v>3</v>
      </c>
      <c r="HG551" s="2"/>
      <c r="HH551" s="2"/>
      <c r="HI551" s="2"/>
      <c r="HJ551" s="2"/>
      <c r="HK551" s="2"/>
      <c r="HL551" s="2"/>
      <c r="HM551" s="2" t="s">
        <v>3</v>
      </c>
      <c r="HN551" s="2" t="s">
        <v>468</v>
      </c>
      <c r="HO551" s="2" t="s">
        <v>469</v>
      </c>
      <c r="HP551" s="2" t="s">
        <v>464</v>
      </c>
      <c r="HQ551" s="2" t="s">
        <v>464</v>
      </c>
      <c r="HR551" s="2"/>
      <c r="HS551" s="2">
        <v>0</v>
      </c>
      <c r="HT551" s="2"/>
      <c r="HU551" s="2"/>
      <c r="HV551" s="2"/>
      <c r="HW551" s="2"/>
      <c r="HX551" s="2"/>
      <c r="HY551" s="2"/>
      <c r="HZ551" s="2"/>
      <c r="IA551" s="2"/>
      <c r="IB551" s="2"/>
      <c r="IC551" s="2"/>
      <c r="ID551" s="2"/>
      <c r="IE551" s="2"/>
      <c r="IF551" s="2"/>
      <c r="IG551" s="2"/>
      <c r="IH551" s="2"/>
      <c r="II551" s="2"/>
      <c r="IJ551" s="2"/>
      <c r="IK551" s="2">
        <v>0</v>
      </c>
      <c r="IL551" s="2"/>
      <c r="IM551" s="2"/>
      <c r="IN551" s="2"/>
      <c r="IO551" s="2"/>
      <c r="IP551" s="2"/>
      <c r="IQ551" s="2"/>
      <c r="IR551" s="2"/>
      <c r="IS551" s="2"/>
      <c r="IT551" s="2"/>
      <c r="IU551" s="2"/>
    </row>
    <row r="552" spans="1:255" x14ac:dyDescent="0.2">
      <c r="A552">
        <v>17</v>
      </c>
      <c r="B552">
        <v>1</v>
      </c>
      <c r="C552">
        <f>ROW(SmtRes!A656)</f>
        <v>656</v>
      </c>
      <c r="D552">
        <f>ROW(EtalonRes!A656)</f>
        <v>656</v>
      </c>
      <c r="E552" t="s">
        <v>78</v>
      </c>
      <c r="F552" t="s">
        <v>480</v>
      </c>
      <c r="G552" t="s">
        <v>481</v>
      </c>
      <c r="H552" t="s">
        <v>461</v>
      </c>
      <c r="I552">
        <v>1</v>
      </c>
      <c r="J552">
        <v>0</v>
      </c>
      <c r="K552">
        <v>1</v>
      </c>
      <c r="L552">
        <v>1</v>
      </c>
      <c r="M552">
        <v>0</v>
      </c>
      <c r="N552">
        <f>ROUND(L552-M552,4)</f>
        <v>1</v>
      </c>
      <c r="O552">
        <f>ROUND(CP552,2)</f>
        <v>4192.6000000000004</v>
      </c>
      <c r="P552">
        <f>SUMIF(SmtRes!AQ655:'SmtRes'!AQ656,"=1",SmtRes!DF655:'SmtRes'!DF656)</f>
        <v>0</v>
      </c>
      <c r="Q552">
        <f>SUMIF(SmtRes!AQ655:'SmtRes'!AQ656,"=1",SmtRes!DG655:'SmtRes'!DG656)</f>
        <v>0</v>
      </c>
      <c r="R552">
        <f>SUMIF(SmtRes!AQ655:'SmtRes'!AQ656,"=1",SmtRes!DH655:'SmtRes'!DH656)</f>
        <v>0</v>
      </c>
      <c r="S552">
        <f>SUMIF(SmtRes!AQ655:'SmtRes'!AQ656,"=1",SmtRes!DI655:'SmtRes'!DI656)</f>
        <v>4192.6000000000004</v>
      </c>
      <c r="T552">
        <f>ROUND(CU552*I552,2)</f>
        <v>0</v>
      </c>
      <c r="U552">
        <f>SUMIF(SmtRes!AQ655:'SmtRes'!AQ656,"=1",SmtRes!CV655:'SmtRes'!CV656)</f>
        <v>3.8879999999999999</v>
      </c>
      <c r="V552">
        <f>SUMIF(SmtRes!AQ655:'SmtRes'!AQ656,"=1",SmtRes!CW655:'SmtRes'!CW656)</f>
        <v>0</v>
      </c>
      <c r="W552">
        <f>ROUND(CX552*I552,2)</f>
        <v>0</v>
      </c>
      <c r="X552">
        <f>ROUND(CY552,2)</f>
        <v>3102.52</v>
      </c>
      <c r="Y552">
        <f>ROUND(CZ552,2)</f>
        <v>1509.34</v>
      </c>
      <c r="AA552">
        <v>85057623</v>
      </c>
      <c r="AB552">
        <f>ROUND((AC552+AD552+AF552),2)</f>
        <v>4192.6099999999997</v>
      </c>
      <c r="AC552">
        <f>ROUND((0),2)</f>
        <v>0</v>
      </c>
      <c r="AD552">
        <f>ROUND((((0)-(0))+AE552),2)</f>
        <v>0</v>
      </c>
      <c r="AE552">
        <f>ROUND((0),2)</f>
        <v>0</v>
      </c>
      <c r="AF552">
        <f>ROUND((SUM(SmtRes!BT655:'SmtRes'!BT656)),2)</f>
        <v>4192.6099999999997</v>
      </c>
      <c r="AG552">
        <f>ROUND((AP552),2)</f>
        <v>0</v>
      </c>
      <c r="AH552">
        <f>(SUM(SmtRes!BU655:'SmtRes'!BU656))</f>
        <v>3.8879999999999999</v>
      </c>
      <c r="AI552">
        <f>(0)</f>
        <v>0</v>
      </c>
      <c r="AJ552">
        <f>(AS552)</f>
        <v>0</v>
      </c>
      <c r="AK552">
        <v>3493.8378000000002</v>
      </c>
      <c r="AL552">
        <v>0</v>
      </c>
      <c r="AM552">
        <v>0</v>
      </c>
      <c r="AN552">
        <v>0</v>
      </c>
      <c r="AO552">
        <v>3493.8378000000002</v>
      </c>
      <c r="AP552">
        <v>0</v>
      </c>
      <c r="AQ552">
        <v>3.24</v>
      </c>
      <c r="AR552">
        <v>0</v>
      </c>
      <c r="AS552">
        <v>0</v>
      </c>
      <c r="AT552">
        <v>74</v>
      </c>
      <c r="AU552">
        <v>36</v>
      </c>
      <c r="AV552">
        <v>1</v>
      </c>
      <c r="AW552">
        <v>1</v>
      </c>
      <c r="AZ552">
        <v>1</v>
      </c>
      <c r="BA552">
        <v>1</v>
      </c>
      <c r="BB552">
        <v>1</v>
      </c>
      <c r="BC552">
        <v>1</v>
      </c>
      <c r="BD552" t="s">
        <v>3</v>
      </c>
      <c r="BE552" t="s">
        <v>3</v>
      </c>
      <c r="BF552" t="s">
        <v>3</v>
      </c>
      <c r="BG552" t="s">
        <v>3</v>
      </c>
      <c r="BH552">
        <v>0</v>
      </c>
      <c r="BI552">
        <v>4</v>
      </c>
      <c r="BJ552" t="s">
        <v>482</v>
      </c>
      <c r="BM552">
        <v>200001</v>
      </c>
      <c r="BN552">
        <v>0</v>
      </c>
      <c r="BO552" t="s">
        <v>3</v>
      </c>
      <c r="BP552">
        <v>0</v>
      </c>
      <c r="BQ552">
        <v>4</v>
      </c>
      <c r="BR552">
        <v>0</v>
      </c>
      <c r="BS552">
        <v>1</v>
      </c>
      <c r="BT552">
        <v>1</v>
      </c>
      <c r="BU552">
        <v>1</v>
      </c>
      <c r="BV552">
        <v>1</v>
      </c>
      <c r="BW552">
        <v>1</v>
      </c>
      <c r="BX552">
        <v>1</v>
      </c>
      <c r="BY552" t="s">
        <v>3</v>
      </c>
      <c r="BZ552">
        <v>74</v>
      </c>
      <c r="CA552">
        <v>36</v>
      </c>
      <c r="CB552" t="s">
        <v>3</v>
      </c>
      <c r="CE552">
        <v>0</v>
      </c>
      <c r="CF552">
        <v>0</v>
      </c>
      <c r="CG552">
        <v>0</v>
      </c>
      <c r="CH552">
        <v>4</v>
      </c>
      <c r="CI552">
        <v>0</v>
      </c>
      <c r="CJ552">
        <v>0</v>
      </c>
      <c r="CK552">
        <v>0</v>
      </c>
      <c r="CL552">
        <v>0</v>
      </c>
      <c r="CM552">
        <v>0</v>
      </c>
      <c r="CN552" t="s">
        <v>831</v>
      </c>
      <c r="CO552">
        <v>0</v>
      </c>
      <c r="CP552">
        <f>(P552+Q552+S552+R552)</f>
        <v>4192.6000000000004</v>
      </c>
      <c r="CQ552">
        <f>SUMIF(SmtRes!AQ655:'SmtRes'!AQ656,"=1",SmtRes!AA655:'SmtRes'!AA656)</f>
        <v>0</v>
      </c>
      <c r="CR552">
        <f>SUMIF(SmtRes!AQ655:'SmtRes'!AQ656,"=1",SmtRes!AB655:'SmtRes'!AB656)</f>
        <v>0</v>
      </c>
      <c r="CS552">
        <f>SUMIF(SmtRes!AQ655:'SmtRes'!AQ656,"=1",SmtRes!AC655:'SmtRes'!AC656)</f>
        <v>0</v>
      </c>
      <c r="CT552">
        <f>SUMIF(SmtRes!AQ655:'SmtRes'!AQ656,"=1",SmtRes!AD655:'SmtRes'!AD656)</f>
        <v>2156.69</v>
      </c>
      <c r="CU552">
        <f>AG552</f>
        <v>0</v>
      </c>
      <c r="CV552">
        <f>SUMIF(SmtRes!AQ655:'SmtRes'!AQ656,"=1",SmtRes!BU655:'SmtRes'!BU656)</f>
        <v>3.8879999999999999</v>
      </c>
      <c r="CW552">
        <f>SUMIF(SmtRes!AQ655:'SmtRes'!AQ656,"=1",SmtRes!BV655:'SmtRes'!BV656)</f>
        <v>0</v>
      </c>
      <c r="CX552">
        <f>AJ552</f>
        <v>0</v>
      </c>
      <c r="CY552">
        <f>(((S552+R552)*AT552)/100)</f>
        <v>3102.5240000000003</v>
      </c>
      <c r="CZ552">
        <f>(((S552+R552)*AU552)/100)</f>
        <v>1509.336</v>
      </c>
      <c r="DB552">
        <v>8</v>
      </c>
      <c r="DC552" t="s">
        <v>3</v>
      </c>
      <c r="DD552" t="s">
        <v>3</v>
      </c>
      <c r="DE552" t="s">
        <v>463</v>
      </c>
      <c r="DF552" t="s">
        <v>463</v>
      </c>
      <c r="DG552" t="s">
        <v>463</v>
      </c>
      <c r="DH552" t="s">
        <v>3</v>
      </c>
      <c r="DI552" t="s">
        <v>463</v>
      </c>
      <c r="DJ552" t="s">
        <v>463</v>
      </c>
      <c r="DK552" t="s">
        <v>3</v>
      </c>
      <c r="DL552" t="s">
        <v>3</v>
      </c>
      <c r="DM552" t="s">
        <v>3</v>
      </c>
      <c r="DN552">
        <v>0</v>
      </c>
      <c r="DO552">
        <v>0</v>
      </c>
      <c r="DP552">
        <v>1</v>
      </c>
      <c r="DQ552">
        <v>1</v>
      </c>
      <c r="DU552">
        <v>1013</v>
      </c>
      <c r="DV552" t="s">
        <v>461</v>
      </c>
      <c r="DW552" t="s">
        <v>461</v>
      </c>
      <c r="DX552">
        <v>1</v>
      </c>
      <c r="DZ552" t="s">
        <v>3</v>
      </c>
      <c r="EA552" t="s">
        <v>3</v>
      </c>
      <c r="EB552" t="s">
        <v>3</v>
      </c>
      <c r="EC552" t="s">
        <v>3</v>
      </c>
      <c r="EE552">
        <v>83666744</v>
      </c>
      <c r="EF552">
        <v>4</v>
      </c>
      <c r="EG552" t="s">
        <v>464</v>
      </c>
      <c r="EH552">
        <v>83</v>
      </c>
      <c r="EI552" t="s">
        <v>464</v>
      </c>
      <c r="EJ552">
        <v>4</v>
      </c>
      <c r="EK552">
        <v>200001</v>
      </c>
      <c r="EL552" t="s">
        <v>465</v>
      </c>
      <c r="EM552" t="s">
        <v>466</v>
      </c>
      <c r="EO552" t="s">
        <v>467</v>
      </c>
      <c r="EQ552">
        <v>131072</v>
      </c>
      <c r="ER552">
        <v>0</v>
      </c>
      <c r="ES552">
        <v>0</v>
      </c>
      <c r="ET552">
        <v>0</v>
      </c>
      <c r="EU552">
        <v>0</v>
      </c>
      <c r="EV552">
        <v>0</v>
      </c>
      <c r="EW552">
        <v>3.24</v>
      </c>
      <c r="EX552">
        <v>0</v>
      </c>
      <c r="EY552">
        <v>0</v>
      </c>
      <c r="FQ552">
        <v>0</v>
      </c>
      <c r="FR552">
        <v>0</v>
      </c>
      <c r="FS552">
        <v>0</v>
      </c>
      <c r="FX552">
        <v>74</v>
      </c>
      <c r="FY552">
        <v>36</v>
      </c>
      <c r="GA552" t="s">
        <v>3</v>
      </c>
      <c r="GD552">
        <v>1</v>
      </c>
      <c r="GF552">
        <v>-651577506</v>
      </c>
      <c r="GG552">
        <v>2</v>
      </c>
      <c r="GH552">
        <v>1</v>
      </c>
      <c r="GI552">
        <v>-2</v>
      </c>
      <c r="GJ552">
        <v>0</v>
      </c>
      <c r="GK552">
        <v>0</v>
      </c>
      <c r="GL552">
        <f>ROUND(IF(AND(BH552=3,BI552=3,FS552&lt;&gt;0),P552,0),2)</f>
        <v>0</v>
      </c>
      <c r="GM552">
        <f>ROUND(O552+X552+Y552,2)+GX552</f>
        <v>8804.4599999999991</v>
      </c>
      <c r="GN552">
        <f>IF(OR(BI552=0,BI552=1),GM552-GX552,0)</f>
        <v>0</v>
      </c>
      <c r="GO552">
        <f>IF(BI552=2,GM552-GX552,0)</f>
        <v>0</v>
      </c>
      <c r="GP552">
        <f>IF(BI552=4,GM552-GX552,0)</f>
        <v>8804.4599999999991</v>
      </c>
      <c r="GR552">
        <v>0</v>
      </c>
      <c r="GS552">
        <v>0</v>
      </c>
      <c r="GT552">
        <v>0</v>
      </c>
      <c r="GU552" t="s">
        <v>3</v>
      </c>
      <c r="GV552">
        <f>ROUND((GT552),2)</f>
        <v>0</v>
      </c>
      <c r="GW552">
        <v>1</v>
      </c>
      <c r="GX552">
        <f>ROUND(HC552*I552,2)</f>
        <v>0</v>
      </c>
      <c r="HA552">
        <v>0</v>
      </c>
      <c r="HB552">
        <v>0</v>
      </c>
      <c r="HC552">
        <f>GV552*GW552</f>
        <v>0</v>
      </c>
      <c r="HE552" t="s">
        <v>3</v>
      </c>
      <c r="HF552" t="s">
        <v>3</v>
      </c>
      <c r="HM552" t="s">
        <v>3</v>
      </c>
      <c r="HN552" t="s">
        <v>468</v>
      </c>
      <c r="HO552" t="s">
        <v>469</v>
      </c>
      <c r="HP552" t="s">
        <v>464</v>
      </c>
      <c r="HQ552" t="s">
        <v>464</v>
      </c>
      <c r="HS552">
        <v>0</v>
      </c>
      <c r="IK552">
        <v>0</v>
      </c>
    </row>
    <row r="553" spans="1:255" x14ac:dyDescent="0.2">
      <c r="A553" s="2">
        <v>19</v>
      </c>
      <c r="B553" s="2">
        <v>1</v>
      </c>
      <c r="C553" s="2"/>
      <c r="D553" s="2"/>
      <c r="E553" s="2"/>
      <c r="F553" s="2" t="s">
        <v>3</v>
      </c>
      <c r="G553" s="2" t="s">
        <v>483</v>
      </c>
      <c r="H553" s="2" t="s">
        <v>3</v>
      </c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>
        <v>1</v>
      </c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  <c r="FE553" s="2"/>
      <c r="FF553" s="2"/>
      <c r="FG553" s="2"/>
      <c r="FH553" s="2"/>
      <c r="FI553" s="2"/>
      <c r="FJ553" s="2"/>
      <c r="FK553" s="2"/>
      <c r="FL553" s="2"/>
      <c r="FM553" s="2"/>
      <c r="FN553" s="2"/>
      <c r="FO553" s="2"/>
      <c r="FP553" s="2"/>
      <c r="FQ553" s="2"/>
      <c r="FR553" s="2"/>
      <c r="FS553" s="2"/>
      <c r="FT553" s="2"/>
      <c r="FU553" s="2"/>
      <c r="FV553" s="2"/>
      <c r="FW553" s="2"/>
      <c r="FX553" s="2"/>
      <c r="FY553" s="2"/>
      <c r="FZ553" s="2"/>
      <c r="GA553" s="2"/>
      <c r="GB553" s="2"/>
      <c r="GC553" s="2"/>
      <c r="GD553" s="2"/>
      <c r="GE553" s="2"/>
      <c r="GF553" s="2"/>
      <c r="GG553" s="2"/>
      <c r="GH553" s="2"/>
      <c r="GI553" s="2"/>
      <c r="GJ553" s="2"/>
      <c r="GK553" s="2"/>
      <c r="GL553" s="2"/>
      <c r="GM553" s="2"/>
      <c r="GN553" s="2"/>
      <c r="GO553" s="2"/>
      <c r="GP553" s="2"/>
      <c r="GQ553" s="2"/>
      <c r="GR553" s="2"/>
      <c r="GS553" s="2"/>
      <c r="GT553" s="2"/>
      <c r="GU553" s="2"/>
      <c r="GV553" s="2"/>
      <c r="GW553" s="2"/>
      <c r="GX553" s="2"/>
      <c r="GY553" s="2"/>
      <c r="GZ553" s="2"/>
      <c r="HA553" s="2"/>
      <c r="HB553" s="2"/>
      <c r="HC553" s="2"/>
      <c r="HD553" s="2"/>
      <c r="HE553" s="2"/>
      <c r="HF553" s="2"/>
      <c r="HG553" s="2"/>
      <c r="HH553" s="2"/>
      <c r="HI553" s="2"/>
      <c r="HJ553" s="2"/>
      <c r="HK553" s="2"/>
      <c r="HL553" s="2"/>
      <c r="HM553" s="2"/>
      <c r="HN553" s="2"/>
      <c r="HO553" s="2"/>
      <c r="HP553" s="2"/>
      <c r="HQ553" s="2"/>
      <c r="HR553" s="2"/>
      <c r="HS553" s="2"/>
      <c r="HT553" s="2"/>
      <c r="HU553" s="2"/>
      <c r="HV553" s="2"/>
      <c r="HW553" s="2"/>
      <c r="HX553" s="2"/>
      <c r="HY553" s="2"/>
      <c r="HZ553" s="2"/>
      <c r="IA553" s="2"/>
      <c r="IB553" s="2"/>
      <c r="IC553" s="2"/>
      <c r="ID553" s="2"/>
      <c r="IE553" s="2"/>
      <c r="IF553" s="2"/>
      <c r="IG553" s="2"/>
      <c r="IH553" s="2"/>
      <c r="II553" s="2"/>
      <c r="IJ553" s="2"/>
      <c r="IK553" s="2">
        <v>0</v>
      </c>
      <c r="IL553" s="2"/>
      <c r="IM553" s="2"/>
      <c r="IN553" s="2"/>
      <c r="IO553" s="2"/>
      <c r="IP553" s="2"/>
      <c r="IQ553" s="2"/>
      <c r="IR553" s="2"/>
      <c r="IS553" s="2"/>
      <c r="IT553" s="2"/>
      <c r="IU553" s="2"/>
    </row>
    <row r="554" spans="1:255" x14ac:dyDescent="0.2">
      <c r="A554" s="2">
        <v>17</v>
      </c>
      <c r="B554" s="2">
        <v>1</v>
      </c>
      <c r="C554" s="2">
        <f>ROW(SmtRes!A658)</f>
        <v>658</v>
      </c>
      <c r="D554" s="2">
        <f>ROW(EtalonRes!A658)</f>
        <v>658</v>
      </c>
      <c r="E554" s="2" t="s">
        <v>3</v>
      </c>
      <c r="F554" s="2" t="s">
        <v>484</v>
      </c>
      <c r="G554" s="2" t="s">
        <v>485</v>
      </c>
      <c r="H554" s="2" t="s">
        <v>43</v>
      </c>
      <c r="I554" s="2">
        <v>1</v>
      </c>
      <c r="J554" s="2">
        <v>0</v>
      </c>
      <c r="K554" s="2">
        <v>1</v>
      </c>
      <c r="L554" s="2">
        <v>1</v>
      </c>
      <c r="M554" s="2">
        <v>0</v>
      </c>
      <c r="N554" s="2">
        <f>ROUND(L554-M554,4)</f>
        <v>1</v>
      </c>
      <c r="O554" s="2">
        <f>ROUND(CP554,2)</f>
        <v>2571.31</v>
      </c>
      <c r="P554" s="2">
        <f>SUMIF(SmtRes!AQ657:'SmtRes'!AQ658,"=1",SmtRes!DF657:'SmtRes'!DF658)</f>
        <v>0</v>
      </c>
      <c r="Q554" s="2">
        <f>SUMIF(SmtRes!AQ657:'SmtRes'!AQ658,"=1",SmtRes!DG657:'SmtRes'!DG658)</f>
        <v>0</v>
      </c>
      <c r="R554" s="2">
        <f>SUMIF(SmtRes!AQ657:'SmtRes'!AQ658,"=1",SmtRes!DH657:'SmtRes'!DH658)</f>
        <v>0</v>
      </c>
      <c r="S554" s="2">
        <f>SUMIF(SmtRes!AQ657:'SmtRes'!AQ658,"=1",SmtRes!DI657:'SmtRes'!DI658)</f>
        <v>2571.31</v>
      </c>
      <c r="T554" s="2">
        <f>ROUND(CU554*I554,2)</f>
        <v>0</v>
      </c>
      <c r="U554" s="2">
        <f>SUMIF(SmtRes!AQ657:'SmtRes'!AQ658,"=1",SmtRes!CV657:'SmtRes'!CV658)</f>
        <v>3.24</v>
      </c>
      <c r="V554" s="2">
        <f>SUMIF(SmtRes!AQ657:'SmtRes'!AQ658,"=1",SmtRes!CW657:'SmtRes'!CW658)</f>
        <v>0</v>
      </c>
      <c r="W554" s="2">
        <f>ROUND(CX554*I554,2)</f>
        <v>0</v>
      </c>
      <c r="X554" s="2">
        <f>ROUND(CY554,2)</f>
        <v>1902.77</v>
      </c>
      <c r="Y554" s="2">
        <f>ROUND(CZ554,2)</f>
        <v>925.67</v>
      </c>
      <c r="Z554" s="2"/>
      <c r="AA554" s="2">
        <v>-1</v>
      </c>
      <c r="AB554" s="2">
        <f>ROUND((AC554+AD554+AF554),2)</f>
        <v>2571.31</v>
      </c>
      <c r="AC554" s="2">
        <f>ROUND((0),2)</f>
        <v>0</v>
      </c>
      <c r="AD554" s="2">
        <f>ROUND((((0)-(0))+AE554),2)</f>
        <v>0</v>
      </c>
      <c r="AE554" s="2">
        <f>ROUND((0),2)</f>
        <v>0</v>
      </c>
      <c r="AF554" s="2">
        <f>ROUND((SUM(SmtRes!BT657:'SmtRes'!BT658)),2)</f>
        <v>2571.31</v>
      </c>
      <c r="AG554" s="2">
        <f>ROUND((AP554),2)</f>
        <v>0</v>
      </c>
      <c r="AH554" s="2">
        <f>(SUM(SmtRes!BU657:'SmtRes'!BU658))</f>
        <v>3.24</v>
      </c>
      <c r="AI554" s="2">
        <f>(0)</f>
        <v>0</v>
      </c>
      <c r="AJ554" s="2">
        <f>(AS554)</f>
        <v>0</v>
      </c>
      <c r="AK554" s="2">
        <v>2142.7605000000003</v>
      </c>
      <c r="AL554" s="2">
        <v>0</v>
      </c>
      <c r="AM554" s="2">
        <v>0</v>
      </c>
      <c r="AN554" s="2">
        <v>0</v>
      </c>
      <c r="AO554" s="2">
        <v>2142.7605000000003</v>
      </c>
      <c r="AP554" s="2">
        <v>0</v>
      </c>
      <c r="AQ554" s="2">
        <v>2.7</v>
      </c>
      <c r="AR554" s="2">
        <v>0</v>
      </c>
      <c r="AS554" s="2">
        <v>0</v>
      </c>
      <c r="AT554" s="2">
        <v>74</v>
      </c>
      <c r="AU554" s="2">
        <v>36</v>
      </c>
      <c r="AV554" s="2">
        <v>1</v>
      </c>
      <c r="AW554" s="2">
        <v>1</v>
      </c>
      <c r="AX554" s="2"/>
      <c r="AY554" s="2"/>
      <c r="AZ554" s="2">
        <v>1</v>
      </c>
      <c r="BA554" s="2">
        <v>1</v>
      </c>
      <c r="BB554" s="2">
        <v>1</v>
      </c>
      <c r="BC554" s="2">
        <v>1</v>
      </c>
      <c r="BD554" s="2" t="s">
        <v>3</v>
      </c>
      <c r="BE554" s="2" t="s">
        <v>3</v>
      </c>
      <c r="BF554" s="2" t="s">
        <v>3</v>
      </c>
      <c r="BG554" s="2" t="s">
        <v>3</v>
      </c>
      <c r="BH554" s="2">
        <v>0</v>
      </c>
      <c r="BI554" s="2">
        <v>4</v>
      </c>
      <c r="BJ554" s="2" t="s">
        <v>486</v>
      </c>
      <c r="BK554" s="2"/>
      <c r="BL554" s="2"/>
      <c r="BM554" s="2">
        <v>200001</v>
      </c>
      <c r="BN554" s="2">
        <v>0</v>
      </c>
      <c r="BO554" s="2" t="s">
        <v>3</v>
      </c>
      <c r="BP554" s="2">
        <v>0</v>
      </c>
      <c r="BQ554" s="2">
        <v>4</v>
      </c>
      <c r="BR554" s="2">
        <v>0</v>
      </c>
      <c r="BS554" s="2">
        <v>1</v>
      </c>
      <c r="BT554" s="2">
        <v>1</v>
      </c>
      <c r="BU554" s="2">
        <v>1</v>
      </c>
      <c r="BV554" s="2">
        <v>1</v>
      </c>
      <c r="BW554" s="2">
        <v>1</v>
      </c>
      <c r="BX554" s="2">
        <v>1</v>
      </c>
      <c r="BY554" s="2" t="s">
        <v>3</v>
      </c>
      <c r="BZ554" s="2">
        <v>74</v>
      </c>
      <c r="CA554" s="2">
        <v>36</v>
      </c>
      <c r="CB554" s="2" t="s">
        <v>3</v>
      </c>
      <c r="CC554" s="2"/>
      <c r="CD554" s="2"/>
      <c r="CE554" s="2">
        <v>0</v>
      </c>
      <c r="CF554" s="2">
        <v>0</v>
      </c>
      <c r="CG554" s="2">
        <v>0</v>
      </c>
      <c r="CH554" s="2">
        <v>0</v>
      </c>
      <c r="CI554" s="2">
        <v>0</v>
      </c>
      <c r="CJ554" s="2">
        <v>0</v>
      </c>
      <c r="CK554" s="2">
        <v>0</v>
      </c>
      <c r="CL554" s="2">
        <v>0</v>
      </c>
      <c r="CM554" s="2">
        <v>0</v>
      </c>
      <c r="CN554" s="2" t="s">
        <v>831</v>
      </c>
      <c r="CO554" s="2">
        <v>0</v>
      </c>
      <c r="CP554" s="2">
        <f>(P554+Q554+S554+R554)</f>
        <v>2571.31</v>
      </c>
      <c r="CQ554" s="2">
        <f>SUMIF(SmtRes!AQ657:'SmtRes'!AQ658,"=1",SmtRes!AA657:'SmtRes'!AA658)</f>
        <v>0</v>
      </c>
      <c r="CR554" s="2">
        <f>SUMIF(SmtRes!AQ657:'SmtRes'!AQ658,"=1",SmtRes!AB657:'SmtRes'!AB658)</f>
        <v>0</v>
      </c>
      <c r="CS554" s="2">
        <f>SUMIF(SmtRes!AQ657:'SmtRes'!AQ658,"=1",SmtRes!AC657:'SmtRes'!AC658)</f>
        <v>0</v>
      </c>
      <c r="CT554" s="2">
        <f>SUMIF(SmtRes!AQ657:'SmtRes'!AQ658,"=1",SmtRes!AD657:'SmtRes'!AD658)</f>
        <v>1587.23</v>
      </c>
      <c r="CU554" s="2">
        <f>AG554</f>
        <v>0</v>
      </c>
      <c r="CV554" s="2">
        <f>SUMIF(SmtRes!AQ657:'SmtRes'!AQ658,"=1",SmtRes!BU657:'SmtRes'!BU658)</f>
        <v>3.24</v>
      </c>
      <c r="CW554" s="2">
        <f>SUMIF(SmtRes!AQ657:'SmtRes'!AQ658,"=1",SmtRes!BV657:'SmtRes'!BV658)</f>
        <v>0</v>
      </c>
      <c r="CX554" s="2">
        <f>AJ554</f>
        <v>0</v>
      </c>
      <c r="CY554" s="2">
        <f>(((S554+R554)*AT554)/100)</f>
        <v>1902.7694000000001</v>
      </c>
      <c r="CZ554" s="2">
        <f>(((S554+R554)*AU554)/100)</f>
        <v>925.67160000000001</v>
      </c>
      <c r="DA554" s="2"/>
      <c r="DB554" s="2">
        <v>9</v>
      </c>
      <c r="DC554" s="2" t="s">
        <v>3</v>
      </c>
      <c r="DD554" s="2" t="s">
        <v>3</v>
      </c>
      <c r="DE554" s="2" t="s">
        <v>463</v>
      </c>
      <c r="DF554" s="2" t="s">
        <v>463</v>
      </c>
      <c r="DG554" s="2" t="s">
        <v>463</v>
      </c>
      <c r="DH554" s="2" t="s">
        <v>3</v>
      </c>
      <c r="DI554" s="2" t="s">
        <v>463</v>
      </c>
      <c r="DJ554" s="2" t="s">
        <v>463</v>
      </c>
      <c r="DK554" s="2" t="s">
        <v>3</v>
      </c>
      <c r="DL554" s="2" t="s">
        <v>3</v>
      </c>
      <c r="DM554" s="2" t="s">
        <v>3</v>
      </c>
      <c r="DN554" s="2">
        <v>0</v>
      </c>
      <c r="DO554" s="2">
        <v>0</v>
      </c>
      <c r="DP554" s="2">
        <v>1</v>
      </c>
      <c r="DQ554" s="2">
        <v>1</v>
      </c>
      <c r="DR554" s="2"/>
      <c r="DS554" s="2"/>
      <c r="DT554" s="2"/>
      <c r="DU554" s="2">
        <v>1013</v>
      </c>
      <c r="DV554" s="2" t="s">
        <v>43</v>
      </c>
      <c r="DW554" s="2" t="s">
        <v>43</v>
      </c>
      <c r="DX554" s="2">
        <v>1</v>
      </c>
      <c r="DY554" s="2"/>
      <c r="DZ554" s="2" t="s">
        <v>3</v>
      </c>
      <c r="EA554" s="2" t="s">
        <v>3</v>
      </c>
      <c r="EB554" s="2" t="s">
        <v>3</v>
      </c>
      <c r="EC554" s="2" t="s">
        <v>3</v>
      </c>
      <c r="ED554" s="2"/>
      <c r="EE554" s="2">
        <v>83666744</v>
      </c>
      <c r="EF554" s="2">
        <v>4</v>
      </c>
      <c r="EG554" s="2" t="s">
        <v>464</v>
      </c>
      <c r="EH554" s="2">
        <v>83</v>
      </c>
      <c r="EI554" s="2" t="s">
        <v>464</v>
      </c>
      <c r="EJ554" s="2">
        <v>4</v>
      </c>
      <c r="EK554" s="2">
        <v>200001</v>
      </c>
      <c r="EL554" s="2" t="s">
        <v>465</v>
      </c>
      <c r="EM554" s="2" t="s">
        <v>466</v>
      </c>
      <c r="EN554" s="2"/>
      <c r="EO554" s="2" t="s">
        <v>467</v>
      </c>
      <c r="EP554" s="2"/>
      <c r="EQ554" s="2">
        <v>132096</v>
      </c>
      <c r="ER554" s="2">
        <v>0</v>
      </c>
      <c r="ES554" s="2">
        <v>0</v>
      </c>
      <c r="ET554" s="2">
        <v>0</v>
      </c>
      <c r="EU554" s="2">
        <v>0</v>
      </c>
      <c r="EV554" s="2">
        <v>0</v>
      </c>
      <c r="EW554" s="2">
        <v>2.7</v>
      </c>
      <c r="EX554" s="2">
        <v>0</v>
      </c>
      <c r="EY554" s="2">
        <v>0</v>
      </c>
      <c r="EZ554" s="2"/>
      <c r="FA554" s="2"/>
      <c r="FB554" s="2"/>
      <c r="FC554" s="2"/>
      <c r="FD554" s="2"/>
      <c r="FE554" s="2"/>
      <c r="FF554" s="2"/>
      <c r="FG554" s="2"/>
      <c r="FH554" s="2"/>
      <c r="FI554" s="2"/>
      <c r="FJ554" s="2"/>
      <c r="FK554" s="2"/>
      <c r="FL554" s="2"/>
      <c r="FM554" s="2"/>
      <c r="FN554" s="2"/>
      <c r="FO554" s="2"/>
      <c r="FP554" s="2"/>
      <c r="FQ554" s="2">
        <v>0</v>
      </c>
      <c r="FR554" s="2">
        <v>0</v>
      </c>
      <c r="FS554" s="2">
        <v>0</v>
      </c>
      <c r="FT554" s="2"/>
      <c r="FU554" s="2"/>
      <c r="FV554" s="2"/>
      <c r="FW554" s="2"/>
      <c r="FX554" s="2">
        <v>74</v>
      </c>
      <c r="FY554" s="2">
        <v>36</v>
      </c>
      <c r="FZ554" s="2"/>
      <c r="GA554" s="2" t="s">
        <v>3</v>
      </c>
      <c r="GB554" s="2"/>
      <c r="GC554" s="2"/>
      <c r="GD554" s="2">
        <v>1</v>
      </c>
      <c r="GE554" s="2"/>
      <c r="GF554" s="2">
        <v>-956557318</v>
      </c>
      <c r="GG554" s="2">
        <v>2</v>
      </c>
      <c r="GH554" s="2">
        <v>1</v>
      </c>
      <c r="GI554" s="2">
        <v>-2</v>
      </c>
      <c r="GJ554" s="2">
        <v>0</v>
      </c>
      <c r="GK554" s="2">
        <v>0</v>
      </c>
      <c r="GL554" s="2">
        <f>ROUND(IF(AND(BH554=3,BI554=3,FS554&lt;&gt;0),P554,0),2)</f>
        <v>0</v>
      </c>
      <c r="GM554" s="2">
        <f>ROUND(O554+X554+Y554,2)+GX554</f>
        <v>5399.75</v>
      </c>
      <c r="GN554" s="2">
        <f>IF(OR(BI554=0,BI554=1),GM554-GX554,0)</f>
        <v>0</v>
      </c>
      <c r="GO554" s="2">
        <f>IF(BI554=2,GM554-GX554,0)</f>
        <v>0</v>
      </c>
      <c r="GP554" s="2">
        <f>IF(BI554=4,GM554-GX554,0)</f>
        <v>5399.75</v>
      </c>
      <c r="GQ554" s="2"/>
      <c r="GR554" s="2">
        <v>0</v>
      </c>
      <c r="GS554" s="2">
        <v>0</v>
      </c>
      <c r="GT554" s="2">
        <v>0</v>
      </c>
      <c r="GU554" s="2" t="s">
        <v>3</v>
      </c>
      <c r="GV554" s="2">
        <f>ROUND((GT554),2)</f>
        <v>0</v>
      </c>
      <c r="GW554" s="2">
        <v>1</v>
      </c>
      <c r="GX554" s="2">
        <f>ROUND(HC554*I554,2)</f>
        <v>0</v>
      </c>
      <c r="GY554" s="2"/>
      <c r="GZ554" s="2"/>
      <c r="HA554" s="2">
        <v>0</v>
      </c>
      <c r="HB554" s="2">
        <v>0</v>
      </c>
      <c r="HC554" s="2">
        <f>GV554*GW554</f>
        <v>0</v>
      </c>
      <c r="HD554" s="2"/>
      <c r="HE554" s="2" t="s">
        <v>3</v>
      </c>
      <c r="HF554" s="2" t="s">
        <v>3</v>
      </c>
      <c r="HG554" s="2"/>
      <c r="HH554" s="2"/>
      <c r="HI554" s="2"/>
      <c r="HJ554" s="2"/>
      <c r="HK554" s="2"/>
      <c r="HL554" s="2"/>
      <c r="HM554" s="2" t="s">
        <v>3</v>
      </c>
      <c r="HN554" s="2" t="s">
        <v>468</v>
      </c>
      <c r="HO554" s="2" t="s">
        <v>469</v>
      </c>
      <c r="HP554" s="2" t="s">
        <v>464</v>
      </c>
      <c r="HQ554" s="2" t="s">
        <v>464</v>
      </c>
      <c r="HR554" s="2"/>
      <c r="HS554" s="2">
        <v>0</v>
      </c>
      <c r="HT554" s="2"/>
      <c r="HU554" s="2"/>
      <c r="HV554" s="2"/>
      <c r="HW554" s="2"/>
      <c r="HX554" s="2"/>
      <c r="HY554" s="2"/>
      <c r="HZ554" s="2"/>
      <c r="IA554" s="2"/>
      <c r="IB554" s="2"/>
      <c r="IC554" s="2"/>
      <c r="ID554" s="2"/>
      <c r="IE554" s="2"/>
      <c r="IF554" s="2"/>
      <c r="IG554" s="2"/>
      <c r="IH554" s="2"/>
      <c r="II554" s="2"/>
      <c r="IJ554" s="2"/>
      <c r="IK554" s="2">
        <v>0</v>
      </c>
      <c r="IL554" s="2"/>
      <c r="IM554" s="2"/>
      <c r="IN554" s="2"/>
      <c r="IO554" s="2"/>
      <c r="IP554" s="2"/>
      <c r="IQ554" s="2"/>
      <c r="IR554" s="2"/>
      <c r="IS554" s="2"/>
      <c r="IT554" s="2"/>
      <c r="IU554" s="2"/>
    </row>
    <row r="555" spans="1:255" x14ac:dyDescent="0.2">
      <c r="A555">
        <v>17</v>
      </c>
      <c r="B555">
        <v>1</v>
      </c>
      <c r="C555">
        <f>ROW(SmtRes!A660)</f>
        <v>660</v>
      </c>
      <c r="D555">
        <f>ROW(EtalonRes!A660)</f>
        <v>660</v>
      </c>
      <c r="E555" t="s">
        <v>3</v>
      </c>
      <c r="F555" t="s">
        <v>484</v>
      </c>
      <c r="G555" t="s">
        <v>485</v>
      </c>
      <c r="H555" t="s">
        <v>43</v>
      </c>
      <c r="I555">
        <v>1</v>
      </c>
      <c r="J555">
        <v>0</v>
      </c>
      <c r="K555">
        <v>1</v>
      </c>
      <c r="L555">
        <v>1</v>
      </c>
      <c r="M555">
        <v>0</v>
      </c>
      <c r="N555">
        <f>ROUND(L555-M555,4)</f>
        <v>1</v>
      </c>
      <c r="O555">
        <f>ROUND(CP555,2)</f>
        <v>2571.31</v>
      </c>
      <c r="P555">
        <f>SUMIF(SmtRes!AQ659:'SmtRes'!AQ660,"=1",SmtRes!DF659:'SmtRes'!DF660)</f>
        <v>0</v>
      </c>
      <c r="Q555">
        <f>SUMIF(SmtRes!AQ659:'SmtRes'!AQ660,"=1",SmtRes!DG659:'SmtRes'!DG660)</f>
        <v>0</v>
      </c>
      <c r="R555">
        <f>SUMIF(SmtRes!AQ659:'SmtRes'!AQ660,"=1",SmtRes!DH659:'SmtRes'!DH660)</f>
        <v>0</v>
      </c>
      <c r="S555">
        <f>SUMIF(SmtRes!AQ659:'SmtRes'!AQ660,"=1",SmtRes!DI659:'SmtRes'!DI660)</f>
        <v>2571.31</v>
      </c>
      <c r="T555">
        <f>ROUND(CU555*I555,2)</f>
        <v>0</v>
      </c>
      <c r="U555">
        <f>SUMIF(SmtRes!AQ659:'SmtRes'!AQ660,"=1",SmtRes!CV659:'SmtRes'!CV660)</f>
        <v>3.24</v>
      </c>
      <c r="V555">
        <f>SUMIF(SmtRes!AQ659:'SmtRes'!AQ660,"=1",SmtRes!CW659:'SmtRes'!CW660)</f>
        <v>0</v>
      </c>
      <c r="W555">
        <f>ROUND(CX555*I555,2)</f>
        <v>0</v>
      </c>
      <c r="X555">
        <f>ROUND(CY555,2)</f>
        <v>1902.77</v>
      </c>
      <c r="Y555">
        <f>ROUND(CZ555,2)</f>
        <v>925.67</v>
      </c>
      <c r="AA555">
        <v>-1</v>
      </c>
      <c r="AB555">
        <f>ROUND((AC555+AD555+AF555),2)</f>
        <v>2571.31</v>
      </c>
      <c r="AC555">
        <f>ROUND((0),2)</f>
        <v>0</v>
      </c>
      <c r="AD555">
        <f>ROUND((((0)-(0))+AE555),2)</f>
        <v>0</v>
      </c>
      <c r="AE555">
        <f>ROUND((0),2)</f>
        <v>0</v>
      </c>
      <c r="AF555">
        <f>ROUND((SUM(SmtRes!BT659:'SmtRes'!BT660)),2)</f>
        <v>2571.31</v>
      </c>
      <c r="AG555">
        <f>ROUND((AP555),2)</f>
        <v>0</v>
      </c>
      <c r="AH555">
        <f>(SUM(SmtRes!BU659:'SmtRes'!BU660))</f>
        <v>3.24</v>
      </c>
      <c r="AI555">
        <f>(0)</f>
        <v>0</v>
      </c>
      <c r="AJ555">
        <f>(AS555)</f>
        <v>0</v>
      </c>
      <c r="AK555">
        <v>2142.7605000000003</v>
      </c>
      <c r="AL555">
        <v>0</v>
      </c>
      <c r="AM555">
        <v>0</v>
      </c>
      <c r="AN555">
        <v>0</v>
      </c>
      <c r="AO555">
        <v>2142.7605000000003</v>
      </c>
      <c r="AP555">
        <v>0</v>
      </c>
      <c r="AQ555">
        <v>2.7</v>
      </c>
      <c r="AR555">
        <v>0</v>
      </c>
      <c r="AS555">
        <v>0</v>
      </c>
      <c r="AT555">
        <v>74</v>
      </c>
      <c r="AU555">
        <v>36</v>
      </c>
      <c r="AV555">
        <v>1</v>
      </c>
      <c r="AW555">
        <v>1</v>
      </c>
      <c r="AZ555">
        <v>1</v>
      </c>
      <c r="BA555">
        <v>1</v>
      </c>
      <c r="BB555">
        <v>1</v>
      </c>
      <c r="BC555">
        <v>1</v>
      </c>
      <c r="BD555" t="s">
        <v>3</v>
      </c>
      <c r="BE555" t="s">
        <v>3</v>
      </c>
      <c r="BF555" t="s">
        <v>3</v>
      </c>
      <c r="BG555" t="s">
        <v>3</v>
      </c>
      <c r="BH555">
        <v>0</v>
      </c>
      <c r="BI555">
        <v>4</v>
      </c>
      <c r="BJ555" t="s">
        <v>486</v>
      </c>
      <c r="BM555">
        <v>200001</v>
      </c>
      <c r="BN555">
        <v>0</v>
      </c>
      <c r="BO555" t="s">
        <v>3</v>
      </c>
      <c r="BP555">
        <v>0</v>
      </c>
      <c r="BQ555">
        <v>4</v>
      </c>
      <c r="BR555">
        <v>0</v>
      </c>
      <c r="BS555">
        <v>1</v>
      </c>
      <c r="BT555">
        <v>1</v>
      </c>
      <c r="BU555">
        <v>1</v>
      </c>
      <c r="BV555">
        <v>1</v>
      </c>
      <c r="BW555">
        <v>1</v>
      </c>
      <c r="BX555">
        <v>1</v>
      </c>
      <c r="BY555" t="s">
        <v>3</v>
      </c>
      <c r="BZ555">
        <v>74</v>
      </c>
      <c r="CA555">
        <v>36</v>
      </c>
      <c r="CB555" t="s">
        <v>3</v>
      </c>
      <c r="CE555">
        <v>0</v>
      </c>
      <c r="CF555">
        <v>0</v>
      </c>
      <c r="CG555">
        <v>0</v>
      </c>
      <c r="CH555">
        <v>0</v>
      </c>
      <c r="CI555">
        <v>0</v>
      </c>
      <c r="CJ555">
        <v>0</v>
      </c>
      <c r="CK555">
        <v>0</v>
      </c>
      <c r="CL555">
        <v>0</v>
      </c>
      <c r="CM555">
        <v>0</v>
      </c>
      <c r="CN555" t="s">
        <v>831</v>
      </c>
      <c r="CO555">
        <v>0</v>
      </c>
      <c r="CP555">
        <f>(P555+Q555+S555+R555)</f>
        <v>2571.31</v>
      </c>
      <c r="CQ555">
        <f>SUMIF(SmtRes!AQ659:'SmtRes'!AQ660,"=1",SmtRes!AA659:'SmtRes'!AA660)</f>
        <v>0</v>
      </c>
      <c r="CR555">
        <f>SUMIF(SmtRes!AQ659:'SmtRes'!AQ660,"=1",SmtRes!AB659:'SmtRes'!AB660)</f>
        <v>0</v>
      </c>
      <c r="CS555">
        <f>SUMIF(SmtRes!AQ659:'SmtRes'!AQ660,"=1",SmtRes!AC659:'SmtRes'!AC660)</f>
        <v>0</v>
      </c>
      <c r="CT555">
        <f>SUMIF(SmtRes!AQ659:'SmtRes'!AQ660,"=1",SmtRes!AD659:'SmtRes'!AD660)</f>
        <v>1587.23</v>
      </c>
      <c r="CU555">
        <f>AG555</f>
        <v>0</v>
      </c>
      <c r="CV555">
        <f>SUMIF(SmtRes!AQ659:'SmtRes'!AQ660,"=1",SmtRes!BU659:'SmtRes'!BU660)</f>
        <v>3.24</v>
      </c>
      <c r="CW555">
        <f>SUMIF(SmtRes!AQ659:'SmtRes'!AQ660,"=1",SmtRes!BV659:'SmtRes'!BV660)</f>
        <v>0</v>
      </c>
      <c r="CX555">
        <f>AJ555</f>
        <v>0</v>
      </c>
      <c r="CY555">
        <f>(((S555+R555)*AT555)/100)</f>
        <v>1902.7694000000001</v>
      </c>
      <c r="CZ555">
        <f>(((S555+R555)*AU555)/100)</f>
        <v>925.67160000000001</v>
      </c>
      <c r="DB555">
        <v>10</v>
      </c>
      <c r="DC555" t="s">
        <v>3</v>
      </c>
      <c r="DD555" t="s">
        <v>3</v>
      </c>
      <c r="DE555" t="s">
        <v>463</v>
      </c>
      <c r="DF555" t="s">
        <v>463</v>
      </c>
      <c r="DG555" t="s">
        <v>463</v>
      </c>
      <c r="DH555" t="s">
        <v>3</v>
      </c>
      <c r="DI555" t="s">
        <v>463</v>
      </c>
      <c r="DJ555" t="s">
        <v>463</v>
      </c>
      <c r="DK555" t="s">
        <v>3</v>
      </c>
      <c r="DL555" t="s">
        <v>3</v>
      </c>
      <c r="DM555" t="s">
        <v>3</v>
      </c>
      <c r="DN555">
        <v>0</v>
      </c>
      <c r="DO555">
        <v>0</v>
      </c>
      <c r="DP555">
        <v>1</v>
      </c>
      <c r="DQ555">
        <v>1</v>
      </c>
      <c r="DU555">
        <v>1013</v>
      </c>
      <c r="DV555" t="s">
        <v>43</v>
      </c>
      <c r="DW555" t="s">
        <v>43</v>
      </c>
      <c r="DX555">
        <v>1</v>
      </c>
      <c r="DZ555" t="s">
        <v>3</v>
      </c>
      <c r="EA555" t="s">
        <v>3</v>
      </c>
      <c r="EB555" t="s">
        <v>3</v>
      </c>
      <c r="EC555" t="s">
        <v>3</v>
      </c>
      <c r="EE555">
        <v>83666744</v>
      </c>
      <c r="EF555">
        <v>4</v>
      </c>
      <c r="EG555" t="s">
        <v>464</v>
      </c>
      <c r="EH555">
        <v>83</v>
      </c>
      <c r="EI555" t="s">
        <v>464</v>
      </c>
      <c r="EJ555">
        <v>4</v>
      </c>
      <c r="EK555">
        <v>200001</v>
      </c>
      <c r="EL555" t="s">
        <v>465</v>
      </c>
      <c r="EM555" t="s">
        <v>466</v>
      </c>
      <c r="EO555" t="s">
        <v>467</v>
      </c>
      <c r="EQ555">
        <v>132096</v>
      </c>
      <c r="ER555">
        <v>0</v>
      </c>
      <c r="ES555">
        <v>0</v>
      </c>
      <c r="ET555">
        <v>0</v>
      </c>
      <c r="EU555">
        <v>0</v>
      </c>
      <c r="EV555">
        <v>0</v>
      </c>
      <c r="EW555">
        <v>2.7</v>
      </c>
      <c r="EX555">
        <v>0</v>
      </c>
      <c r="EY555">
        <v>0</v>
      </c>
      <c r="FQ555">
        <v>0</v>
      </c>
      <c r="FR555">
        <v>0</v>
      </c>
      <c r="FS555">
        <v>0</v>
      </c>
      <c r="FX555">
        <v>74</v>
      </c>
      <c r="FY555">
        <v>36</v>
      </c>
      <c r="GA555" t="s">
        <v>3</v>
      </c>
      <c r="GD555">
        <v>1</v>
      </c>
      <c r="GF555">
        <v>-956557318</v>
      </c>
      <c r="GG555">
        <v>2</v>
      </c>
      <c r="GH555">
        <v>1</v>
      </c>
      <c r="GI555">
        <v>-2</v>
      </c>
      <c r="GJ555">
        <v>0</v>
      </c>
      <c r="GK555">
        <v>0</v>
      </c>
      <c r="GL555">
        <f>ROUND(IF(AND(BH555=3,BI555=3,FS555&lt;&gt;0),P555,0),2)</f>
        <v>0</v>
      </c>
      <c r="GM555">
        <f>ROUND(O555+X555+Y555,2)+GX555</f>
        <v>5399.75</v>
      </c>
      <c r="GN555">
        <f>IF(OR(BI555=0,BI555=1),GM555-GX555,0)</f>
        <v>0</v>
      </c>
      <c r="GO555">
        <f>IF(BI555=2,GM555-GX555,0)</f>
        <v>0</v>
      </c>
      <c r="GP555">
        <f>IF(BI555=4,GM555-GX555,0)</f>
        <v>5399.75</v>
      </c>
      <c r="GR555">
        <v>0</v>
      </c>
      <c r="GS555">
        <v>0</v>
      </c>
      <c r="GT555">
        <v>0</v>
      </c>
      <c r="GU555" t="s">
        <v>3</v>
      </c>
      <c r="GV555">
        <f>ROUND((GT555),2)</f>
        <v>0</v>
      </c>
      <c r="GW555">
        <v>1</v>
      </c>
      <c r="GX555">
        <f>ROUND(HC555*I555,2)</f>
        <v>0</v>
      </c>
      <c r="HA555">
        <v>0</v>
      </c>
      <c r="HB555">
        <v>0</v>
      </c>
      <c r="HC555">
        <f>GV555*GW555</f>
        <v>0</v>
      </c>
      <c r="HE555" t="s">
        <v>3</v>
      </c>
      <c r="HF555" t="s">
        <v>3</v>
      </c>
      <c r="HM555" t="s">
        <v>3</v>
      </c>
      <c r="HN555" t="s">
        <v>468</v>
      </c>
      <c r="HO555" t="s">
        <v>469</v>
      </c>
      <c r="HP555" t="s">
        <v>464</v>
      </c>
      <c r="HQ555" t="s">
        <v>464</v>
      </c>
      <c r="HS555">
        <v>0</v>
      </c>
      <c r="IK555">
        <v>0</v>
      </c>
    </row>
    <row r="556" spans="1:255" x14ac:dyDescent="0.2">
      <c r="A556" s="2">
        <v>19</v>
      </c>
      <c r="B556" s="2">
        <v>1</v>
      </c>
      <c r="C556" s="2"/>
      <c r="D556" s="2"/>
      <c r="E556" s="2"/>
      <c r="F556" s="2" t="s">
        <v>3</v>
      </c>
      <c r="G556" s="2" t="s">
        <v>487</v>
      </c>
      <c r="H556" s="2" t="s">
        <v>3</v>
      </c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>
        <v>1</v>
      </c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  <c r="FE556" s="2"/>
      <c r="FF556" s="2"/>
      <c r="FG556" s="2"/>
      <c r="FH556" s="2"/>
      <c r="FI556" s="2"/>
      <c r="FJ556" s="2"/>
      <c r="FK556" s="2"/>
      <c r="FL556" s="2"/>
      <c r="FM556" s="2"/>
      <c r="FN556" s="2"/>
      <c r="FO556" s="2"/>
      <c r="FP556" s="2"/>
      <c r="FQ556" s="2"/>
      <c r="FR556" s="2"/>
      <c r="FS556" s="2"/>
      <c r="FT556" s="2"/>
      <c r="FU556" s="2"/>
      <c r="FV556" s="2"/>
      <c r="FW556" s="2"/>
      <c r="FX556" s="2"/>
      <c r="FY556" s="2"/>
      <c r="FZ556" s="2"/>
      <c r="GA556" s="2"/>
      <c r="GB556" s="2"/>
      <c r="GC556" s="2"/>
      <c r="GD556" s="2"/>
      <c r="GE556" s="2"/>
      <c r="GF556" s="2"/>
      <c r="GG556" s="2"/>
      <c r="GH556" s="2"/>
      <c r="GI556" s="2"/>
      <c r="GJ556" s="2"/>
      <c r="GK556" s="2"/>
      <c r="GL556" s="2"/>
      <c r="GM556" s="2"/>
      <c r="GN556" s="2"/>
      <c r="GO556" s="2"/>
      <c r="GP556" s="2"/>
      <c r="GQ556" s="2"/>
      <c r="GR556" s="2"/>
      <c r="GS556" s="2"/>
      <c r="GT556" s="2"/>
      <c r="GU556" s="2"/>
      <c r="GV556" s="2"/>
      <c r="GW556" s="2"/>
      <c r="GX556" s="2"/>
      <c r="GY556" s="2"/>
      <c r="GZ556" s="2"/>
      <c r="HA556" s="2"/>
      <c r="HB556" s="2"/>
      <c r="HC556" s="2"/>
      <c r="HD556" s="2"/>
      <c r="HE556" s="2"/>
      <c r="HF556" s="2"/>
      <c r="HG556" s="2"/>
      <c r="HH556" s="2"/>
      <c r="HI556" s="2"/>
      <c r="HJ556" s="2"/>
      <c r="HK556" s="2"/>
      <c r="HL556" s="2"/>
      <c r="HM556" s="2"/>
      <c r="HN556" s="2"/>
      <c r="HO556" s="2"/>
      <c r="HP556" s="2"/>
      <c r="HQ556" s="2"/>
      <c r="HR556" s="2"/>
      <c r="HS556" s="2"/>
      <c r="HT556" s="2"/>
      <c r="HU556" s="2"/>
      <c r="HV556" s="2"/>
      <c r="HW556" s="2"/>
      <c r="HX556" s="2"/>
      <c r="HY556" s="2"/>
      <c r="HZ556" s="2"/>
      <c r="IA556" s="2"/>
      <c r="IB556" s="2"/>
      <c r="IC556" s="2"/>
      <c r="ID556" s="2"/>
      <c r="IE556" s="2"/>
      <c r="IF556" s="2"/>
      <c r="IG556" s="2"/>
      <c r="IH556" s="2"/>
      <c r="II556" s="2"/>
      <c r="IJ556" s="2"/>
      <c r="IK556" s="2">
        <v>0</v>
      </c>
      <c r="IL556" s="2"/>
      <c r="IM556" s="2"/>
      <c r="IN556" s="2"/>
      <c r="IO556" s="2"/>
      <c r="IP556" s="2"/>
      <c r="IQ556" s="2"/>
      <c r="IR556" s="2"/>
      <c r="IS556" s="2"/>
      <c r="IT556" s="2"/>
      <c r="IU556" s="2"/>
    </row>
    <row r="557" spans="1:255" x14ac:dyDescent="0.2">
      <c r="A557" s="2">
        <v>17</v>
      </c>
      <c r="B557" s="2">
        <v>1</v>
      </c>
      <c r="C557" s="2">
        <f>ROW(SmtRes!A662)</f>
        <v>662</v>
      </c>
      <c r="D557" s="2">
        <f>ROW(EtalonRes!A662)</f>
        <v>662</v>
      </c>
      <c r="E557" s="2" t="s">
        <v>123</v>
      </c>
      <c r="F557" s="2" t="s">
        <v>488</v>
      </c>
      <c r="G557" s="2" t="s">
        <v>489</v>
      </c>
      <c r="H557" s="2" t="s">
        <v>43</v>
      </c>
      <c r="I557" s="2">
        <v>1</v>
      </c>
      <c r="J557" s="2">
        <v>0</v>
      </c>
      <c r="K557" s="2">
        <v>1</v>
      </c>
      <c r="L557" s="2">
        <v>1</v>
      </c>
      <c r="M557" s="2">
        <v>0</v>
      </c>
      <c r="N557" s="2">
        <f>ROUND(L557-M557,4)</f>
        <v>1</v>
      </c>
      <c r="O557" s="2">
        <f>ROUND(CP557,2)</f>
        <v>1294.02</v>
      </c>
      <c r="P557" s="2">
        <f>SUMIF(SmtRes!AQ661:'SmtRes'!AQ662,"=1",SmtRes!DF661:'SmtRes'!DF662)</f>
        <v>0</v>
      </c>
      <c r="Q557" s="2">
        <f>SUMIF(SmtRes!AQ661:'SmtRes'!AQ662,"=1",SmtRes!DG661:'SmtRes'!DG662)</f>
        <v>0</v>
      </c>
      <c r="R557" s="2">
        <f>SUMIF(SmtRes!AQ661:'SmtRes'!AQ662,"=1",SmtRes!DH661:'SmtRes'!DH662)</f>
        <v>0</v>
      </c>
      <c r="S557" s="2">
        <f>SUMIF(SmtRes!AQ661:'SmtRes'!AQ662,"=1",SmtRes!DI661:'SmtRes'!DI662)</f>
        <v>1294.02</v>
      </c>
      <c r="T557" s="2">
        <f>ROUND(CU557*I557,2)</f>
        <v>0</v>
      </c>
      <c r="U557" s="2">
        <f>SUMIF(SmtRes!AQ661:'SmtRes'!AQ662,"=1",SmtRes!CV661:'SmtRes'!CV662)</f>
        <v>1.2</v>
      </c>
      <c r="V557" s="2">
        <f>SUMIF(SmtRes!AQ661:'SmtRes'!AQ662,"=1",SmtRes!CW661:'SmtRes'!CW662)</f>
        <v>0</v>
      </c>
      <c r="W557" s="2">
        <f>ROUND(CX557*I557,2)</f>
        <v>0</v>
      </c>
      <c r="X557" s="2">
        <f>ROUND(CY557,2)</f>
        <v>957.57</v>
      </c>
      <c r="Y557" s="2">
        <f>ROUND(CZ557,2)</f>
        <v>465.85</v>
      </c>
      <c r="Z557" s="2"/>
      <c r="AA557" s="2">
        <v>85057682</v>
      </c>
      <c r="AB557" s="2">
        <f>ROUND((AC557+AD557+AF557),2)</f>
        <v>1294.01</v>
      </c>
      <c r="AC557" s="2">
        <f>ROUND((0),2)</f>
        <v>0</v>
      </c>
      <c r="AD557" s="2">
        <f>ROUND((((0)-(0))+AE557),2)</f>
        <v>0</v>
      </c>
      <c r="AE557" s="2">
        <f>ROUND((0),2)</f>
        <v>0</v>
      </c>
      <c r="AF557" s="2">
        <f>ROUND((SUM(SmtRes!BT661:'SmtRes'!BT662)),2)</f>
        <v>1294.01</v>
      </c>
      <c r="AG557" s="2">
        <f>ROUND((AP557),2)</f>
        <v>0</v>
      </c>
      <c r="AH557" s="2">
        <f>(SUM(SmtRes!BU661:'SmtRes'!BU662))</f>
        <v>1.2</v>
      </c>
      <c r="AI557" s="2">
        <f>(0)</f>
        <v>0</v>
      </c>
      <c r="AJ557" s="2">
        <f>(AS557)</f>
        <v>0</v>
      </c>
      <c r="AK557" s="2">
        <v>1078.345</v>
      </c>
      <c r="AL557" s="2">
        <v>0</v>
      </c>
      <c r="AM557" s="2">
        <v>0</v>
      </c>
      <c r="AN557" s="2">
        <v>0</v>
      </c>
      <c r="AO557" s="2">
        <v>1078.345</v>
      </c>
      <c r="AP557" s="2">
        <v>0</v>
      </c>
      <c r="AQ557" s="2">
        <v>1</v>
      </c>
      <c r="AR557" s="2">
        <v>0</v>
      </c>
      <c r="AS557" s="2">
        <v>0</v>
      </c>
      <c r="AT557" s="2">
        <v>74</v>
      </c>
      <c r="AU557" s="2">
        <v>36</v>
      </c>
      <c r="AV557" s="2">
        <v>1</v>
      </c>
      <c r="AW557" s="2">
        <v>1</v>
      </c>
      <c r="AX557" s="2"/>
      <c r="AY557" s="2"/>
      <c r="AZ557" s="2">
        <v>1</v>
      </c>
      <c r="BA557" s="2">
        <v>1</v>
      </c>
      <c r="BB557" s="2">
        <v>1</v>
      </c>
      <c r="BC557" s="2">
        <v>1</v>
      </c>
      <c r="BD557" s="2" t="s">
        <v>3</v>
      </c>
      <c r="BE557" s="2" t="s">
        <v>3</v>
      </c>
      <c r="BF557" s="2" t="s">
        <v>3</v>
      </c>
      <c r="BG557" s="2" t="s">
        <v>3</v>
      </c>
      <c r="BH557" s="2">
        <v>0</v>
      </c>
      <c r="BI557" s="2">
        <v>4</v>
      </c>
      <c r="BJ557" s="2" t="s">
        <v>490</v>
      </c>
      <c r="BK557" s="2"/>
      <c r="BL557" s="2"/>
      <c r="BM557" s="2">
        <v>200001</v>
      </c>
      <c r="BN557" s="2">
        <v>0</v>
      </c>
      <c r="BO557" s="2" t="s">
        <v>3</v>
      </c>
      <c r="BP557" s="2">
        <v>0</v>
      </c>
      <c r="BQ557" s="2">
        <v>4</v>
      </c>
      <c r="BR557" s="2">
        <v>0</v>
      </c>
      <c r="BS557" s="2">
        <v>1</v>
      </c>
      <c r="BT557" s="2">
        <v>1</v>
      </c>
      <c r="BU557" s="2">
        <v>1</v>
      </c>
      <c r="BV557" s="2">
        <v>1</v>
      </c>
      <c r="BW557" s="2">
        <v>1</v>
      </c>
      <c r="BX557" s="2">
        <v>1</v>
      </c>
      <c r="BY557" s="2" t="s">
        <v>3</v>
      </c>
      <c r="BZ557" s="2">
        <v>74</v>
      </c>
      <c r="CA557" s="2">
        <v>36</v>
      </c>
      <c r="CB557" s="2" t="s">
        <v>3</v>
      </c>
      <c r="CC557" s="2"/>
      <c r="CD557" s="2"/>
      <c r="CE557" s="2">
        <v>0</v>
      </c>
      <c r="CF557" s="2">
        <v>0</v>
      </c>
      <c r="CG557" s="2">
        <v>0</v>
      </c>
      <c r="CH557" s="2">
        <v>5</v>
      </c>
      <c r="CI557" s="2">
        <v>0</v>
      </c>
      <c r="CJ557" s="2">
        <v>0</v>
      </c>
      <c r="CK557" s="2">
        <v>0</v>
      </c>
      <c r="CL557" s="2">
        <v>0</v>
      </c>
      <c r="CM557" s="2">
        <v>0</v>
      </c>
      <c r="CN557" s="2" t="s">
        <v>831</v>
      </c>
      <c r="CO557" s="2">
        <v>0</v>
      </c>
      <c r="CP557" s="2">
        <f>(P557+Q557+S557+R557)</f>
        <v>1294.02</v>
      </c>
      <c r="CQ557" s="2">
        <f>SUMIF(SmtRes!AQ661:'SmtRes'!AQ662,"=1",SmtRes!AA661:'SmtRes'!AA662)</f>
        <v>0</v>
      </c>
      <c r="CR557" s="2">
        <f>SUMIF(SmtRes!AQ661:'SmtRes'!AQ662,"=1",SmtRes!AB661:'SmtRes'!AB662)</f>
        <v>0</v>
      </c>
      <c r="CS557" s="2">
        <f>SUMIF(SmtRes!AQ661:'SmtRes'!AQ662,"=1",SmtRes!AC661:'SmtRes'!AC662)</f>
        <v>0</v>
      </c>
      <c r="CT557" s="2">
        <f>SUMIF(SmtRes!AQ661:'SmtRes'!AQ662,"=1",SmtRes!AD661:'SmtRes'!AD662)</f>
        <v>2156.69</v>
      </c>
      <c r="CU557" s="2">
        <f>AG557</f>
        <v>0</v>
      </c>
      <c r="CV557" s="2">
        <f>SUMIF(SmtRes!AQ661:'SmtRes'!AQ662,"=1",SmtRes!BU661:'SmtRes'!BU662)</f>
        <v>1.2</v>
      </c>
      <c r="CW557" s="2">
        <f>SUMIF(SmtRes!AQ661:'SmtRes'!AQ662,"=1",SmtRes!BV661:'SmtRes'!BV662)</f>
        <v>0</v>
      </c>
      <c r="CX557" s="2">
        <f>AJ557</f>
        <v>0</v>
      </c>
      <c r="CY557" s="2">
        <f>(((S557+R557)*AT557)/100)</f>
        <v>957.57479999999998</v>
      </c>
      <c r="CZ557" s="2">
        <f>(((S557+R557)*AU557)/100)</f>
        <v>465.84719999999999</v>
      </c>
      <c r="DA557" s="2"/>
      <c r="DB557" s="2">
        <v>11</v>
      </c>
      <c r="DC557" s="2" t="s">
        <v>3</v>
      </c>
      <c r="DD557" s="2" t="s">
        <v>3</v>
      </c>
      <c r="DE557" s="2" t="s">
        <v>463</v>
      </c>
      <c r="DF557" s="2" t="s">
        <v>463</v>
      </c>
      <c r="DG557" s="2" t="s">
        <v>463</v>
      </c>
      <c r="DH557" s="2" t="s">
        <v>3</v>
      </c>
      <c r="DI557" s="2" t="s">
        <v>463</v>
      </c>
      <c r="DJ557" s="2" t="s">
        <v>463</v>
      </c>
      <c r="DK557" s="2" t="s">
        <v>3</v>
      </c>
      <c r="DL557" s="2" t="s">
        <v>3</v>
      </c>
      <c r="DM557" s="2" t="s">
        <v>3</v>
      </c>
      <c r="DN557" s="2">
        <v>0</v>
      </c>
      <c r="DO557" s="2">
        <v>0</v>
      </c>
      <c r="DP557" s="2">
        <v>1</v>
      </c>
      <c r="DQ557" s="2">
        <v>1</v>
      </c>
      <c r="DR557" s="2"/>
      <c r="DS557" s="2"/>
      <c r="DT557" s="2"/>
      <c r="DU557" s="2">
        <v>1013</v>
      </c>
      <c r="DV557" s="2" t="s">
        <v>43</v>
      </c>
      <c r="DW557" s="2" t="s">
        <v>43</v>
      </c>
      <c r="DX557" s="2">
        <v>1</v>
      </c>
      <c r="DY557" s="2"/>
      <c r="DZ557" s="2" t="s">
        <v>3</v>
      </c>
      <c r="EA557" s="2" t="s">
        <v>3</v>
      </c>
      <c r="EB557" s="2" t="s">
        <v>3</v>
      </c>
      <c r="EC557" s="2" t="s">
        <v>3</v>
      </c>
      <c r="ED557" s="2"/>
      <c r="EE557" s="2">
        <v>83666744</v>
      </c>
      <c r="EF557" s="2">
        <v>4</v>
      </c>
      <c r="EG557" s="2" t="s">
        <v>464</v>
      </c>
      <c r="EH557" s="2">
        <v>83</v>
      </c>
      <c r="EI557" s="2" t="s">
        <v>464</v>
      </c>
      <c r="EJ557" s="2">
        <v>4</v>
      </c>
      <c r="EK557" s="2">
        <v>200001</v>
      </c>
      <c r="EL557" s="2" t="s">
        <v>465</v>
      </c>
      <c r="EM557" s="2" t="s">
        <v>466</v>
      </c>
      <c r="EN557" s="2"/>
      <c r="EO557" s="2" t="s">
        <v>467</v>
      </c>
      <c r="EP557" s="2"/>
      <c r="EQ557" s="2">
        <v>131072</v>
      </c>
      <c r="ER557" s="2">
        <v>0</v>
      </c>
      <c r="ES557" s="2">
        <v>0</v>
      </c>
      <c r="ET557" s="2">
        <v>0</v>
      </c>
      <c r="EU557" s="2">
        <v>0</v>
      </c>
      <c r="EV557" s="2">
        <v>0</v>
      </c>
      <c r="EW557" s="2">
        <v>1</v>
      </c>
      <c r="EX557" s="2">
        <v>0</v>
      </c>
      <c r="EY557" s="2">
        <v>0</v>
      </c>
      <c r="EZ557" s="2"/>
      <c r="FA557" s="2"/>
      <c r="FB557" s="2"/>
      <c r="FC557" s="2"/>
      <c r="FD557" s="2"/>
      <c r="FE557" s="2"/>
      <c r="FF557" s="2"/>
      <c r="FG557" s="2"/>
      <c r="FH557" s="2"/>
      <c r="FI557" s="2"/>
      <c r="FJ557" s="2"/>
      <c r="FK557" s="2"/>
      <c r="FL557" s="2"/>
      <c r="FM557" s="2"/>
      <c r="FN557" s="2"/>
      <c r="FO557" s="2"/>
      <c r="FP557" s="2"/>
      <c r="FQ557" s="2">
        <v>0</v>
      </c>
      <c r="FR557" s="2">
        <v>0</v>
      </c>
      <c r="FS557" s="2">
        <v>0</v>
      </c>
      <c r="FT557" s="2"/>
      <c r="FU557" s="2"/>
      <c r="FV557" s="2"/>
      <c r="FW557" s="2"/>
      <c r="FX557" s="2">
        <v>74</v>
      </c>
      <c r="FY557" s="2">
        <v>36</v>
      </c>
      <c r="FZ557" s="2"/>
      <c r="GA557" s="2" t="s">
        <v>3</v>
      </c>
      <c r="GB557" s="2"/>
      <c r="GC557" s="2"/>
      <c r="GD557" s="2">
        <v>1</v>
      </c>
      <c r="GE557" s="2"/>
      <c r="GF557" s="2">
        <v>1347420768</v>
      </c>
      <c r="GG557" s="2">
        <v>2</v>
      </c>
      <c r="GH557" s="2">
        <v>1</v>
      </c>
      <c r="GI557" s="2">
        <v>-2</v>
      </c>
      <c r="GJ557" s="2">
        <v>0</v>
      </c>
      <c r="GK557" s="2">
        <v>0</v>
      </c>
      <c r="GL557" s="2">
        <f>ROUND(IF(AND(BH557=3,BI557=3,FS557&lt;&gt;0),P557,0),2)</f>
        <v>0</v>
      </c>
      <c r="GM557" s="2">
        <f>ROUND(O557+X557+Y557,2)+GX557</f>
        <v>2717.44</v>
      </c>
      <c r="GN557" s="2">
        <f>IF(OR(BI557=0,BI557=1),GM557-GX557,0)</f>
        <v>0</v>
      </c>
      <c r="GO557" s="2">
        <f>IF(BI557=2,GM557-GX557,0)</f>
        <v>0</v>
      </c>
      <c r="GP557" s="2">
        <f>IF(BI557=4,GM557-GX557,0)</f>
        <v>2717.44</v>
      </c>
      <c r="GQ557" s="2"/>
      <c r="GR557" s="2">
        <v>0</v>
      </c>
      <c r="GS557" s="2">
        <v>0</v>
      </c>
      <c r="GT557" s="2">
        <v>0</v>
      </c>
      <c r="GU557" s="2" t="s">
        <v>3</v>
      </c>
      <c r="GV557" s="2">
        <f>ROUND((GT557),2)</f>
        <v>0</v>
      </c>
      <c r="GW557" s="2">
        <v>1</v>
      </c>
      <c r="GX557" s="2">
        <f>ROUND(HC557*I557,2)</f>
        <v>0</v>
      </c>
      <c r="GY557" s="2"/>
      <c r="GZ557" s="2"/>
      <c r="HA557" s="2">
        <v>0</v>
      </c>
      <c r="HB557" s="2">
        <v>0</v>
      </c>
      <c r="HC557" s="2">
        <f>GV557*GW557</f>
        <v>0</v>
      </c>
      <c r="HD557" s="2"/>
      <c r="HE557" s="2" t="s">
        <v>3</v>
      </c>
      <c r="HF557" s="2" t="s">
        <v>3</v>
      </c>
      <c r="HG557" s="2"/>
      <c r="HH557" s="2"/>
      <c r="HI557" s="2"/>
      <c r="HJ557" s="2"/>
      <c r="HK557" s="2"/>
      <c r="HL557" s="2"/>
      <c r="HM557" s="2" t="s">
        <v>3</v>
      </c>
      <c r="HN557" s="2" t="s">
        <v>468</v>
      </c>
      <c r="HO557" s="2" t="s">
        <v>469</v>
      </c>
      <c r="HP557" s="2" t="s">
        <v>464</v>
      </c>
      <c r="HQ557" s="2" t="s">
        <v>464</v>
      </c>
      <c r="HR557" s="2"/>
      <c r="HS557" s="2">
        <v>0</v>
      </c>
      <c r="HT557" s="2"/>
      <c r="HU557" s="2"/>
      <c r="HV557" s="2"/>
      <c r="HW557" s="2"/>
      <c r="HX557" s="2"/>
      <c r="HY557" s="2"/>
      <c r="HZ557" s="2"/>
      <c r="IA557" s="2"/>
      <c r="IB557" s="2"/>
      <c r="IC557" s="2"/>
      <c r="ID557" s="2"/>
      <c r="IE557" s="2"/>
      <c r="IF557" s="2"/>
      <c r="IG557" s="2"/>
      <c r="IH557" s="2"/>
      <c r="II557" s="2"/>
      <c r="IJ557" s="2"/>
      <c r="IK557" s="2">
        <v>0</v>
      </c>
      <c r="IL557" s="2"/>
      <c r="IM557" s="2"/>
      <c r="IN557" s="2"/>
      <c r="IO557" s="2"/>
      <c r="IP557" s="2"/>
      <c r="IQ557" s="2"/>
      <c r="IR557" s="2"/>
      <c r="IS557" s="2"/>
      <c r="IT557" s="2"/>
      <c r="IU557" s="2"/>
    </row>
    <row r="558" spans="1:255" x14ac:dyDescent="0.2">
      <c r="A558">
        <v>17</v>
      </c>
      <c r="B558">
        <v>1</v>
      </c>
      <c r="C558">
        <f>ROW(SmtRes!A664)</f>
        <v>664</v>
      </c>
      <c r="D558">
        <f>ROW(EtalonRes!A664)</f>
        <v>664</v>
      </c>
      <c r="E558" t="s">
        <v>123</v>
      </c>
      <c r="F558" t="s">
        <v>488</v>
      </c>
      <c r="G558" t="s">
        <v>489</v>
      </c>
      <c r="H558" t="s">
        <v>43</v>
      </c>
      <c r="I558">
        <v>1</v>
      </c>
      <c r="J558">
        <v>0</v>
      </c>
      <c r="K558">
        <v>1</v>
      </c>
      <c r="L558">
        <v>1</v>
      </c>
      <c r="M558">
        <v>0</v>
      </c>
      <c r="N558">
        <f>ROUND(L558-M558,4)</f>
        <v>1</v>
      </c>
      <c r="O558">
        <f>ROUND(CP558,2)</f>
        <v>1294.02</v>
      </c>
      <c r="P558">
        <f>SUMIF(SmtRes!AQ663:'SmtRes'!AQ664,"=1",SmtRes!DF663:'SmtRes'!DF664)</f>
        <v>0</v>
      </c>
      <c r="Q558">
        <f>SUMIF(SmtRes!AQ663:'SmtRes'!AQ664,"=1",SmtRes!DG663:'SmtRes'!DG664)</f>
        <v>0</v>
      </c>
      <c r="R558">
        <f>SUMIF(SmtRes!AQ663:'SmtRes'!AQ664,"=1",SmtRes!DH663:'SmtRes'!DH664)</f>
        <v>0</v>
      </c>
      <c r="S558">
        <f>SUMIF(SmtRes!AQ663:'SmtRes'!AQ664,"=1",SmtRes!DI663:'SmtRes'!DI664)</f>
        <v>1294.02</v>
      </c>
      <c r="T558">
        <f>ROUND(CU558*I558,2)</f>
        <v>0</v>
      </c>
      <c r="U558">
        <f>SUMIF(SmtRes!AQ663:'SmtRes'!AQ664,"=1",SmtRes!CV663:'SmtRes'!CV664)</f>
        <v>1.2</v>
      </c>
      <c r="V558">
        <f>SUMIF(SmtRes!AQ663:'SmtRes'!AQ664,"=1",SmtRes!CW663:'SmtRes'!CW664)</f>
        <v>0</v>
      </c>
      <c r="W558">
        <f>ROUND(CX558*I558,2)</f>
        <v>0</v>
      </c>
      <c r="X558">
        <f>ROUND(CY558,2)</f>
        <v>957.57</v>
      </c>
      <c r="Y558">
        <f>ROUND(CZ558,2)</f>
        <v>465.85</v>
      </c>
      <c r="AA558">
        <v>85057623</v>
      </c>
      <c r="AB558">
        <f>ROUND((AC558+AD558+AF558),2)</f>
        <v>1294.01</v>
      </c>
      <c r="AC558">
        <f>ROUND((0),2)</f>
        <v>0</v>
      </c>
      <c r="AD558">
        <f>ROUND((((0)-(0))+AE558),2)</f>
        <v>0</v>
      </c>
      <c r="AE558">
        <f>ROUND((0),2)</f>
        <v>0</v>
      </c>
      <c r="AF558">
        <f>ROUND((SUM(SmtRes!BT663:'SmtRes'!BT664)),2)</f>
        <v>1294.01</v>
      </c>
      <c r="AG558">
        <f>ROUND((AP558),2)</f>
        <v>0</v>
      </c>
      <c r="AH558">
        <f>(SUM(SmtRes!BU663:'SmtRes'!BU664))</f>
        <v>1.2</v>
      </c>
      <c r="AI558">
        <f>(0)</f>
        <v>0</v>
      </c>
      <c r="AJ558">
        <f>(AS558)</f>
        <v>0</v>
      </c>
      <c r="AK558">
        <v>1078.345</v>
      </c>
      <c r="AL558">
        <v>0</v>
      </c>
      <c r="AM558">
        <v>0</v>
      </c>
      <c r="AN558">
        <v>0</v>
      </c>
      <c r="AO558">
        <v>1078.345</v>
      </c>
      <c r="AP558">
        <v>0</v>
      </c>
      <c r="AQ558">
        <v>1</v>
      </c>
      <c r="AR558">
        <v>0</v>
      </c>
      <c r="AS558">
        <v>0</v>
      </c>
      <c r="AT558">
        <v>74</v>
      </c>
      <c r="AU558">
        <v>36</v>
      </c>
      <c r="AV558">
        <v>1</v>
      </c>
      <c r="AW558">
        <v>1</v>
      </c>
      <c r="AZ558">
        <v>1</v>
      </c>
      <c r="BA558">
        <v>1</v>
      </c>
      <c r="BB558">
        <v>1</v>
      </c>
      <c r="BC558">
        <v>1</v>
      </c>
      <c r="BD558" t="s">
        <v>3</v>
      </c>
      <c r="BE558" t="s">
        <v>3</v>
      </c>
      <c r="BF558" t="s">
        <v>3</v>
      </c>
      <c r="BG558" t="s">
        <v>3</v>
      </c>
      <c r="BH558">
        <v>0</v>
      </c>
      <c r="BI558">
        <v>4</v>
      </c>
      <c r="BJ558" t="s">
        <v>490</v>
      </c>
      <c r="BM558">
        <v>200001</v>
      </c>
      <c r="BN558">
        <v>0</v>
      </c>
      <c r="BO558" t="s">
        <v>3</v>
      </c>
      <c r="BP558">
        <v>0</v>
      </c>
      <c r="BQ558">
        <v>4</v>
      </c>
      <c r="BR558">
        <v>0</v>
      </c>
      <c r="BS558">
        <v>1</v>
      </c>
      <c r="BT558">
        <v>1</v>
      </c>
      <c r="BU558">
        <v>1</v>
      </c>
      <c r="BV558">
        <v>1</v>
      </c>
      <c r="BW558">
        <v>1</v>
      </c>
      <c r="BX558">
        <v>1</v>
      </c>
      <c r="BY558" t="s">
        <v>3</v>
      </c>
      <c r="BZ558">
        <v>74</v>
      </c>
      <c r="CA558">
        <v>36</v>
      </c>
      <c r="CB558" t="s">
        <v>3</v>
      </c>
      <c r="CE558">
        <v>0</v>
      </c>
      <c r="CF558">
        <v>0</v>
      </c>
      <c r="CG558">
        <v>0</v>
      </c>
      <c r="CH558">
        <v>5</v>
      </c>
      <c r="CI558">
        <v>0</v>
      </c>
      <c r="CJ558">
        <v>0</v>
      </c>
      <c r="CK558">
        <v>0</v>
      </c>
      <c r="CL558">
        <v>0</v>
      </c>
      <c r="CM558">
        <v>0</v>
      </c>
      <c r="CN558" t="s">
        <v>831</v>
      </c>
      <c r="CO558">
        <v>0</v>
      </c>
      <c r="CP558">
        <f>(P558+Q558+S558+R558)</f>
        <v>1294.02</v>
      </c>
      <c r="CQ558">
        <f>SUMIF(SmtRes!AQ663:'SmtRes'!AQ664,"=1",SmtRes!AA663:'SmtRes'!AA664)</f>
        <v>0</v>
      </c>
      <c r="CR558">
        <f>SUMIF(SmtRes!AQ663:'SmtRes'!AQ664,"=1",SmtRes!AB663:'SmtRes'!AB664)</f>
        <v>0</v>
      </c>
      <c r="CS558">
        <f>SUMIF(SmtRes!AQ663:'SmtRes'!AQ664,"=1",SmtRes!AC663:'SmtRes'!AC664)</f>
        <v>0</v>
      </c>
      <c r="CT558">
        <f>SUMIF(SmtRes!AQ663:'SmtRes'!AQ664,"=1",SmtRes!AD663:'SmtRes'!AD664)</f>
        <v>2156.69</v>
      </c>
      <c r="CU558">
        <f>AG558</f>
        <v>0</v>
      </c>
      <c r="CV558">
        <f>SUMIF(SmtRes!AQ663:'SmtRes'!AQ664,"=1",SmtRes!BU663:'SmtRes'!BU664)</f>
        <v>1.2</v>
      </c>
      <c r="CW558">
        <f>SUMIF(SmtRes!AQ663:'SmtRes'!AQ664,"=1",SmtRes!BV663:'SmtRes'!BV664)</f>
        <v>0</v>
      </c>
      <c r="CX558">
        <f>AJ558</f>
        <v>0</v>
      </c>
      <c r="CY558">
        <f>(((S558+R558)*AT558)/100)</f>
        <v>957.57479999999998</v>
      </c>
      <c r="CZ558">
        <f>(((S558+R558)*AU558)/100)</f>
        <v>465.84719999999999</v>
      </c>
      <c r="DB558">
        <v>12</v>
      </c>
      <c r="DC558" t="s">
        <v>3</v>
      </c>
      <c r="DD558" t="s">
        <v>3</v>
      </c>
      <c r="DE558" t="s">
        <v>463</v>
      </c>
      <c r="DF558" t="s">
        <v>463</v>
      </c>
      <c r="DG558" t="s">
        <v>463</v>
      </c>
      <c r="DH558" t="s">
        <v>3</v>
      </c>
      <c r="DI558" t="s">
        <v>463</v>
      </c>
      <c r="DJ558" t="s">
        <v>463</v>
      </c>
      <c r="DK558" t="s">
        <v>3</v>
      </c>
      <c r="DL558" t="s">
        <v>3</v>
      </c>
      <c r="DM558" t="s">
        <v>3</v>
      </c>
      <c r="DN558">
        <v>0</v>
      </c>
      <c r="DO558">
        <v>0</v>
      </c>
      <c r="DP558">
        <v>1</v>
      </c>
      <c r="DQ558">
        <v>1</v>
      </c>
      <c r="DU558">
        <v>1013</v>
      </c>
      <c r="DV558" t="s">
        <v>43</v>
      </c>
      <c r="DW558" t="s">
        <v>43</v>
      </c>
      <c r="DX558">
        <v>1</v>
      </c>
      <c r="DZ558" t="s">
        <v>3</v>
      </c>
      <c r="EA558" t="s">
        <v>3</v>
      </c>
      <c r="EB558" t="s">
        <v>3</v>
      </c>
      <c r="EC558" t="s">
        <v>3</v>
      </c>
      <c r="EE558">
        <v>83666744</v>
      </c>
      <c r="EF558">
        <v>4</v>
      </c>
      <c r="EG558" t="s">
        <v>464</v>
      </c>
      <c r="EH558">
        <v>83</v>
      </c>
      <c r="EI558" t="s">
        <v>464</v>
      </c>
      <c r="EJ558">
        <v>4</v>
      </c>
      <c r="EK558">
        <v>200001</v>
      </c>
      <c r="EL558" t="s">
        <v>465</v>
      </c>
      <c r="EM558" t="s">
        <v>466</v>
      </c>
      <c r="EO558" t="s">
        <v>467</v>
      </c>
      <c r="EQ558">
        <v>131072</v>
      </c>
      <c r="ER558">
        <v>0</v>
      </c>
      <c r="ES558">
        <v>0</v>
      </c>
      <c r="ET558">
        <v>0</v>
      </c>
      <c r="EU558">
        <v>0</v>
      </c>
      <c r="EV558">
        <v>0</v>
      </c>
      <c r="EW558">
        <v>1</v>
      </c>
      <c r="EX558">
        <v>0</v>
      </c>
      <c r="EY558">
        <v>0</v>
      </c>
      <c r="FQ558">
        <v>0</v>
      </c>
      <c r="FR558">
        <v>0</v>
      </c>
      <c r="FS558">
        <v>0</v>
      </c>
      <c r="FX558">
        <v>74</v>
      </c>
      <c r="FY558">
        <v>36</v>
      </c>
      <c r="GA558" t="s">
        <v>3</v>
      </c>
      <c r="GD558">
        <v>1</v>
      </c>
      <c r="GF558">
        <v>1347420768</v>
      </c>
      <c r="GG558">
        <v>2</v>
      </c>
      <c r="GH558">
        <v>1</v>
      </c>
      <c r="GI558">
        <v>-2</v>
      </c>
      <c r="GJ558">
        <v>0</v>
      </c>
      <c r="GK558">
        <v>0</v>
      </c>
      <c r="GL558">
        <f>ROUND(IF(AND(BH558=3,BI558=3,FS558&lt;&gt;0),P558,0),2)</f>
        <v>0</v>
      </c>
      <c r="GM558">
        <f>ROUND(O558+X558+Y558,2)+GX558</f>
        <v>2717.44</v>
      </c>
      <c r="GN558">
        <f>IF(OR(BI558=0,BI558=1),GM558-GX558,0)</f>
        <v>0</v>
      </c>
      <c r="GO558">
        <f>IF(BI558=2,GM558-GX558,0)</f>
        <v>0</v>
      </c>
      <c r="GP558">
        <f>IF(BI558=4,GM558-GX558,0)</f>
        <v>2717.44</v>
      </c>
      <c r="GR558">
        <v>0</v>
      </c>
      <c r="GS558">
        <v>0</v>
      </c>
      <c r="GT558">
        <v>0</v>
      </c>
      <c r="GU558" t="s">
        <v>3</v>
      </c>
      <c r="GV558">
        <f>ROUND((GT558),2)</f>
        <v>0</v>
      </c>
      <c r="GW558">
        <v>1</v>
      </c>
      <c r="GX558">
        <f>ROUND(HC558*I558,2)</f>
        <v>0</v>
      </c>
      <c r="HA558">
        <v>0</v>
      </c>
      <c r="HB558">
        <v>0</v>
      </c>
      <c r="HC558">
        <f>GV558*GW558</f>
        <v>0</v>
      </c>
      <c r="HE558" t="s">
        <v>3</v>
      </c>
      <c r="HF558" t="s">
        <v>3</v>
      </c>
      <c r="HM558" t="s">
        <v>3</v>
      </c>
      <c r="HN558" t="s">
        <v>468</v>
      </c>
      <c r="HO558" t="s">
        <v>469</v>
      </c>
      <c r="HP558" t="s">
        <v>464</v>
      </c>
      <c r="HQ558" t="s">
        <v>464</v>
      </c>
      <c r="HS558">
        <v>0</v>
      </c>
      <c r="IK558">
        <v>0</v>
      </c>
    </row>
    <row r="559" spans="1:255" x14ac:dyDescent="0.2">
      <c r="A559" s="2">
        <v>19</v>
      </c>
      <c r="B559" s="2">
        <v>1</v>
      </c>
      <c r="C559" s="2"/>
      <c r="D559" s="2"/>
      <c r="E559" s="2"/>
      <c r="F559" s="2" t="s">
        <v>3</v>
      </c>
      <c r="G559" s="2" t="s">
        <v>487</v>
      </c>
      <c r="H559" s="2" t="s">
        <v>3</v>
      </c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>
        <v>1</v>
      </c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  <c r="FE559" s="2"/>
      <c r="FF559" s="2"/>
      <c r="FG559" s="2"/>
      <c r="FH559" s="2"/>
      <c r="FI559" s="2"/>
      <c r="FJ559" s="2"/>
      <c r="FK559" s="2"/>
      <c r="FL559" s="2"/>
      <c r="FM559" s="2"/>
      <c r="FN559" s="2"/>
      <c r="FO559" s="2"/>
      <c r="FP559" s="2"/>
      <c r="FQ559" s="2"/>
      <c r="FR559" s="2"/>
      <c r="FS559" s="2"/>
      <c r="FT559" s="2"/>
      <c r="FU559" s="2"/>
      <c r="FV559" s="2"/>
      <c r="FW559" s="2"/>
      <c r="FX559" s="2"/>
      <c r="FY559" s="2"/>
      <c r="FZ559" s="2"/>
      <c r="GA559" s="2"/>
      <c r="GB559" s="2"/>
      <c r="GC559" s="2"/>
      <c r="GD559" s="2"/>
      <c r="GE559" s="2"/>
      <c r="GF559" s="2"/>
      <c r="GG559" s="2"/>
      <c r="GH559" s="2"/>
      <c r="GI559" s="2"/>
      <c r="GJ559" s="2"/>
      <c r="GK559" s="2"/>
      <c r="GL559" s="2"/>
      <c r="GM559" s="2"/>
      <c r="GN559" s="2"/>
      <c r="GO559" s="2"/>
      <c r="GP559" s="2"/>
      <c r="GQ559" s="2"/>
      <c r="GR559" s="2"/>
      <c r="GS559" s="2"/>
      <c r="GT559" s="2"/>
      <c r="GU559" s="2"/>
      <c r="GV559" s="2"/>
      <c r="GW559" s="2"/>
      <c r="GX559" s="2"/>
      <c r="GY559" s="2"/>
      <c r="GZ559" s="2"/>
      <c r="HA559" s="2"/>
      <c r="HB559" s="2"/>
      <c r="HC559" s="2"/>
      <c r="HD559" s="2"/>
      <c r="HE559" s="2"/>
      <c r="HF559" s="2"/>
      <c r="HG559" s="2"/>
      <c r="HH559" s="2"/>
      <c r="HI559" s="2"/>
      <c r="HJ559" s="2"/>
      <c r="HK559" s="2"/>
      <c r="HL559" s="2"/>
      <c r="HM559" s="2"/>
      <c r="HN559" s="2"/>
      <c r="HO559" s="2"/>
      <c r="HP559" s="2"/>
      <c r="HQ559" s="2"/>
      <c r="HR559" s="2"/>
      <c r="HS559" s="2"/>
      <c r="HT559" s="2"/>
      <c r="HU559" s="2"/>
      <c r="HV559" s="2"/>
      <c r="HW559" s="2"/>
      <c r="HX559" s="2"/>
      <c r="HY559" s="2"/>
      <c r="HZ559" s="2"/>
      <c r="IA559" s="2"/>
      <c r="IB559" s="2"/>
      <c r="IC559" s="2"/>
      <c r="ID559" s="2"/>
      <c r="IE559" s="2"/>
      <c r="IF559" s="2"/>
      <c r="IG559" s="2"/>
      <c r="IH559" s="2"/>
      <c r="II559" s="2"/>
      <c r="IJ559" s="2"/>
      <c r="IK559" s="2">
        <v>0</v>
      </c>
      <c r="IL559" s="2"/>
      <c r="IM559" s="2"/>
      <c r="IN559" s="2"/>
      <c r="IO559" s="2"/>
      <c r="IP559" s="2"/>
      <c r="IQ559" s="2"/>
      <c r="IR559" s="2"/>
      <c r="IS559" s="2"/>
      <c r="IT559" s="2"/>
      <c r="IU559" s="2"/>
    </row>
    <row r="560" spans="1:255" x14ac:dyDescent="0.2">
      <c r="A560" s="2">
        <v>17</v>
      </c>
      <c r="B560" s="2">
        <v>1</v>
      </c>
      <c r="C560" s="2">
        <f>ROW(SmtRes!A666)</f>
        <v>666</v>
      </c>
      <c r="D560" s="2">
        <f>ROW(EtalonRes!A666)</f>
        <v>666</v>
      </c>
      <c r="E560" s="2" t="s">
        <v>165</v>
      </c>
      <c r="F560" s="2" t="s">
        <v>491</v>
      </c>
      <c r="G560" s="2" t="s">
        <v>492</v>
      </c>
      <c r="H560" s="2" t="s">
        <v>43</v>
      </c>
      <c r="I560" s="2">
        <v>1</v>
      </c>
      <c r="J560" s="2">
        <v>0</v>
      </c>
      <c r="K560" s="2">
        <v>1</v>
      </c>
      <c r="L560" s="2">
        <v>1</v>
      </c>
      <c r="M560" s="2">
        <v>0</v>
      </c>
      <c r="N560" s="2">
        <f>ROUND(L560-M560,4)</f>
        <v>1</v>
      </c>
      <c r="O560" s="2">
        <f>ROUND(CP560,2)</f>
        <v>414.09</v>
      </c>
      <c r="P560" s="2">
        <f>SUMIF(SmtRes!AQ665:'SmtRes'!AQ666,"=1",SmtRes!DF665:'SmtRes'!DF666)</f>
        <v>0</v>
      </c>
      <c r="Q560" s="2">
        <f>SUMIF(SmtRes!AQ665:'SmtRes'!AQ666,"=1",SmtRes!DG665:'SmtRes'!DG666)</f>
        <v>0</v>
      </c>
      <c r="R560" s="2">
        <f>SUMIF(SmtRes!AQ665:'SmtRes'!AQ666,"=1",SmtRes!DH665:'SmtRes'!DH666)</f>
        <v>0</v>
      </c>
      <c r="S560" s="2">
        <f>SUMIF(SmtRes!AQ665:'SmtRes'!AQ666,"=1",SmtRes!DI665:'SmtRes'!DI666)</f>
        <v>414.09000000000003</v>
      </c>
      <c r="T560" s="2">
        <f>ROUND(CU560*I560,2)</f>
        <v>0</v>
      </c>
      <c r="U560" s="2">
        <f>SUMIF(SmtRes!AQ665:'SmtRes'!AQ666,"=1",SmtRes!CV665:'SmtRes'!CV666)</f>
        <v>0.38400000000000001</v>
      </c>
      <c r="V560" s="2">
        <f>SUMIF(SmtRes!AQ665:'SmtRes'!AQ666,"=1",SmtRes!CW665:'SmtRes'!CW666)</f>
        <v>0</v>
      </c>
      <c r="W560" s="2">
        <f>ROUND(CX560*I560,2)</f>
        <v>0</v>
      </c>
      <c r="X560" s="2">
        <f>ROUND(CY560,2)</f>
        <v>306.43</v>
      </c>
      <c r="Y560" s="2">
        <f>ROUND(CZ560,2)</f>
        <v>149.07</v>
      </c>
      <c r="Z560" s="2"/>
      <c r="AA560" s="2">
        <v>85057682</v>
      </c>
      <c r="AB560" s="2">
        <f>ROUND((AC560+AD560+AF560),2)</f>
        <v>414.08</v>
      </c>
      <c r="AC560" s="2">
        <f>ROUND((0),2)</f>
        <v>0</v>
      </c>
      <c r="AD560" s="2">
        <f>ROUND((((0)-(0))+AE560),2)</f>
        <v>0</v>
      </c>
      <c r="AE560" s="2">
        <f>ROUND((0),2)</f>
        <v>0</v>
      </c>
      <c r="AF560" s="2">
        <f>ROUND((SUM(SmtRes!BT665:'SmtRes'!BT666)),2)</f>
        <v>414.08</v>
      </c>
      <c r="AG560" s="2">
        <f>ROUND((AP560),2)</f>
        <v>0</v>
      </c>
      <c r="AH560" s="2">
        <f>(SUM(SmtRes!BU665:'SmtRes'!BU666))</f>
        <v>0.38400000000000001</v>
      </c>
      <c r="AI560" s="2">
        <f>(0)</f>
        <v>0</v>
      </c>
      <c r="AJ560" s="2">
        <f>(AS560)</f>
        <v>0</v>
      </c>
      <c r="AK560" s="2">
        <v>345.07040000000001</v>
      </c>
      <c r="AL560" s="2">
        <v>0</v>
      </c>
      <c r="AM560" s="2">
        <v>0</v>
      </c>
      <c r="AN560" s="2">
        <v>0</v>
      </c>
      <c r="AO560" s="2">
        <v>345.07040000000001</v>
      </c>
      <c r="AP560" s="2">
        <v>0</v>
      </c>
      <c r="AQ560" s="2">
        <v>0.32</v>
      </c>
      <c r="AR560" s="2">
        <v>0</v>
      </c>
      <c r="AS560" s="2">
        <v>0</v>
      </c>
      <c r="AT560" s="2">
        <v>74</v>
      </c>
      <c r="AU560" s="2">
        <v>36</v>
      </c>
      <c r="AV560" s="2">
        <v>1</v>
      </c>
      <c r="AW560" s="2">
        <v>1</v>
      </c>
      <c r="AX560" s="2"/>
      <c r="AY560" s="2"/>
      <c r="AZ560" s="2">
        <v>1</v>
      </c>
      <c r="BA560" s="2">
        <v>1</v>
      </c>
      <c r="BB560" s="2">
        <v>1</v>
      </c>
      <c r="BC560" s="2">
        <v>1</v>
      </c>
      <c r="BD560" s="2" t="s">
        <v>3</v>
      </c>
      <c r="BE560" s="2" t="s">
        <v>3</v>
      </c>
      <c r="BF560" s="2" t="s">
        <v>3</v>
      </c>
      <c r="BG560" s="2" t="s">
        <v>3</v>
      </c>
      <c r="BH560" s="2">
        <v>0</v>
      </c>
      <c r="BI560" s="2">
        <v>4</v>
      </c>
      <c r="BJ560" s="2" t="s">
        <v>493</v>
      </c>
      <c r="BK560" s="2"/>
      <c r="BL560" s="2"/>
      <c r="BM560" s="2">
        <v>200001</v>
      </c>
      <c r="BN560" s="2">
        <v>0</v>
      </c>
      <c r="BO560" s="2" t="s">
        <v>3</v>
      </c>
      <c r="BP560" s="2">
        <v>0</v>
      </c>
      <c r="BQ560" s="2">
        <v>4</v>
      </c>
      <c r="BR560" s="2">
        <v>0</v>
      </c>
      <c r="BS560" s="2">
        <v>1</v>
      </c>
      <c r="BT560" s="2">
        <v>1</v>
      </c>
      <c r="BU560" s="2">
        <v>1</v>
      </c>
      <c r="BV560" s="2">
        <v>1</v>
      </c>
      <c r="BW560" s="2">
        <v>1</v>
      </c>
      <c r="BX560" s="2">
        <v>1</v>
      </c>
      <c r="BY560" s="2" t="s">
        <v>3</v>
      </c>
      <c r="BZ560" s="2">
        <v>74</v>
      </c>
      <c r="CA560" s="2">
        <v>36</v>
      </c>
      <c r="CB560" s="2" t="s">
        <v>3</v>
      </c>
      <c r="CC560" s="2"/>
      <c r="CD560" s="2"/>
      <c r="CE560" s="2">
        <v>0</v>
      </c>
      <c r="CF560" s="2">
        <v>0</v>
      </c>
      <c r="CG560" s="2">
        <v>0</v>
      </c>
      <c r="CH560" s="2">
        <v>6</v>
      </c>
      <c r="CI560" s="2">
        <v>0</v>
      </c>
      <c r="CJ560" s="2">
        <v>0</v>
      </c>
      <c r="CK560" s="2">
        <v>0</v>
      </c>
      <c r="CL560" s="2">
        <v>0</v>
      </c>
      <c r="CM560" s="2">
        <v>0</v>
      </c>
      <c r="CN560" s="2" t="s">
        <v>832</v>
      </c>
      <c r="CO560" s="2">
        <v>0</v>
      </c>
      <c r="CP560" s="2">
        <f>(P560+Q560+S560+R560)</f>
        <v>414.09000000000003</v>
      </c>
      <c r="CQ560" s="2">
        <f>SUMIF(SmtRes!AQ665:'SmtRes'!AQ666,"=1",SmtRes!AA665:'SmtRes'!AA666)</f>
        <v>0</v>
      </c>
      <c r="CR560" s="2">
        <f>SUMIF(SmtRes!AQ665:'SmtRes'!AQ666,"=1",SmtRes!AB665:'SmtRes'!AB666)</f>
        <v>0</v>
      </c>
      <c r="CS560" s="2">
        <f>SUMIF(SmtRes!AQ665:'SmtRes'!AQ666,"=1",SmtRes!AC665:'SmtRes'!AC666)</f>
        <v>0</v>
      </c>
      <c r="CT560" s="2">
        <f>SUMIF(SmtRes!AQ665:'SmtRes'!AQ666,"=1",SmtRes!AD665:'SmtRes'!AD666)</f>
        <v>2156.69</v>
      </c>
      <c r="CU560" s="2">
        <f>AG560</f>
        <v>0</v>
      </c>
      <c r="CV560" s="2">
        <f>SUMIF(SmtRes!AQ665:'SmtRes'!AQ666,"=1",SmtRes!BU665:'SmtRes'!BU666)</f>
        <v>0.38400000000000001</v>
      </c>
      <c r="CW560" s="2">
        <f>SUMIF(SmtRes!AQ665:'SmtRes'!AQ666,"=1",SmtRes!BV665:'SmtRes'!BV666)</f>
        <v>0</v>
      </c>
      <c r="CX560" s="2">
        <f>AJ560</f>
        <v>0</v>
      </c>
      <c r="CY560" s="2">
        <f>(((S560+R560)*AT560)/100)</f>
        <v>306.42660000000001</v>
      </c>
      <c r="CZ560" s="2">
        <f>(((S560+R560)*AU560)/100)</f>
        <v>149.07240000000002</v>
      </c>
      <c r="DA560" s="2"/>
      <c r="DB560" s="2">
        <v>13</v>
      </c>
      <c r="DC560" s="2" t="s">
        <v>3</v>
      </c>
      <c r="DD560" s="2" t="s">
        <v>3</v>
      </c>
      <c r="DE560" s="2" t="s">
        <v>463</v>
      </c>
      <c r="DF560" s="2" t="s">
        <v>463</v>
      </c>
      <c r="DG560" s="2" t="s">
        <v>463</v>
      </c>
      <c r="DH560" s="2" t="s">
        <v>3</v>
      </c>
      <c r="DI560" s="2" t="s">
        <v>463</v>
      </c>
      <c r="DJ560" s="2" t="s">
        <v>463</v>
      </c>
      <c r="DK560" s="2" t="s">
        <v>3</v>
      </c>
      <c r="DL560" s="2" t="s">
        <v>3</v>
      </c>
      <c r="DM560" s="2" t="s">
        <v>3</v>
      </c>
      <c r="DN560" s="2">
        <v>0</v>
      </c>
      <c r="DO560" s="2">
        <v>0</v>
      </c>
      <c r="DP560" s="2">
        <v>1</v>
      </c>
      <c r="DQ560" s="2">
        <v>1</v>
      </c>
      <c r="DR560" s="2"/>
      <c r="DS560" s="2"/>
      <c r="DT560" s="2"/>
      <c r="DU560" s="2">
        <v>1013</v>
      </c>
      <c r="DV560" s="2" t="s">
        <v>43</v>
      </c>
      <c r="DW560" s="2" t="s">
        <v>43</v>
      </c>
      <c r="DX560" s="2">
        <v>1</v>
      </c>
      <c r="DY560" s="2"/>
      <c r="DZ560" s="2" t="s">
        <v>3</v>
      </c>
      <c r="EA560" s="2" t="s">
        <v>3</v>
      </c>
      <c r="EB560" s="2" t="s">
        <v>3</v>
      </c>
      <c r="EC560" s="2" t="s">
        <v>3</v>
      </c>
      <c r="ED560" s="2"/>
      <c r="EE560" s="2">
        <v>83666744</v>
      </c>
      <c r="EF560" s="2">
        <v>4</v>
      </c>
      <c r="EG560" s="2" t="s">
        <v>464</v>
      </c>
      <c r="EH560" s="2">
        <v>83</v>
      </c>
      <c r="EI560" s="2" t="s">
        <v>464</v>
      </c>
      <c r="EJ560" s="2">
        <v>4</v>
      </c>
      <c r="EK560" s="2">
        <v>200001</v>
      </c>
      <c r="EL560" s="2" t="s">
        <v>465</v>
      </c>
      <c r="EM560" s="2" t="s">
        <v>466</v>
      </c>
      <c r="EN560" s="2"/>
      <c r="EO560" s="2" t="s">
        <v>494</v>
      </c>
      <c r="EP560" s="2"/>
      <c r="EQ560" s="2">
        <v>131072</v>
      </c>
      <c r="ER560" s="2">
        <v>0</v>
      </c>
      <c r="ES560" s="2">
        <v>0</v>
      </c>
      <c r="ET560" s="2">
        <v>0</v>
      </c>
      <c r="EU560" s="2">
        <v>0</v>
      </c>
      <c r="EV560" s="2">
        <v>0</v>
      </c>
      <c r="EW560" s="2">
        <v>0.32</v>
      </c>
      <c r="EX560" s="2">
        <v>0</v>
      </c>
      <c r="EY560" s="2">
        <v>0</v>
      </c>
      <c r="EZ560" s="2"/>
      <c r="FA560" s="2"/>
      <c r="FB560" s="2"/>
      <c r="FC560" s="2"/>
      <c r="FD560" s="2"/>
      <c r="FE560" s="2"/>
      <c r="FF560" s="2"/>
      <c r="FG560" s="2"/>
      <c r="FH560" s="2"/>
      <c r="FI560" s="2"/>
      <c r="FJ560" s="2"/>
      <c r="FK560" s="2"/>
      <c r="FL560" s="2"/>
      <c r="FM560" s="2"/>
      <c r="FN560" s="2"/>
      <c r="FO560" s="2"/>
      <c r="FP560" s="2"/>
      <c r="FQ560" s="2">
        <v>0</v>
      </c>
      <c r="FR560" s="2">
        <v>0</v>
      </c>
      <c r="FS560" s="2">
        <v>0</v>
      </c>
      <c r="FT560" s="2"/>
      <c r="FU560" s="2"/>
      <c r="FV560" s="2"/>
      <c r="FW560" s="2"/>
      <c r="FX560" s="2">
        <v>74</v>
      </c>
      <c r="FY560" s="2">
        <v>36</v>
      </c>
      <c r="FZ560" s="2"/>
      <c r="GA560" s="2" t="s">
        <v>3</v>
      </c>
      <c r="GB560" s="2"/>
      <c r="GC560" s="2"/>
      <c r="GD560" s="2">
        <v>1</v>
      </c>
      <c r="GE560" s="2"/>
      <c r="GF560" s="2">
        <v>-105858117</v>
      </c>
      <c r="GG560" s="2">
        <v>2</v>
      </c>
      <c r="GH560" s="2">
        <v>1</v>
      </c>
      <c r="GI560" s="2">
        <v>-2</v>
      </c>
      <c r="GJ560" s="2">
        <v>0</v>
      </c>
      <c r="GK560" s="2">
        <v>0</v>
      </c>
      <c r="GL560" s="2">
        <f>ROUND(IF(AND(BH560=3,BI560=3,FS560&lt;&gt;0),P560,0),2)</f>
        <v>0</v>
      </c>
      <c r="GM560" s="2">
        <f>ROUND(O560+X560+Y560,2)+GX560</f>
        <v>869.59</v>
      </c>
      <c r="GN560" s="2">
        <f>IF(OR(BI560=0,BI560=1),GM560-GX560,0)</f>
        <v>0</v>
      </c>
      <c r="GO560" s="2">
        <f>IF(BI560=2,GM560-GX560,0)</f>
        <v>0</v>
      </c>
      <c r="GP560" s="2">
        <f>IF(BI560=4,GM560-GX560,0)</f>
        <v>869.59</v>
      </c>
      <c r="GQ560" s="2"/>
      <c r="GR560" s="2">
        <v>0</v>
      </c>
      <c r="GS560" s="2">
        <v>0</v>
      </c>
      <c r="GT560" s="2">
        <v>0</v>
      </c>
      <c r="GU560" s="2" t="s">
        <v>3</v>
      </c>
      <c r="GV560" s="2">
        <f>ROUND((GT560),2)</f>
        <v>0</v>
      </c>
      <c r="GW560" s="2">
        <v>1</v>
      </c>
      <c r="GX560" s="2">
        <f>ROUND(HC560*I560,2)</f>
        <v>0</v>
      </c>
      <c r="GY560" s="2"/>
      <c r="GZ560" s="2"/>
      <c r="HA560" s="2">
        <v>0</v>
      </c>
      <c r="HB560" s="2">
        <v>0</v>
      </c>
      <c r="HC560" s="2">
        <f>GV560*GW560</f>
        <v>0</v>
      </c>
      <c r="HD560" s="2"/>
      <c r="HE560" s="2" t="s">
        <v>3</v>
      </c>
      <c r="HF560" s="2" t="s">
        <v>3</v>
      </c>
      <c r="HG560" s="2"/>
      <c r="HH560" s="2"/>
      <c r="HI560" s="2"/>
      <c r="HJ560" s="2"/>
      <c r="HK560" s="2"/>
      <c r="HL560" s="2"/>
      <c r="HM560" s="2" t="s">
        <v>3</v>
      </c>
      <c r="HN560" s="2" t="s">
        <v>468</v>
      </c>
      <c r="HO560" s="2" t="s">
        <v>469</v>
      </c>
      <c r="HP560" s="2" t="s">
        <v>464</v>
      </c>
      <c r="HQ560" s="2" t="s">
        <v>464</v>
      </c>
      <c r="HR560" s="2"/>
      <c r="HS560" s="2">
        <v>0</v>
      </c>
      <c r="HT560" s="2"/>
      <c r="HU560" s="2"/>
      <c r="HV560" s="2"/>
      <c r="HW560" s="2"/>
      <c r="HX560" s="2"/>
      <c r="HY560" s="2"/>
      <c r="HZ560" s="2"/>
      <c r="IA560" s="2"/>
      <c r="IB560" s="2"/>
      <c r="IC560" s="2"/>
      <c r="ID560" s="2"/>
      <c r="IE560" s="2"/>
      <c r="IF560" s="2"/>
      <c r="IG560" s="2"/>
      <c r="IH560" s="2"/>
      <c r="II560" s="2"/>
      <c r="IJ560" s="2"/>
      <c r="IK560" s="2">
        <v>0</v>
      </c>
      <c r="IL560" s="2"/>
      <c r="IM560" s="2"/>
      <c r="IN560" s="2"/>
      <c r="IO560" s="2"/>
      <c r="IP560" s="2"/>
      <c r="IQ560" s="2"/>
      <c r="IR560" s="2"/>
      <c r="IS560" s="2"/>
      <c r="IT560" s="2"/>
      <c r="IU560" s="2"/>
    </row>
    <row r="561" spans="1:255" x14ac:dyDescent="0.2">
      <c r="A561">
        <v>17</v>
      </c>
      <c r="B561">
        <v>1</v>
      </c>
      <c r="C561">
        <f>ROW(SmtRes!A668)</f>
        <v>668</v>
      </c>
      <c r="D561">
        <f>ROW(EtalonRes!A668)</f>
        <v>668</v>
      </c>
      <c r="E561" t="s">
        <v>165</v>
      </c>
      <c r="F561" t="s">
        <v>491</v>
      </c>
      <c r="G561" t="s">
        <v>492</v>
      </c>
      <c r="H561" t="s">
        <v>43</v>
      </c>
      <c r="I561">
        <v>1</v>
      </c>
      <c r="J561">
        <v>0</v>
      </c>
      <c r="K561">
        <v>1</v>
      </c>
      <c r="L561">
        <v>1</v>
      </c>
      <c r="M561">
        <v>0</v>
      </c>
      <c r="N561">
        <f>ROUND(L561-M561,4)</f>
        <v>1</v>
      </c>
      <c r="O561">
        <f>ROUND(CP561,2)</f>
        <v>414.09</v>
      </c>
      <c r="P561">
        <f>SUMIF(SmtRes!AQ667:'SmtRes'!AQ668,"=1",SmtRes!DF667:'SmtRes'!DF668)</f>
        <v>0</v>
      </c>
      <c r="Q561">
        <f>SUMIF(SmtRes!AQ667:'SmtRes'!AQ668,"=1",SmtRes!DG667:'SmtRes'!DG668)</f>
        <v>0</v>
      </c>
      <c r="R561">
        <f>SUMIF(SmtRes!AQ667:'SmtRes'!AQ668,"=1",SmtRes!DH667:'SmtRes'!DH668)</f>
        <v>0</v>
      </c>
      <c r="S561">
        <f>SUMIF(SmtRes!AQ667:'SmtRes'!AQ668,"=1",SmtRes!DI667:'SmtRes'!DI668)</f>
        <v>414.09000000000003</v>
      </c>
      <c r="T561">
        <f>ROUND(CU561*I561,2)</f>
        <v>0</v>
      </c>
      <c r="U561">
        <f>SUMIF(SmtRes!AQ667:'SmtRes'!AQ668,"=1",SmtRes!CV667:'SmtRes'!CV668)</f>
        <v>0.38400000000000001</v>
      </c>
      <c r="V561">
        <f>SUMIF(SmtRes!AQ667:'SmtRes'!AQ668,"=1",SmtRes!CW667:'SmtRes'!CW668)</f>
        <v>0</v>
      </c>
      <c r="W561">
        <f>ROUND(CX561*I561,2)</f>
        <v>0</v>
      </c>
      <c r="X561">
        <f>ROUND(CY561,2)</f>
        <v>306.43</v>
      </c>
      <c r="Y561">
        <f>ROUND(CZ561,2)</f>
        <v>149.07</v>
      </c>
      <c r="AA561">
        <v>85057623</v>
      </c>
      <c r="AB561">
        <f>ROUND((AC561+AD561+AF561),2)</f>
        <v>414.08</v>
      </c>
      <c r="AC561">
        <f>ROUND((0),2)</f>
        <v>0</v>
      </c>
      <c r="AD561">
        <f>ROUND((((0)-(0))+AE561),2)</f>
        <v>0</v>
      </c>
      <c r="AE561">
        <f>ROUND((0),2)</f>
        <v>0</v>
      </c>
      <c r="AF561">
        <f>ROUND((SUM(SmtRes!BT667:'SmtRes'!BT668)),2)</f>
        <v>414.08</v>
      </c>
      <c r="AG561">
        <f>ROUND((AP561),2)</f>
        <v>0</v>
      </c>
      <c r="AH561">
        <f>(SUM(SmtRes!BU667:'SmtRes'!BU668))</f>
        <v>0.38400000000000001</v>
      </c>
      <c r="AI561">
        <f>(0)</f>
        <v>0</v>
      </c>
      <c r="AJ561">
        <f>(AS561)</f>
        <v>0</v>
      </c>
      <c r="AK561">
        <v>345.07040000000001</v>
      </c>
      <c r="AL561">
        <v>0</v>
      </c>
      <c r="AM561">
        <v>0</v>
      </c>
      <c r="AN561">
        <v>0</v>
      </c>
      <c r="AO561">
        <v>345.07040000000001</v>
      </c>
      <c r="AP561">
        <v>0</v>
      </c>
      <c r="AQ561">
        <v>0.32</v>
      </c>
      <c r="AR561">
        <v>0</v>
      </c>
      <c r="AS561">
        <v>0</v>
      </c>
      <c r="AT561">
        <v>74</v>
      </c>
      <c r="AU561">
        <v>36</v>
      </c>
      <c r="AV561">
        <v>1</v>
      </c>
      <c r="AW561">
        <v>1</v>
      </c>
      <c r="AZ561">
        <v>1</v>
      </c>
      <c r="BA561">
        <v>1</v>
      </c>
      <c r="BB561">
        <v>1</v>
      </c>
      <c r="BC561">
        <v>1</v>
      </c>
      <c r="BD561" t="s">
        <v>3</v>
      </c>
      <c r="BE561" t="s">
        <v>3</v>
      </c>
      <c r="BF561" t="s">
        <v>3</v>
      </c>
      <c r="BG561" t="s">
        <v>3</v>
      </c>
      <c r="BH561">
        <v>0</v>
      </c>
      <c r="BI561">
        <v>4</v>
      </c>
      <c r="BJ561" t="s">
        <v>493</v>
      </c>
      <c r="BM561">
        <v>200001</v>
      </c>
      <c r="BN561">
        <v>0</v>
      </c>
      <c r="BO561" t="s">
        <v>3</v>
      </c>
      <c r="BP561">
        <v>0</v>
      </c>
      <c r="BQ561">
        <v>4</v>
      </c>
      <c r="BR561">
        <v>0</v>
      </c>
      <c r="BS561">
        <v>1</v>
      </c>
      <c r="BT561">
        <v>1</v>
      </c>
      <c r="BU561">
        <v>1</v>
      </c>
      <c r="BV561">
        <v>1</v>
      </c>
      <c r="BW561">
        <v>1</v>
      </c>
      <c r="BX561">
        <v>1</v>
      </c>
      <c r="BY561" t="s">
        <v>3</v>
      </c>
      <c r="BZ561">
        <v>74</v>
      </c>
      <c r="CA561">
        <v>36</v>
      </c>
      <c r="CB561" t="s">
        <v>3</v>
      </c>
      <c r="CE561">
        <v>0</v>
      </c>
      <c r="CF561">
        <v>0</v>
      </c>
      <c r="CG561">
        <v>0</v>
      </c>
      <c r="CH561">
        <v>6</v>
      </c>
      <c r="CI561">
        <v>0</v>
      </c>
      <c r="CJ561">
        <v>0</v>
      </c>
      <c r="CK561">
        <v>0</v>
      </c>
      <c r="CL561">
        <v>0</v>
      </c>
      <c r="CM561">
        <v>0</v>
      </c>
      <c r="CN561" t="s">
        <v>832</v>
      </c>
      <c r="CO561">
        <v>0</v>
      </c>
      <c r="CP561">
        <f>(P561+Q561+S561+R561)</f>
        <v>414.09000000000003</v>
      </c>
      <c r="CQ561">
        <f>SUMIF(SmtRes!AQ667:'SmtRes'!AQ668,"=1",SmtRes!AA667:'SmtRes'!AA668)</f>
        <v>0</v>
      </c>
      <c r="CR561">
        <f>SUMIF(SmtRes!AQ667:'SmtRes'!AQ668,"=1",SmtRes!AB667:'SmtRes'!AB668)</f>
        <v>0</v>
      </c>
      <c r="CS561">
        <f>SUMIF(SmtRes!AQ667:'SmtRes'!AQ668,"=1",SmtRes!AC667:'SmtRes'!AC668)</f>
        <v>0</v>
      </c>
      <c r="CT561">
        <f>SUMIF(SmtRes!AQ667:'SmtRes'!AQ668,"=1",SmtRes!AD667:'SmtRes'!AD668)</f>
        <v>2156.69</v>
      </c>
      <c r="CU561">
        <f>AG561</f>
        <v>0</v>
      </c>
      <c r="CV561">
        <f>SUMIF(SmtRes!AQ667:'SmtRes'!AQ668,"=1",SmtRes!BU667:'SmtRes'!BU668)</f>
        <v>0.38400000000000001</v>
      </c>
      <c r="CW561">
        <f>SUMIF(SmtRes!AQ667:'SmtRes'!AQ668,"=1",SmtRes!BV667:'SmtRes'!BV668)</f>
        <v>0</v>
      </c>
      <c r="CX561">
        <f>AJ561</f>
        <v>0</v>
      </c>
      <c r="CY561">
        <f>(((S561+R561)*AT561)/100)</f>
        <v>306.42660000000001</v>
      </c>
      <c r="CZ561">
        <f>(((S561+R561)*AU561)/100)</f>
        <v>149.07240000000002</v>
      </c>
      <c r="DB561">
        <v>14</v>
      </c>
      <c r="DC561" t="s">
        <v>3</v>
      </c>
      <c r="DD561" t="s">
        <v>3</v>
      </c>
      <c r="DE561" t="s">
        <v>463</v>
      </c>
      <c r="DF561" t="s">
        <v>463</v>
      </c>
      <c r="DG561" t="s">
        <v>463</v>
      </c>
      <c r="DH561" t="s">
        <v>3</v>
      </c>
      <c r="DI561" t="s">
        <v>463</v>
      </c>
      <c r="DJ561" t="s">
        <v>463</v>
      </c>
      <c r="DK561" t="s">
        <v>3</v>
      </c>
      <c r="DL561" t="s">
        <v>3</v>
      </c>
      <c r="DM561" t="s">
        <v>3</v>
      </c>
      <c r="DN561">
        <v>0</v>
      </c>
      <c r="DO561">
        <v>0</v>
      </c>
      <c r="DP561">
        <v>1</v>
      </c>
      <c r="DQ561">
        <v>1</v>
      </c>
      <c r="DU561">
        <v>1013</v>
      </c>
      <c r="DV561" t="s">
        <v>43</v>
      </c>
      <c r="DW561" t="s">
        <v>43</v>
      </c>
      <c r="DX561">
        <v>1</v>
      </c>
      <c r="DZ561" t="s">
        <v>3</v>
      </c>
      <c r="EA561" t="s">
        <v>3</v>
      </c>
      <c r="EB561" t="s">
        <v>3</v>
      </c>
      <c r="EC561" t="s">
        <v>3</v>
      </c>
      <c r="EE561">
        <v>83666744</v>
      </c>
      <c r="EF561">
        <v>4</v>
      </c>
      <c r="EG561" t="s">
        <v>464</v>
      </c>
      <c r="EH561">
        <v>83</v>
      </c>
      <c r="EI561" t="s">
        <v>464</v>
      </c>
      <c r="EJ561">
        <v>4</v>
      </c>
      <c r="EK561">
        <v>200001</v>
      </c>
      <c r="EL561" t="s">
        <v>465</v>
      </c>
      <c r="EM561" t="s">
        <v>466</v>
      </c>
      <c r="EO561" t="s">
        <v>494</v>
      </c>
      <c r="EQ561">
        <v>131072</v>
      </c>
      <c r="ER561">
        <v>0</v>
      </c>
      <c r="ES561">
        <v>0</v>
      </c>
      <c r="ET561">
        <v>0</v>
      </c>
      <c r="EU561">
        <v>0</v>
      </c>
      <c r="EV561">
        <v>0</v>
      </c>
      <c r="EW561">
        <v>0.32</v>
      </c>
      <c r="EX561">
        <v>0</v>
      </c>
      <c r="EY561">
        <v>0</v>
      </c>
      <c r="FQ561">
        <v>0</v>
      </c>
      <c r="FR561">
        <v>0</v>
      </c>
      <c r="FS561">
        <v>0</v>
      </c>
      <c r="FX561">
        <v>74</v>
      </c>
      <c r="FY561">
        <v>36</v>
      </c>
      <c r="GA561" t="s">
        <v>3</v>
      </c>
      <c r="GD561">
        <v>1</v>
      </c>
      <c r="GF561">
        <v>-105858117</v>
      </c>
      <c r="GG561">
        <v>2</v>
      </c>
      <c r="GH561">
        <v>1</v>
      </c>
      <c r="GI561">
        <v>-2</v>
      </c>
      <c r="GJ561">
        <v>0</v>
      </c>
      <c r="GK561">
        <v>0</v>
      </c>
      <c r="GL561">
        <f>ROUND(IF(AND(BH561=3,BI561=3,FS561&lt;&gt;0),P561,0),2)</f>
        <v>0</v>
      </c>
      <c r="GM561">
        <f>ROUND(O561+X561+Y561,2)+GX561</f>
        <v>869.59</v>
      </c>
      <c r="GN561">
        <f>IF(OR(BI561=0,BI561=1),GM561-GX561,0)</f>
        <v>0</v>
      </c>
      <c r="GO561">
        <f>IF(BI561=2,GM561-GX561,0)</f>
        <v>0</v>
      </c>
      <c r="GP561">
        <f>IF(BI561=4,GM561-GX561,0)</f>
        <v>869.59</v>
      </c>
      <c r="GR561">
        <v>0</v>
      </c>
      <c r="GS561">
        <v>0</v>
      </c>
      <c r="GT561">
        <v>0</v>
      </c>
      <c r="GU561" t="s">
        <v>3</v>
      </c>
      <c r="GV561">
        <f>ROUND((GT561),2)</f>
        <v>0</v>
      </c>
      <c r="GW561">
        <v>1</v>
      </c>
      <c r="GX561">
        <f>ROUND(HC561*I561,2)</f>
        <v>0</v>
      </c>
      <c r="HA561">
        <v>0</v>
      </c>
      <c r="HB561">
        <v>0</v>
      </c>
      <c r="HC561">
        <f>GV561*GW561</f>
        <v>0</v>
      </c>
      <c r="HE561" t="s">
        <v>3</v>
      </c>
      <c r="HF561" t="s">
        <v>3</v>
      </c>
      <c r="HM561" t="s">
        <v>3</v>
      </c>
      <c r="HN561" t="s">
        <v>468</v>
      </c>
      <c r="HO561" t="s">
        <v>469</v>
      </c>
      <c r="HP561" t="s">
        <v>464</v>
      </c>
      <c r="HQ561" t="s">
        <v>464</v>
      </c>
      <c r="HS561">
        <v>0</v>
      </c>
      <c r="IK561">
        <v>0</v>
      </c>
    </row>
    <row r="562" spans="1:255" x14ac:dyDescent="0.2">
      <c r="A562" s="2">
        <v>19</v>
      </c>
      <c r="B562" s="2">
        <v>1</v>
      </c>
      <c r="C562" s="2"/>
      <c r="D562" s="2"/>
      <c r="E562" s="2"/>
      <c r="F562" s="2" t="s">
        <v>3</v>
      </c>
      <c r="G562" s="2" t="s">
        <v>495</v>
      </c>
      <c r="H562" s="2" t="s">
        <v>3</v>
      </c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>
        <v>1</v>
      </c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  <c r="FE562" s="2"/>
      <c r="FF562" s="2"/>
      <c r="FG562" s="2"/>
      <c r="FH562" s="2"/>
      <c r="FI562" s="2"/>
      <c r="FJ562" s="2"/>
      <c r="FK562" s="2"/>
      <c r="FL562" s="2"/>
      <c r="FM562" s="2"/>
      <c r="FN562" s="2"/>
      <c r="FO562" s="2"/>
      <c r="FP562" s="2"/>
      <c r="FQ562" s="2"/>
      <c r="FR562" s="2"/>
      <c r="FS562" s="2"/>
      <c r="FT562" s="2"/>
      <c r="FU562" s="2"/>
      <c r="FV562" s="2"/>
      <c r="FW562" s="2"/>
      <c r="FX562" s="2"/>
      <c r="FY562" s="2"/>
      <c r="FZ562" s="2"/>
      <c r="GA562" s="2"/>
      <c r="GB562" s="2"/>
      <c r="GC562" s="2"/>
      <c r="GD562" s="2"/>
      <c r="GE562" s="2"/>
      <c r="GF562" s="2"/>
      <c r="GG562" s="2"/>
      <c r="GH562" s="2"/>
      <c r="GI562" s="2"/>
      <c r="GJ562" s="2"/>
      <c r="GK562" s="2"/>
      <c r="GL562" s="2"/>
      <c r="GM562" s="2"/>
      <c r="GN562" s="2"/>
      <c r="GO562" s="2"/>
      <c r="GP562" s="2"/>
      <c r="GQ562" s="2"/>
      <c r="GR562" s="2"/>
      <c r="GS562" s="2"/>
      <c r="GT562" s="2"/>
      <c r="GU562" s="2"/>
      <c r="GV562" s="2"/>
      <c r="GW562" s="2"/>
      <c r="GX562" s="2"/>
      <c r="GY562" s="2"/>
      <c r="GZ562" s="2"/>
      <c r="HA562" s="2"/>
      <c r="HB562" s="2"/>
      <c r="HC562" s="2"/>
      <c r="HD562" s="2"/>
      <c r="HE562" s="2"/>
      <c r="HF562" s="2"/>
      <c r="HG562" s="2"/>
      <c r="HH562" s="2"/>
      <c r="HI562" s="2"/>
      <c r="HJ562" s="2"/>
      <c r="HK562" s="2"/>
      <c r="HL562" s="2"/>
      <c r="HM562" s="2"/>
      <c r="HN562" s="2"/>
      <c r="HO562" s="2"/>
      <c r="HP562" s="2"/>
      <c r="HQ562" s="2"/>
      <c r="HR562" s="2"/>
      <c r="HS562" s="2"/>
      <c r="HT562" s="2"/>
      <c r="HU562" s="2"/>
      <c r="HV562" s="2"/>
      <c r="HW562" s="2"/>
      <c r="HX562" s="2"/>
      <c r="HY562" s="2"/>
      <c r="HZ562" s="2"/>
      <c r="IA562" s="2"/>
      <c r="IB562" s="2"/>
      <c r="IC562" s="2"/>
      <c r="ID562" s="2"/>
      <c r="IE562" s="2"/>
      <c r="IF562" s="2"/>
      <c r="IG562" s="2"/>
      <c r="IH562" s="2"/>
      <c r="II562" s="2"/>
      <c r="IJ562" s="2"/>
      <c r="IK562" s="2">
        <v>0</v>
      </c>
      <c r="IL562" s="2"/>
      <c r="IM562" s="2"/>
      <c r="IN562" s="2"/>
      <c r="IO562" s="2"/>
      <c r="IP562" s="2"/>
      <c r="IQ562" s="2"/>
      <c r="IR562" s="2"/>
      <c r="IS562" s="2"/>
      <c r="IT562" s="2"/>
      <c r="IU562" s="2"/>
    </row>
    <row r="563" spans="1:255" x14ac:dyDescent="0.2">
      <c r="A563" s="2">
        <v>17</v>
      </c>
      <c r="B563" s="2">
        <v>1</v>
      </c>
      <c r="C563" s="2">
        <f>ROW(SmtRes!A670)</f>
        <v>670</v>
      </c>
      <c r="D563" s="2">
        <f>ROW(EtalonRes!A670)</f>
        <v>670</v>
      </c>
      <c r="E563" s="2" t="s">
        <v>3</v>
      </c>
      <c r="F563" s="2" t="s">
        <v>496</v>
      </c>
      <c r="G563" s="2" t="s">
        <v>497</v>
      </c>
      <c r="H563" s="2" t="s">
        <v>498</v>
      </c>
      <c r="I563" s="2">
        <v>1</v>
      </c>
      <c r="J563" s="2">
        <v>0</v>
      </c>
      <c r="K563" s="2">
        <v>1</v>
      </c>
      <c r="L563" s="2">
        <v>1</v>
      </c>
      <c r="M563" s="2">
        <v>0</v>
      </c>
      <c r="N563" s="2">
        <f>ROUND(L563-M563,4)</f>
        <v>1</v>
      </c>
      <c r="O563" s="2">
        <f>ROUND(CP563,2)</f>
        <v>8435.82</v>
      </c>
      <c r="P563" s="2">
        <f>SUMIF(SmtRes!AQ669:'SmtRes'!AQ670,"=1",SmtRes!DF669:'SmtRes'!DF670)</f>
        <v>0</v>
      </c>
      <c r="Q563" s="2">
        <f>SUMIF(SmtRes!AQ669:'SmtRes'!AQ670,"=1",SmtRes!DG669:'SmtRes'!DG670)</f>
        <v>0</v>
      </c>
      <c r="R563" s="2">
        <f>SUMIF(SmtRes!AQ669:'SmtRes'!AQ670,"=1",SmtRes!DH669:'SmtRes'!DH670)</f>
        <v>0</v>
      </c>
      <c r="S563" s="2">
        <f>SUMIF(SmtRes!AQ669:'SmtRes'!AQ670,"=1",SmtRes!DI669:'SmtRes'!DI670)</f>
        <v>8435.82</v>
      </c>
      <c r="T563" s="2">
        <f>ROUND(CU563*I563,2)</f>
        <v>0</v>
      </c>
      <c r="U563" s="2">
        <f>SUMIF(SmtRes!AQ669:'SmtRes'!AQ670,"=1",SmtRes!CV669:'SmtRes'!CV670)</f>
        <v>8.7479999999999993</v>
      </c>
      <c r="V563" s="2">
        <f>SUMIF(SmtRes!AQ669:'SmtRes'!AQ670,"=1",SmtRes!CW669:'SmtRes'!CW670)</f>
        <v>0</v>
      </c>
      <c r="W563" s="2">
        <f>ROUND(CX563*I563,2)</f>
        <v>0</v>
      </c>
      <c r="X563" s="2">
        <f>ROUND(CY563,2)</f>
        <v>6242.51</v>
      </c>
      <c r="Y563" s="2">
        <f>ROUND(CZ563,2)</f>
        <v>3036.9</v>
      </c>
      <c r="Z563" s="2"/>
      <c r="AA563" s="2">
        <v>-1</v>
      </c>
      <c r="AB563" s="2">
        <f>ROUND((AC563+AD563+AF563),2)</f>
        <v>8435.82</v>
      </c>
      <c r="AC563" s="2">
        <f>ROUND((0),2)</f>
        <v>0</v>
      </c>
      <c r="AD563" s="2">
        <f>ROUND((((0)-(0))+AE563),2)</f>
        <v>0</v>
      </c>
      <c r="AE563" s="2">
        <f>ROUND((0),2)</f>
        <v>0</v>
      </c>
      <c r="AF563" s="2">
        <f>ROUND((SUM(SmtRes!BT669:'SmtRes'!BT670)),2)</f>
        <v>8435.82</v>
      </c>
      <c r="AG563" s="2">
        <f>ROUND((AP563),2)</f>
        <v>0</v>
      </c>
      <c r="AH563" s="2">
        <f>(SUM(SmtRes!BU669:'SmtRes'!BU670))</f>
        <v>8.7479999999999993</v>
      </c>
      <c r="AI563" s="2">
        <f>(0)</f>
        <v>0</v>
      </c>
      <c r="AJ563" s="2">
        <f>(AS563)</f>
        <v>0</v>
      </c>
      <c r="AK563" s="2">
        <v>7029.8518999999997</v>
      </c>
      <c r="AL563" s="2">
        <v>0</v>
      </c>
      <c r="AM563" s="2">
        <v>0</v>
      </c>
      <c r="AN563" s="2">
        <v>0</v>
      </c>
      <c r="AO563" s="2">
        <v>7029.8518999999997</v>
      </c>
      <c r="AP563" s="2">
        <v>0</v>
      </c>
      <c r="AQ563" s="2">
        <v>7.29</v>
      </c>
      <c r="AR563" s="2">
        <v>0</v>
      </c>
      <c r="AS563" s="2">
        <v>0</v>
      </c>
      <c r="AT563" s="2">
        <v>74</v>
      </c>
      <c r="AU563" s="2">
        <v>36</v>
      </c>
      <c r="AV563" s="2">
        <v>1</v>
      </c>
      <c r="AW563" s="2">
        <v>1</v>
      </c>
      <c r="AX563" s="2"/>
      <c r="AY563" s="2"/>
      <c r="AZ563" s="2">
        <v>1</v>
      </c>
      <c r="BA563" s="2">
        <v>1</v>
      </c>
      <c r="BB563" s="2">
        <v>1</v>
      </c>
      <c r="BC563" s="2">
        <v>1</v>
      </c>
      <c r="BD563" s="2" t="s">
        <v>3</v>
      </c>
      <c r="BE563" s="2" t="s">
        <v>3</v>
      </c>
      <c r="BF563" s="2" t="s">
        <v>3</v>
      </c>
      <c r="BG563" s="2" t="s">
        <v>3</v>
      </c>
      <c r="BH563" s="2">
        <v>0</v>
      </c>
      <c r="BI563" s="2">
        <v>4</v>
      </c>
      <c r="BJ563" s="2" t="s">
        <v>499</v>
      </c>
      <c r="BK563" s="2"/>
      <c r="BL563" s="2"/>
      <c r="BM563" s="2">
        <v>200001</v>
      </c>
      <c r="BN563" s="2">
        <v>0</v>
      </c>
      <c r="BO563" s="2" t="s">
        <v>3</v>
      </c>
      <c r="BP563" s="2">
        <v>0</v>
      </c>
      <c r="BQ563" s="2">
        <v>4</v>
      </c>
      <c r="BR563" s="2">
        <v>0</v>
      </c>
      <c r="BS563" s="2">
        <v>1</v>
      </c>
      <c r="BT563" s="2">
        <v>1</v>
      </c>
      <c r="BU563" s="2">
        <v>1</v>
      </c>
      <c r="BV563" s="2">
        <v>1</v>
      </c>
      <c r="BW563" s="2">
        <v>1</v>
      </c>
      <c r="BX563" s="2">
        <v>1</v>
      </c>
      <c r="BY563" s="2" t="s">
        <v>3</v>
      </c>
      <c r="BZ563" s="2">
        <v>74</v>
      </c>
      <c r="CA563" s="2">
        <v>36</v>
      </c>
      <c r="CB563" s="2" t="s">
        <v>3</v>
      </c>
      <c r="CC563" s="2"/>
      <c r="CD563" s="2"/>
      <c r="CE563" s="2">
        <v>0</v>
      </c>
      <c r="CF563" s="2">
        <v>0</v>
      </c>
      <c r="CG563" s="2">
        <v>0</v>
      </c>
      <c r="CH563" s="2">
        <v>0</v>
      </c>
      <c r="CI563" s="2">
        <v>0</v>
      </c>
      <c r="CJ563" s="2">
        <v>0</v>
      </c>
      <c r="CK563" s="2">
        <v>0</v>
      </c>
      <c r="CL563" s="2">
        <v>0</v>
      </c>
      <c r="CM563" s="2">
        <v>0</v>
      </c>
      <c r="CN563" s="2" t="s">
        <v>831</v>
      </c>
      <c r="CO563" s="2">
        <v>0</v>
      </c>
      <c r="CP563" s="2">
        <f>(P563+Q563+S563+R563)</f>
        <v>8435.82</v>
      </c>
      <c r="CQ563" s="2">
        <f>SUMIF(SmtRes!AQ669:'SmtRes'!AQ670,"=1",SmtRes!AA669:'SmtRes'!AA670)</f>
        <v>0</v>
      </c>
      <c r="CR563" s="2">
        <f>SUMIF(SmtRes!AQ669:'SmtRes'!AQ670,"=1",SmtRes!AB669:'SmtRes'!AB670)</f>
        <v>0</v>
      </c>
      <c r="CS563" s="2">
        <f>SUMIF(SmtRes!AQ669:'SmtRes'!AQ670,"=1",SmtRes!AC669:'SmtRes'!AC670)</f>
        <v>0</v>
      </c>
      <c r="CT563" s="2">
        <f>SUMIF(SmtRes!AQ669:'SmtRes'!AQ670,"=1",SmtRes!AD669:'SmtRes'!AD670)</f>
        <v>1878.02</v>
      </c>
      <c r="CU563" s="2">
        <f>AG563</f>
        <v>0</v>
      </c>
      <c r="CV563" s="2">
        <f>SUMIF(SmtRes!AQ669:'SmtRes'!AQ670,"=1",SmtRes!BU669:'SmtRes'!BU670)</f>
        <v>8.7479999999999993</v>
      </c>
      <c r="CW563" s="2">
        <f>SUMIF(SmtRes!AQ669:'SmtRes'!AQ670,"=1",SmtRes!BV669:'SmtRes'!BV670)</f>
        <v>0</v>
      </c>
      <c r="CX563" s="2">
        <f>AJ563</f>
        <v>0</v>
      </c>
      <c r="CY563" s="2">
        <f>(((S563+R563)*AT563)/100)</f>
        <v>6242.5067999999992</v>
      </c>
      <c r="CZ563" s="2">
        <f>(((S563+R563)*AU563)/100)</f>
        <v>3036.8952000000004</v>
      </c>
      <c r="DA563" s="2"/>
      <c r="DB563" s="2">
        <v>15</v>
      </c>
      <c r="DC563" s="2" t="s">
        <v>3</v>
      </c>
      <c r="DD563" s="2" t="s">
        <v>3</v>
      </c>
      <c r="DE563" s="2" t="s">
        <v>463</v>
      </c>
      <c r="DF563" s="2" t="s">
        <v>463</v>
      </c>
      <c r="DG563" s="2" t="s">
        <v>463</v>
      </c>
      <c r="DH563" s="2" t="s">
        <v>3</v>
      </c>
      <c r="DI563" s="2" t="s">
        <v>463</v>
      </c>
      <c r="DJ563" s="2" t="s">
        <v>463</v>
      </c>
      <c r="DK563" s="2" t="s">
        <v>3</v>
      </c>
      <c r="DL563" s="2" t="s">
        <v>3</v>
      </c>
      <c r="DM563" s="2" t="s">
        <v>3</v>
      </c>
      <c r="DN563" s="2">
        <v>0</v>
      </c>
      <c r="DO563" s="2">
        <v>0</v>
      </c>
      <c r="DP563" s="2">
        <v>1</v>
      </c>
      <c r="DQ563" s="2">
        <v>1</v>
      </c>
      <c r="DR563" s="2"/>
      <c r="DS563" s="2"/>
      <c r="DT563" s="2"/>
      <c r="DU563" s="2">
        <v>1013</v>
      </c>
      <c r="DV563" s="2" t="s">
        <v>498</v>
      </c>
      <c r="DW563" s="2" t="s">
        <v>498</v>
      </c>
      <c r="DX563" s="2">
        <v>1</v>
      </c>
      <c r="DY563" s="2"/>
      <c r="DZ563" s="2" t="s">
        <v>3</v>
      </c>
      <c r="EA563" s="2" t="s">
        <v>3</v>
      </c>
      <c r="EB563" s="2" t="s">
        <v>3</v>
      </c>
      <c r="EC563" s="2" t="s">
        <v>3</v>
      </c>
      <c r="ED563" s="2"/>
      <c r="EE563" s="2">
        <v>83666744</v>
      </c>
      <c r="EF563" s="2">
        <v>4</v>
      </c>
      <c r="EG563" s="2" t="s">
        <v>464</v>
      </c>
      <c r="EH563" s="2">
        <v>83</v>
      </c>
      <c r="EI563" s="2" t="s">
        <v>464</v>
      </c>
      <c r="EJ563" s="2">
        <v>4</v>
      </c>
      <c r="EK563" s="2">
        <v>200001</v>
      </c>
      <c r="EL563" s="2" t="s">
        <v>465</v>
      </c>
      <c r="EM563" s="2" t="s">
        <v>466</v>
      </c>
      <c r="EN563" s="2"/>
      <c r="EO563" s="2" t="s">
        <v>467</v>
      </c>
      <c r="EP563" s="2"/>
      <c r="EQ563" s="2">
        <v>132096</v>
      </c>
      <c r="ER563" s="2">
        <v>0</v>
      </c>
      <c r="ES563" s="2">
        <v>0</v>
      </c>
      <c r="ET563" s="2">
        <v>0</v>
      </c>
      <c r="EU563" s="2">
        <v>0</v>
      </c>
      <c r="EV563" s="2">
        <v>0</v>
      </c>
      <c r="EW563" s="2">
        <v>7.29</v>
      </c>
      <c r="EX563" s="2">
        <v>0</v>
      </c>
      <c r="EY563" s="2">
        <v>0</v>
      </c>
      <c r="EZ563" s="2"/>
      <c r="FA563" s="2"/>
      <c r="FB563" s="2"/>
      <c r="FC563" s="2"/>
      <c r="FD563" s="2"/>
      <c r="FE563" s="2"/>
      <c r="FF563" s="2"/>
      <c r="FG563" s="2"/>
      <c r="FH563" s="2"/>
      <c r="FI563" s="2"/>
      <c r="FJ563" s="2"/>
      <c r="FK563" s="2"/>
      <c r="FL563" s="2"/>
      <c r="FM563" s="2"/>
      <c r="FN563" s="2"/>
      <c r="FO563" s="2"/>
      <c r="FP563" s="2"/>
      <c r="FQ563" s="2">
        <v>0</v>
      </c>
      <c r="FR563" s="2">
        <v>0</v>
      </c>
      <c r="FS563" s="2">
        <v>0</v>
      </c>
      <c r="FT563" s="2"/>
      <c r="FU563" s="2"/>
      <c r="FV563" s="2"/>
      <c r="FW563" s="2"/>
      <c r="FX563" s="2">
        <v>74</v>
      </c>
      <c r="FY563" s="2">
        <v>36</v>
      </c>
      <c r="FZ563" s="2"/>
      <c r="GA563" s="2" t="s">
        <v>3</v>
      </c>
      <c r="GB563" s="2"/>
      <c r="GC563" s="2"/>
      <c r="GD563" s="2">
        <v>1</v>
      </c>
      <c r="GE563" s="2"/>
      <c r="GF563" s="2">
        <v>1597745428</v>
      </c>
      <c r="GG563" s="2">
        <v>2</v>
      </c>
      <c r="GH563" s="2">
        <v>1</v>
      </c>
      <c r="GI563" s="2">
        <v>-2</v>
      </c>
      <c r="GJ563" s="2">
        <v>0</v>
      </c>
      <c r="GK563" s="2">
        <v>0</v>
      </c>
      <c r="GL563" s="2">
        <f>ROUND(IF(AND(BH563=3,BI563=3,FS563&lt;&gt;0),P563,0),2)</f>
        <v>0</v>
      </c>
      <c r="GM563" s="2">
        <f>ROUND(O563+X563+Y563,2)+GX563</f>
        <v>17715.23</v>
      </c>
      <c r="GN563" s="2">
        <f>IF(OR(BI563=0,BI563=1),GM563-GX563,0)</f>
        <v>0</v>
      </c>
      <c r="GO563" s="2">
        <f>IF(BI563=2,GM563-GX563,0)</f>
        <v>0</v>
      </c>
      <c r="GP563" s="2">
        <f>IF(BI563=4,GM563-GX563,0)</f>
        <v>17715.23</v>
      </c>
      <c r="GQ563" s="2"/>
      <c r="GR563" s="2">
        <v>0</v>
      </c>
      <c r="GS563" s="2">
        <v>0</v>
      </c>
      <c r="GT563" s="2">
        <v>0</v>
      </c>
      <c r="GU563" s="2" t="s">
        <v>3</v>
      </c>
      <c r="GV563" s="2">
        <f>ROUND((GT563),2)</f>
        <v>0</v>
      </c>
      <c r="GW563" s="2">
        <v>1</v>
      </c>
      <c r="GX563" s="2">
        <f>ROUND(HC563*I563,2)</f>
        <v>0</v>
      </c>
      <c r="GY563" s="2"/>
      <c r="GZ563" s="2"/>
      <c r="HA563" s="2">
        <v>0</v>
      </c>
      <c r="HB563" s="2">
        <v>0</v>
      </c>
      <c r="HC563" s="2">
        <f>GV563*GW563</f>
        <v>0</v>
      </c>
      <c r="HD563" s="2"/>
      <c r="HE563" s="2" t="s">
        <v>3</v>
      </c>
      <c r="HF563" s="2" t="s">
        <v>3</v>
      </c>
      <c r="HG563" s="2"/>
      <c r="HH563" s="2"/>
      <c r="HI563" s="2"/>
      <c r="HJ563" s="2"/>
      <c r="HK563" s="2"/>
      <c r="HL563" s="2"/>
      <c r="HM563" s="2" t="s">
        <v>3</v>
      </c>
      <c r="HN563" s="2" t="s">
        <v>468</v>
      </c>
      <c r="HO563" s="2" t="s">
        <v>469</v>
      </c>
      <c r="HP563" s="2" t="s">
        <v>464</v>
      </c>
      <c r="HQ563" s="2" t="s">
        <v>464</v>
      </c>
      <c r="HR563" s="2"/>
      <c r="HS563" s="2">
        <v>0</v>
      </c>
      <c r="HT563" s="2"/>
      <c r="HU563" s="2"/>
      <c r="HV563" s="2"/>
      <c r="HW563" s="2"/>
      <c r="HX563" s="2"/>
      <c r="HY563" s="2"/>
      <c r="HZ563" s="2"/>
      <c r="IA563" s="2"/>
      <c r="IB563" s="2"/>
      <c r="IC563" s="2"/>
      <c r="ID563" s="2"/>
      <c r="IE563" s="2"/>
      <c r="IF563" s="2"/>
      <c r="IG563" s="2"/>
      <c r="IH563" s="2"/>
      <c r="II563" s="2"/>
      <c r="IJ563" s="2"/>
      <c r="IK563" s="2">
        <v>0</v>
      </c>
      <c r="IL563" s="2"/>
      <c r="IM563" s="2"/>
      <c r="IN563" s="2"/>
      <c r="IO563" s="2"/>
      <c r="IP563" s="2"/>
      <c r="IQ563" s="2"/>
      <c r="IR563" s="2"/>
      <c r="IS563" s="2"/>
      <c r="IT563" s="2"/>
      <c r="IU563" s="2"/>
    </row>
    <row r="564" spans="1:255" x14ac:dyDescent="0.2">
      <c r="A564">
        <v>17</v>
      </c>
      <c r="B564">
        <v>1</v>
      </c>
      <c r="C564">
        <f>ROW(SmtRes!A672)</f>
        <v>672</v>
      </c>
      <c r="D564">
        <f>ROW(EtalonRes!A672)</f>
        <v>672</v>
      </c>
      <c r="E564" t="s">
        <v>3</v>
      </c>
      <c r="F564" t="s">
        <v>496</v>
      </c>
      <c r="G564" t="s">
        <v>497</v>
      </c>
      <c r="H564" t="s">
        <v>498</v>
      </c>
      <c r="I564">
        <v>1</v>
      </c>
      <c r="J564">
        <v>0</v>
      </c>
      <c r="K564">
        <v>1</v>
      </c>
      <c r="L564">
        <v>1</v>
      </c>
      <c r="M564">
        <v>0</v>
      </c>
      <c r="N564">
        <f>ROUND(L564-M564,4)</f>
        <v>1</v>
      </c>
      <c r="O564">
        <f>ROUND(CP564,2)</f>
        <v>8435.82</v>
      </c>
      <c r="P564">
        <f>SUMIF(SmtRes!AQ671:'SmtRes'!AQ672,"=1",SmtRes!DF671:'SmtRes'!DF672)</f>
        <v>0</v>
      </c>
      <c r="Q564">
        <f>SUMIF(SmtRes!AQ671:'SmtRes'!AQ672,"=1",SmtRes!DG671:'SmtRes'!DG672)</f>
        <v>0</v>
      </c>
      <c r="R564">
        <f>SUMIF(SmtRes!AQ671:'SmtRes'!AQ672,"=1",SmtRes!DH671:'SmtRes'!DH672)</f>
        <v>0</v>
      </c>
      <c r="S564">
        <f>SUMIF(SmtRes!AQ671:'SmtRes'!AQ672,"=1",SmtRes!DI671:'SmtRes'!DI672)</f>
        <v>8435.82</v>
      </c>
      <c r="T564">
        <f>ROUND(CU564*I564,2)</f>
        <v>0</v>
      </c>
      <c r="U564">
        <f>SUMIF(SmtRes!AQ671:'SmtRes'!AQ672,"=1",SmtRes!CV671:'SmtRes'!CV672)</f>
        <v>8.7479999999999993</v>
      </c>
      <c r="V564">
        <f>SUMIF(SmtRes!AQ671:'SmtRes'!AQ672,"=1",SmtRes!CW671:'SmtRes'!CW672)</f>
        <v>0</v>
      </c>
      <c r="W564">
        <f>ROUND(CX564*I564,2)</f>
        <v>0</v>
      </c>
      <c r="X564">
        <f>ROUND(CY564,2)</f>
        <v>6242.51</v>
      </c>
      <c r="Y564">
        <f>ROUND(CZ564,2)</f>
        <v>3036.9</v>
      </c>
      <c r="AA564">
        <v>-1</v>
      </c>
      <c r="AB564">
        <f>ROUND((AC564+AD564+AF564),2)</f>
        <v>8435.82</v>
      </c>
      <c r="AC564">
        <f>ROUND((0),2)</f>
        <v>0</v>
      </c>
      <c r="AD564">
        <f>ROUND((((0)-(0))+AE564),2)</f>
        <v>0</v>
      </c>
      <c r="AE564">
        <f>ROUND((0),2)</f>
        <v>0</v>
      </c>
      <c r="AF564">
        <f>ROUND((SUM(SmtRes!BT671:'SmtRes'!BT672)),2)</f>
        <v>8435.82</v>
      </c>
      <c r="AG564">
        <f>ROUND((AP564),2)</f>
        <v>0</v>
      </c>
      <c r="AH564">
        <f>(SUM(SmtRes!BU671:'SmtRes'!BU672))</f>
        <v>8.7479999999999993</v>
      </c>
      <c r="AI564">
        <f>(0)</f>
        <v>0</v>
      </c>
      <c r="AJ564">
        <f>(AS564)</f>
        <v>0</v>
      </c>
      <c r="AK564">
        <v>7029.8518999999997</v>
      </c>
      <c r="AL564">
        <v>0</v>
      </c>
      <c r="AM564">
        <v>0</v>
      </c>
      <c r="AN564">
        <v>0</v>
      </c>
      <c r="AO564">
        <v>7029.8518999999997</v>
      </c>
      <c r="AP564">
        <v>0</v>
      </c>
      <c r="AQ564">
        <v>7.29</v>
      </c>
      <c r="AR564">
        <v>0</v>
      </c>
      <c r="AS564">
        <v>0</v>
      </c>
      <c r="AT564">
        <v>74</v>
      </c>
      <c r="AU564">
        <v>36</v>
      </c>
      <c r="AV564">
        <v>1</v>
      </c>
      <c r="AW564">
        <v>1</v>
      </c>
      <c r="AZ564">
        <v>1</v>
      </c>
      <c r="BA564">
        <v>1</v>
      </c>
      <c r="BB564">
        <v>1</v>
      </c>
      <c r="BC564">
        <v>1</v>
      </c>
      <c r="BD564" t="s">
        <v>3</v>
      </c>
      <c r="BE564" t="s">
        <v>3</v>
      </c>
      <c r="BF564" t="s">
        <v>3</v>
      </c>
      <c r="BG564" t="s">
        <v>3</v>
      </c>
      <c r="BH564">
        <v>0</v>
      </c>
      <c r="BI564">
        <v>4</v>
      </c>
      <c r="BJ564" t="s">
        <v>499</v>
      </c>
      <c r="BM564">
        <v>200001</v>
      </c>
      <c r="BN564">
        <v>0</v>
      </c>
      <c r="BO564" t="s">
        <v>3</v>
      </c>
      <c r="BP564">
        <v>0</v>
      </c>
      <c r="BQ564">
        <v>4</v>
      </c>
      <c r="BR564">
        <v>0</v>
      </c>
      <c r="BS564">
        <v>1</v>
      </c>
      <c r="BT564">
        <v>1</v>
      </c>
      <c r="BU564">
        <v>1</v>
      </c>
      <c r="BV564">
        <v>1</v>
      </c>
      <c r="BW564">
        <v>1</v>
      </c>
      <c r="BX564">
        <v>1</v>
      </c>
      <c r="BY564" t="s">
        <v>3</v>
      </c>
      <c r="BZ564">
        <v>74</v>
      </c>
      <c r="CA564">
        <v>36</v>
      </c>
      <c r="CB564" t="s">
        <v>3</v>
      </c>
      <c r="CE564">
        <v>0</v>
      </c>
      <c r="CF564">
        <v>0</v>
      </c>
      <c r="CG564">
        <v>0</v>
      </c>
      <c r="CH564">
        <v>0</v>
      </c>
      <c r="CI564">
        <v>0</v>
      </c>
      <c r="CJ564">
        <v>0</v>
      </c>
      <c r="CK564">
        <v>0</v>
      </c>
      <c r="CL564">
        <v>0</v>
      </c>
      <c r="CM564">
        <v>0</v>
      </c>
      <c r="CN564" t="s">
        <v>831</v>
      </c>
      <c r="CO564">
        <v>0</v>
      </c>
      <c r="CP564">
        <f>(P564+Q564+S564+R564)</f>
        <v>8435.82</v>
      </c>
      <c r="CQ564">
        <f>SUMIF(SmtRes!AQ671:'SmtRes'!AQ672,"=1",SmtRes!AA671:'SmtRes'!AA672)</f>
        <v>0</v>
      </c>
      <c r="CR564">
        <f>SUMIF(SmtRes!AQ671:'SmtRes'!AQ672,"=1",SmtRes!AB671:'SmtRes'!AB672)</f>
        <v>0</v>
      </c>
      <c r="CS564">
        <f>SUMIF(SmtRes!AQ671:'SmtRes'!AQ672,"=1",SmtRes!AC671:'SmtRes'!AC672)</f>
        <v>0</v>
      </c>
      <c r="CT564">
        <f>SUMIF(SmtRes!AQ671:'SmtRes'!AQ672,"=1",SmtRes!AD671:'SmtRes'!AD672)</f>
        <v>1878.02</v>
      </c>
      <c r="CU564">
        <f>AG564</f>
        <v>0</v>
      </c>
      <c r="CV564">
        <f>SUMIF(SmtRes!AQ671:'SmtRes'!AQ672,"=1",SmtRes!BU671:'SmtRes'!BU672)</f>
        <v>8.7479999999999993</v>
      </c>
      <c r="CW564">
        <f>SUMIF(SmtRes!AQ671:'SmtRes'!AQ672,"=1",SmtRes!BV671:'SmtRes'!BV672)</f>
        <v>0</v>
      </c>
      <c r="CX564">
        <f>AJ564</f>
        <v>0</v>
      </c>
      <c r="CY564">
        <f>(((S564+R564)*AT564)/100)</f>
        <v>6242.5067999999992</v>
      </c>
      <c r="CZ564">
        <f>(((S564+R564)*AU564)/100)</f>
        <v>3036.8952000000004</v>
      </c>
      <c r="DB564">
        <v>16</v>
      </c>
      <c r="DC564" t="s">
        <v>3</v>
      </c>
      <c r="DD564" t="s">
        <v>3</v>
      </c>
      <c r="DE564" t="s">
        <v>463</v>
      </c>
      <c r="DF564" t="s">
        <v>463</v>
      </c>
      <c r="DG564" t="s">
        <v>463</v>
      </c>
      <c r="DH564" t="s">
        <v>3</v>
      </c>
      <c r="DI564" t="s">
        <v>463</v>
      </c>
      <c r="DJ564" t="s">
        <v>463</v>
      </c>
      <c r="DK564" t="s">
        <v>3</v>
      </c>
      <c r="DL564" t="s">
        <v>3</v>
      </c>
      <c r="DM564" t="s">
        <v>3</v>
      </c>
      <c r="DN564">
        <v>0</v>
      </c>
      <c r="DO564">
        <v>0</v>
      </c>
      <c r="DP564">
        <v>1</v>
      </c>
      <c r="DQ564">
        <v>1</v>
      </c>
      <c r="DU564">
        <v>1013</v>
      </c>
      <c r="DV564" t="s">
        <v>498</v>
      </c>
      <c r="DW564" t="s">
        <v>498</v>
      </c>
      <c r="DX564">
        <v>1</v>
      </c>
      <c r="DZ564" t="s">
        <v>3</v>
      </c>
      <c r="EA564" t="s">
        <v>3</v>
      </c>
      <c r="EB564" t="s">
        <v>3</v>
      </c>
      <c r="EC564" t="s">
        <v>3</v>
      </c>
      <c r="EE564">
        <v>83666744</v>
      </c>
      <c r="EF564">
        <v>4</v>
      </c>
      <c r="EG564" t="s">
        <v>464</v>
      </c>
      <c r="EH564">
        <v>83</v>
      </c>
      <c r="EI564" t="s">
        <v>464</v>
      </c>
      <c r="EJ564">
        <v>4</v>
      </c>
      <c r="EK564">
        <v>200001</v>
      </c>
      <c r="EL564" t="s">
        <v>465</v>
      </c>
      <c r="EM564" t="s">
        <v>466</v>
      </c>
      <c r="EO564" t="s">
        <v>467</v>
      </c>
      <c r="EQ564">
        <v>132096</v>
      </c>
      <c r="ER564">
        <v>0</v>
      </c>
      <c r="ES564">
        <v>0</v>
      </c>
      <c r="ET564">
        <v>0</v>
      </c>
      <c r="EU564">
        <v>0</v>
      </c>
      <c r="EV564">
        <v>0</v>
      </c>
      <c r="EW564">
        <v>7.29</v>
      </c>
      <c r="EX564">
        <v>0</v>
      </c>
      <c r="EY564">
        <v>0</v>
      </c>
      <c r="FQ564">
        <v>0</v>
      </c>
      <c r="FR564">
        <v>0</v>
      </c>
      <c r="FS564">
        <v>0</v>
      </c>
      <c r="FX564">
        <v>74</v>
      </c>
      <c r="FY564">
        <v>36</v>
      </c>
      <c r="GA564" t="s">
        <v>3</v>
      </c>
      <c r="GD564">
        <v>1</v>
      </c>
      <c r="GF564">
        <v>1597745428</v>
      </c>
      <c r="GG564">
        <v>2</v>
      </c>
      <c r="GH564">
        <v>1</v>
      </c>
      <c r="GI564">
        <v>-2</v>
      </c>
      <c r="GJ564">
        <v>0</v>
      </c>
      <c r="GK564">
        <v>0</v>
      </c>
      <c r="GL564">
        <f>ROUND(IF(AND(BH564=3,BI564=3,FS564&lt;&gt;0),P564,0),2)</f>
        <v>0</v>
      </c>
      <c r="GM564">
        <f>ROUND(O564+X564+Y564,2)+GX564</f>
        <v>17715.23</v>
      </c>
      <c r="GN564">
        <f>IF(OR(BI564=0,BI564=1),GM564-GX564,0)</f>
        <v>0</v>
      </c>
      <c r="GO564">
        <f>IF(BI564=2,GM564-GX564,0)</f>
        <v>0</v>
      </c>
      <c r="GP564">
        <f>IF(BI564=4,GM564-GX564,0)</f>
        <v>17715.23</v>
      </c>
      <c r="GR564">
        <v>0</v>
      </c>
      <c r="GS564">
        <v>0</v>
      </c>
      <c r="GT564">
        <v>0</v>
      </c>
      <c r="GU564" t="s">
        <v>3</v>
      </c>
      <c r="GV564">
        <f>ROUND((GT564),2)</f>
        <v>0</v>
      </c>
      <c r="GW564">
        <v>1</v>
      </c>
      <c r="GX564">
        <f>ROUND(HC564*I564,2)</f>
        <v>0</v>
      </c>
      <c r="HA564">
        <v>0</v>
      </c>
      <c r="HB564">
        <v>0</v>
      </c>
      <c r="HC564">
        <f>GV564*GW564</f>
        <v>0</v>
      </c>
      <c r="HE564" t="s">
        <v>3</v>
      </c>
      <c r="HF564" t="s">
        <v>3</v>
      </c>
      <c r="HM564" t="s">
        <v>3</v>
      </c>
      <c r="HN564" t="s">
        <v>468</v>
      </c>
      <c r="HO564" t="s">
        <v>469</v>
      </c>
      <c r="HP564" t="s">
        <v>464</v>
      </c>
      <c r="HQ564" t="s">
        <v>464</v>
      </c>
      <c r="HS564">
        <v>0</v>
      </c>
      <c r="IK564">
        <v>0</v>
      </c>
    </row>
    <row r="565" spans="1:255" x14ac:dyDescent="0.2">
      <c r="A565" s="2">
        <v>19</v>
      </c>
      <c r="B565" s="2">
        <v>1</v>
      </c>
      <c r="C565" s="2"/>
      <c r="D565" s="2"/>
      <c r="E565" s="2"/>
      <c r="F565" s="2" t="s">
        <v>3</v>
      </c>
      <c r="G565" s="2" t="s">
        <v>833</v>
      </c>
      <c r="H565" s="2" t="s">
        <v>3</v>
      </c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>
        <v>1</v>
      </c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  <c r="FE565" s="2"/>
      <c r="FF565" s="2"/>
      <c r="FG565" s="2"/>
      <c r="FH565" s="2"/>
      <c r="FI565" s="2"/>
      <c r="FJ565" s="2"/>
      <c r="FK565" s="2"/>
      <c r="FL565" s="2"/>
      <c r="FM565" s="2"/>
      <c r="FN565" s="2"/>
      <c r="FO565" s="2"/>
      <c r="FP565" s="2"/>
      <c r="FQ565" s="2"/>
      <c r="FR565" s="2"/>
      <c r="FS565" s="2"/>
      <c r="FT565" s="2"/>
      <c r="FU565" s="2"/>
      <c r="FV565" s="2"/>
      <c r="FW565" s="2"/>
      <c r="FX565" s="2"/>
      <c r="FY565" s="2"/>
      <c r="FZ565" s="2"/>
      <c r="GA565" s="2"/>
      <c r="GB565" s="2"/>
      <c r="GC565" s="2"/>
      <c r="GD565" s="2"/>
      <c r="GE565" s="2"/>
      <c r="GF565" s="2"/>
      <c r="GG565" s="2"/>
      <c r="GH565" s="2"/>
      <c r="GI565" s="2"/>
      <c r="GJ565" s="2"/>
      <c r="GK565" s="2"/>
      <c r="GL565" s="2"/>
      <c r="GM565" s="2"/>
      <c r="GN565" s="2"/>
      <c r="GO565" s="2"/>
      <c r="GP565" s="2"/>
      <c r="GQ565" s="2"/>
      <c r="GR565" s="2"/>
      <c r="GS565" s="2"/>
      <c r="GT565" s="2"/>
      <c r="GU565" s="2"/>
      <c r="GV565" s="2"/>
      <c r="GW565" s="2"/>
      <c r="GX565" s="2"/>
      <c r="GY565" s="2"/>
      <c r="GZ565" s="2"/>
      <c r="HA565" s="2"/>
      <c r="HB565" s="2"/>
      <c r="HC565" s="2"/>
      <c r="HD565" s="2"/>
      <c r="HE565" s="2"/>
      <c r="HF565" s="2"/>
      <c r="HG565" s="2"/>
      <c r="HH565" s="2"/>
      <c r="HI565" s="2"/>
      <c r="HJ565" s="2"/>
      <c r="HK565" s="2"/>
      <c r="HL565" s="2"/>
      <c r="HM565" s="2"/>
      <c r="HN565" s="2"/>
      <c r="HO565" s="2"/>
      <c r="HP565" s="2"/>
      <c r="HQ565" s="2"/>
      <c r="HR565" s="2"/>
      <c r="HS565" s="2"/>
      <c r="HT565" s="2"/>
      <c r="HU565" s="2"/>
      <c r="HV565" s="2"/>
      <c r="HW565" s="2"/>
      <c r="HX565" s="2"/>
      <c r="HY565" s="2"/>
      <c r="HZ565" s="2"/>
      <c r="IA565" s="2"/>
      <c r="IB565" s="2"/>
      <c r="IC565" s="2"/>
      <c r="ID565" s="2"/>
      <c r="IE565" s="2"/>
      <c r="IF565" s="2"/>
      <c r="IG565" s="2"/>
      <c r="IH565" s="2"/>
      <c r="II565" s="2"/>
      <c r="IJ565" s="2"/>
      <c r="IK565" s="2">
        <v>0</v>
      </c>
      <c r="IL565" s="2"/>
      <c r="IM565" s="2"/>
      <c r="IN565" s="2"/>
      <c r="IO565" s="2"/>
      <c r="IP565" s="2"/>
      <c r="IQ565" s="2"/>
      <c r="IR565" s="2"/>
      <c r="IS565" s="2"/>
      <c r="IT565" s="2"/>
      <c r="IU565" s="2"/>
    </row>
    <row r="567" spans="1:255" x14ac:dyDescent="0.2">
      <c r="A567" s="3">
        <v>51</v>
      </c>
      <c r="B567" s="3">
        <f>B538</f>
        <v>1</v>
      </c>
      <c r="C567" s="3">
        <f>A538</f>
        <v>4</v>
      </c>
      <c r="D567" s="3">
        <f>ROW(A538)</f>
        <v>538</v>
      </c>
      <c r="E567" s="3"/>
      <c r="F567" s="3" t="str">
        <f>IF(F538&lt;&gt;"",F538,"")</f>
        <v>Новый раздел</v>
      </c>
      <c r="G567" s="3" t="str">
        <f>IF(G538&lt;&gt;"",G538,"")</f>
        <v>ПНР</v>
      </c>
      <c r="H567" s="3">
        <v>0</v>
      </c>
      <c r="I567" s="3"/>
      <c r="J567" s="3"/>
      <c r="K567" s="3"/>
      <c r="L567" s="3"/>
      <c r="M567" s="3"/>
      <c r="N567" s="3"/>
      <c r="O567" s="3">
        <f t="shared" ref="O567:T567" si="647">ROUND(AB567,2)</f>
        <v>13972.26</v>
      </c>
      <c r="P567" s="3">
        <f t="shared" si="647"/>
        <v>0</v>
      </c>
      <c r="Q567" s="3">
        <f t="shared" si="647"/>
        <v>0</v>
      </c>
      <c r="R567" s="3">
        <f t="shared" si="647"/>
        <v>0</v>
      </c>
      <c r="S567" s="3">
        <f t="shared" si="647"/>
        <v>13972.26</v>
      </c>
      <c r="T567" s="3">
        <f t="shared" si="647"/>
        <v>0</v>
      </c>
      <c r="U567" s="3">
        <f>AH567</f>
        <v>12.95712</v>
      </c>
      <c r="V567" s="3">
        <f>AI567</f>
        <v>0</v>
      </c>
      <c r="W567" s="3">
        <f>ROUND(AJ567,2)</f>
        <v>0</v>
      </c>
      <c r="X567" s="3">
        <f>ROUND(AK567,2)</f>
        <v>10339.469999999999</v>
      </c>
      <c r="Y567" s="3">
        <f>ROUND(AL567,2)</f>
        <v>5030.01</v>
      </c>
      <c r="Z567" s="3"/>
      <c r="AA567" s="3"/>
      <c r="AB567" s="3">
        <f>ROUND(SUMIF(AA542:AA564,"=85057682",O542:O564),2)</f>
        <v>13972.26</v>
      </c>
      <c r="AC567" s="3">
        <f>ROUND(SUMIF(AA542:AA564,"=85057682",P542:P564),2)</f>
        <v>0</v>
      </c>
      <c r="AD567" s="3">
        <f>ROUND(SUMIF(AA542:AA564,"=85057682",Q542:Q564),2)</f>
        <v>0</v>
      </c>
      <c r="AE567" s="3">
        <f>ROUND(SUMIF(AA542:AA564,"=85057682",R542:R564),2)</f>
        <v>0</v>
      </c>
      <c r="AF567" s="3">
        <f>ROUND(SUMIF(AA542:AA564,"=85057682",S542:S564),2)</f>
        <v>13972.26</v>
      </c>
      <c r="AG567" s="3">
        <f>ROUND(SUMIF(AA542:AA564,"=85057682",T542:T564),2)</f>
        <v>0</v>
      </c>
      <c r="AH567" s="3">
        <f>SUMIF(AA542:AA564,"=85057682",U542:U564)</f>
        <v>12.95712</v>
      </c>
      <c r="AI567" s="3">
        <f>SUMIF(AA542:AA564,"=85057682",V542:V564)</f>
        <v>0</v>
      </c>
      <c r="AJ567" s="3">
        <f>ROUND(SUMIF(AA542:AA564,"=85057682",W542:W564),2)</f>
        <v>0</v>
      </c>
      <c r="AK567" s="3">
        <f>ROUND(SUMIF(AA542:AA564,"=85057682",X542:X564),2)</f>
        <v>10339.469999999999</v>
      </c>
      <c r="AL567" s="3">
        <f>ROUND(SUMIF(AA542:AA564,"=85057682",Y542:Y564),2)</f>
        <v>5030.01</v>
      </c>
      <c r="AM567" s="3"/>
      <c r="AN567" s="3"/>
      <c r="AO567" s="3">
        <f t="shared" ref="AO567:BD567" si="648">ROUND(BX567,2)</f>
        <v>0</v>
      </c>
      <c r="AP567" s="3">
        <f t="shared" si="648"/>
        <v>0</v>
      </c>
      <c r="AQ567" s="3">
        <f t="shared" si="648"/>
        <v>0</v>
      </c>
      <c r="AR567" s="3">
        <f t="shared" si="648"/>
        <v>29341.74</v>
      </c>
      <c r="AS567" s="3">
        <f t="shared" si="648"/>
        <v>0</v>
      </c>
      <c r="AT567" s="3">
        <f t="shared" si="648"/>
        <v>0</v>
      </c>
      <c r="AU567" s="3">
        <f t="shared" si="648"/>
        <v>29341.74</v>
      </c>
      <c r="AV567" s="3">
        <f t="shared" si="648"/>
        <v>0</v>
      </c>
      <c r="AW567" s="3">
        <f t="shared" si="648"/>
        <v>0</v>
      </c>
      <c r="AX567" s="3">
        <f t="shared" si="648"/>
        <v>0</v>
      </c>
      <c r="AY567" s="3">
        <f t="shared" si="648"/>
        <v>0</v>
      </c>
      <c r="AZ567" s="3">
        <f t="shared" si="648"/>
        <v>0</v>
      </c>
      <c r="BA567" s="3">
        <f t="shared" si="648"/>
        <v>0</v>
      </c>
      <c r="BB567" s="3">
        <f t="shared" si="648"/>
        <v>0</v>
      </c>
      <c r="BC567" s="3">
        <f t="shared" si="648"/>
        <v>0</v>
      </c>
      <c r="BD567" s="3">
        <f t="shared" si="648"/>
        <v>0</v>
      </c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  <c r="BT567" s="3"/>
      <c r="BU567" s="3"/>
      <c r="BV567" s="3"/>
      <c r="BW567" s="3"/>
      <c r="BX567" s="3">
        <f>ROUND(SUMIF(AA542:AA564,"=85057682",FQ542:FQ564),2)</f>
        <v>0</v>
      </c>
      <c r="BY567" s="3">
        <f>ROUND(SUMIF(AA542:AA564,"=85057682",FR542:FR564),2)</f>
        <v>0</v>
      </c>
      <c r="BZ567" s="3">
        <f>ROUND(SUMIF(AA542:AA564,"=85057682",GL542:GL564),2)</f>
        <v>0</v>
      </c>
      <c r="CA567" s="3">
        <f>ROUND(SUMIF(AA542:AA564,"=85057682",GM542:GM564),2)</f>
        <v>29341.74</v>
      </c>
      <c r="CB567" s="3">
        <f>ROUND(SUMIF(AA542:AA564,"=85057682",GN542:GN564),2)</f>
        <v>0</v>
      </c>
      <c r="CC567" s="3">
        <f>ROUND(SUMIF(AA542:AA564,"=85057682",GO542:GO564),2)</f>
        <v>0</v>
      </c>
      <c r="CD567" s="3">
        <f>ROUND(SUMIF(AA542:AA564,"=85057682",GP542:GP564),2)</f>
        <v>29341.74</v>
      </c>
      <c r="CE567" s="3">
        <f>AC567-BX567</f>
        <v>0</v>
      </c>
      <c r="CF567" s="3">
        <f>AC567-BY567</f>
        <v>0</v>
      </c>
      <c r="CG567" s="3">
        <f>BX567-BZ567</f>
        <v>0</v>
      </c>
      <c r="CH567" s="3">
        <f>AC567-BX567-BY567+BZ567</f>
        <v>0</v>
      </c>
      <c r="CI567" s="3">
        <f>BY567-BZ567</f>
        <v>0</v>
      </c>
      <c r="CJ567" s="3">
        <f>ROUND(SUMIF(AA542:AA564,"=85057682",GX542:GX564),2)</f>
        <v>0</v>
      </c>
      <c r="CK567" s="3">
        <f>ROUND(SUMIF(AA542:AA564,"=85057682",GY542:GY564),2)</f>
        <v>0</v>
      </c>
      <c r="CL567" s="3">
        <f>ROUND(SUMIF(AA542:AA564,"=85057682",GZ542:GZ564),2)</f>
        <v>0</v>
      </c>
      <c r="CM567" s="3">
        <f>ROUND(SUMIF(AA542:AA564,"=85057682",HD542:HD564),2)</f>
        <v>0</v>
      </c>
      <c r="CN567" s="3"/>
      <c r="CO567" s="3"/>
      <c r="CP567" s="3"/>
      <c r="CQ567" s="3"/>
      <c r="CR567" s="3"/>
      <c r="CS567" s="3"/>
      <c r="CT567" s="3"/>
      <c r="CU567" s="3"/>
      <c r="CV567" s="3"/>
      <c r="CW567" s="3"/>
      <c r="CX567" s="3"/>
      <c r="CY567" s="3"/>
      <c r="CZ567" s="3"/>
      <c r="DA567" s="3"/>
      <c r="DB567" s="3"/>
      <c r="DC567" s="3"/>
      <c r="DD567" s="3"/>
      <c r="DE567" s="3"/>
      <c r="DF567" s="3"/>
      <c r="DG567" s="4">
        <f t="shared" ref="DG567:DL567" si="649">ROUND(DT567,2)</f>
        <v>13972.26</v>
      </c>
      <c r="DH567" s="4">
        <f t="shared" si="649"/>
        <v>0</v>
      </c>
      <c r="DI567" s="4">
        <f t="shared" si="649"/>
        <v>0</v>
      </c>
      <c r="DJ567" s="4">
        <f t="shared" si="649"/>
        <v>0</v>
      </c>
      <c r="DK567" s="4">
        <f t="shared" si="649"/>
        <v>13972.26</v>
      </c>
      <c r="DL567" s="4">
        <f t="shared" si="649"/>
        <v>0</v>
      </c>
      <c r="DM567" s="4">
        <f>DZ567</f>
        <v>12.95712</v>
      </c>
      <c r="DN567" s="4">
        <f>EA567</f>
        <v>0</v>
      </c>
      <c r="DO567" s="4">
        <f>ROUND(EB567,2)</f>
        <v>0</v>
      </c>
      <c r="DP567" s="4">
        <f>ROUND(EC567,2)</f>
        <v>10339.469999999999</v>
      </c>
      <c r="DQ567" s="4">
        <f>ROUND(ED567,2)</f>
        <v>5030.01</v>
      </c>
      <c r="DR567" s="4"/>
      <c r="DS567" s="4"/>
      <c r="DT567" s="4">
        <f>ROUND(SUMIF(AA542:AA564,"=85057623",O542:O564),2)</f>
        <v>13972.26</v>
      </c>
      <c r="DU567" s="4">
        <f>ROUND(SUMIF(AA542:AA564,"=85057623",P542:P564),2)</f>
        <v>0</v>
      </c>
      <c r="DV567" s="4">
        <f>ROUND(SUMIF(AA542:AA564,"=85057623",Q542:Q564),2)</f>
        <v>0</v>
      </c>
      <c r="DW567" s="4">
        <f>ROUND(SUMIF(AA542:AA564,"=85057623",R542:R564),2)</f>
        <v>0</v>
      </c>
      <c r="DX567" s="4">
        <f>ROUND(SUMIF(AA542:AA564,"=85057623",S542:S564),2)</f>
        <v>13972.26</v>
      </c>
      <c r="DY567" s="4">
        <f>ROUND(SUMIF(AA542:AA564,"=85057623",T542:T564),2)</f>
        <v>0</v>
      </c>
      <c r="DZ567" s="4">
        <f>SUMIF(AA542:AA564,"=85057623",U542:U564)</f>
        <v>12.95712</v>
      </c>
      <c r="EA567" s="4">
        <f>SUMIF(AA542:AA564,"=85057623",V542:V564)</f>
        <v>0</v>
      </c>
      <c r="EB567" s="4">
        <f>ROUND(SUMIF(AA542:AA564,"=85057623",W542:W564),2)</f>
        <v>0</v>
      </c>
      <c r="EC567" s="4">
        <f>ROUND(SUMIF(AA542:AA564,"=85057623",X542:X564),2)</f>
        <v>10339.469999999999</v>
      </c>
      <c r="ED567" s="4">
        <f>ROUND(SUMIF(AA542:AA564,"=85057623",Y542:Y564),2)</f>
        <v>5030.01</v>
      </c>
      <c r="EE567" s="4"/>
      <c r="EF567" s="4"/>
      <c r="EG567" s="4">
        <f t="shared" ref="EG567:EV567" si="650">ROUND(FP567,2)</f>
        <v>0</v>
      </c>
      <c r="EH567" s="4">
        <f t="shared" si="650"/>
        <v>0</v>
      </c>
      <c r="EI567" s="4">
        <f t="shared" si="650"/>
        <v>0</v>
      </c>
      <c r="EJ567" s="4">
        <f t="shared" si="650"/>
        <v>29341.74</v>
      </c>
      <c r="EK567" s="4">
        <f t="shared" si="650"/>
        <v>0</v>
      </c>
      <c r="EL567" s="4">
        <f t="shared" si="650"/>
        <v>0</v>
      </c>
      <c r="EM567" s="4">
        <f t="shared" si="650"/>
        <v>29341.74</v>
      </c>
      <c r="EN567" s="4">
        <f t="shared" si="650"/>
        <v>0</v>
      </c>
      <c r="EO567" s="4">
        <f t="shared" si="650"/>
        <v>0</v>
      </c>
      <c r="EP567" s="4">
        <f t="shared" si="650"/>
        <v>0</v>
      </c>
      <c r="EQ567" s="4">
        <f t="shared" si="650"/>
        <v>0</v>
      </c>
      <c r="ER567" s="4">
        <f t="shared" si="650"/>
        <v>0</v>
      </c>
      <c r="ES567" s="4">
        <f t="shared" si="650"/>
        <v>0</v>
      </c>
      <c r="ET567" s="4">
        <f t="shared" si="650"/>
        <v>0</v>
      </c>
      <c r="EU567" s="4">
        <f t="shared" si="650"/>
        <v>0</v>
      </c>
      <c r="EV567" s="4">
        <f t="shared" si="650"/>
        <v>0</v>
      </c>
      <c r="EW567" s="4"/>
      <c r="EX567" s="4"/>
      <c r="EY567" s="4"/>
      <c r="EZ567" s="4"/>
      <c r="FA567" s="4"/>
      <c r="FB567" s="4"/>
      <c r="FC567" s="4"/>
      <c r="FD567" s="4"/>
      <c r="FE567" s="4"/>
      <c r="FF567" s="4"/>
      <c r="FG567" s="4"/>
      <c r="FH567" s="4"/>
      <c r="FI567" s="4"/>
      <c r="FJ567" s="4"/>
      <c r="FK567" s="4"/>
      <c r="FL567" s="4"/>
      <c r="FM567" s="4"/>
      <c r="FN567" s="4"/>
      <c r="FO567" s="4"/>
      <c r="FP567" s="4">
        <f>ROUND(SUMIF(AA542:AA564,"=85057623",FQ542:FQ564),2)</f>
        <v>0</v>
      </c>
      <c r="FQ567" s="4">
        <f>ROUND(SUMIF(AA542:AA564,"=85057623",FR542:FR564),2)</f>
        <v>0</v>
      </c>
      <c r="FR567" s="4">
        <f>ROUND(SUMIF(AA542:AA564,"=85057623",GL542:GL564),2)</f>
        <v>0</v>
      </c>
      <c r="FS567" s="4">
        <f>ROUND(SUMIF(AA542:AA564,"=85057623",GM542:GM564),2)</f>
        <v>29341.74</v>
      </c>
      <c r="FT567" s="4">
        <f>ROUND(SUMIF(AA542:AA564,"=85057623",GN542:GN564),2)</f>
        <v>0</v>
      </c>
      <c r="FU567" s="4">
        <f>ROUND(SUMIF(AA542:AA564,"=85057623",GO542:GO564),2)</f>
        <v>0</v>
      </c>
      <c r="FV567" s="4">
        <f>ROUND(SUMIF(AA542:AA564,"=85057623",GP542:GP564),2)</f>
        <v>29341.74</v>
      </c>
      <c r="FW567" s="4">
        <f>DU567-FP567</f>
        <v>0</v>
      </c>
      <c r="FX567" s="4">
        <f>DU567-FQ567</f>
        <v>0</v>
      </c>
      <c r="FY567" s="4">
        <f>FP567-FR567</f>
        <v>0</v>
      </c>
      <c r="FZ567" s="4">
        <f>DU567-FP567-FQ567+FR567</f>
        <v>0</v>
      </c>
      <c r="GA567" s="4">
        <f>FQ567-FR567</f>
        <v>0</v>
      </c>
      <c r="GB567" s="4">
        <f>ROUND(SUMIF(AA542:AA564,"=85057623",GX542:GX564),2)</f>
        <v>0</v>
      </c>
      <c r="GC567" s="4">
        <f>ROUND(SUMIF(AA542:AA564,"=85057623",GY542:GY564),2)</f>
        <v>0</v>
      </c>
      <c r="GD567" s="4">
        <f>ROUND(SUMIF(AA542:AA564,"=85057623",GZ542:GZ564),2)</f>
        <v>0</v>
      </c>
      <c r="GE567" s="4">
        <f>ROUND(SUMIF(AA542:AA564,"=85057623",HD542:HD564),2)</f>
        <v>0</v>
      </c>
      <c r="GF567" s="4"/>
      <c r="GG567" s="4"/>
      <c r="GH567" s="4"/>
      <c r="GI567" s="4"/>
      <c r="GJ567" s="4"/>
      <c r="GK567" s="4"/>
      <c r="GL567" s="4"/>
      <c r="GM567" s="4"/>
      <c r="GN567" s="4"/>
      <c r="GO567" s="4"/>
      <c r="GP567" s="4"/>
      <c r="GQ567" s="4"/>
      <c r="GR567" s="4"/>
      <c r="GS567" s="4"/>
      <c r="GT567" s="4"/>
      <c r="GU567" s="4"/>
      <c r="GV567" s="4"/>
      <c r="GW567" s="4"/>
      <c r="GX567" s="4">
        <v>0</v>
      </c>
    </row>
    <row r="569" spans="1:255" x14ac:dyDescent="0.2">
      <c r="A569" s="5">
        <v>50</v>
      </c>
      <c r="B569" s="5">
        <v>0</v>
      </c>
      <c r="C569" s="5">
        <v>0</v>
      </c>
      <c r="D569" s="5">
        <v>1</v>
      </c>
      <c r="E569" s="5">
        <v>201</v>
      </c>
      <c r="F569" s="5">
        <f>ROUND(Source!O567,O569)</f>
        <v>13972.26</v>
      </c>
      <c r="G569" s="5" t="s">
        <v>243</v>
      </c>
      <c r="H569" s="5" t="s">
        <v>244</v>
      </c>
      <c r="I569" s="5"/>
      <c r="J569" s="5"/>
      <c r="K569" s="5">
        <v>201</v>
      </c>
      <c r="L569" s="5">
        <v>1</v>
      </c>
      <c r="M569" s="5">
        <v>3</v>
      </c>
      <c r="N569" s="5" t="s">
        <v>3</v>
      </c>
      <c r="O569" s="5">
        <v>2</v>
      </c>
      <c r="P569" s="5">
        <f>ROUND(Source!DG567,O569)</f>
        <v>13972.26</v>
      </c>
      <c r="Q569" s="5"/>
      <c r="R569" s="5"/>
      <c r="S569" s="5"/>
      <c r="T569" s="5"/>
      <c r="U569" s="5"/>
      <c r="V569" s="5"/>
      <c r="W569" s="5">
        <v>13972.260000000002</v>
      </c>
      <c r="X569" s="5">
        <v>1</v>
      </c>
      <c r="Y569" s="5">
        <v>13972.260000000002</v>
      </c>
      <c r="Z569" s="5">
        <v>13972.260000000002</v>
      </c>
      <c r="AA569" s="5">
        <v>1</v>
      </c>
      <c r="AB569" s="5">
        <v>13972.260000000002</v>
      </c>
    </row>
    <row r="570" spans="1:255" x14ac:dyDescent="0.2">
      <c r="A570" s="5">
        <v>50</v>
      </c>
      <c r="B570" s="5">
        <v>0</v>
      </c>
      <c r="C570" s="5">
        <v>0</v>
      </c>
      <c r="D570" s="5">
        <v>1</v>
      </c>
      <c r="E570" s="5">
        <v>202</v>
      </c>
      <c r="F570" s="5">
        <f>ROUND(Source!P567,O570)</f>
        <v>0</v>
      </c>
      <c r="G570" s="5" t="s">
        <v>245</v>
      </c>
      <c r="H570" s="5" t="s">
        <v>246</v>
      </c>
      <c r="I570" s="5"/>
      <c r="J570" s="5"/>
      <c r="K570" s="5">
        <v>202</v>
      </c>
      <c r="L570" s="5">
        <v>2</v>
      </c>
      <c r="M570" s="5">
        <v>3</v>
      </c>
      <c r="N570" s="5" t="s">
        <v>3</v>
      </c>
      <c r="O570" s="5">
        <v>2</v>
      </c>
      <c r="P570" s="5">
        <f>ROUND(Source!DH567,O570)</f>
        <v>0</v>
      </c>
      <c r="Q570" s="5"/>
      <c r="R570" s="5"/>
      <c r="S570" s="5"/>
      <c r="T570" s="5"/>
      <c r="U570" s="5"/>
      <c r="V570" s="5"/>
      <c r="W570" s="5">
        <v>0</v>
      </c>
      <c r="X570" s="5">
        <v>1</v>
      </c>
      <c r="Y570" s="5">
        <v>0</v>
      </c>
      <c r="Z570" s="5">
        <v>0</v>
      </c>
      <c r="AA570" s="5">
        <v>1</v>
      </c>
      <c r="AB570" s="5">
        <v>0</v>
      </c>
    </row>
    <row r="571" spans="1:255" x14ac:dyDescent="0.2">
      <c r="A571" s="5">
        <v>50</v>
      </c>
      <c r="B571" s="5">
        <v>0</v>
      </c>
      <c r="C571" s="5">
        <v>0</v>
      </c>
      <c r="D571" s="5">
        <v>1</v>
      </c>
      <c r="E571" s="5">
        <v>222</v>
      </c>
      <c r="F571" s="5">
        <f>ROUND(Source!AO567,O571)</f>
        <v>0</v>
      </c>
      <c r="G571" s="5" t="s">
        <v>247</v>
      </c>
      <c r="H571" s="5" t="s">
        <v>248</v>
      </c>
      <c r="I571" s="5"/>
      <c r="J571" s="5"/>
      <c r="K571" s="5">
        <v>222</v>
      </c>
      <c r="L571" s="5">
        <v>3</v>
      </c>
      <c r="M571" s="5">
        <v>3</v>
      </c>
      <c r="N571" s="5" t="s">
        <v>3</v>
      </c>
      <c r="O571" s="5">
        <v>2</v>
      </c>
      <c r="P571" s="5">
        <f>ROUND(Source!EG567,O571)</f>
        <v>0</v>
      </c>
      <c r="Q571" s="5"/>
      <c r="R571" s="5"/>
      <c r="S571" s="5"/>
      <c r="T571" s="5"/>
      <c r="U571" s="5"/>
      <c r="V571" s="5"/>
      <c r="W571" s="5">
        <v>0</v>
      </c>
      <c r="X571" s="5">
        <v>1</v>
      </c>
      <c r="Y571" s="5">
        <v>0</v>
      </c>
      <c r="Z571" s="5">
        <v>0</v>
      </c>
      <c r="AA571" s="5">
        <v>1</v>
      </c>
      <c r="AB571" s="5">
        <v>0</v>
      </c>
    </row>
    <row r="572" spans="1:255" x14ac:dyDescent="0.2">
      <c r="A572" s="5">
        <v>50</v>
      </c>
      <c r="B572" s="5">
        <v>0</v>
      </c>
      <c r="C572" s="5">
        <v>0</v>
      </c>
      <c r="D572" s="5">
        <v>1</v>
      </c>
      <c r="E572" s="5">
        <v>225</v>
      </c>
      <c r="F572" s="5">
        <f>ROUND(Source!AV567,O572)</f>
        <v>0</v>
      </c>
      <c r="G572" s="5" t="s">
        <v>249</v>
      </c>
      <c r="H572" s="5" t="s">
        <v>250</v>
      </c>
      <c r="I572" s="5"/>
      <c r="J572" s="5"/>
      <c r="K572" s="5">
        <v>225</v>
      </c>
      <c r="L572" s="5">
        <v>4</v>
      </c>
      <c r="M572" s="5">
        <v>3</v>
      </c>
      <c r="N572" s="5" t="s">
        <v>3</v>
      </c>
      <c r="O572" s="5">
        <v>2</v>
      </c>
      <c r="P572" s="5">
        <f>ROUND(Source!EN567,O572)</f>
        <v>0</v>
      </c>
      <c r="Q572" s="5"/>
      <c r="R572" s="5"/>
      <c r="S572" s="5"/>
      <c r="T572" s="5"/>
      <c r="U572" s="5"/>
      <c r="V572" s="5"/>
      <c r="W572" s="5">
        <v>0</v>
      </c>
      <c r="X572" s="5">
        <v>1</v>
      </c>
      <c r="Y572" s="5">
        <v>0</v>
      </c>
      <c r="Z572" s="5">
        <v>0</v>
      </c>
      <c r="AA572" s="5">
        <v>1</v>
      </c>
      <c r="AB572" s="5">
        <v>0</v>
      </c>
    </row>
    <row r="573" spans="1:255" x14ac:dyDescent="0.2">
      <c r="A573" s="5">
        <v>50</v>
      </c>
      <c r="B573" s="5">
        <v>0</v>
      </c>
      <c r="C573" s="5">
        <v>0</v>
      </c>
      <c r="D573" s="5">
        <v>1</v>
      </c>
      <c r="E573" s="5">
        <v>226</v>
      </c>
      <c r="F573" s="5">
        <f>ROUND(Source!AW567,O573)</f>
        <v>0</v>
      </c>
      <c r="G573" s="5" t="s">
        <v>251</v>
      </c>
      <c r="H573" s="5" t="s">
        <v>252</v>
      </c>
      <c r="I573" s="5"/>
      <c r="J573" s="5"/>
      <c r="K573" s="5">
        <v>226</v>
      </c>
      <c r="L573" s="5">
        <v>5</v>
      </c>
      <c r="M573" s="5">
        <v>3</v>
      </c>
      <c r="N573" s="5" t="s">
        <v>3</v>
      </c>
      <c r="O573" s="5">
        <v>2</v>
      </c>
      <c r="P573" s="5">
        <f>ROUND(Source!EO567,O573)</f>
        <v>0</v>
      </c>
      <c r="Q573" s="5"/>
      <c r="R573" s="5"/>
      <c r="S573" s="5"/>
      <c r="T573" s="5"/>
      <c r="U573" s="5"/>
      <c r="V573" s="5"/>
      <c r="W573" s="5">
        <v>0</v>
      </c>
      <c r="X573" s="5">
        <v>1</v>
      </c>
      <c r="Y573" s="5">
        <v>0</v>
      </c>
      <c r="Z573" s="5">
        <v>0</v>
      </c>
      <c r="AA573" s="5">
        <v>1</v>
      </c>
      <c r="AB573" s="5">
        <v>0</v>
      </c>
    </row>
    <row r="574" spans="1:255" x14ac:dyDescent="0.2">
      <c r="A574" s="5">
        <v>50</v>
      </c>
      <c r="B574" s="5">
        <v>0</v>
      </c>
      <c r="C574" s="5">
        <v>0</v>
      </c>
      <c r="D574" s="5">
        <v>1</v>
      </c>
      <c r="E574" s="5">
        <v>227</v>
      </c>
      <c r="F574" s="5">
        <f>ROUND(Source!AX567,O574)</f>
        <v>0</v>
      </c>
      <c r="G574" s="5" t="s">
        <v>253</v>
      </c>
      <c r="H574" s="5" t="s">
        <v>254</v>
      </c>
      <c r="I574" s="5"/>
      <c r="J574" s="5"/>
      <c r="K574" s="5">
        <v>227</v>
      </c>
      <c r="L574" s="5">
        <v>6</v>
      </c>
      <c r="M574" s="5">
        <v>3</v>
      </c>
      <c r="N574" s="5" t="s">
        <v>3</v>
      </c>
      <c r="O574" s="5">
        <v>2</v>
      </c>
      <c r="P574" s="5">
        <f>ROUND(Source!EP567,O574)</f>
        <v>0</v>
      </c>
      <c r="Q574" s="5"/>
      <c r="R574" s="5"/>
      <c r="S574" s="5"/>
      <c r="T574" s="5"/>
      <c r="U574" s="5"/>
      <c r="V574" s="5"/>
      <c r="W574" s="5">
        <v>0</v>
      </c>
      <c r="X574" s="5">
        <v>1</v>
      </c>
      <c r="Y574" s="5">
        <v>0</v>
      </c>
      <c r="Z574" s="5">
        <v>0</v>
      </c>
      <c r="AA574" s="5">
        <v>1</v>
      </c>
      <c r="AB574" s="5">
        <v>0</v>
      </c>
    </row>
    <row r="575" spans="1:255" x14ac:dyDescent="0.2">
      <c r="A575" s="5">
        <v>50</v>
      </c>
      <c r="B575" s="5">
        <v>0</v>
      </c>
      <c r="C575" s="5">
        <v>0</v>
      </c>
      <c r="D575" s="5">
        <v>1</v>
      </c>
      <c r="E575" s="5">
        <v>228</v>
      </c>
      <c r="F575" s="5">
        <f>ROUND(Source!AY567,O575)</f>
        <v>0</v>
      </c>
      <c r="G575" s="5" t="s">
        <v>255</v>
      </c>
      <c r="H575" s="5" t="s">
        <v>256</v>
      </c>
      <c r="I575" s="5"/>
      <c r="J575" s="5"/>
      <c r="K575" s="5">
        <v>228</v>
      </c>
      <c r="L575" s="5">
        <v>7</v>
      </c>
      <c r="M575" s="5">
        <v>3</v>
      </c>
      <c r="N575" s="5" t="s">
        <v>3</v>
      </c>
      <c r="O575" s="5">
        <v>2</v>
      </c>
      <c r="P575" s="5">
        <f>ROUND(Source!EQ567,O575)</f>
        <v>0</v>
      </c>
      <c r="Q575" s="5"/>
      <c r="R575" s="5"/>
      <c r="S575" s="5"/>
      <c r="T575" s="5"/>
      <c r="U575" s="5"/>
      <c r="V575" s="5"/>
      <c r="W575" s="5">
        <v>0</v>
      </c>
      <c r="X575" s="5">
        <v>1</v>
      </c>
      <c r="Y575" s="5">
        <v>0</v>
      </c>
      <c r="Z575" s="5">
        <v>0</v>
      </c>
      <c r="AA575" s="5">
        <v>1</v>
      </c>
      <c r="AB575" s="5">
        <v>0</v>
      </c>
    </row>
    <row r="576" spans="1:255" x14ac:dyDescent="0.2">
      <c r="A576" s="5">
        <v>50</v>
      </c>
      <c r="B576" s="5">
        <v>0</v>
      </c>
      <c r="C576" s="5">
        <v>0</v>
      </c>
      <c r="D576" s="5">
        <v>1</v>
      </c>
      <c r="E576" s="5">
        <v>216</v>
      </c>
      <c r="F576" s="5">
        <f>ROUND(Source!AP567,O576)</f>
        <v>0</v>
      </c>
      <c r="G576" s="5" t="s">
        <v>257</v>
      </c>
      <c r="H576" s="5" t="s">
        <v>258</v>
      </c>
      <c r="I576" s="5"/>
      <c r="J576" s="5"/>
      <c r="K576" s="5">
        <v>216</v>
      </c>
      <c r="L576" s="5">
        <v>8</v>
      </c>
      <c r="M576" s="5">
        <v>3</v>
      </c>
      <c r="N576" s="5" t="s">
        <v>3</v>
      </c>
      <c r="O576" s="5">
        <v>2</v>
      </c>
      <c r="P576" s="5">
        <f>ROUND(Source!EH567,O576)</f>
        <v>0</v>
      </c>
      <c r="Q576" s="5"/>
      <c r="R576" s="5"/>
      <c r="S576" s="5"/>
      <c r="T576" s="5"/>
      <c r="U576" s="5"/>
      <c r="V576" s="5"/>
      <c r="W576" s="5">
        <v>0</v>
      </c>
      <c r="X576" s="5">
        <v>1</v>
      </c>
      <c r="Y576" s="5">
        <v>0</v>
      </c>
      <c r="Z576" s="5">
        <v>0</v>
      </c>
      <c r="AA576" s="5">
        <v>1</v>
      </c>
      <c r="AB576" s="5">
        <v>0</v>
      </c>
    </row>
    <row r="577" spans="1:28" x14ac:dyDescent="0.2">
      <c r="A577" s="5">
        <v>50</v>
      </c>
      <c r="B577" s="5">
        <v>0</v>
      </c>
      <c r="C577" s="5">
        <v>0</v>
      </c>
      <c r="D577" s="5">
        <v>1</v>
      </c>
      <c r="E577" s="5">
        <v>223</v>
      </c>
      <c r="F577" s="5">
        <f>ROUND(Source!AQ567,O577)</f>
        <v>0</v>
      </c>
      <c r="G577" s="5" t="s">
        <v>259</v>
      </c>
      <c r="H577" s="5" t="s">
        <v>260</v>
      </c>
      <c r="I577" s="5"/>
      <c r="J577" s="5"/>
      <c r="K577" s="5">
        <v>223</v>
      </c>
      <c r="L577" s="5">
        <v>9</v>
      </c>
      <c r="M577" s="5">
        <v>3</v>
      </c>
      <c r="N577" s="5" t="s">
        <v>3</v>
      </c>
      <c r="O577" s="5">
        <v>2</v>
      </c>
      <c r="P577" s="5">
        <f>ROUND(Source!EI567,O577)</f>
        <v>0</v>
      </c>
      <c r="Q577" s="5"/>
      <c r="R577" s="5"/>
      <c r="S577" s="5"/>
      <c r="T577" s="5"/>
      <c r="U577" s="5"/>
      <c r="V577" s="5"/>
      <c r="W577" s="5">
        <v>0</v>
      </c>
      <c r="X577" s="5">
        <v>1</v>
      </c>
      <c r="Y577" s="5">
        <v>0</v>
      </c>
      <c r="Z577" s="5">
        <v>0</v>
      </c>
      <c r="AA577" s="5">
        <v>1</v>
      </c>
      <c r="AB577" s="5">
        <v>0</v>
      </c>
    </row>
    <row r="578" spans="1:28" x14ac:dyDescent="0.2">
      <c r="A578" s="5">
        <v>50</v>
      </c>
      <c r="B578" s="5">
        <v>0</v>
      </c>
      <c r="C578" s="5">
        <v>0</v>
      </c>
      <c r="D578" s="5">
        <v>1</v>
      </c>
      <c r="E578" s="5">
        <v>229</v>
      </c>
      <c r="F578" s="5">
        <f>ROUND(Source!AZ567,O578)</f>
        <v>0</v>
      </c>
      <c r="G578" s="5" t="s">
        <v>261</v>
      </c>
      <c r="H578" s="5" t="s">
        <v>262</v>
      </c>
      <c r="I578" s="5"/>
      <c r="J578" s="5"/>
      <c r="K578" s="5">
        <v>229</v>
      </c>
      <c r="L578" s="5">
        <v>10</v>
      </c>
      <c r="M578" s="5">
        <v>3</v>
      </c>
      <c r="N578" s="5" t="s">
        <v>3</v>
      </c>
      <c r="O578" s="5">
        <v>2</v>
      </c>
      <c r="P578" s="5">
        <f>ROUND(Source!ER567,O578)</f>
        <v>0</v>
      </c>
      <c r="Q578" s="5"/>
      <c r="R578" s="5"/>
      <c r="S578" s="5"/>
      <c r="T578" s="5"/>
      <c r="U578" s="5"/>
      <c r="V578" s="5"/>
      <c r="W578" s="5">
        <v>0</v>
      </c>
      <c r="X578" s="5">
        <v>1</v>
      </c>
      <c r="Y578" s="5">
        <v>0</v>
      </c>
      <c r="Z578" s="5">
        <v>0</v>
      </c>
      <c r="AA578" s="5">
        <v>1</v>
      </c>
      <c r="AB578" s="5">
        <v>0</v>
      </c>
    </row>
    <row r="579" spans="1:28" x14ac:dyDescent="0.2">
      <c r="A579" s="5">
        <v>50</v>
      </c>
      <c r="B579" s="5">
        <v>0</v>
      </c>
      <c r="C579" s="5">
        <v>0</v>
      </c>
      <c r="D579" s="5">
        <v>1</v>
      </c>
      <c r="E579" s="5">
        <v>203</v>
      </c>
      <c r="F579" s="5">
        <f>ROUND(Source!Q567,O579)</f>
        <v>0</v>
      </c>
      <c r="G579" s="5" t="s">
        <v>263</v>
      </c>
      <c r="H579" s="5" t="s">
        <v>264</v>
      </c>
      <c r="I579" s="5"/>
      <c r="J579" s="5"/>
      <c r="K579" s="5">
        <v>203</v>
      </c>
      <c r="L579" s="5">
        <v>11</v>
      </c>
      <c r="M579" s="5">
        <v>3</v>
      </c>
      <c r="N579" s="5" t="s">
        <v>3</v>
      </c>
      <c r="O579" s="5">
        <v>2</v>
      </c>
      <c r="P579" s="5">
        <f>ROUND(Source!DI567,O579)</f>
        <v>0</v>
      </c>
      <c r="Q579" s="5"/>
      <c r="R579" s="5"/>
      <c r="S579" s="5"/>
      <c r="T579" s="5"/>
      <c r="U579" s="5"/>
      <c r="V579" s="5"/>
      <c r="W579" s="5">
        <v>0</v>
      </c>
      <c r="X579" s="5">
        <v>1</v>
      </c>
      <c r="Y579" s="5">
        <v>0</v>
      </c>
      <c r="Z579" s="5">
        <v>0</v>
      </c>
      <c r="AA579" s="5">
        <v>1</v>
      </c>
      <c r="AB579" s="5">
        <v>0</v>
      </c>
    </row>
    <row r="580" spans="1:28" x14ac:dyDescent="0.2">
      <c r="A580" s="5">
        <v>50</v>
      </c>
      <c r="B580" s="5">
        <v>0</v>
      </c>
      <c r="C580" s="5">
        <v>0</v>
      </c>
      <c r="D580" s="5">
        <v>1</v>
      </c>
      <c r="E580" s="5">
        <v>231</v>
      </c>
      <c r="F580" s="5">
        <f>ROUND(Source!BB567,O580)</f>
        <v>0</v>
      </c>
      <c r="G580" s="5" t="s">
        <v>265</v>
      </c>
      <c r="H580" s="5" t="s">
        <v>266</v>
      </c>
      <c r="I580" s="5"/>
      <c r="J580" s="5"/>
      <c r="K580" s="5">
        <v>231</v>
      </c>
      <c r="L580" s="5">
        <v>12</v>
      </c>
      <c r="M580" s="5">
        <v>3</v>
      </c>
      <c r="N580" s="5" t="s">
        <v>3</v>
      </c>
      <c r="O580" s="5">
        <v>2</v>
      </c>
      <c r="P580" s="5">
        <f>ROUND(Source!ET567,O580)</f>
        <v>0</v>
      </c>
      <c r="Q580" s="5"/>
      <c r="R580" s="5"/>
      <c r="S580" s="5"/>
      <c r="T580" s="5"/>
      <c r="U580" s="5"/>
      <c r="V580" s="5"/>
      <c r="W580" s="5">
        <v>0</v>
      </c>
      <c r="X580" s="5">
        <v>1</v>
      </c>
      <c r="Y580" s="5">
        <v>0</v>
      </c>
      <c r="Z580" s="5">
        <v>0</v>
      </c>
      <c r="AA580" s="5">
        <v>1</v>
      </c>
      <c r="AB580" s="5">
        <v>0</v>
      </c>
    </row>
    <row r="581" spans="1:28" x14ac:dyDescent="0.2">
      <c r="A581" s="5">
        <v>50</v>
      </c>
      <c r="B581" s="5">
        <v>0</v>
      </c>
      <c r="C581" s="5">
        <v>0</v>
      </c>
      <c r="D581" s="5">
        <v>1</v>
      </c>
      <c r="E581" s="5">
        <v>204</v>
      </c>
      <c r="F581" s="5">
        <f>ROUND(Source!R567,O581)</f>
        <v>0</v>
      </c>
      <c r="G581" s="5" t="s">
        <v>267</v>
      </c>
      <c r="H581" s="5" t="s">
        <v>268</v>
      </c>
      <c r="I581" s="5"/>
      <c r="J581" s="5"/>
      <c r="K581" s="5">
        <v>204</v>
      </c>
      <c r="L581" s="5">
        <v>13</v>
      </c>
      <c r="M581" s="5">
        <v>3</v>
      </c>
      <c r="N581" s="5" t="s">
        <v>3</v>
      </c>
      <c r="O581" s="5">
        <v>2</v>
      </c>
      <c r="P581" s="5">
        <f>ROUND(Source!DJ567,O581)</f>
        <v>0</v>
      </c>
      <c r="Q581" s="5"/>
      <c r="R581" s="5"/>
      <c r="S581" s="5"/>
      <c r="T581" s="5"/>
      <c r="U581" s="5"/>
      <c r="V581" s="5"/>
      <c r="W581" s="5">
        <v>0</v>
      </c>
      <c r="X581" s="5">
        <v>1</v>
      </c>
      <c r="Y581" s="5">
        <v>0</v>
      </c>
      <c r="Z581" s="5">
        <v>0</v>
      </c>
      <c r="AA581" s="5">
        <v>1</v>
      </c>
      <c r="AB581" s="5">
        <v>0</v>
      </c>
    </row>
    <row r="582" spans="1:28" x14ac:dyDescent="0.2">
      <c r="A582" s="5">
        <v>50</v>
      </c>
      <c r="B582" s="5">
        <v>0</v>
      </c>
      <c r="C582" s="5">
        <v>0</v>
      </c>
      <c r="D582" s="5">
        <v>1</v>
      </c>
      <c r="E582" s="5">
        <v>205</v>
      </c>
      <c r="F582" s="5">
        <f>ROUND(Source!S567,O582)</f>
        <v>13972.26</v>
      </c>
      <c r="G582" s="5" t="s">
        <v>269</v>
      </c>
      <c r="H582" s="5" t="s">
        <v>270</v>
      </c>
      <c r="I582" s="5"/>
      <c r="J582" s="5"/>
      <c r="K582" s="5">
        <v>205</v>
      </c>
      <c r="L582" s="5">
        <v>14</v>
      </c>
      <c r="M582" s="5">
        <v>3</v>
      </c>
      <c r="N582" s="5" t="s">
        <v>3</v>
      </c>
      <c r="O582" s="5">
        <v>2</v>
      </c>
      <c r="P582" s="5">
        <f>ROUND(Source!DK567,O582)</f>
        <v>13972.26</v>
      </c>
      <c r="Q582" s="5"/>
      <c r="R582" s="5"/>
      <c r="S582" s="5"/>
      <c r="T582" s="5"/>
      <c r="U582" s="5"/>
      <c r="V582" s="5"/>
      <c r="W582" s="5">
        <v>13972.260000000002</v>
      </c>
      <c r="X582" s="5">
        <v>1</v>
      </c>
      <c r="Y582" s="5">
        <v>13972.260000000002</v>
      </c>
      <c r="Z582" s="5">
        <v>13972.260000000002</v>
      </c>
      <c r="AA582" s="5">
        <v>1</v>
      </c>
      <c r="AB582" s="5">
        <v>13972.260000000002</v>
      </c>
    </row>
    <row r="583" spans="1:28" x14ac:dyDescent="0.2">
      <c r="A583" s="5">
        <v>50</v>
      </c>
      <c r="B583" s="5">
        <v>0</v>
      </c>
      <c r="C583" s="5">
        <v>0</v>
      </c>
      <c r="D583" s="5">
        <v>1</v>
      </c>
      <c r="E583" s="5">
        <v>232</v>
      </c>
      <c r="F583" s="5">
        <f>ROUND(Source!BC567,O583)</f>
        <v>0</v>
      </c>
      <c r="G583" s="5" t="s">
        <v>271</v>
      </c>
      <c r="H583" s="5" t="s">
        <v>272</v>
      </c>
      <c r="I583" s="5"/>
      <c r="J583" s="5"/>
      <c r="K583" s="5">
        <v>232</v>
      </c>
      <c r="L583" s="5">
        <v>15</v>
      </c>
      <c r="M583" s="5">
        <v>3</v>
      </c>
      <c r="N583" s="5" t="s">
        <v>3</v>
      </c>
      <c r="O583" s="5">
        <v>2</v>
      </c>
      <c r="P583" s="5">
        <f>ROUND(Source!EU567,O583)</f>
        <v>0</v>
      </c>
      <c r="Q583" s="5"/>
      <c r="R583" s="5"/>
      <c r="S583" s="5"/>
      <c r="T583" s="5"/>
      <c r="U583" s="5"/>
      <c r="V583" s="5"/>
      <c r="W583" s="5">
        <v>0</v>
      </c>
      <c r="X583" s="5">
        <v>1</v>
      </c>
      <c r="Y583" s="5">
        <v>0</v>
      </c>
      <c r="Z583" s="5">
        <v>0</v>
      </c>
      <c r="AA583" s="5">
        <v>1</v>
      </c>
      <c r="AB583" s="5">
        <v>0</v>
      </c>
    </row>
    <row r="584" spans="1:28" x14ac:dyDescent="0.2">
      <c r="A584" s="5">
        <v>50</v>
      </c>
      <c r="B584" s="5">
        <v>0</v>
      </c>
      <c r="C584" s="5">
        <v>0</v>
      </c>
      <c r="D584" s="5">
        <v>1</v>
      </c>
      <c r="E584" s="5">
        <v>214</v>
      </c>
      <c r="F584" s="5">
        <f>ROUND(Source!AS567,O584)</f>
        <v>0</v>
      </c>
      <c r="G584" s="5" t="s">
        <v>273</v>
      </c>
      <c r="H584" s="5" t="s">
        <v>274</v>
      </c>
      <c r="I584" s="5"/>
      <c r="J584" s="5"/>
      <c r="K584" s="5">
        <v>214</v>
      </c>
      <c r="L584" s="5">
        <v>16</v>
      </c>
      <c r="M584" s="5">
        <v>3</v>
      </c>
      <c r="N584" s="5" t="s">
        <v>3</v>
      </c>
      <c r="O584" s="5">
        <v>2</v>
      </c>
      <c r="P584" s="5">
        <f>ROUND(Source!EK567,O584)</f>
        <v>0</v>
      </c>
      <c r="Q584" s="5"/>
      <c r="R584" s="5"/>
      <c r="S584" s="5"/>
      <c r="T584" s="5"/>
      <c r="U584" s="5"/>
      <c r="V584" s="5"/>
      <c r="W584" s="5">
        <v>0</v>
      </c>
      <c r="X584" s="5">
        <v>1</v>
      </c>
      <c r="Y584" s="5">
        <v>0</v>
      </c>
      <c r="Z584" s="5">
        <v>0</v>
      </c>
      <c r="AA584" s="5">
        <v>1</v>
      </c>
      <c r="AB584" s="5">
        <v>0</v>
      </c>
    </row>
    <row r="585" spans="1:28" x14ac:dyDescent="0.2">
      <c r="A585" s="5">
        <v>50</v>
      </c>
      <c r="B585" s="5">
        <v>0</v>
      </c>
      <c r="C585" s="5">
        <v>0</v>
      </c>
      <c r="D585" s="5">
        <v>1</v>
      </c>
      <c r="E585" s="5">
        <v>215</v>
      </c>
      <c r="F585" s="5">
        <f>ROUND(Source!AT567,O585)</f>
        <v>0</v>
      </c>
      <c r="G585" s="5" t="s">
        <v>275</v>
      </c>
      <c r="H585" s="5" t="s">
        <v>276</v>
      </c>
      <c r="I585" s="5"/>
      <c r="J585" s="5"/>
      <c r="K585" s="5">
        <v>215</v>
      </c>
      <c r="L585" s="5">
        <v>17</v>
      </c>
      <c r="M585" s="5">
        <v>3</v>
      </c>
      <c r="N585" s="5" t="s">
        <v>3</v>
      </c>
      <c r="O585" s="5">
        <v>2</v>
      </c>
      <c r="P585" s="5">
        <f>ROUND(Source!EL567,O585)</f>
        <v>0</v>
      </c>
      <c r="Q585" s="5"/>
      <c r="R585" s="5"/>
      <c r="S585" s="5"/>
      <c r="T585" s="5"/>
      <c r="U585" s="5"/>
      <c r="V585" s="5"/>
      <c r="W585" s="5">
        <v>0</v>
      </c>
      <c r="X585" s="5">
        <v>1</v>
      </c>
      <c r="Y585" s="5">
        <v>0</v>
      </c>
      <c r="Z585" s="5">
        <v>0</v>
      </c>
      <c r="AA585" s="5">
        <v>1</v>
      </c>
      <c r="AB585" s="5">
        <v>0</v>
      </c>
    </row>
    <row r="586" spans="1:28" x14ac:dyDescent="0.2">
      <c r="A586" s="5">
        <v>50</v>
      </c>
      <c r="B586" s="5">
        <v>0</v>
      </c>
      <c r="C586" s="5">
        <v>0</v>
      </c>
      <c r="D586" s="5">
        <v>1</v>
      </c>
      <c r="E586" s="5">
        <v>217</v>
      </c>
      <c r="F586" s="5">
        <f>ROUND(Source!AU567,O586)</f>
        <v>29341.74</v>
      </c>
      <c r="G586" s="5" t="s">
        <v>277</v>
      </c>
      <c r="H586" s="5" t="s">
        <v>278</v>
      </c>
      <c r="I586" s="5"/>
      <c r="J586" s="5"/>
      <c r="K586" s="5">
        <v>217</v>
      </c>
      <c r="L586" s="5">
        <v>18</v>
      </c>
      <c r="M586" s="5">
        <v>3</v>
      </c>
      <c r="N586" s="5" t="s">
        <v>3</v>
      </c>
      <c r="O586" s="5">
        <v>2</v>
      </c>
      <c r="P586" s="5">
        <f>ROUND(Source!EM567,O586)</f>
        <v>29341.74</v>
      </c>
      <c r="Q586" s="5"/>
      <c r="R586" s="5"/>
      <c r="S586" s="5"/>
      <c r="T586" s="5"/>
      <c r="U586" s="5"/>
      <c r="V586" s="5"/>
      <c r="W586" s="5">
        <v>29341.74</v>
      </c>
      <c r="X586" s="5">
        <v>1</v>
      </c>
      <c r="Y586" s="5">
        <v>29341.74</v>
      </c>
      <c r="Z586" s="5">
        <v>29341.74</v>
      </c>
      <c r="AA586" s="5">
        <v>1</v>
      </c>
      <c r="AB586" s="5">
        <v>29341.74</v>
      </c>
    </row>
    <row r="587" spans="1:28" x14ac:dyDescent="0.2">
      <c r="A587" s="5">
        <v>50</v>
      </c>
      <c r="B587" s="5">
        <v>0</v>
      </c>
      <c r="C587" s="5">
        <v>0</v>
      </c>
      <c r="D587" s="5">
        <v>1</v>
      </c>
      <c r="E587" s="5">
        <v>230</v>
      </c>
      <c r="F587" s="5">
        <f>ROUND(Source!BA567,O587)</f>
        <v>0</v>
      </c>
      <c r="G587" s="5" t="s">
        <v>279</v>
      </c>
      <c r="H587" s="5" t="s">
        <v>280</v>
      </c>
      <c r="I587" s="5"/>
      <c r="J587" s="5"/>
      <c r="K587" s="5">
        <v>230</v>
      </c>
      <c r="L587" s="5">
        <v>19</v>
      </c>
      <c r="M587" s="5">
        <v>3</v>
      </c>
      <c r="N587" s="5" t="s">
        <v>3</v>
      </c>
      <c r="O587" s="5">
        <v>2</v>
      </c>
      <c r="P587" s="5">
        <f>ROUND(Source!ES567,O587)</f>
        <v>0</v>
      </c>
      <c r="Q587" s="5"/>
      <c r="R587" s="5"/>
      <c r="S587" s="5"/>
      <c r="T587" s="5"/>
      <c r="U587" s="5"/>
      <c r="V587" s="5"/>
      <c r="W587" s="5">
        <v>0</v>
      </c>
      <c r="X587" s="5">
        <v>1</v>
      </c>
      <c r="Y587" s="5">
        <v>0</v>
      </c>
      <c r="Z587" s="5">
        <v>0</v>
      </c>
      <c r="AA587" s="5">
        <v>1</v>
      </c>
      <c r="AB587" s="5">
        <v>0</v>
      </c>
    </row>
    <row r="588" spans="1:28" x14ac:dyDescent="0.2">
      <c r="A588" s="5">
        <v>50</v>
      </c>
      <c r="B588" s="5">
        <v>0</v>
      </c>
      <c r="C588" s="5">
        <v>0</v>
      </c>
      <c r="D588" s="5">
        <v>1</v>
      </c>
      <c r="E588" s="5">
        <v>206</v>
      </c>
      <c r="F588" s="5">
        <f>ROUND(Source!T567,O588)</f>
        <v>0</v>
      </c>
      <c r="G588" s="5" t="s">
        <v>281</v>
      </c>
      <c r="H588" s="5" t="s">
        <v>282</v>
      </c>
      <c r="I588" s="5"/>
      <c r="J588" s="5"/>
      <c r="K588" s="5">
        <v>206</v>
      </c>
      <c r="L588" s="5">
        <v>20</v>
      </c>
      <c r="M588" s="5">
        <v>3</v>
      </c>
      <c r="N588" s="5" t="s">
        <v>3</v>
      </c>
      <c r="O588" s="5">
        <v>2</v>
      </c>
      <c r="P588" s="5">
        <f>ROUND(Source!DL567,O588)</f>
        <v>0</v>
      </c>
      <c r="Q588" s="5"/>
      <c r="R588" s="5"/>
      <c r="S588" s="5"/>
      <c r="T588" s="5"/>
      <c r="U588" s="5"/>
      <c r="V588" s="5"/>
      <c r="W588" s="5">
        <v>0</v>
      </c>
      <c r="X588" s="5">
        <v>1</v>
      </c>
      <c r="Y588" s="5">
        <v>0</v>
      </c>
      <c r="Z588" s="5">
        <v>0</v>
      </c>
      <c r="AA588" s="5">
        <v>1</v>
      </c>
      <c r="AB588" s="5">
        <v>0</v>
      </c>
    </row>
    <row r="589" spans="1:28" x14ac:dyDescent="0.2">
      <c r="A589" s="5">
        <v>50</v>
      </c>
      <c r="B589" s="5">
        <v>0</v>
      </c>
      <c r="C589" s="5">
        <v>0</v>
      </c>
      <c r="D589" s="5">
        <v>1</v>
      </c>
      <c r="E589" s="5">
        <v>207</v>
      </c>
      <c r="F589" s="5">
        <f>ROUND(Source!U567,O589)</f>
        <v>12.95712</v>
      </c>
      <c r="G589" s="5" t="s">
        <v>283</v>
      </c>
      <c r="H589" s="5" t="s">
        <v>284</v>
      </c>
      <c r="I589" s="5"/>
      <c r="J589" s="5"/>
      <c r="K589" s="5">
        <v>207</v>
      </c>
      <c r="L589" s="5">
        <v>21</v>
      </c>
      <c r="M589" s="5">
        <v>3</v>
      </c>
      <c r="N589" s="5" t="s">
        <v>3</v>
      </c>
      <c r="O589" s="5">
        <v>7</v>
      </c>
      <c r="P589" s="5">
        <f>ROUND(Source!DM567,O589)</f>
        <v>12.95712</v>
      </c>
      <c r="Q589" s="5"/>
      <c r="R589" s="5"/>
      <c r="S589" s="5"/>
      <c r="T589" s="5"/>
      <c r="U589" s="5"/>
      <c r="V589" s="5"/>
      <c r="W589" s="5">
        <v>12.95712</v>
      </c>
      <c r="X589" s="5">
        <v>1</v>
      </c>
      <c r="Y589" s="5">
        <v>12.95712</v>
      </c>
      <c r="Z589" s="5">
        <v>12.95712</v>
      </c>
      <c r="AA589" s="5">
        <v>1</v>
      </c>
      <c r="AB589" s="5">
        <v>12.95712</v>
      </c>
    </row>
    <row r="590" spans="1:28" x14ac:dyDescent="0.2">
      <c r="A590" s="5">
        <v>50</v>
      </c>
      <c r="B590" s="5">
        <v>0</v>
      </c>
      <c r="C590" s="5">
        <v>0</v>
      </c>
      <c r="D590" s="5">
        <v>1</v>
      </c>
      <c r="E590" s="5">
        <v>208</v>
      </c>
      <c r="F590" s="5">
        <f>ROUND(Source!V567,O590)</f>
        <v>0</v>
      </c>
      <c r="G590" s="5" t="s">
        <v>285</v>
      </c>
      <c r="H590" s="5" t="s">
        <v>286</v>
      </c>
      <c r="I590" s="5"/>
      <c r="J590" s="5"/>
      <c r="K590" s="5">
        <v>208</v>
      </c>
      <c r="L590" s="5">
        <v>22</v>
      </c>
      <c r="M590" s="5">
        <v>3</v>
      </c>
      <c r="N590" s="5" t="s">
        <v>3</v>
      </c>
      <c r="O590" s="5">
        <v>7</v>
      </c>
      <c r="P590" s="5">
        <f>ROUND(Source!DN567,O590)</f>
        <v>0</v>
      </c>
      <c r="Q590" s="5"/>
      <c r="R590" s="5"/>
      <c r="S590" s="5"/>
      <c r="T590" s="5"/>
      <c r="U590" s="5"/>
      <c r="V590" s="5"/>
      <c r="W590" s="5">
        <v>0</v>
      </c>
      <c r="X590" s="5">
        <v>1</v>
      </c>
      <c r="Y590" s="5">
        <v>0</v>
      </c>
      <c r="Z590" s="5">
        <v>0</v>
      </c>
      <c r="AA590" s="5">
        <v>1</v>
      </c>
      <c r="AB590" s="5">
        <v>0</v>
      </c>
    </row>
    <row r="591" spans="1:28" x14ac:dyDescent="0.2">
      <c r="A591" s="5">
        <v>50</v>
      </c>
      <c r="B591" s="5">
        <v>0</v>
      </c>
      <c r="C591" s="5">
        <v>0</v>
      </c>
      <c r="D591" s="5">
        <v>1</v>
      </c>
      <c r="E591" s="5">
        <v>209</v>
      </c>
      <c r="F591" s="5">
        <f>ROUND(Source!W567,O591)</f>
        <v>0</v>
      </c>
      <c r="G591" s="5" t="s">
        <v>287</v>
      </c>
      <c r="H591" s="5" t="s">
        <v>288</v>
      </c>
      <c r="I591" s="5"/>
      <c r="J591" s="5"/>
      <c r="K591" s="5">
        <v>209</v>
      </c>
      <c r="L591" s="5">
        <v>23</v>
      </c>
      <c r="M591" s="5">
        <v>3</v>
      </c>
      <c r="N591" s="5" t="s">
        <v>3</v>
      </c>
      <c r="O591" s="5">
        <v>2</v>
      </c>
      <c r="P591" s="5">
        <f>ROUND(Source!DO567,O591)</f>
        <v>0</v>
      </c>
      <c r="Q591" s="5"/>
      <c r="R591" s="5"/>
      <c r="S591" s="5"/>
      <c r="T591" s="5"/>
      <c r="U591" s="5"/>
      <c r="V591" s="5"/>
      <c r="W591" s="5">
        <v>0</v>
      </c>
      <c r="X591" s="5">
        <v>1</v>
      </c>
      <c r="Y591" s="5">
        <v>0</v>
      </c>
      <c r="Z591" s="5">
        <v>0</v>
      </c>
      <c r="AA591" s="5">
        <v>1</v>
      </c>
      <c r="AB591" s="5">
        <v>0</v>
      </c>
    </row>
    <row r="592" spans="1:28" x14ac:dyDescent="0.2">
      <c r="A592" s="5">
        <v>50</v>
      </c>
      <c r="B592" s="5">
        <v>0</v>
      </c>
      <c r="C592" s="5">
        <v>0</v>
      </c>
      <c r="D592" s="5">
        <v>1</v>
      </c>
      <c r="E592" s="5">
        <v>233</v>
      </c>
      <c r="F592" s="5">
        <f>ROUND(Source!BD567,O592)</f>
        <v>0</v>
      </c>
      <c r="G592" s="5" t="s">
        <v>289</v>
      </c>
      <c r="H592" s="5" t="s">
        <v>290</v>
      </c>
      <c r="I592" s="5"/>
      <c r="J592" s="5"/>
      <c r="K592" s="5">
        <v>233</v>
      </c>
      <c r="L592" s="5">
        <v>24</v>
      </c>
      <c r="M592" s="5">
        <v>3</v>
      </c>
      <c r="N592" s="5" t="s">
        <v>3</v>
      </c>
      <c r="O592" s="5">
        <v>2</v>
      </c>
      <c r="P592" s="5">
        <f>ROUND(Source!EV567,O592)</f>
        <v>0</v>
      </c>
      <c r="Q592" s="5"/>
      <c r="R592" s="5"/>
      <c r="S592" s="5"/>
      <c r="T592" s="5"/>
      <c r="U592" s="5"/>
      <c r="V592" s="5"/>
      <c r="W592" s="5">
        <v>0</v>
      </c>
      <c r="X592" s="5">
        <v>1</v>
      </c>
      <c r="Y592" s="5">
        <v>0</v>
      </c>
      <c r="Z592" s="5">
        <v>0</v>
      </c>
      <c r="AA592" s="5">
        <v>1</v>
      </c>
      <c r="AB592" s="5">
        <v>0</v>
      </c>
    </row>
    <row r="593" spans="1:206" x14ac:dyDescent="0.2">
      <c r="A593" s="5">
        <v>50</v>
      </c>
      <c r="B593" s="5">
        <v>0</v>
      </c>
      <c r="C593" s="5">
        <v>0</v>
      </c>
      <c r="D593" s="5">
        <v>1</v>
      </c>
      <c r="E593" s="5">
        <v>210</v>
      </c>
      <c r="F593" s="5">
        <f>ROUND(Source!X567,O593)</f>
        <v>10339.469999999999</v>
      </c>
      <c r="G593" s="5" t="s">
        <v>291</v>
      </c>
      <c r="H593" s="5" t="s">
        <v>292</v>
      </c>
      <c r="I593" s="5"/>
      <c r="J593" s="5"/>
      <c r="K593" s="5">
        <v>210</v>
      </c>
      <c r="L593" s="5">
        <v>25</v>
      </c>
      <c r="M593" s="5">
        <v>3</v>
      </c>
      <c r="N593" s="5" t="s">
        <v>3</v>
      </c>
      <c r="O593" s="5">
        <v>2</v>
      </c>
      <c r="P593" s="5">
        <f>ROUND(Source!DP567,O593)</f>
        <v>10339.469999999999</v>
      </c>
      <c r="Q593" s="5"/>
      <c r="R593" s="5"/>
      <c r="S593" s="5"/>
      <c r="T593" s="5"/>
      <c r="U593" s="5"/>
      <c r="V593" s="5"/>
      <c r="W593" s="5">
        <v>10339.469999999999</v>
      </c>
      <c r="X593" s="5">
        <v>1</v>
      </c>
      <c r="Y593" s="5">
        <v>10339.469999999999</v>
      </c>
      <c r="Z593" s="5">
        <v>10339.469999999999</v>
      </c>
      <c r="AA593" s="5">
        <v>1</v>
      </c>
      <c r="AB593" s="5">
        <v>10339.469999999999</v>
      </c>
    </row>
    <row r="594" spans="1:206" x14ac:dyDescent="0.2">
      <c r="A594" s="5">
        <v>50</v>
      </c>
      <c r="B594" s="5">
        <v>0</v>
      </c>
      <c r="C594" s="5">
        <v>0</v>
      </c>
      <c r="D594" s="5">
        <v>1</v>
      </c>
      <c r="E594" s="5">
        <v>211</v>
      </c>
      <c r="F594" s="5">
        <f>ROUND(Source!Y567,O594)</f>
        <v>5030.01</v>
      </c>
      <c r="G594" s="5" t="s">
        <v>293</v>
      </c>
      <c r="H594" s="5" t="s">
        <v>294</v>
      </c>
      <c r="I594" s="5"/>
      <c r="J594" s="5"/>
      <c r="K594" s="5">
        <v>211</v>
      </c>
      <c r="L594" s="5">
        <v>26</v>
      </c>
      <c r="M594" s="5">
        <v>3</v>
      </c>
      <c r="N594" s="5" t="s">
        <v>3</v>
      </c>
      <c r="O594" s="5">
        <v>2</v>
      </c>
      <c r="P594" s="5">
        <f>ROUND(Source!DQ567,O594)</f>
        <v>5030.01</v>
      </c>
      <c r="Q594" s="5"/>
      <c r="R594" s="5"/>
      <c r="S594" s="5"/>
      <c r="T594" s="5"/>
      <c r="U594" s="5"/>
      <c r="V594" s="5"/>
      <c r="W594" s="5">
        <v>5030.01</v>
      </c>
      <c r="X594" s="5">
        <v>1</v>
      </c>
      <c r="Y594" s="5">
        <v>5030.01</v>
      </c>
      <c r="Z594" s="5">
        <v>5030.01</v>
      </c>
      <c r="AA594" s="5">
        <v>1</v>
      </c>
      <c r="AB594" s="5">
        <v>5030.01</v>
      </c>
    </row>
    <row r="595" spans="1:206" x14ac:dyDescent="0.2">
      <c r="A595" s="5">
        <v>50</v>
      </c>
      <c r="B595" s="5">
        <v>0</v>
      </c>
      <c r="C595" s="5">
        <v>0</v>
      </c>
      <c r="D595" s="5">
        <v>1</v>
      </c>
      <c r="E595" s="5">
        <v>224</v>
      </c>
      <c r="F595" s="5">
        <f>ROUND(Source!AR567,O595)</f>
        <v>29341.74</v>
      </c>
      <c r="G595" s="5" t="s">
        <v>295</v>
      </c>
      <c r="H595" s="5" t="s">
        <v>296</v>
      </c>
      <c r="I595" s="5"/>
      <c r="J595" s="5"/>
      <c r="K595" s="5">
        <v>224</v>
      </c>
      <c r="L595" s="5">
        <v>27</v>
      </c>
      <c r="M595" s="5">
        <v>3</v>
      </c>
      <c r="N595" s="5" t="s">
        <v>3</v>
      </c>
      <c r="O595" s="5">
        <v>2</v>
      </c>
      <c r="P595" s="5">
        <f>ROUND(Source!EJ567,O595)</f>
        <v>29341.74</v>
      </c>
      <c r="Q595" s="5"/>
      <c r="R595" s="5"/>
      <c r="S595" s="5"/>
      <c r="T595" s="5"/>
      <c r="U595" s="5"/>
      <c r="V595" s="5"/>
      <c r="W595" s="5">
        <v>29341.74</v>
      </c>
      <c r="X595" s="5">
        <v>1</v>
      </c>
      <c r="Y595" s="5">
        <v>29341.74</v>
      </c>
      <c r="Z595" s="5">
        <v>29341.74</v>
      </c>
      <c r="AA595" s="5">
        <v>1</v>
      </c>
      <c r="AB595" s="5">
        <v>29341.74</v>
      </c>
    </row>
    <row r="597" spans="1:206" x14ac:dyDescent="0.2">
      <c r="A597" s="3">
        <v>51</v>
      </c>
      <c r="B597" s="3">
        <f>B534</f>
        <v>1</v>
      </c>
      <c r="C597" s="3">
        <f>A534</f>
        <v>3</v>
      </c>
      <c r="D597" s="3">
        <f>ROW(A534)</f>
        <v>534</v>
      </c>
      <c r="E597" s="3"/>
      <c r="F597" s="3" t="str">
        <f>IF(F534&lt;&gt;"",F534,"")</f>
        <v>09-01-01</v>
      </c>
      <c r="G597" s="3" t="str">
        <f>IF(G534&lt;&gt;"",G534,"")</f>
        <v>ПНР ВЛИ-0,4 кВ</v>
      </c>
      <c r="H597" s="3">
        <v>0</v>
      </c>
      <c r="I597" s="3"/>
      <c r="J597" s="3"/>
      <c r="K597" s="3"/>
      <c r="L597" s="3"/>
      <c r="M597" s="3"/>
      <c r="N597" s="3"/>
      <c r="O597" s="3">
        <f t="shared" ref="O597:T597" si="651">ROUND(O567+AB597,2)</f>
        <v>13972.26</v>
      </c>
      <c r="P597" s="3">
        <f t="shared" si="651"/>
        <v>0</v>
      </c>
      <c r="Q597" s="3">
        <f t="shared" si="651"/>
        <v>0</v>
      </c>
      <c r="R597" s="3">
        <f t="shared" si="651"/>
        <v>0</v>
      </c>
      <c r="S597" s="3">
        <f t="shared" si="651"/>
        <v>13972.26</v>
      </c>
      <c r="T597" s="3">
        <f t="shared" si="651"/>
        <v>0</v>
      </c>
      <c r="U597" s="3">
        <f>U567+AH597</f>
        <v>12.95712</v>
      </c>
      <c r="V597" s="3">
        <f>V567+AI597</f>
        <v>0</v>
      </c>
      <c r="W597" s="3">
        <f>ROUND(W567+AJ597,2)</f>
        <v>0</v>
      </c>
      <c r="X597" s="3">
        <f>ROUND(X567+AK597,2)</f>
        <v>10339.469999999999</v>
      </c>
      <c r="Y597" s="3">
        <f>ROUND(Y567+AL597,2)</f>
        <v>5030.01</v>
      </c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>
        <f t="shared" ref="AO597:BD597" si="652">ROUND(AO567+BX597,2)</f>
        <v>0</v>
      </c>
      <c r="AP597" s="3">
        <f t="shared" si="652"/>
        <v>0</v>
      </c>
      <c r="AQ597" s="3">
        <f t="shared" si="652"/>
        <v>0</v>
      </c>
      <c r="AR597" s="3">
        <f t="shared" si="652"/>
        <v>29341.74</v>
      </c>
      <c r="AS597" s="3">
        <f t="shared" si="652"/>
        <v>0</v>
      </c>
      <c r="AT597" s="3">
        <f t="shared" si="652"/>
        <v>0</v>
      </c>
      <c r="AU597" s="3">
        <f t="shared" si="652"/>
        <v>29341.74</v>
      </c>
      <c r="AV597" s="3">
        <f t="shared" si="652"/>
        <v>0</v>
      </c>
      <c r="AW597" s="3">
        <f t="shared" si="652"/>
        <v>0</v>
      </c>
      <c r="AX597" s="3">
        <f t="shared" si="652"/>
        <v>0</v>
      </c>
      <c r="AY597" s="3">
        <f t="shared" si="652"/>
        <v>0</v>
      </c>
      <c r="AZ597" s="3">
        <f t="shared" si="652"/>
        <v>0</v>
      </c>
      <c r="BA597" s="3">
        <f t="shared" si="652"/>
        <v>0</v>
      </c>
      <c r="BB597" s="3">
        <f t="shared" si="652"/>
        <v>0</v>
      </c>
      <c r="BC597" s="3">
        <f t="shared" si="652"/>
        <v>0</v>
      </c>
      <c r="BD597" s="3">
        <f t="shared" si="652"/>
        <v>0</v>
      </c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  <c r="BX597" s="3"/>
      <c r="BY597" s="3"/>
      <c r="BZ597" s="3"/>
      <c r="CA597" s="3"/>
      <c r="CB597" s="3"/>
      <c r="CC597" s="3"/>
      <c r="CD597" s="3"/>
      <c r="CE597" s="3"/>
      <c r="CF597" s="3"/>
      <c r="CG597" s="3"/>
      <c r="CH597" s="3"/>
      <c r="CI597" s="3"/>
      <c r="CJ597" s="3"/>
      <c r="CK597" s="3"/>
      <c r="CL597" s="3"/>
      <c r="CM597" s="3"/>
      <c r="CN597" s="3"/>
      <c r="CO597" s="3"/>
      <c r="CP597" s="3"/>
      <c r="CQ597" s="3"/>
      <c r="CR597" s="3"/>
      <c r="CS597" s="3"/>
      <c r="CT597" s="3"/>
      <c r="CU597" s="3"/>
      <c r="CV597" s="3"/>
      <c r="CW597" s="3"/>
      <c r="CX597" s="3"/>
      <c r="CY597" s="3"/>
      <c r="CZ597" s="3"/>
      <c r="DA597" s="3"/>
      <c r="DB597" s="3"/>
      <c r="DC597" s="3"/>
      <c r="DD597" s="3"/>
      <c r="DE597" s="3"/>
      <c r="DF597" s="3"/>
      <c r="DG597" s="4">
        <f t="shared" ref="DG597:DL597" si="653">ROUND(DG567+DT597,2)</f>
        <v>13972.26</v>
      </c>
      <c r="DH597" s="4">
        <f t="shared" si="653"/>
        <v>0</v>
      </c>
      <c r="DI597" s="4">
        <f t="shared" si="653"/>
        <v>0</v>
      </c>
      <c r="DJ597" s="4">
        <f t="shared" si="653"/>
        <v>0</v>
      </c>
      <c r="DK597" s="4">
        <f t="shared" si="653"/>
        <v>13972.26</v>
      </c>
      <c r="DL597" s="4">
        <f t="shared" si="653"/>
        <v>0</v>
      </c>
      <c r="DM597" s="4">
        <f>DM567+DZ597</f>
        <v>12.95712</v>
      </c>
      <c r="DN597" s="4">
        <f>DN567+EA597</f>
        <v>0</v>
      </c>
      <c r="DO597" s="4">
        <f>ROUND(DO567+EB597,2)</f>
        <v>0</v>
      </c>
      <c r="DP597" s="4">
        <f>ROUND(DP567+EC597,2)</f>
        <v>10339.469999999999</v>
      </c>
      <c r="DQ597" s="4">
        <f>ROUND(DQ567+ED597,2)</f>
        <v>5030.01</v>
      </c>
      <c r="DR597" s="4"/>
      <c r="DS597" s="4"/>
      <c r="DT597" s="4"/>
      <c r="DU597" s="4"/>
      <c r="DV597" s="4"/>
      <c r="DW597" s="4"/>
      <c r="DX597" s="4"/>
      <c r="DY597" s="4"/>
      <c r="DZ597" s="4"/>
      <c r="EA597" s="4"/>
      <c r="EB597" s="4"/>
      <c r="EC597" s="4"/>
      <c r="ED597" s="4"/>
      <c r="EE597" s="4"/>
      <c r="EF597" s="4"/>
      <c r="EG597" s="4">
        <f t="shared" ref="EG597:EV597" si="654">ROUND(EG567+FP597,2)</f>
        <v>0</v>
      </c>
      <c r="EH597" s="4">
        <f t="shared" si="654"/>
        <v>0</v>
      </c>
      <c r="EI597" s="4">
        <f t="shared" si="654"/>
        <v>0</v>
      </c>
      <c r="EJ597" s="4">
        <f t="shared" si="654"/>
        <v>29341.74</v>
      </c>
      <c r="EK597" s="4">
        <f t="shared" si="654"/>
        <v>0</v>
      </c>
      <c r="EL597" s="4">
        <f t="shared" si="654"/>
        <v>0</v>
      </c>
      <c r="EM597" s="4">
        <f t="shared" si="654"/>
        <v>29341.74</v>
      </c>
      <c r="EN597" s="4">
        <f t="shared" si="654"/>
        <v>0</v>
      </c>
      <c r="EO597" s="4">
        <f t="shared" si="654"/>
        <v>0</v>
      </c>
      <c r="EP597" s="4">
        <f t="shared" si="654"/>
        <v>0</v>
      </c>
      <c r="EQ597" s="4">
        <f t="shared" si="654"/>
        <v>0</v>
      </c>
      <c r="ER597" s="4">
        <f t="shared" si="654"/>
        <v>0</v>
      </c>
      <c r="ES597" s="4">
        <f t="shared" si="654"/>
        <v>0</v>
      </c>
      <c r="ET597" s="4">
        <f t="shared" si="654"/>
        <v>0</v>
      </c>
      <c r="EU597" s="4">
        <f t="shared" si="654"/>
        <v>0</v>
      </c>
      <c r="EV597" s="4">
        <f t="shared" si="654"/>
        <v>0</v>
      </c>
      <c r="EW597" s="4"/>
      <c r="EX597" s="4"/>
      <c r="EY597" s="4"/>
      <c r="EZ597" s="4"/>
      <c r="FA597" s="4"/>
      <c r="FB597" s="4"/>
      <c r="FC597" s="4"/>
      <c r="FD597" s="4"/>
      <c r="FE597" s="4"/>
      <c r="FF597" s="4"/>
      <c r="FG597" s="4"/>
      <c r="FH597" s="4"/>
      <c r="FI597" s="4"/>
      <c r="FJ597" s="4"/>
      <c r="FK597" s="4"/>
      <c r="FL597" s="4"/>
      <c r="FM597" s="4"/>
      <c r="FN597" s="4"/>
      <c r="FO597" s="4"/>
      <c r="FP597" s="4"/>
      <c r="FQ597" s="4"/>
      <c r="FR597" s="4"/>
      <c r="FS597" s="4"/>
      <c r="FT597" s="4"/>
      <c r="FU597" s="4"/>
      <c r="FV597" s="4"/>
      <c r="FW597" s="4"/>
      <c r="FX597" s="4"/>
      <c r="FY597" s="4"/>
      <c r="FZ597" s="4"/>
      <c r="GA597" s="4"/>
      <c r="GB597" s="4"/>
      <c r="GC597" s="4"/>
      <c r="GD597" s="4"/>
      <c r="GE597" s="4"/>
      <c r="GF597" s="4"/>
      <c r="GG597" s="4"/>
      <c r="GH597" s="4"/>
      <c r="GI597" s="4"/>
      <c r="GJ597" s="4"/>
      <c r="GK597" s="4"/>
      <c r="GL597" s="4"/>
      <c r="GM597" s="4"/>
      <c r="GN597" s="4"/>
      <c r="GO597" s="4"/>
      <c r="GP597" s="4"/>
      <c r="GQ597" s="4"/>
      <c r="GR597" s="4"/>
      <c r="GS597" s="4"/>
      <c r="GT597" s="4"/>
      <c r="GU597" s="4"/>
      <c r="GV597" s="4"/>
      <c r="GW597" s="4"/>
      <c r="GX597" s="4">
        <v>0</v>
      </c>
    </row>
    <row r="599" spans="1:206" x14ac:dyDescent="0.2">
      <c r="A599" s="5">
        <v>50</v>
      </c>
      <c r="B599" s="5">
        <v>0</v>
      </c>
      <c r="C599" s="5">
        <v>0</v>
      </c>
      <c r="D599" s="5">
        <v>1</v>
      </c>
      <c r="E599" s="5">
        <v>201</v>
      </c>
      <c r="F599" s="5">
        <f>ROUND(Source!O597,O599)</f>
        <v>13972.26</v>
      </c>
      <c r="G599" s="5" t="s">
        <v>243</v>
      </c>
      <c r="H599" s="5" t="s">
        <v>244</v>
      </c>
      <c r="I599" s="5"/>
      <c r="J599" s="5"/>
      <c r="K599" s="5">
        <v>201</v>
      </c>
      <c r="L599" s="5">
        <v>1</v>
      </c>
      <c r="M599" s="5">
        <v>3</v>
      </c>
      <c r="N599" s="5" t="s">
        <v>3</v>
      </c>
      <c r="O599" s="5">
        <v>2</v>
      </c>
      <c r="P599" s="5">
        <f>ROUND(Source!DG597,O599)</f>
        <v>13972.26</v>
      </c>
      <c r="Q599" s="5"/>
      <c r="R599" s="5"/>
      <c r="S599" s="5"/>
      <c r="T599" s="5"/>
      <c r="U599" s="5"/>
      <c r="V599" s="5"/>
      <c r="W599" s="5">
        <v>13972.260000000002</v>
      </c>
      <c r="X599" s="5">
        <v>1</v>
      </c>
      <c r="Y599" s="5">
        <v>13972.260000000002</v>
      </c>
      <c r="Z599" s="5">
        <v>13972.260000000002</v>
      </c>
      <c r="AA599" s="5">
        <v>1</v>
      </c>
      <c r="AB599" s="5">
        <v>13972.260000000002</v>
      </c>
    </row>
    <row r="600" spans="1:206" x14ac:dyDescent="0.2">
      <c r="A600" s="5">
        <v>50</v>
      </c>
      <c r="B600" s="5">
        <v>0</v>
      </c>
      <c r="C600" s="5">
        <v>0</v>
      </c>
      <c r="D600" s="5">
        <v>1</v>
      </c>
      <c r="E600" s="5">
        <v>202</v>
      </c>
      <c r="F600" s="5">
        <f>ROUND(Source!P597,O600)</f>
        <v>0</v>
      </c>
      <c r="G600" s="5" t="s">
        <v>245</v>
      </c>
      <c r="H600" s="5" t="s">
        <v>246</v>
      </c>
      <c r="I600" s="5"/>
      <c r="J600" s="5"/>
      <c r="K600" s="5">
        <v>202</v>
      </c>
      <c r="L600" s="5">
        <v>2</v>
      </c>
      <c r="M600" s="5">
        <v>3</v>
      </c>
      <c r="N600" s="5" t="s">
        <v>3</v>
      </c>
      <c r="O600" s="5">
        <v>2</v>
      </c>
      <c r="P600" s="5">
        <f>ROUND(Source!DH597,O600)</f>
        <v>0</v>
      </c>
      <c r="Q600" s="5"/>
      <c r="R600" s="5"/>
      <c r="S600" s="5"/>
      <c r="T600" s="5"/>
      <c r="U600" s="5"/>
      <c r="V600" s="5"/>
      <c r="W600" s="5">
        <v>0</v>
      </c>
      <c r="X600" s="5">
        <v>1</v>
      </c>
      <c r="Y600" s="5">
        <v>0</v>
      </c>
      <c r="Z600" s="5">
        <v>0</v>
      </c>
      <c r="AA600" s="5">
        <v>1</v>
      </c>
      <c r="AB600" s="5">
        <v>0</v>
      </c>
    </row>
    <row r="601" spans="1:206" x14ac:dyDescent="0.2">
      <c r="A601" s="5">
        <v>50</v>
      </c>
      <c r="B601" s="5">
        <v>0</v>
      </c>
      <c r="C601" s="5">
        <v>0</v>
      </c>
      <c r="D601" s="5">
        <v>1</v>
      </c>
      <c r="E601" s="5">
        <v>222</v>
      </c>
      <c r="F601" s="5">
        <f>ROUND(Source!AO597,O601)</f>
        <v>0</v>
      </c>
      <c r="G601" s="5" t="s">
        <v>247</v>
      </c>
      <c r="H601" s="5" t="s">
        <v>248</v>
      </c>
      <c r="I601" s="5"/>
      <c r="J601" s="5"/>
      <c r="K601" s="5">
        <v>222</v>
      </c>
      <c r="L601" s="5">
        <v>3</v>
      </c>
      <c r="M601" s="5">
        <v>3</v>
      </c>
      <c r="N601" s="5" t="s">
        <v>3</v>
      </c>
      <c r="O601" s="5">
        <v>2</v>
      </c>
      <c r="P601" s="5">
        <f>ROUND(Source!EG597,O601)</f>
        <v>0</v>
      </c>
      <c r="Q601" s="5"/>
      <c r="R601" s="5"/>
      <c r="S601" s="5"/>
      <c r="T601" s="5"/>
      <c r="U601" s="5"/>
      <c r="V601" s="5"/>
      <c r="W601" s="5">
        <v>0</v>
      </c>
      <c r="X601" s="5">
        <v>1</v>
      </c>
      <c r="Y601" s="5">
        <v>0</v>
      </c>
      <c r="Z601" s="5">
        <v>0</v>
      </c>
      <c r="AA601" s="5">
        <v>1</v>
      </c>
      <c r="AB601" s="5">
        <v>0</v>
      </c>
    </row>
    <row r="602" spans="1:206" x14ac:dyDescent="0.2">
      <c r="A602" s="5">
        <v>50</v>
      </c>
      <c r="B602" s="5">
        <v>0</v>
      </c>
      <c r="C602" s="5">
        <v>0</v>
      </c>
      <c r="D602" s="5">
        <v>1</v>
      </c>
      <c r="E602" s="5">
        <v>225</v>
      </c>
      <c r="F602" s="5">
        <f>ROUND(Source!AV597,O602)</f>
        <v>0</v>
      </c>
      <c r="G602" s="5" t="s">
        <v>249</v>
      </c>
      <c r="H602" s="5" t="s">
        <v>250</v>
      </c>
      <c r="I602" s="5"/>
      <c r="J602" s="5"/>
      <c r="K602" s="5">
        <v>225</v>
      </c>
      <c r="L602" s="5">
        <v>4</v>
      </c>
      <c r="M602" s="5">
        <v>3</v>
      </c>
      <c r="N602" s="5" t="s">
        <v>3</v>
      </c>
      <c r="O602" s="5">
        <v>2</v>
      </c>
      <c r="P602" s="5">
        <f>ROUND(Source!EN597,O602)</f>
        <v>0</v>
      </c>
      <c r="Q602" s="5"/>
      <c r="R602" s="5"/>
      <c r="S602" s="5"/>
      <c r="T602" s="5"/>
      <c r="U602" s="5"/>
      <c r="V602" s="5"/>
      <c r="W602" s="5">
        <v>0</v>
      </c>
      <c r="X602" s="5">
        <v>1</v>
      </c>
      <c r="Y602" s="5">
        <v>0</v>
      </c>
      <c r="Z602" s="5">
        <v>0</v>
      </c>
      <c r="AA602" s="5">
        <v>1</v>
      </c>
      <c r="AB602" s="5">
        <v>0</v>
      </c>
    </row>
    <row r="603" spans="1:206" x14ac:dyDescent="0.2">
      <c r="A603" s="5">
        <v>50</v>
      </c>
      <c r="B603" s="5">
        <v>0</v>
      </c>
      <c r="C603" s="5">
        <v>0</v>
      </c>
      <c r="D603" s="5">
        <v>1</v>
      </c>
      <c r="E603" s="5">
        <v>226</v>
      </c>
      <c r="F603" s="5">
        <f>ROUND(Source!AW597,O603)</f>
        <v>0</v>
      </c>
      <c r="G603" s="5" t="s">
        <v>251</v>
      </c>
      <c r="H603" s="5" t="s">
        <v>252</v>
      </c>
      <c r="I603" s="5"/>
      <c r="J603" s="5"/>
      <c r="K603" s="5">
        <v>226</v>
      </c>
      <c r="L603" s="5">
        <v>5</v>
      </c>
      <c r="M603" s="5">
        <v>3</v>
      </c>
      <c r="N603" s="5" t="s">
        <v>3</v>
      </c>
      <c r="O603" s="5">
        <v>2</v>
      </c>
      <c r="P603" s="5">
        <f>ROUND(Source!EO597,O603)</f>
        <v>0</v>
      </c>
      <c r="Q603" s="5"/>
      <c r="R603" s="5"/>
      <c r="S603" s="5"/>
      <c r="T603" s="5"/>
      <c r="U603" s="5"/>
      <c r="V603" s="5"/>
      <c r="W603" s="5">
        <v>0</v>
      </c>
      <c r="X603" s="5">
        <v>1</v>
      </c>
      <c r="Y603" s="5">
        <v>0</v>
      </c>
      <c r="Z603" s="5">
        <v>0</v>
      </c>
      <c r="AA603" s="5">
        <v>1</v>
      </c>
      <c r="AB603" s="5">
        <v>0</v>
      </c>
    </row>
    <row r="604" spans="1:206" x14ac:dyDescent="0.2">
      <c r="A604" s="5">
        <v>50</v>
      </c>
      <c r="B604" s="5">
        <v>0</v>
      </c>
      <c r="C604" s="5">
        <v>0</v>
      </c>
      <c r="D604" s="5">
        <v>1</v>
      </c>
      <c r="E604" s="5">
        <v>227</v>
      </c>
      <c r="F604" s="5">
        <f>ROUND(Source!AX597,O604)</f>
        <v>0</v>
      </c>
      <c r="G604" s="5" t="s">
        <v>253</v>
      </c>
      <c r="H604" s="5" t="s">
        <v>254</v>
      </c>
      <c r="I604" s="5"/>
      <c r="J604" s="5"/>
      <c r="K604" s="5">
        <v>227</v>
      </c>
      <c r="L604" s="5">
        <v>6</v>
      </c>
      <c r="M604" s="5">
        <v>3</v>
      </c>
      <c r="N604" s="5" t="s">
        <v>3</v>
      </c>
      <c r="O604" s="5">
        <v>2</v>
      </c>
      <c r="P604" s="5">
        <f>ROUND(Source!EP597,O604)</f>
        <v>0</v>
      </c>
      <c r="Q604" s="5"/>
      <c r="R604" s="5"/>
      <c r="S604" s="5"/>
      <c r="T604" s="5"/>
      <c r="U604" s="5"/>
      <c r="V604" s="5"/>
      <c r="W604" s="5">
        <v>0</v>
      </c>
      <c r="X604" s="5">
        <v>1</v>
      </c>
      <c r="Y604" s="5">
        <v>0</v>
      </c>
      <c r="Z604" s="5">
        <v>0</v>
      </c>
      <c r="AA604" s="5">
        <v>1</v>
      </c>
      <c r="AB604" s="5">
        <v>0</v>
      </c>
    </row>
    <row r="605" spans="1:206" x14ac:dyDescent="0.2">
      <c r="A605" s="5">
        <v>50</v>
      </c>
      <c r="B605" s="5">
        <v>0</v>
      </c>
      <c r="C605" s="5">
        <v>0</v>
      </c>
      <c r="D605" s="5">
        <v>1</v>
      </c>
      <c r="E605" s="5">
        <v>228</v>
      </c>
      <c r="F605" s="5">
        <f>ROUND(Source!AY597,O605)</f>
        <v>0</v>
      </c>
      <c r="G605" s="5" t="s">
        <v>255</v>
      </c>
      <c r="H605" s="5" t="s">
        <v>256</v>
      </c>
      <c r="I605" s="5"/>
      <c r="J605" s="5"/>
      <c r="K605" s="5">
        <v>228</v>
      </c>
      <c r="L605" s="5">
        <v>7</v>
      </c>
      <c r="M605" s="5">
        <v>3</v>
      </c>
      <c r="N605" s="5" t="s">
        <v>3</v>
      </c>
      <c r="O605" s="5">
        <v>2</v>
      </c>
      <c r="P605" s="5">
        <f>ROUND(Source!EQ597,O605)</f>
        <v>0</v>
      </c>
      <c r="Q605" s="5"/>
      <c r="R605" s="5"/>
      <c r="S605" s="5"/>
      <c r="T605" s="5"/>
      <c r="U605" s="5"/>
      <c r="V605" s="5"/>
      <c r="W605" s="5">
        <v>0</v>
      </c>
      <c r="X605" s="5">
        <v>1</v>
      </c>
      <c r="Y605" s="5">
        <v>0</v>
      </c>
      <c r="Z605" s="5">
        <v>0</v>
      </c>
      <c r="AA605" s="5">
        <v>1</v>
      </c>
      <c r="AB605" s="5">
        <v>0</v>
      </c>
    </row>
    <row r="606" spans="1:206" x14ac:dyDescent="0.2">
      <c r="A606" s="5">
        <v>50</v>
      </c>
      <c r="B606" s="5">
        <v>0</v>
      </c>
      <c r="C606" s="5">
        <v>0</v>
      </c>
      <c r="D606" s="5">
        <v>1</v>
      </c>
      <c r="E606" s="5">
        <v>216</v>
      </c>
      <c r="F606" s="5">
        <f>ROUND(Source!AP597,O606)</f>
        <v>0</v>
      </c>
      <c r="G606" s="5" t="s">
        <v>257</v>
      </c>
      <c r="H606" s="5" t="s">
        <v>258</v>
      </c>
      <c r="I606" s="5"/>
      <c r="J606" s="5"/>
      <c r="K606" s="5">
        <v>216</v>
      </c>
      <c r="L606" s="5">
        <v>8</v>
      </c>
      <c r="M606" s="5">
        <v>3</v>
      </c>
      <c r="N606" s="5" t="s">
        <v>3</v>
      </c>
      <c r="O606" s="5">
        <v>2</v>
      </c>
      <c r="P606" s="5">
        <f>ROUND(Source!EH597,O606)</f>
        <v>0</v>
      </c>
      <c r="Q606" s="5"/>
      <c r="R606" s="5"/>
      <c r="S606" s="5"/>
      <c r="T606" s="5"/>
      <c r="U606" s="5"/>
      <c r="V606" s="5"/>
      <c r="W606" s="5">
        <v>0</v>
      </c>
      <c r="X606" s="5">
        <v>1</v>
      </c>
      <c r="Y606" s="5">
        <v>0</v>
      </c>
      <c r="Z606" s="5">
        <v>0</v>
      </c>
      <c r="AA606" s="5">
        <v>1</v>
      </c>
      <c r="AB606" s="5">
        <v>0</v>
      </c>
    </row>
    <row r="607" spans="1:206" x14ac:dyDescent="0.2">
      <c r="A607" s="5">
        <v>50</v>
      </c>
      <c r="B607" s="5">
        <v>0</v>
      </c>
      <c r="C607" s="5">
        <v>0</v>
      </c>
      <c r="D607" s="5">
        <v>1</v>
      </c>
      <c r="E607" s="5">
        <v>223</v>
      </c>
      <c r="F607" s="5">
        <f>ROUND(Source!AQ597,O607)</f>
        <v>0</v>
      </c>
      <c r="G607" s="5" t="s">
        <v>259</v>
      </c>
      <c r="H607" s="5" t="s">
        <v>260</v>
      </c>
      <c r="I607" s="5"/>
      <c r="J607" s="5"/>
      <c r="K607" s="5">
        <v>223</v>
      </c>
      <c r="L607" s="5">
        <v>9</v>
      </c>
      <c r="M607" s="5">
        <v>3</v>
      </c>
      <c r="N607" s="5" t="s">
        <v>3</v>
      </c>
      <c r="O607" s="5">
        <v>2</v>
      </c>
      <c r="P607" s="5">
        <f>ROUND(Source!EI597,O607)</f>
        <v>0</v>
      </c>
      <c r="Q607" s="5"/>
      <c r="R607" s="5"/>
      <c r="S607" s="5"/>
      <c r="T607" s="5"/>
      <c r="U607" s="5"/>
      <c r="V607" s="5"/>
      <c r="W607" s="5">
        <v>0</v>
      </c>
      <c r="X607" s="5">
        <v>1</v>
      </c>
      <c r="Y607" s="5">
        <v>0</v>
      </c>
      <c r="Z607" s="5">
        <v>0</v>
      </c>
      <c r="AA607" s="5">
        <v>1</v>
      </c>
      <c r="AB607" s="5">
        <v>0</v>
      </c>
    </row>
    <row r="608" spans="1:206" x14ac:dyDescent="0.2">
      <c r="A608" s="5">
        <v>50</v>
      </c>
      <c r="B608" s="5">
        <v>0</v>
      </c>
      <c r="C608" s="5">
        <v>0</v>
      </c>
      <c r="D608" s="5">
        <v>1</v>
      </c>
      <c r="E608" s="5">
        <v>229</v>
      </c>
      <c r="F608" s="5">
        <f>ROUND(Source!AZ597,O608)</f>
        <v>0</v>
      </c>
      <c r="G608" s="5" t="s">
        <v>261</v>
      </c>
      <c r="H608" s="5" t="s">
        <v>262</v>
      </c>
      <c r="I608" s="5"/>
      <c r="J608" s="5"/>
      <c r="K608" s="5">
        <v>229</v>
      </c>
      <c r="L608" s="5">
        <v>10</v>
      </c>
      <c r="M608" s="5">
        <v>3</v>
      </c>
      <c r="N608" s="5" t="s">
        <v>3</v>
      </c>
      <c r="O608" s="5">
        <v>2</v>
      </c>
      <c r="P608" s="5">
        <f>ROUND(Source!ER597,O608)</f>
        <v>0</v>
      </c>
      <c r="Q608" s="5"/>
      <c r="R608" s="5"/>
      <c r="S608" s="5"/>
      <c r="T608" s="5"/>
      <c r="U608" s="5"/>
      <c r="V608" s="5"/>
      <c r="W608" s="5">
        <v>0</v>
      </c>
      <c r="X608" s="5">
        <v>1</v>
      </c>
      <c r="Y608" s="5">
        <v>0</v>
      </c>
      <c r="Z608" s="5">
        <v>0</v>
      </c>
      <c r="AA608" s="5">
        <v>1</v>
      </c>
      <c r="AB608" s="5">
        <v>0</v>
      </c>
    </row>
    <row r="609" spans="1:28" x14ac:dyDescent="0.2">
      <c r="A609" s="5">
        <v>50</v>
      </c>
      <c r="B609" s="5">
        <v>0</v>
      </c>
      <c r="C609" s="5">
        <v>0</v>
      </c>
      <c r="D609" s="5">
        <v>1</v>
      </c>
      <c r="E609" s="5">
        <v>203</v>
      </c>
      <c r="F609" s="5">
        <f>ROUND(Source!Q597,O609)</f>
        <v>0</v>
      </c>
      <c r="G609" s="5" t="s">
        <v>263</v>
      </c>
      <c r="H609" s="5" t="s">
        <v>264</v>
      </c>
      <c r="I609" s="5"/>
      <c r="J609" s="5"/>
      <c r="K609" s="5">
        <v>203</v>
      </c>
      <c r="L609" s="5">
        <v>11</v>
      </c>
      <c r="M609" s="5">
        <v>3</v>
      </c>
      <c r="N609" s="5" t="s">
        <v>3</v>
      </c>
      <c r="O609" s="5">
        <v>2</v>
      </c>
      <c r="P609" s="5">
        <f>ROUND(Source!DI597,O609)</f>
        <v>0</v>
      </c>
      <c r="Q609" s="5"/>
      <c r="R609" s="5"/>
      <c r="S609" s="5"/>
      <c r="T609" s="5"/>
      <c r="U609" s="5"/>
      <c r="V609" s="5"/>
      <c r="W609" s="5">
        <v>0</v>
      </c>
      <c r="X609" s="5">
        <v>1</v>
      </c>
      <c r="Y609" s="5">
        <v>0</v>
      </c>
      <c r="Z609" s="5">
        <v>0</v>
      </c>
      <c r="AA609" s="5">
        <v>1</v>
      </c>
      <c r="AB609" s="5">
        <v>0</v>
      </c>
    </row>
    <row r="610" spans="1:28" x14ac:dyDescent="0.2">
      <c r="A610" s="5">
        <v>50</v>
      </c>
      <c r="B610" s="5">
        <v>0</v>
      </c>
      <c r="C610" s="5">
        <v>0</v>
      </c>
      <c r="D610" s="5">
        <v>1</v>
      </c>
      <c r="E610" s="5">
        <v>231</v>
      </c>
      <c r="F610" s="5">
        <f>ROUND(Source!BB597,O610)</f>
        <v>0</v>
      </c>
      <c r="G610" s="5" t="s">
        <v>265</v>
      </c>
      <c r="H610" s="5" t="s">
        <v>266</v>
      </c>
      <c r="I610" s="5"/>
      <c r="J610" s="5"/>
      <c r="K610" s="5">
        <v>231</v>
      </c>
      <c r="L610" s="5">
        <v>12</v>
      </c>
      <c r="M610" s="5">
        <v>3</v>
      </c>
      <c r="N610" s="5" t="s">
        <v>3</v>
      </c>
      <c r="O610" s="5">
        <v>2</v>
      </c>
      <c r="P610" s="5">
        <f>ROUND(Source!ET597,O610)</f>
        <v>0</v>
      </c>
      <c r="Q610" s="5"/>
      <c r="R610" s="5"/>
      <c r="S610" s="5"/>
      <c r="T610" s="5"/>
      <c r="U610" s="5"/>
      <c r="V610" s="5"/>
      <c r="W610" s="5">
        <v>0</v>
      </c>
      <c r="X610" s="5">
        <v>1</v>
      </c>
      <c r="Y610" s="5">
        <v>0</v>
      </c>
      <c r="Z610" s="5">
        <v>0</v>
      </c>
      <c r="AA610" s="5">
        <v>1</v>
      </c>
      <c r="AB610" s="5">
        <v>0</v>
      </c>
    </row>
    <row r="611" spans="1:28" x14ac:dyDescent="0.2">
      <c r="A611" s="5">
        <v>50</v>
      </c>
      <c r="B611" s="5">
        <v>0</v>
      </c>
      <c r="C611" s="5">
        <v>0</v>
      </c>
      <c r="D611" s="5">
        <v>1</v>
      </c>
      <c r="E611" s="5">
        <v>204</v>
      </c>
      <c r="F611" s="5">
        <f>ROUND(Source!R597,O611)</f>
        <v>0</v>
      </c>
      <c r="G611" s="5" t="s">
        <v>267</v>
      </c>
      <c r="H611" s="5" t="s">
        <v>268</v>
      </c>
      <c r="I611" s="5"/>
      <c r="J611" s="5"/>
      <c r="K611" s="5">
        <v>204</v>
      </c>
      <c r="L611" s="5">
        <v>13</v>
      </c>
      <c r="M611" s="5">
        <v>3</v>
      </c>
      <c r="N611" s="5" t="s">
        <v>3</v>
      </c>
      <c r="O611" s="5">
        <v>2</v>
      </c>
      <c r="P611" s="5">
        <f>ROUND(Source!DJ597,O611)</f>
        <v>0</v>
      </c>
      <c r="Q611" s="5"/>
      <c r="R611" s="5"/>
      <c r="S611" s="5"/>
      <c r="T611" s="5"/>
      <c r="U611" s="5"/>
      <c r="V611" s="5"/>
      <c r="W611" s="5">
        <v>0</v>
      </c>
      <c r="X611" s="5">
        <v>1</v>
      </c>
      <c r="Y611" s="5">
        <v>0</v>
      </c>
      <c r="Z611" s="5">
        <v>0</v>
      </c>
      <c r="AA611" s="5">
        <v>1</v>
      </c>
      <c r="AB611" s="5">
        <v>0</v>
      </c>
    </row>
    <row r="612" spans="1:28" x14ac:dyDescent="0.2">
      <c r="A612" s="5">
        <v>50</v>
      </c>
      <c r="B612" s="5">
        <v>0</v>
      </c>
      <c r="C612" s="5">
        <v>0</v>
      </c>
      <c r="D612" s="5">
        <v>1</v>
      </c>
      <c r="E612" s="5">
        <v>205</v>
      </c>
      <c r="F612" s="5">
        <f>ROUND(Source!S597,O612)</f>
        <v>13972.26</v>
      </c>
      <c r="G612" s="5" t="s">
        <v>269</v>
      </c>
      <c r="H612" s="5" t="s">
        <v>270</v>
      </c>
      <c r="I612" s="5"/>
      <c r="J612" s="5"/>
      <c r="K612" s="5">
        <v>205</v>
      </c>
      <c r="L612" s="5">
        <v>14</v>
      </c>
      <c r="M612" s="5">
        <v>3</v>
      </c>
      <c r="N612" s="5" t="s">
        <v>3</v>
      </c>
      <c r="O612" s="5">
        <v>2</v>
      </c>
      <c r="P612" s="5">
        <f>ROUND(Source!DK597,O612)</f>
        <v>13972.26</v>
      </c>
      <c r="Q612" s="5"/>
      <c r="R612" s="5"/>
      <c r="S612" s="5"/>
      <c r="T612" s="5"/>
      <c r="U612" s="5"/>
      <c r="V612" s="5"/>
      <c r="W612" s="5">
        <v>13972.260000000002</v>
      </c>
      <c r="X612" s="5">
        <v>1</v>
      </c>
      <c r="Y612" s="5">
        <v>13972.260000000002</v>
      </c>
      <c r="Z612" s="5">
        <v>13972.260000000002</v>
      </c>
      <c r="AA612" s="5">
        <v>1</v>
      </c>
      <c r="AB612" s="5">
        <v>13972.260000000002</v>
      </c>
    </row>
    <row r="613" spans="1:28" x14ac:dyDescent="0.2">
      <c r="A613" s="5">
        <v>50</v>
      </c>
      <c r="B613" s="5">
        <v>0</v>
      </c>
      <c r="C613" s="5">
        <v>0</v>
      </c>
      <c r="D613" s="5">
        <v>1</v>
      </c>
      <c r="E613" s="5">
        <v>232</v>
      </c>
      <c r="F613" s="5">
        <f>ROUND(Source!BC597,O613)</f>
        <v>0</v>
      </c>
      <c r="G613" s="5" t="s">
        <v>271</v>
      </c>
      <c r="H613" s="5" t="s">
        <v>272</v>
      </c>
      <c r="I613" s="5"/>
      <c r="J613" s="5"/>
      <c r="K613" s="5">
        <v>232</v>
      </c>
      <c r="L613" s="5">
        <v>15</v>
      </c>
      <c r="M613" s="5">
        <v>3</v>
      </c>
      <c r="N613" s="5" t="s">
        <v>3</v>
      </c>
      <c r="O613" s="5">
        <v>2</v>
      </c>
      <c r="P613" s="5">
        <f>ROUND(Source!EU597,O613)</f>
        <v>0</v>
      </c>
      <c r="Q613" s="5"/>
      <c r="R613" s="5"/>
      <c r="S613" s="5"/>
      <c r="T613" s="5"/>
      <c r="U613" s="5"/>
      <c r="V613" s="5"/>
      <c r="W613" s="5">
        <v>0</v>
      </c>
      <c r="X613" s="5">
        <v>1</v>
      </c>
      <c r="Y613" s="5">
        <v>0</v>
      </c>
      <c r="Z613" s="5">
        <v>0</v>
      </c>
      <c r="AA613" s="5">
        <v>1</v>
      </c>
      <c r="AB613" s="5">
        <v>0</v>
      </c>
    </row>
    <row r="614" spans="1:28" x14ac:dyDescent="0.2">
      <c r="A614" s="5">
        <v>50</v>
      </c>
      <c r="B614" s="5">
        <v>0</v>
      </c>
      <c r="C614" s="5">
        <v>0</v>
      </c>
      <c r="D614" s="5">
        <v>1</v>
      </c>
      <c r="E614" s="5">
        <v>214</v>
      </c>
      <c r="F614" s="5">
        <f>ROUND(Source!AS597,O614)</f>
        <v>0</v>
      </c>
      <c r="G614" s="5" t="s">
        <v>273</v>
      </c>
      <c r="H614" s="5" t="s">
        <v>274</v>
      </c>
      <c r="I614" s="5"/>
      <c r="J614" s="5"/>
      <c r="K614" s="5">
        <v>214</v>
      </c>
      <c r="L614" s="5">
        <v>16</v>
      </c>
      <c r="M614" s="5">
        <v>3</v>
      </c>
      <c r="N614" s="5" t="s">
        <v>3</v>
      </c>
      <c r="O614" s="5">
        <v>2</v>
      </c>
      <c r="P614" s="5">
        <f>ROUND(Source!EK597,O614)</f>
        <v>0</v>
      </c>
      <c r="Q614" s="5"/>
      <c r="R614" s="5"/>
      <c r="S614" s="5"/>
      <c r="T614" s="5"/>
      <c r="U614" s="5"/>
      <c r="V614" s="5"/>
      <c r="W614" s="5">
        <v>0</v>
      </c>
      <c r="X614" s="5">
        <v>1</v>
      </c>
      <c r="Y614" s="5">
        <v>0</v>
      </c>
      <c r="Z614" s="5">
        <v>0</v>
      </c>
      <c r="AA614" s="5">
        <v>1</v>
      </c>
      <c r="AB614" s="5">
        <v>0</v>
      </c>
    </row>
    <row r="615" spans="1:28" x14ac:dyDescent="0.2">
      <c r="A615" s="5">
        <v>50</v>
      </c>
      <c r="B615" s="5">
        <v>0</v>
      </c>
      <c r="C615" s="5">
        <v>0</v>
      </c>
      <c r="D615" s="5">
        <v>1</v>
      </c>
      <c r="E615" s="5">
        <v>215</v>
      </c>
      <c r="F615" s="5">
        <f>ROUND(Source!AT597,O615)</f>
        <v>0</v>
      </c>
      <c r="G615" s="5" t="s">
        <v>275</v>
      </c>
      <c r="H615" s="5" t="s">
        <v>276</v>
      </c>
      <c r="I615" s="5"/>
      <c r="J615" s="5"/>
      <c r="K615" s="5">
        <v>215</v>
      </c>
      <c r="L615" s="5">
        <v>17</v>
      </c>
      <c r="M615" s="5">
        <v>3</v>
      </c>
      <c r="N615" s="5" t="s">
        <v>3</v>
      </c>
      <c r="O615" s="5">
        <v>2</v>
      </c>
      <c r="P615" s="5">
        <f>ROUND(Source!EL597,O615)</f>
        <v>0</v>
      </c>
      <c r="Q615" s="5"/>
      <c r="R615" s="5"/>
      <c r="S615" s="5"/>
      <c r="T615" s="5"/>
      <c r="U615" s="5"/>
      <c r="V615" s="5"/>
      <c r="W615" s="5">
        <v>0</v>
      </c>
      <c r="X615" s="5">
        <v>1</v>
      </c>
      <c r="Y615" s="5">
        <v>0</v>
      </c>
      <c r="Z615" s="5">
        <v>0</v>
      </c>
      <c r="AA615" s="5">
        <v>1</v>
      </c>
      <c r="AB615" s="5">
        <v>0</v>
      </c>
    </row>
    <row r="616" spans="1:28" x14ac:dyDescent="0.2">
      <c r="A616" s="5">
        <v>50</v>
      </c>
      <c r="B616" s="5">
        <v>0</v>
      </c>
      <c r="C616" s="5">
        <v>0</v>
      </c>
      <c r="D616" s="5">
        <v>1</v>
      </c>
      <c r="E616" s="5">
        <v>217</v>
      </c>
      <c r="F616" s="5">
        <f>ROUND(Source!AU597,O616)</f>
        <v>29341.74</v>
      </c>
      <c r="G616" s="5" t="s">
        <v>277</v>
      </c>
      <c r="H616" s="5" t="s">
        <v>278</v>
      </c>
      <c r="I616" s="5"/>
      <c r="J616" s="5"/>
      <c r="K616" s="5">
        <v>217</v>
      </c>
      <c r="L616" s="5">
        <v>18</v>
      </c>
      <c r="M616" s="5">
        <v>3</v>
      </c>
      <c r="N616" s="5" t="s">
        <v>3</v>
      </c>
      <c r="O616" s="5">
        <v>2</v>
      </c>
      <c r="P616" s="5">
        <f>ROUND(Source!EM597,O616)</f>
        <v>29341.74</v>
      </c>
      <c r="Q616" s="5"/>
      <c r="R616" s="5"/>
      <c r="S616" s="5"/>
      <c r="T616" s="5"/>
      <c r="U616" s="5"/>
      <c r="V616" s="5"/>
      <c r="W616" s="5">
        <v>29341.74</v>
      </c>
      <c r="X616" s="5">
        <v>1</v>
      </c>
      <c r="Y616" s="5">
        <v>29341.74</v>
      </c>
      <c r="Z616" s="5">
        <v>29341.74</v>
      </c>
      <c r="AA616" s="5">
        <v>1</v>
      </c>
      <c r="AB616" s="5">
        <v>29341.74</v>
      </c>
    </row>
    <row r="617" spans="1:28" x14ac:dyDescent="0.2">
      <c r="A617" s="5">
        <v>50</v>
      </c>
      <c r="B617" s="5">
        <v>0</v>
      </c>
      <c r="C617" s="5">
        <v>0</v>
      </c>
      <c r="D617" s="5">
        <v>1</v>
      </c>
      <c r="E617" s="5">
        <v>230</v>
      </c>
      <c r="F617" s="5">
        <f>ROUND(Source!BA597,O617)</f>
        <v>0</v>
      </c>
      <c r="G617" s="5" t="s">
        <v>279</v>
      </c>
      <c r="H617" s="5" t="s">
        <v>280</v>
      </c>
      <c r="I617" s="5"/>
      <c r="J617" s="5"/>
      <c r="K617" s="5">
        <v>230</v>
      </c>
      <c r="L617" s="5">
        <v>19</v>
      </c>
      <c r="M617" s="5">
        <v>3</v>
      </c>
      <c r="N617" s="5" t="s">
        <v>3</v>
      </c>
      <c r="O617" s="5">
        <v>2</v>
      </c>
      <c r="P617" s="5">
        <f>ROUND(Source!ES597,O617)</f>
        <v>0</v>
      </c>
      <c r="Q617" s="5"/>
      <c r="R617" s="5"/>
      <c r="S617" s="5"/>
      <c r="T617" s="5"/>
      <c r="U617" s="5"/>
      <c r="V617" s="5"/>
      <c r="W617" s="5">
        <v>0</v>
      </c>
      <c r="X617" s="5">
        <v>1</v>
      </c>
      <c r="Y617" s="5">
        <v>0</v>
      </c>
      <c r="Z617" s="5">
        <v>0</v>
      </c>
      <c r="AA617" s="5">
        <v>1</v>
      </c>
      <c r="AB617" s="5">
        <v>0</v>
      </c>
    </row>
    <row r="618" spans="1:28" x14ac:dyDescent="0.2">
      <c r="A618" s="5">
        <v>50</v>
      </c>
      <c r="B618" s="5">
        <v>0</v>
      </c>
      <c r="C618" s="5">
        <v>0</v>
      </c>
      <c r="D618" s="5">
        <v>1</v>
      </c>
      <c r="E618" s="5">
        <v>206</v>
      </c>
      <c r="F618" s="5">
        <f>ROUND(Source!T597,O618)</f>
        <v>0</v>
      </c>
      <c r="G618" s="5" t="s">
        <v>281</v>
      </c>
      <c r="H618" s="5" t="s">
        <v>282</v>
      </c>
      <c r="I618" s="5"/>
      <c r="J618" s="5"/>
      <c r="K618" s="5">
        <v>206</v>
      </c>
      <c r="L618" s="5">
        <v>20</v>
      </c>
      <c r="M618" s="5">
        <v>3</v>
      </c>
      <c r="N618" s="5" t="s">
        <v>3</v>
      </c>
      <c r="O618" s="5">
        <v>2</v>
      </c>
      <c r="P618" s="5">
        <f>ROUND(Source!DL597,O618)</f>
        <v>0</v>
      </c>
      <c r="Q618" s="5"/>
      <c r="R618" s="5"/>
      <c r="S618" s="5"/>
      <c r="T618" s="5"/>
      <c r="U618" s="5"/>
      <c r="V618" s="5"/>
      <c r="W618" s="5">
        <v>0</v>
      </c>
      <c r="X618" s="5">
        <v>1</v>
      </c>
      <c r="Y618" s="5">
        <v>0</v>
      </c>
      <c r="Z618" s="5">
        <v>0</v>
      </c>
      <c r="AA618" s="5">
        <v>1</v>
      </c>
      <c r="AB618" s="5">
        <v>0</v>
      </c>
    </row>
    <row r="619" spans="1:28" x14ac:dyDescent="0.2">
      <c r="A619" s="5">
        <v>50</v>
      </c>
      <c r="B619" s="5">
        <v>0</v>
      </c>
      <c r="C619" s="5">
        <v>0</v>
      </c>
      <c r="D619" s="5">
        <v>1</v>
      </c>
      <c r="E619" s="5">
        <v>207</v>
      </c>
      <c r="F619" s="5">
        <f>ROUND(Source!U597,O619)</f>
        <v>12.95712</v>
      </c>
      <c r="G619" s="5" t="s">
        <v>283</v>
      </c>
      <c r="H619" s="5" t="s">
        <v>284</v>
      </c>
      <c r="I619" s="5"/>
      <c r="J619" s="5"/>
      <c r="K619" s="5">
        <v>207</v>
      </c>
      <c r="L619" s="5">
        <v>21</v>
      </c>
      <c r="M619" s="5">
        <v>3</v>
      </c>
      <c r="N619" s="5" t="s">
        <v>3</v>
      </c>
      <c r="O619" s="5">
        <v>7</v>
      </c>
      <c r="P619" s="5">
        <f>ROUND(Source!DM597,O619)</f>
        <v>12.95712</v>
      </c>
      <c r="Q619" s="5"/>
      <c r="R619" s="5"/>
      <c r="S619" s="5"/>
      <c r="T619" s="5"/>
      <c r="U619" s="5"/>
      <c r="V619" s="5"/>
      <c r="W619" s="5">
        <v>12.95712</v>
      </c>
      <c r="X619" s="5">
        <v>1</v>
      </c>
      <c r="Y619" s="5">
        <v>12.95712</v>
      </c>
      <c r="Z619" s="5">
        <v>12.95712</v>
      </c>
      <c r="AA619" s="5">
        <v>1</v>
      </c>
      <c r="AB619" s="5">
        <v>12.95712</v>
      </c>
    </row>
    <row r="620" spans="1:28" x14ac:dyDescent="0.2">
      <c r="A620" s="5">
        <v>50</v>
      </c>
      <c r="B620" s="5">
        <v>0</v>
      </c>
      <c r="C620" s="5">
        <v>0</v>
      </c>
      <c r="D620" s="5">
        <v>1</v>
      </c>
      <c r="E620" s="5">
        <v>208</v>
      </c>
      <c r="F620" s="5">
        <f>ROUND(Source!V597,O620)</f>
        <v>0</v>
      </c>
      <c r="G620" s="5" t="s">
        <v>285</v>
      </c>
      <c r="H620" s="5" t="s">
        <v>286</v>
      </c>
      <c r="I620" s="5"/>
      <c r="J620" s="5"/>
      <c r="K620" s="5">
        <v>208</v>
      </c>
      <c r="L620" s="5">
        <v>22</v>
      </c>
      <c r="M620" s="5">
        <v>3</v>
      </c>
      <c r="N620" s="5" t="s">
        <v>3</v>
      </c>
      <c r="O620" s="5">
        <v>7</v>
      </c>
      <c r="P620" s="5">
        <f>ROUND(Source!DN597,O620)</f>
        <v>0</v>
      </c>
      <c r="Q620" s="5"/>
      <c r="R620" s="5"/>
      <c r="S620" s="5"/>
      <c r="T620" s="5"/>
      <c r="U620" s="5"/>
      <c r="V620" s="5"/>
      <c r="W620" s="5">
        <v>0</v>
      </c>
      <c r="X620" s="5">
        <v>1</v>
      </c>
      <c r="Y620" s="5">
        <v>0</v>
      </c>
      <c r="Z620" s="5">
        <v>0</v>
      </c>
      <c r="AA620" s="5">
        <v>1</v>
      </c>
      <c r="AB620" s="5">
        <v>0</v>
      </c>
    </row>
    <row r="621" spans="1:28" x14ac:dyDescent="0.2">
      <c r="A621" s="5">
        <v>50</v>
      </c>
      <c r="B621" s="5">
        <v>0</v>
      </c>
      <c r="C621" s="5">
        <v>0</v>
      </c>
      <c r="D621" s="5">
        <v>1</v>
      </c>
      <c r="E621" s="5">
        <v>209</v>
      </c>
      <c r="F621" s="5">
        <f>ROUND(Source!W597,O621)</f>
        <v>0</v>
      </c>
      <c r="G621" s="5" t="s">
        <v>287</v>
      </c>
      <c r="H621" s="5" t="s">
        <v>288</v>
      </c>
      <c r="I621" s="5"/>
      <c r="J621" s="5"/>
      <c r="K621" s="5">
        <v>209</v>
      </c>
      <c r="L621" s="5">
        <v>23</v>
      </c>
      <c r="M621" s="5">
        <v>3</v>
      </c>
      <c r="N621" s="5" t="s">
        <v>3</v>
      </c>
      <c r="O621" s="5">
        <v>2</v>
      </c>
      <c r="P621" s="5">
        <f>ROUND(Source!DO597,O621)</f>
        <v>0</v>
      </c>
      <c r="Q621" s="5"/>
      <c r="R621" s="5"/>
      <c r="S621" s="5"/>
      <c r="T621" s="5"/>
      <c r="U621" s="5"/>
      <c r="V621" s="5"/>
      <c r="W621" s="5">
        <v>0</v>
      </c>
      <c r="X621" s="5">
        <v>1</v>
      </c>
      <c r="Y621" s="5">
        <v>0</v>
      </c>
      <c r="Z621" s="5">
        <v>0</v>
      </c>
      <c r="AA621" s="5">
        <v>1</v>
      </c>
      <c r="AB621" s="5">
        <v>0</v>
      </c>
    </row>
    <row r="622" spans="1:28" x14ac:dyDescent="0.2">
      <c r="A622" s="5">
        <v>50</v>
      </c>
      <c r="B622" s="5">
        <v>0</v>
      </c>
      <c r="C622" s="5">
        <v>0</v>
      </c>
      <c r="D622" s="5">
        <v>1</v>
      </c>
      <c r="E622" s="5">
        <v>233</v>
      </c>
      <c r="F622" s="5">
        <f>ROUND(Source!BD597,O622)</f>
        <v>0</v>
      </c>
      <c r="G622" s="5" t="s">
        <v>289</v>
      </c>
      <c r="H622" s="5" t="s">
        <v>290</v>
      </c>
      <c r="I622" s="5"/>
      <c r="J622" s="5"/>
      <c r="K622" s="5">
        <v>233</v>
      </c>
      <c r="L622" s="5">
        <v>24</v>
      </c>
      <c r="M622" s="5">
        <v>3</v>
      </c>
      <c r="N622" s="5" t="s">
        <v>3</v>
      </c>
      <c r="O622" s="5">
        <v>2</v>
      </c>
      <c r="P622" s="5">
        <f>ROUND(Source!EV597,O622)</f>
        <v>0</v>
      </c>
      <c r="Q622" s="5"/>
      <c r="R622" s="5"/>
      <c r="S622" s="5"/>
      <c r="T622" s="5"/>
      <c r="U622" s="5"/>
      <c r="V622" s="5"/>
      <c r="W622" s="5">
        <v>0</v>
      </c>
      <c r="X622" s="5">
        <v>1</v>
      </c>
      <c r="Y622" s="5">
        <v>0</v>
      </c>
      <c r="Z622" s="5">
        <v>0</v>
      </c>
      <c r="AA622" s="5">
        <v>1</v>
      </c>
      <c r="AB622" s="5">
        <v>0</v>
      </c>
    </row>
    <row r="623" spans="1:28" x14ac:dyDescent="0.2">
      <c r="A623" s="5">
        <v>50</v>
      </c>
      <c r="B623" s="5">
        <v>0</v>
      </c>
      <c r="C623" s="5">
        <v>0</v>
      </c>
      <c r="D623" s="5">
        <v>1</v>
      </c>
      <c r="E623" s="5">
        <v>210</v>
      </c>
      <c r="F623" s="5">
        <f>ROUND(Source!X597,O623)</f>
        <v>10339.469999999999</v>
      </c>
      <c r="G623" s="5" t="s">
        <v>291</v>
      </c>
      <c r="H623" s="5" t="s">
        <v>292</v>
      </c>
      <c r="I623" s="5"/>
      <c r="J623" s="5"/>
      <c r="K623" s="5">
        <v>210</v>
      </c>
      <c r="L623" s="5">
        <v>25</v>
      </c>
      <c r="M623" s="5">
        <v>3</v>
      </c>
      <c r="N623" s="5" t="s">
        <v>3</v>
      </c>
      <c r="O623" s="5">
        <v>2</v>
      </c>
      <c r="P623" s="5">
        <f>ROUND(Source!DP597,O623)</f>
        <v>10339.469999999999</v>
      </c>
      <c r="Q623" s="5"/>
      <c r="R623" s="5"/>
      <c r="S623" s="5"/>
      <c r="T623" s="5"/>
      <c r="U623" s="5"/>
      <c r="V623" s="5"/>
      <c r="W623" s="5">
        <v>10339.469999999999</v>
      </c>
      <c r="X623" s="5">
        <v>1</v>
      </c>
      <c r="Y623" s="5">
        <v>10339.469999999999</v>
      </c>
      <c r="Z623" s="5">
        <v>10339.469999999999</v>
      </c>
      <c r="AA623" s="5">
        <v>1</v>
      </c>
      <c r="AB623" s="5">
        <v>10339.469999999999</v>
      </c>
    </row>
    <row r="624" spans="1:28" x14ac:dyDescent="0.2">
      <c r="A624" s="5">
        <v>50</v>
      </c>
      <c r="B624" s="5">
        <v>0</v>
      </c>
      <c r="C624" s="5">
        <v>0</v>
      </c>
      <c r="D624" s="5">
        <v>1</v>
      </c>
      <c r="E624" s="5">
        <v>211</v>
      </c>
      <c r="F624" s="5">
        <f>ROUND(Source!Y597,O624)</f>
        <v>5030.01</v>
      </c>
      <c r="G624" s="5" t="s">
        <v>293</v>
      </c>
      <c r="H624" s="5" t="s">
        <v>294</v>
      </c>
      <c r="I624" s="5"/>
      <c r="J624" s="5"/>
      <c r="K624" s="5">
        <v>211</v>
      </c>
      <c r="L624" s="5">
        <v>26</v>
      </c>
      <c r="M624" s="5">
        <v>3</v>
      </c>
      <c r="N624" s="5" t="s">
        <v>3</v>
      </c>
      <c r="O624" s="5">
        <v>2</v>
      </c>
      <c r="P624" s="5">
        <f>ROUND(Source!DQ597,O624)</f>
        <v>5030.01</v>
      </c>
      <c r="Q624" s="5"/>
      <c r="R624" s="5"/>
      <c r="S624" s="5"/>
      <c r="T624" s="5"/>
      <c r="U624" s="5"/>
      <c r="V624" s="5"/>
      <c r="W624" s="5">
        <v>5030.01</v>
      </c>
      <c r="X624" s="5">
        <v>1</v>
      </c>
      <c r="Y624" s="5">
        <v>5030.01</v>
      </c>
      <c r="Z624" s="5">
        <v>5030.01</v>
      </c>
      <c r="AA624" s="5">
        <v>1</v>
      </c>
      <c r="AB624" s="5">
        <v>5030.01</v>
      </c>
    </row>
    <row r="625" spans="1:206" x14ac:dyDescent="0.2">
      <c r="A625" s="5">
        <v>50</v>
      </c>
      <c r="B625" s="5">
        <v>0</v>
      </c>
      <c r="C625" s="5">
        <v>0</v>
      </c>
      <c r="D625" s="5">
        <v>1</v>
      </c>
      <c r="E625" s="5">
        <v>224</v>
      </c>
      <c r="F625" s="5">
        <f>ROUND(Source!AR597,O625)</f>
        <v>29341.74</v>
      </c>
      <c r="G625" s="5" t="s">
        <v>295</v>
      </c>
      <c r="H625" s="5" t="s">
        <v>296</v>
      </c>
      <c r="I625" s="5"/>
      <c r="J625" s="5"/>
      <c r="K625" s="5">
        <v>224</v>
      </c>
      <c r="L625" s="5">
        <v>27</v>
      </c>
      <c r="M625" s="5">
        <v>3</v>
      </c>
      <c r="N625" s="5" t="s">
        <v>3</v>
      </c>
      <c r="O625" s="5">
        <v>2</v>
      </c>
      <c r="P625" s="5">
        <f>ROUND(Source!EJ597,O625)</f>
        <v>29341.74</v>
      </c>
      <c r="Q625" s="5"/>
      <c r="R625" s="5"/>
      <c r="S625" s="5"/>
      <c r="T625" s="5"/>
      <c r="U625" s="5"/>
      <c r="V625" s="5"/>
      <c r="W625" s="5">
        <v>29341.74</v>
      </c>
      <c r="X625" s="5">
        <v>1</v>
      </c>
      <c r="Y625" s="5">
        <v>29341.74</v>
      </c>
      <c r="Z625" s="5">
        <v>29341.74</v>
      </c>
      <c r="AA625" s="5">
        <v>1</v>
      </c>
      <c r="AB625" s="5">
        <v>29341.74</v>
      </c>
    </row>
    <row r="627" spans="1:206" x14ac:dyDescent="0.2">
      <c r="A627" s="3">
        <v>51</v>
      </c>
      <c r="B627" s="3">
        <f>B12</f>
        <v>692</v>
      </c>
      <c r="C627" s="3">
        <f>A12</f>
        <v>1</v>
      </c>
      <c r="D627" s="3">
        <f>ROW(A12)</f>
        <v>12</v>
      </c>
      <c r="E627" s="3"/>
      <c r="F627" s="3" t="str">
        <f>IF(F12&lt;&gt;"",F12,"")</f>
        <v>Новый объект</v>
      </c>
      <c r="G627" s="3" t="str">
        <f>IF(G12&lt;&gt;"",G12,"")</f>
        <v>352067_Лапкин_ВЛИ_Катасонова_РАЗБИВКА_ПС_С</v>
      </c>
      <c r="H627" s="3">
        <v>0</v>
      </c>
      <c r="I627" s="3"/>
      <c r="J627" s="3"/>
      <c r="K627" s="3"/>
      <c r="L627" s="3"/>
      <c r="M627" s="3"/>
      <c r="N627" s="3"/>
      <c r="O627" s="3">
        <f t="shared" ref="O627:T627" si="655">ROUND(O501+O597,2)</f>
        <v>18396.84</v>
      </c>
      <c r="P627" s="3">
        <f t="shared" si="655"/>
        <v>2738.77</v>
      </c>
      <c r="Q627" s="3">
        <f t="shared" si="655"/>
        <v>5.35</v>
      </c>
      <c r="R627" s="3">
        <f t="shared" si="655"/>
        <v>6.41</v>
      </c>
      <c r="S627" s="3">
        <f t="shared" si="655"/>
        <v>15646.31</v>
      </c>
      <c r="T627" s="3">
        <f t="shared" si="655"/>
        <v>0</v>
      </c>
      <c r="U627" s="3">
        <f>U501+U597</f>
        <v>15.1816</v>
      </c>
      <c r="V627" s="3">
        <f>V501+V597</f>
        <v>7.6640000000000007E-3</v>
      </c>
      <c r="W627" s="3">
        <f>ROUND(W501+W597,2)</f>
        <v>0</v>
      </c>
      <c r="X627" s="3">
        <f>ROUND(X501+X597,2)</f>
        <v>12009.84</v>
      </c>
      <c r="Y627" s="3">
        <f>ROUND(Y501+Y597,2)</f>
        <v>5860.16</v>
      </c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>
        <f t="shared" ref="AO627:BD627" si="656">ROUND(AO501+AO597,2)</f>
        <v>0</v>
      </c>
      <c r="AP627" s="3">
        <f t="shared" si="656"/>
        <v>0</v>
      </c>
      <c r="AQ627" s="3">
        <f t="shared" si="656"/>
        <v>0</v>
      </c>
      <c r="AR627" s="3">
        <f t="shared" si="656"/>
        <v>36266.839999999997</v>
      </c>
      <c r="AS627" s="3">
        <f t="shared" si="656"/>
        <v>6092.39</v>
      </c>
      <c r="AT627" s="3">
        <f t="shared" si="656"/>
        <v>832.71</v>
      </c>
      <c r="AU627" s="3">
        <f t="shared" si="656"/>
        <v>29341.74</v>
      </c>
      <c r="AV627" s="3">
        <f t="shared" si="656"/>
        <v>2738.77</v>
      </c>
      <c r="AW627" s="3">
        <f t="shared" si="656"/>
        <v>2738.77</v>
      </c>
      <c r="AX627" s="3">
        <f t="shared" si="656"/>
        <v>0</v>
      </c>
      <c r="AY627" s="3">
        <f t="shared" si="656"/>
        <v>2738.77</v>
      </c>
      <c r="AZ627" s="3">
        <f t="shared" si="656"/>
        <v>0</v>
      </c>
      <c r="BA627" s="3">
        <f t="shared" si="656"/>
        <v>0</v>
      </c>
      <c r="BB627" s="3">
        <f t="shared" si="656"/>
        <v>0</v>
      </c>
      <c r="BC627" s="3">
        <f t="shared" si="656"/>
        <v>0</v>
      </c>
      <c r="BD627" s="3">
        <f t="shared" si="656"/>
        <v>0</v>
      </c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  <c r="BU627" s="3"/>
      <c r="BV627" s="3"/>
      <c r="BW627" s="3"/>
      <c r="BX627" s="3"/>
      <c r="BY627" s="3"/>
      <c r="BZ627" s="3"/>
      <c r="CA627" s="3"/>
      <c r="CB627" s="3"/>
      <c r="CC627" s="3"/>
      <c r="CD627" s="3"/>
      <c r="CE627" s="3"/>
      <c r="CF627" s="3"/>
      <c r="CG627" s="3"/>
      <c r="CH627" s="3"/>
      <c r="CI627" s="3"/>
      <c r="CJ627" s="3"/>
      <c r="CK627" s="3"/>
      <c r="CL627" s="3"/>
      <c r="CM627" s="3"/>
      <c r="CN627" s="3"/>
      <c r="CO627" s="3"/>
      <c r="CP627" s="3"/>
      <c r="CQ627" s="3"/>
      <c r="CR627" s="3"/>
      <c r="CS627" s="3"/>
      <c r="CT627" s="3"/>
      <c r="CU627" s="3"/>
      <c r="CV627" s="3"/>
      <c r="CW627" s="3"/>
      <c r="CX627" s="3"/>
      <c r="CY627" s="3"/>
      <c r="CZ627" s="3"/>
      <c r="DA627" s="3"/>
      <c r="DB627" s="3"/>
      <c r="DC627" s="3"/>
      <c r="DD627" s="3"/>
      <c r="DE627" s="3"/>
      <c r="DF627" s="3"/>
      <c r="DG627" s="4">
        <f t="shared" ref="DG627:DL627" si="657">ROUND(DG501+DG597,2)</f>
        <v>18396.84</v>
      </c>
      <c r="DH627" s="4">
        <f t="shared" si="657"/>
        <v>2738.77</v>
      </c>
      <c r="DI627" s="4">
        <f t="shared" si="657"/>
        <v>5.35</v>
      </c>
      <c r="DJ627" s="4">
        <f t="shared" si="657"/>
        <v>6.41</v>
      </c>
      <c r="DK627" s="4">
        <f t="shared" si="657"/>
        <v>15646.31</v>
      </c>
      <c r="DL627" s="4">
        <f t="shared" si="657"/>
        <v>0</v>
      </c>
      <c r="DM627" s="4">
        <f>DM501+DM597</f>
        <v>15.1816</v>
      </c>
      <c r="DN627" s="4">
        <f>DN501+DN597</f>
        <v>7.6640000000000007E-3</v>
      </c>
      <c r="DO627" s="4">
        <f>ROUND(DO501+DO597,2)</f>
        <v>0</v>
      </c>
      <c r="DP627" s="4">
        <f>ROUND(DP501+DP597,2)</f>
        <v>12009.84</v>
      </c>
      <c r="DQ627" s="4">
        <f>ROUND(DQ501+DQ597,2)</f>
        <v>5860.16</v>
      </c>
      <c r="DR627" s="4"/>
      <c r="DS627" s="4"/>
      <c r="DT627" s="4"/>
      <c r="DU627" s="4"/>
      <c r="DV627" s="4"/>
      <c r="DW627" s="4"/>
      <c r="DX627" s="4"/>
      <c r="DY627" s="4"/>
      <c r="DZ627" s="4"/>
      <c r="EA627" s="4"/>
      <c r="EB627" s="4"/>
      <c r="EC627" s="4"/>
      <c r="ED627" s="4"/>
      <c r="EE627" s="4"/>
      <c r="EF627" s="4"/>
      <c r="EG627" s="4">
        <f t="shared" ref="EG627:EV627" si="658">ROUND(EG501+EG597,2)</f>
        <v>0</v>
      </c>
      <c r="EH627" s="4">
        <f t="shared" si="658"/>
        <v>0</v>
      </c>
      <c r="EI627" s="4">
        <f t="shared" si="658"/>
        <v>0</v>
      </c>
      <c r="EJ627" s="4">
        <f t="shared" si="658"/>
        <v>36266.839999999997</v>
      </c>
      <c r="EK627" s="4">
        <f t="shared" si="658"/>
        <v>6092.39</v>
      </c>
      <c r="EL627" s="4">
        <f t="shared" si="658"/>
        <v>832.71</v>
      </c>
      <c r="EM627" s="4">
        <f t="shared" si="658"/>
        <v>29341.74</v>
      </c>
      <c r="EN627" s="4">
        <f t="shared" si="658"/>
        <v>2738.77</v>
      </c>
      <c r="EO627" s="4">
        <f t="shared" si="658"/>
        <v>2738.77</v>
      </c>
      <c r="EP627" s="4">
        <f t="shared" si="658"/>
        <v>0</v>
      </c>
      <c r="EQ627" s="4">
        <f t="shared" si="658"/>
        <v>2738.77</v>
      </c>
      <c r="ER627" s="4">
        <f t="shared" si="658"/>
        <v>0</v>
      </c>
      <c r="ES627" s="4">
        <f t="shared" si="658"/>
        <v>0</v>
      </c>
      <c r="ET627" s="4">
        <f t="shared" si="658"/>
        <v>0</v>
      </c>
      <c r="EU627" s="4">
        <f t="shared" si="658"/>
        <v>0</v>
      </c>
      <c r="EV627" s="4">
        <f t="shared" si="658"/>
        <v>0</v>
      </c>
      <c r="EW627" s="4"/>
      <c r="EX627" s="4"/>
      <c r="EY627" s="4"/>
      <c r="EZ627" s="4"/>
      <c r="FA627" s="4"/>
      <c r="FB627" s="4"/>
      <c r="FC627" s="4"/>
      <c r="FD627" s="4"/>
      <c r="FE627" s="4"/>
      <c r="FF627" s="4"/>
      <c r="FG627" s="4"/>
      <c r="FH627" s="4"/>
      <c r="FI627" s="4"/>
      <c r="FJ627" s="4"/>
      <c r="FK627" s="4"/>
      <c r="FL627" s="4"/>
      <c r="FM627" s="4"/>
      <c r="FN627" s="4"/>
      <c r="FO627" s="4"/>
      <c r="FP627" s="4"/>
      <c r="FQ627" s="4"/>
      <c r="FR627" s="4"/>
      <c r="FS627" s="4"/>
      <c r="FT627" s="4"/>
      <c r="FU627" s="4"/>
      <c r="FV627" s="4"/>
      <c r="FW627" s="4"/>
      <c r="FX627" s="4"/>
      <c r="FY627" s="4"/>
      <c r="FZ627" s="4"/>
      <c r="GA627" s="4"/>
      <c r="GB627" s="4"/>
      <c r="GC627" s="4"/>
      <c r="GD627" s="4"/>
      <c r="GE627" s="4"/>
      <c r="GF627" s="4"/>
      <c r="GG627" s="4"/>
      <c r="GH627" s="4"/>
      <c r="GI627" s="4"/>
      <c r="GJ627" s="4"/>
      <c r="GK627" s="4"/>
      <c r="GL627" s="4"/>
      <c r="GM627" s="4"/>
      <c r="GN627" s="4"/>
      <c r="GO627" s="4"/>
      <c r="GP627" s="4"/>
      <c r="GQ627" s="4"/>
      <c r="GR627" s="4"/>
      <c r="GS627" s="4"/>
      <c r="GT627" s="4"/>
      <c r="GU627" s="4"/>
      <c r="GV627" s="4"/>
      <c r="GW627" s="4"/>
      <c r="GX627" s="4">
        <v>0</v>
      </c>
    </row>
    <row r="629" spans="1:206" x14ac:dyDescent="0.2">
      <c r="A629" s="5">
        <v>50</v>
      </c>
      <c r="B629" s="5">
        <v>0</v>
      </c>
      <c r="C629" s="5">
        <v>0</v>
      </c>
      <c r="D629" s="5">
        <v>1</v>
      </c>
      <c r="E629" s="5">
        <v>201</v>
      </c>
      <c r="F629" s="5">
        <f>ROUND(Source!O627,O629)</f>
        <v>18396.84</v>
      </c>
      <c r="G629" s="5" t="s">
        <v>243</v>
      </c>
      <c r="H629" s="5" t="s">
        <v>244</v>
      </c>
      <c r="I629" s="5"/>
      <c r="J629" s="5"/>
      <c r="K629" s="5">
        <v>201</v>
      </c>
      <c r="L629" s="5">
        <v>1</v>
      </c>
      <c r="M629" s="5">
        <v>3</v>
      </c>
      <c r="N629" s="5" t="s">
        <v>3</v>
      </c>
      <c r="O629" s="5">
        <v>2</v>
      </c>
      <c r="P629" s="5">
        <f>ROUND(Source!DG627,O629)</f>
        <v>18396.84</v>
      </c>
      <c r="Q629" s="5"/>
      <c r="R629" s="5"/>
      <c r="S629" s="5"/>
      <c r="T629" s="5"/>
      <c r="U629" s="5"/>
      <c r="V629" s="5"/>
      <c r="W629" s="5">
        <v>18396.84</v>
      </c>
      <c r="X629" s="5">
        <v>1</v>
      </c>
      <c r="Y629" s="5">
        <v>18396.84</v>
      </c>
      <c r="Z629" s="5">
        <v>18396.84</v>
      </c>
      <c r="AA629" s="5">
        <v>1</v>
      </c>
      <c r="AB629" s="5">
        <v>18396.84</v>
      </c>
    </row>
    <row r="630" spans="1:206" x14ac:dyDescent="0.2">
      <c r="A630" s="5">
        <v>50</v>
      </c>
      <c r="B630" s="5">
        <v>0</v>
      </c>
      <c r="C630" s="5">
        <v>0</v>
      </c>
      <c r="D630" s="5">
        <v>1</v>
      </c>
      <c r="E630" s="5">
        <v>202</v>
      </c>
      <c r="F630" s="5">
        <f>ROUND(Source!P627,O630)</f>
        <v>2738.77</v>
      </c>
      <c r="G630" s="5" t="s">
        <v>245</v>
      </c>
      <c r="H630" s="5" t="s">
        <v>246</v>
      </c>
      <c r="I630" s="5"/>
      <c r="J630" s="5"/>
      <c r="K630" s="5">
        <v>202</v>
      </c>
      <c r="L630" s="5">
        <v>2</v>
      </c>
      <c r="M630" s="5">
        <v>3</v>
      </c>
      <c r="N630" s="5" t="s">
        <v>3</v>
      </c>
      <c r="O630" s="5">
        <v>2</v>
      </c>
      <c r="P630" s="5">
        <f>ROUND(Source!DH627,O630)</f>
        <v>2738.77</v>
      </c>
      <c r="Q630" s="5"/>
      <c r="R630" s="5"/>
      <c r="S630" s="5"/>
      <c r="T630" s="5"/>
      <c r="U630" s="5"/>
      <c r="V630" s="5"/>
      <c r="W630" s="5">
        <v>2738.77</v>
      </c>
      <c r="X630" s="5">
        <v>1</v>
      </c>
      <c r="Y630" s="5">
        <v>2738.77</v>
      </c>
      <c r="Z630" s="5">
        <v>2738.77</v>
      </c>
      <c r="AA630" s="5">
        <v>1</v>
      </c>
      <c r="AB630" s="5">
        <v>2738.77</v>
      </c>
    </row>
    <row r="631" spans="1:206" x14ac:dyDescent="0.2">
      <c r="A631" s="5">
        <v>50</v>
      </c>
      <c r="B631" s="5">
        <v>0</v>
      </c>
      <c r="C631" s="5">
        <v>0</v>
      </c>
      <c r="D631" s="5">
        <v>1</v>
      </c>
      <c r="E631" s="5">
        <v>222</v>
      </c>
      <c r="F631" s="5">
        <f>ROUND(Source!AO627,O631)</f>
        <v>0</v>
      </c>
      <c r="G631" s="5" t="s">
        <v>247</v>
      </c>
      <c r="H631" s="5" t="s">
        <v>248</v>
      </c>
      <c r="I631" s="5"/>
      <c r="J631" s="5"/>
      <c r="K631" s="5">
        <v>222</v>
      </c>
      <c r="L631" s="5">
        <v>3</v>
      </c>
      <c r="M631" s="5">
        <v>3</v>
      </c>
      <c r="N631" s="5" t="s">
        <v>3</v>
      </c>
      <c r="O631" s="5">
        <v>2</v>
      </c>
      <c r="P631" s="5">
        <f>ROUND(Source!EG627,O631)</f>
        <v>0</v>
      </c>
      <c r="Q631" s="5"/>
      <c r="R631" s="5"/>
      <c r="S631" s="5"/>
      <c r="T631" s="5"/>
      <c r="U631" s="5"/>
      <c r="V631" s="5"/>
      <c r="W631" s="5">
        <v>0</v>
      </c>
      <c r="X631" s="5">
        <v>1</v>
      </c>
      <c r="Y631" s="5">
        <v>0</v>
      </c>
      <c r="Z631" s="5">
        <v>0</v>
      </c>
      <c r="AA631" s="5">
        <v>1</v>
      </c>
      <c r="AB631" s="5">
        <v>0</v>
      </c>
    </row>
    <row r="632" spans="1:206" x14ac:dyDescent="0.2">
      <c r="A632" s="5">
        <v>50</v>
      </c>
      <c r="B632" s="5">
        <v>0</v>
      </c>
      <c r="C632" s="5">
        <v>0</v>
      </c>
      <c r="D632" s="5">
        <v>1</v>
      </c>
      <c r="E632" s="5">
        <v>225</v>
      </c>
      <c r="F632" s="5">
        <f>ROUND(Source!AV627,O632)</f>
        <v>2738.77</v>
      </c>
      <c r="G632" s="5" t="s">
        <v>249</v>
      </c>
      <c r="H632" s="5" t="s">
        <v>250</v>
      </c>
      <c r="I632" s="5"/>
      <c r="J632" s="5"/>
      <c r="K632" s="5">
        <v>225</v>
      </c>
      <c r="L632" s="5">
        <v>4</v>
      </c>
      <c r="M632" s="5">
        <v>3</v>
      </c>
      <c r="N632" s="5" t="s">
        <v>3</v>
      </c>
      <c r="O632" s="5">
        <v>2</v>
      </c>
      <c r="P632" s="5">
        <f>ROUND(Source!EN627,O632)</f>
        <v>2738.77</v>
      </c>
      <c r="Q632" s="5"/>
      <c r="R632" s="5"/>
      <c r="S632" s="5"/>
      <c r="T632" s="5"/>
      <c r="U632" s="5"/>
      <c r="V632" s="5"/>
      <c r="W632" s="5">
        <v>2738.77</v>
      </c>
      <c r="X632" s="5">
        <v>1</v>
      </c>
      <c r="Y632" s="5">
        <v>2738.77</v>
      </c>
      <c r="Z632" s="5">
        <v>2738.77</v>
      </c>
      <c r="AA632" s="5">
        <v>1</v>
      </c>
      <c r="AB632" s="5">
        <v>2738.77</v>
      </c>
    </row>
    <row r="633" spans="1:206" x14ac:dyDescent="0.2">
      <c r="A633" s="5">
        <v>50</v>
      </c>
      <c r="B633" s="5">
        <v>0</v>
      </c>
      <c r="C633" s="5">
        <v>0</v>
      </c>
      <c r="D633" s="5">
        <v>1</v>
      </c>
      <c r="E633" s="5">
        <v>226</v>
      </c>
      <c r="F633" s="5">
        <f>ROUND(Source!AW627,O633)</f>
        <v>2738.77</v>
      </c>
      <c r="G633" s="5" t="s">
        <v>251</v>
      </c>
      <c r="H633" s="5" t="s">
        <v>252</v>
      </c>
      <c r="I633" s="5"/>
      <c r="J633" s="5"/>
      <c r="K633" s="5">
        <v>226</v>
      </c>
      <c r="L633" s="5">
        <v>5</v>
      </c>
      <c r="M633" s="5">
        <v>3</v>
      </c>
      <c r="N633" s="5" t="s">
        <v>3</v>
      </c>
      <c r="O633" s="5">
        <v>2</v>
      </c>
      <c r="P633" s="5">
        <f>ROUND(Source!EO627,O633)</f>
        <v>2738.77</v>
      </c>
      <c r="Q633" s="5"/>
      <c r="R633" s="5"/>
      <c r="S633" s="5"/>
      <c r="T633" s="5"/>
      <c r="U633" s="5"/>
      <c r="V633" s="5"/>
      <c r="W633" s="5">
        <v>2738.77</v>
      </c>
      <c r="X633" s="5">
        <v>1</v>
      </c>
      <c r="Y633" s="5">
        <v>2738.77</v>
      </c>
      <c r="Z633" s="5">
        <v>2738.77</v>
      </c>
      <c r="AA633" s="5">
        <v>1</v>
      </c>
      <c r="AB633" s="5">
        <v>2738.77</v>
      </c>
    </row>
    <row r="634" spans="1:206" x14ac:dyDescent="0.2">
      <c r="A634" s="5">
        <v>50</v>
      </c>
      <c r="B634" s="5">
        <v>0</v>
      </c>
      <c r="C634" s="5">
        <v>0</v>
      </c>
      <c r="D634" s="5">
        <v>1</v>
      </c>
      <c r="E634" s="5">
        <v>227</v>
      </c>
      <c r="F634" s="5">
        <f>ROUND(Source!AX627,O634)</f>
        <v>0</v>
      </c>
      <c r="G634" s="5" t="s">
        <v>253</v>
      </c>
      <c r="H634" s="5" t="s">
        <v>254</v>
      </c>
      <c r="I634" s="5"/>
      <c r="J634" s="5"/>
      <c r="K634" s="5">
        <v>227</v>
      </c>
      <c r="L634" s="5">
        <v>6</v>
      </c>
      <c r="M634" s="5">
        <v>3</v>
      </c>
      <c r="N634" s="5" t="s">
        <v>3</v>
      </c>
      <c r="O634" s="5">
        <v>2</v>
      </c>
      <c r="P634" s="5">
        <f>ROUND(Source!EP627,O634)</f>
        <v>0</v>
      </c>
      <c r="Q634" s="5"/>
      <c r="R634" s="5"/>
      <c r="S634" s="5"/>
      <c r="T634" s="5"/>
      <c r="U634" s="5"/>
      <c r="V634" s="5"/>
      <c r="W634" s="5">
        <v>0</v>
      </c>
      <c r="X634" s="5">
        <v>1</v>
      </c>
      <c r="Y634" s="5">
        <v>0</v>
      </c>
      <c r="Z634" s="5">
        <v>0</v>
      </c>
      <c r="AA634" s="5">
        <v>1</v>
      </c>
      <c r="AB634" s="5">
        <v>0</v>
      </c>
    </row>
    <row r="635" spans="1:206" x14ac:dyDescent="0.2">
      <c r="A635" s="5">
        <v>50</v>
      </c>
      <c r="B635" s="5">
        <v>0</v>
      </c>
      <c r="C635" s="5">
        <v>0</v>
      </c>
      <c r="D635" s="5">
        <v>1</v>
      </c>
      <c r="E635" s="5">
        <v>228</v>
      </c>
      <c r="F635" s="5">
        <f>ROUND(Source!AY627,O635)</f>
        <v>2738.77</v>
      </c>
      <c r="G635" s="5" t="s">
        <v>255</v>
      </c>
      <c r="H635" s="5" t="s">
        <v>256</v>
      </c>
      <c r="I635" s="5"/>
      <c r="J635" s="5"/>
      <c r="K635" s="5">
        <v>228</v>
      </c>
      <c r="L635" s="5">
        <v>7</v>
      </c>
      <c r="M635" s="5">
        <v>3</v>
      </c>
      <c r="N635" s="5" t="s">
        <v>3</v>
      </c>
      <c r="O635" s="5">
        <v>2</v>
      </c>
      <c r="P635" s="5">
        <f>ROUND(Source!EQ627,O635)</f>
        <v>2738.77</v>
      </c>
      <c r="Q635" s="5"/>
      <c r="R635" s="5"/>
      <c r="S635" s="5"/>
      <c r="T635" s="5"/>
      <c r="U635" s="5"/>
      <c r="V635" s="5"/>
      <c r="W635" s="5">
        <v>2738.77</v>
      </c>
      <c r="X635" s="5">
        <v>1</v>
      </c>
      <c r="Y635" s="5">
        <v>2738.77</v>
      </c>
      <c r="Z635" s="5">
        <v>2738.77</v>
      </c>
      <c r="AA635" s="5">
        <v>1</v>
      </c>
      <c r="AB635" s="5">
        <v>2738.77</v>
      </c>
    </row>
    <row r="636" spans="1:206" x14ac:dyDescent="0.2">
      <c r="A636" s="5">
        <v>50</v>
      </c>
      <c r="B636" s="5">
        <v>0</v>
      </c>
      <c r="C636" s="5">
        <v>0</v>
      </c>
      <c r="D636" s="5">
        <v>1</v>
      </c>
      <c r="E636" s="5">
        <v>216</v>
      </c>
      <c r="F636" s="5">
        <f>ROUND(Source!AP627,O636)</f>
        <v>0</v>
      </c>
      <c r="G636" s="5" t="s">
        <v>257</v>
      </c>
      <c r="H636" s="5" t="s">
        <v>258</v>
      </c>
      <c r="I636" s="5"/>
      <c r="J636" s="5"/>
      <c r="K636" s="5">
        <v>216</v>
      </c>
      <c r="L636" s="5">
        <v>8</v>
      </c>
      <c r="M636" s="5">
        <v>3</v>
      </c>
      <c r="N636" s="5" t="s">
        <v>3</v>
      </c>
      <c r="O636" s="5">
        <v>2</v>
      </c>
      <c r="P636" s="5">
        <f>ROUND(Source!EH627,O636)</f>
        <v>0</v>
      </c>
      <c r="Q636" s="5"/>
      <c r="R636" s="5"/>
      <c r="S636" s="5"/>
      <c r="T636" s="5"/>
      <c r="U636" s="5"/>
      <c r="V636" s="5"/>
      <c r="W636" s="5">
        <v>0</v>
      </c>
      <c r="X636" s="5">
        <v>1</v>
      </c>
      <c r="Y636" s="5">
        <v>0</v>
      </c>
      <c r="Z636" s="5">
        <v>0</v>
      </c>
      <c r="AA636" s="5">
        <v>1</v>
      </c>
      <c r="AB636" s="5">
        <v>0</v>
      </c>
    </row>
    <row r="637" spans="1:206" x14ac:dyDescent="0.2">
      <c r="A637" s="5">
        <v>50</v>
      </c>
      <c r="B637" s="5">
        <v>0</v>
      </c>
      <c r="C637" s="5">
        <v>0</v>
      </c>
      <c r="D637" s="5">
        <v>1</v>
      </c>
      <c r="E637" s="5">
        <v>223</v>
      </c>
      <c r="F637" s="5">
        <f>ROUND(Source!AQ627,O637)</f>
        <v>0</v>
      </c>
      <c r="G637" s="5" t="s">
        <v>259</v>
      </c>
      <c r="H637" s="5" t="s">
        <v>260</v>
      </c>
      <c r="I637" s="5"/>
      <c r="J637" s="5"/>
      <c r="K637" s="5">
        <v>223</v>
      </c>
      <c r="L637" s="5">
        <v>9</v>
      </c>
      <c r="M637" s="5">
        <v>3</v>
      </c>
      <c r="N637" s="5" t="s">
        <v>3</v>
      </c>
      <c r="O637" s="5">
        <v>2</v>
      </c>
      <c r="P637" s="5">
        <f>ROUND(Source!EI627,O637)</f>
        <v>0</v>
      </c>
      <c r="Q637" s="5"/>
      <c r="R637" s="5"/>
      <c r="S637" s="5"/>
      <c r="T637" s="5"/>
      <c r="U637" s="5"/>
      <c r="V637" s="5"/>
      <c r="W637" s="5">
        <v>0</v>
      </c>
      <c r="X637" s="5">
        <v>1</v>
      </c>
      <c r="Y637" s="5">
        <v>0</v>
      </c>
      <c r="Z637" s="5">
        <v>0</v>
      </c>
      <c r="AA637" s="5">
        <v>1</v>
      </c>
      <c r="AB637" s="5">
        <v>0</v>
      </c>
    </row>
    <row r="638" spans="1:206" x14ac:dyDescent="0.2">
      <c r="A638" s="5">
        <v>50</v>
      </c>
      <c r="B638" s="5">
        <v>0</v>
      </c>
      <c r="C638" s="5">
        <v>0</v>
      </c>
      <c r="D638" s="5">
        <v>1</v>
      </c>
      <c r="E638" s="5">
        <v>229</v>
      </c>
      <c r="F638" s="5">
        <f>ROUND(Source!AZ627,O638)</f>
        <v>0</v>
      </c>
      <c r="G638" s="5" t="s">
        <v>261</v>
      </c>
      <c r="H638" s="5" t="s">
        <v>262</v>
      </c>
      <c r="I638" s="5"/>
      <c r="J638" s="5"/>
      <c r="K638" s="5">
        <v>229</v>
      </c>
      <c r="L638" s="5">
        <v>10</v>
      </c>
      <c r="M638" s="5">
        <v>3</v>
      </c>
      <c r="N638" s="5" t="s">
        <v>3</v>
      </c>
      <c r="O638" s="5">
        <v>2</v>
      </c>
      <c r="P638" s="5">
        <f>ROUND(Source!ER627,O638)</f>
        <v>0</v>
      </c>
      <c r="Q638" s="5"/>
      <c r="R638" s="5"/>
      <c r="S638" s="5"/>
      <c r="T638" s="5"/>
      <c r="U638" s="5"/>
      <c r="V638" s="5"/>
      <c r="W638" s="5">
        <v>0</v>
      </c>
      <c r="X638" s="5">
        <v>1</v>
      </c>
      <c r="Y638" s="5">
        <v>0</v>
      </c>
      <c r="Z638" s="5">
        <v>0</v>
      </c>
      <c r="AA638" s="5">
        <v>1</v>
      </c>
      <c r="AB638" s="5">
        <v>0</v>
      </c>
    </row>
    <row r="639" spans="1:206" x14ac:dyDescent="0.2">
      <c r="A639" s="5">
        <v>50</v>
      </c>
      <c r="B639" s="5">
        <v>0</v>
      </c>
      <c r="C639" s="5">
        <v>0</v>
      </c>
      <c r="D639" s="5">
        <v>1</v>
      </c>
      <c r="E639" s="5">
        <v>203</v>
      </c>
      <c r="F639" s="5">
        <f>ROUND(Source!Q627,O639)</f>
        <v>5.35</v>
      </c>
      <c r="G639" s="5" t="s">
        <v>263</v>
      </c>
      <c r="H639" s="5" t="s">
        <v>264</v>
      </c>
      <c r="I639" s="5"/>
      <c r="J639" s="5"/>
      <c r="K639" s="5">
        <v>203</v>
      </c>
      <c r="L639" s="5">
        <v>11</v>
      </c>
      <c r="M639" s="5">
        <v>3</v>
      </c>
      <c r="N639" s="5" t="s">
        <v>3</v>
      </c>
      <c r="O639" s="5">
        <v>2</v>
      </c>
      <c r="P639" s="5">
        <f>ROUND(Source!DI627,O639)</f>
        <v>5.35</v>
      </c>
      <c r="Q639" s="5"/>
      <c r="R639" s="5"/>
      <c r="S639" s="5"/>
      <c r="T639" s="5"/>
      <c r="U639" s="5"/>
      <c r="V639" s="5"/>
      <c r="W639" s="5">
        <v>5.35</v>
      </c>
      <c r="X639" s="5">
        <v>1</v>
      </c>
      <c r="Y639" s="5">
        <v>5.35</v>
      </c>
      <c r="Z639" s="5">
        <v>5.35</v>
      </c>
      <c r="AA639" s="5">
        <v>1</v>
      </c>
      <c r="AB639" s="5">
        <v>5.35</v>
      </c>
    </row>
    <row r="640" spans="1:206" x14ac:dyDescent="0.2">
      <c r="A640" s="5">
        <v>50</v>
      </c>
      <c r="B640" s="5">
        <v>0</v>
      </c>
      <c r="C640" s="5">
        <v>0</v>
      </c>
      <c r="D640" s="5">
        <v>1</v>
      </c>
      <c r="E640" s="5">
        <v>231</v>
      </c>
      <c r="F640" s="5">
        <f>ROUND(Source!BB627,O640)</f>
        <v>0</v>
      </c>
      <c r="G640" s="5" t="s">
        <v>265</v>
      </c>
      <c r="H640" s="5" t="s">
        <v>266</v>
      </c>
      <c r="I640" s="5"/>
      <c r="J640" s="5"/>
      <c r="K640" s="5">
        <v>231</v>
      </c>
      <c r="L640" s="5">
        <v>12</v>
      </c>
      <c r="M640" s="5">
        <v>3</v>
      </c>
      <c r="N640" s="5" t="s">
        <v>3</v>
      </c>
      <c r="O640" s="5">
        <v>2</v>
      </c>
      <c r="P640" s="5">
        <f>ROUND(Source!ET627,O640)</f>
        <v>0</v>
      </c>
      <c r="Q640" s="5"/>
      <c r="R640" s="5"/>
      <c r="S640" s="5"/>
      <c r="T640" s="5"/>
      <c r="U640" s="5"/>
      <c r="V640" s="5"/>
      <c r="W640" s="5">
        <v>0</v>
      </c>
      <c r="X640" s="5">
        <v>1</v>
      </c>
      <c r="Y640" s="5">
        <v>0</v>
      </c>
      <c r="Z640" s="5">
        <v>0</v>
      </c>
      <c r="AA640" s="5">
        <v>1</v>
      </c>
      <c r="AB640" s="5">
        <v>0</v>
      </c>
    </row>
    <row r="641" spans="1:28" x14ac:dyDescent="0.2">
      <c r="A641" s="5">
        <v>50</v>
      </c>
      <c r="B641" s="5">
        <v>0</v>
      </c>
      <c r="C641" s="5">
        <v>0</v>
      </c>
      <c r="D641" s="5">
        <v>1</v>
      </c>
      <c r="E641" s="5">
        <v>204</v>
      </c>
      <c r="F641" s="5">
        <f>ROUND(Source!R627,O641)</f>
        <v>6.41</v>
      </c>
      <c r="G641" s="5" t="s">
        <v>267</v>
      </c>
      <c r="H641" s="5" t="s">
        <v>268</v>
      </c>
      <c r="I641" s="5"/>
      <c r="J641" s="5"/>
      <c r="K641" s="5">
        <v>204</v>
      </c>
      <c r="L641" s="5">
        <v>13</v>
      </c>
      <c r="M641" s="5">
        <v>3</v>
      </c>
      <c r="N641" s="5" t="s">
        <v>3</v>
      </c>
      <c r="O641" s="5">
        <v>2</v>
      </c>
      <c r="P641" s="5">
        <f>ROUND(Source!DJ627,O641)</f>
        <v>6.41</v>
      </c>
      <c r="Q641" s="5"/>
      <c r="R641" s="5"/>
      <c r="S641" s="5"/>
      <c r="T641" s="5"/>
      <c r="U641" s="5"/>
      <c r="V641" s="5"/>
      <c r="W641" s="5">
        <v>6.41</v>
      </c>
      <c r="X641" s="5">
        <v>1</v>
      </c>
      <c r="Y641" s="5">
        <v>6.41</v>
      </c>
      <c r="Z641" s="5">
        <v>6.41</v>
      </c>
      <c r="AA641" s="5">
        <v>1</v>
      </c>
      <c r="AB641" s="5">
        <v>6.41</v>
      </c>
    </row>
    <row r="642" spans="1:28" x14ac:dyDescent="0.2">
      <c r="A642" s="5">
        <v>50</v>
      </c>
      <c r="B642" s="5">
        <v>0</v>
      </c>
      <c r="C642" s="5">
        <v>0</v>
      </c>
      <c r="D642" s="5">
        <v>1</v>
      </c>
      <c r="E642" s="5">
        <v>205</v>
      </c>
      <c r="F642" s="5">
        <f>ROUND(Source!S627,O642)</f>
        <v>15646.31</v>
      </c>
      <c r="G642" s="5" t="s">
        <v>269</v>
      </c>
      <c r="H642" s="5" t="s">
        <v>270</v>
      </c>
      <c r="I642" s="5"/>
      <c r="J642" s="5"/>
      <c r="K642" s="5">
        <v>205</v>
      </c>
      <c r="L642" s="5">
        <v>14</v>
      </c>
      <c r="M642" s="5">
        <v>3</v>
      </c>
      <c r="N642" s="5" t="s">
        <v>3</v>
      </c>
      <c r="O642" s="5">
        <v>2</v>
      </c>
      <c r="P642" s="5">
        <f>ROUND(Source!DK627,O642)</f>
        <v>15646.31</v>
      </c>
      <c r="Q642" s="5"/>
      <c r="R642" s="5"/>
      <c r="S642" s="5"/>
      <c r="T642" s="5"/>
      <c r="U642" s="5"/>
      <c r="V642" s="5"/>
      <c r="W642" s="5">
        <v>15646.31</v>
      </c>
      <c r="X642" s="5">
        <v>1</v>
      </c>
      <c r="Y642" s="5">
        <v>15646.31</v>
      </c>
      <c r="Z642" s="5">
        <v>15646.31</v>
      </c>
      <c r="AA642" s="5">
        <v>1</v>
      </c>
      <c r="AB642" s="5">
        <v>15646.31</v>
      </c>
    </row>
    <row r="643" spans="1:28" x14ac:dyDescent="0.2">
      <c r="A643" s="5">
        <v>50</v>
      </c>
      <c r="B643" s="5">
        <v>0</v>
      </c>
      <c r="C643" s="5">
        <v>0</v>
      </c>
      <c r="D643" s="5">
        <v>1</v>
      </c>
      <c r="E643" s="5">
        <v>232</v>
      </c>
      <c r="F643" s="5">
        <f>ROUND(Source!BC627,O643)</f>
        <v>0</v>
      </c>
      <c r="G643" s="5" t="s">
        <v>271</v>
      </c>
      <c r="H643" s="5" t="s">
        <v>272</v>
      </c>
      <c r="I643" s="5"/>
      <c r="J643" s="5"/>
      <c r="K643" s="5">
        <v>232</v>
      </c>
      <c r="L643" s="5">
        <v>15</v>
      </c>
      <c r="M643" s="5">
        <v>3</v>
      </c>
      <c r="N643" s="5" t="s">
        <v>3</v>
      </c>
      <c r="O643" s="5">
        <v>2</v>
      </c>
      <c r="P643" s="5">
        <f>ROUND(Source!EU627,O643)</f>
        <v>0</v>
      </c>
      <c r="Q643" s="5"/>
      <c r="R643" s="5"/>
      <c r="S643" s="5"/>
      <c r="T643" s="5"/>
      <c r="U643" s="5"/>
      <c r="V643" s="5"/>
      <c r="W643" s="5">
        <v>0</v>
      </c>
      <c r="X643" s="5">
        <v>1</v>
      </c>
      <c r="Y643" s="5">
        <v>0</v>
      </c>
      <c r="Z643" s="5">
        <v>0</v>
      </c>
      <c r="AA643" s="5">
        <v>1</v>
      </c>
      <c r="AB643" s="5">
        <v>0</v>
      </c>
    </row>
    <row r="644" spans="1:28" x14ac:dyDescent="0.2">
      <c r="A644" s="5">
        <v>50</v>
      </c>
      <c r="B644" s="5">
        <v>0</v>
      </c>
      <c r="C644" s="5">
        <v>0</v>
      </c>
      <c r="D644" s="5">
        <v>1</v>
      </c>
      <c r="E644" s="5">
        <v>214</v>
      </c>
      <c r="F644" s="5">
        <f>ROUND(Source!AS627,O644)</f>
        <v>6092.39</v>
      </c>
      <c r="G644" s="5" t="s">
        <v>273</v>
      </c>
      <c r="H644" s="5" t="s">
        <v>274</v>
      </c>
      <c r="I644" s="5"/>
      <c r="J644" s="5"/>
      <c r="K644" s="5">
        <v>214</v>
      </c>
      <c r="L644" s="5">
        <v>16</v>
      </c>
      <c r="M644" s="5">
        <v>3</v>
      </c>
      <c r="N644" s="5" t="s">
        <v>3</v>
      </c>
      <c r="O644" s="5">
        <v>2</v>
      </c>
      <c r="P644" s="5">
        <f>ROUND(Source!EK627,O644)</f>
        <v>6092.39</v>
      </c>
      <c r="Q644" s="5"/>
      <c r="R644" s="5"/>
      <c r="S644" s="5"/>
      <c r="T644" s="5"/>
      <c r="U644" s="5"/>
      <c r="V644" s="5"/>
      <c r="W644" s="5">
        <v>6092.39</v>
      </c>
      <c r="X644" s="5">
        <v>1</v>
      </c>
      <c r="Y644" s="5">
        <v>6092.39</v>
      </c>
      <c r="Z644" s="5">
        <v>6092.39</v>
      </c>
      <c r="AA644" s="5">
        <v>1</v>
      </c>
      <c r="AB644" s="5">
        <v>6092.39</v>
      </c>
    </row>
    <row r="645" spans="1:28" x14ac:dyDescent="0.2">
      <c r="A645" s="5">
        <v>50</v>
      </c>
      <c r="B645" s="5">
        <v>0</v>
      </c>
      <c r="C645" s="5">
        <v>0</v>
      </c>
      <c r="D645" s="5">
        <v>1</v>
      </c>
      <c r="E645" s="5">
        <v>215</v>
      </c>
      <c r="F645" s="5">
        <f>ROUND(Source!AT627,O645)</f>
        <v>832.71</v>
      </c>
      <c r="G645" s="5" t="s">
        <v>275</v>
      </c>
      <c r="H645" s="5" t="s">
        <v>276</v>
      </c>
      <c r="I645" s="5"/>
      <c r="J645" s="5"/>
      <c r="K645" s="5">
        <v>215</v>
      </c>
      <c r="L645" s="5">
        <v>17</v>
      </c>
      <c r="M645" s="5">
        <v>3</v>
      </c>
      <c r="N645" s="5" t="s">
        <v>3</v>
      </c>
      <c r="O645" s="5">
        <v>2</v>
      </c>
      <c r="P645" s="5">
        <f>ROUND(Source!EL627,O645)</f>
        <v>832.71</v>
      </c>
      <c r="Q645" s="5"/>
      <c r="R645" s="5"/>
      <c r="S645" s="5"/>
      <c r="T645" s="5"/>
      <c r="U645" s="5"/>
      <c r="V645" s="5"/>
      <c r="W645" s="5">
        <v>832.71</v>
      </c>
      <c r="X645" s="5">
        <v>1</v>
      </c>
      <c r="Y645" s="5">
        <v>832.71</v>
      </c>
      <c r="Z645" s="5">
        <v>832.71</v>
      </c>
      <c r="AA645" s="5">
        <v>1</v>
      </c>
      <c r="AB645" s="5">
        <v>832.71</v>
      </c>
    </row>
    <row r="646" spans="1:28" x14ac:dyDescent="0.2">
      <c r="A646" s="5">
        <v>50</v>
      </c>
      <c r="B646" s="5">
        <v>0</v>
      </c>
      <c r="C646" s="5">
        <v>0</v>
      </c>
      <c r="D646" s="5">
        <v>1</v>
      </c>
      <c r="E646" s="5">
        <v>217</v>
      </c>
      <c r="F646" s="5">
        <f>ROUND(Source!AU627,O646)</f>
        <v>29341.74</v>
      </c>
      <c r="G646" s="5" t="s">
        <v>277</v>
      </c>
      <c r="H646" s="5" t="s">
        <v>278</v>
      </c>
      <c r="I646" s="5"/>
      <c r="J646" s="5"/>
      <c r="K646" s="5">
        <v>217</v>
      </c>
      <c r="L646" s="5">
        <v>18</v>
      </c>
      <c r="M646" s="5">
        <v>3</v>
      </c>
      <c r="N646" s="5" t="s">
        <v>3</v>
      </c>
      <c r="O646" s="5">
        <v>2</v>
      </c>
      <c r="P646" s="5">
        <f>ROUND(Source!EM627,O646)</f>
        <v>29341.74</v>
      </c>
      <c r="Q646" s="5"/>
      <c r="R646" s="5"/>
      <c r="S646" s="5"/>
      <c r="T646" s="5"/>
      <c r="U646" s="5"/>
      <c r="V646" s="5"/>
      <c r="W646" s="5">
        <v>29341.74</v>
      </c>
      <c r="X646" s="5">
        <v>1</v>
      </c>
      <c r="Y646" s="5">
        <v>29341.74</v>
      </c>
      <c r="Z646" s="5">
        <v>29341.74</v>
      </c>
      <c r="AA646" s="5">
        <v>1</v>
      </c>
      <c r="AB646" s="5">
        <v>29341.74</v>
      </c>
    </row>
    <row r="647" spans="1:28" x14ac:dyDescent="0.2">
      <c r="A647" s="5">
        <v>50</v>
      </c>
      <c r="B647" s="5">
        <v>0</v>
      </c>
      <c r="C647" s="5">
        <v>0</v>
      </c>
      <c r="D647" s="5">
        <v>1</v>
      </c>
      <c r="E647" s="5">
        <v>230</v>
      </c>
      <c r="F647" s="5">
        <f>ROUND(Source!BA627,O647)</f>
        <v>0</v>
      </c>
      <c r="G647" s="5" t="s">
        <v>279</v>
      </c>
      <c r="H647" s="5" t="s">
        <v>280</v>
      </c>
      <c r="I647" s="5"/>
      <c r="J647" s="5"/>
      <c r="K647" s="5">
        <v>230</v>
      </c>
      <c r="L647" s="5">
        <v>19</v>
      </c>
      <c r="M647" s="5">
        <v>3</v>
      </c>
      <c r="N647" s="5" t="s">
        <v>3</v>
      </c>
      <c r="O647" s="5">
        <v>2</v>
      </c>
      <c r="P647" s="5">
        <f>ROUND(Source!ES627,O647)</f>
        <v>0</v>
      </c>
      <c r="Q647" s="5"/>
      <c r="R647" s="5"/>
      <c r="S647" s="5"/>
      <c r="T647" s="5"/>
      <c r="U647" s="5"/>
      <c r="V647" s="5"/>
      <c r="W647" s="5">
        <v>0</v>
      </c>
      <c r="X647" s="5">
        <v>1</v>
      </c>
      <c r="Y647" s="5">
        <v>0</v>
      </c>
      <c r="Z647" s="5">
        <v>0</v>
      </c>
      <c r="AA647" s="5">
        <v>1</v>
      </c>
      <c r="AB647" s="5">
        <v>0</v>
      </c>
    </row>
    <row r="648" spans="1:28" x14ac:dyDescent="0.2">
      <c r="A648" s="5">
        <v>50</v>
      </c>
      <c r="B648" s="5">
        <v>0</v>
      </c>
      <c r="C648" s="5">
        <v>0</v>
      </c>
      <c r="D648" s="5">
        <v>1</v>
      </c>
      <c r="E648" s="5">
        <v>206</v>
      </c>
      <c r="F648" s="5">
        <f>ROUND(Source!T627,O648)</f>
        <v>0</v>
      </c>
      <c r="G648" s="5" t="s">
        <v>281</v>
      </c>
      <c r="H648" s="5" t="s">
        <v>282</v>
      </c>
      <c r="I648" s="5"/>
      <c r="J648" s="5"/>
      <c r="K648" s="5">
        <v>206</v>
      </c>
      <c r="L648" s="5">
        <v>20</v>
      </c>
      <c r="M648" s="5">
        <v>3</v>
      </c>
      <c r="N648" s="5" t="s">
        <v>3</v>
      </c>
      <c r="O648" s="5">
        <v>2</v>
      </c>
      <c r="P648" s="5">
        <f>ROUND(Source!DL627,O648)</f>
        <v>0</v>
      </c>
      <c r="Q648" s="5"/>
      <c r="R648" s="5"/>
      <c r="S648" s="5"/>
      <c r="T648" s="5"/>
      <c r="U648" s="5"/>
      <c r="V648" s="5"/>
      <c r="W648" s="5">
        <v>0</v>
      </c>
      <c r="X648" s="5">
        <v>1</v>
      </c>
      <c r="Y648" s="5">
        <v>0</v>
      </c>
      <c r="Z648" s="5">
        <v>0</v>
      </c>
      <c r="AA648" s="5">
        <v>1</v>
      </c>
      <c r="AB648" s="5">
        <v>0</v>
      </c>
    </row>
    <row r="649" spans="1:28" x14ac:dyDescent="0.2">
      <c r="A649" s="5">
        <v>50</v>
      </c>
      <c r="B649" s="5">
        <v>0</v>
      </c>
      <c r="C649" s="5">
        <v>0</v>
      </c>
      <c r="D649" s="5">
        <v>1</v>
      </c>
      <c r="E649" s="5">
        <v>207</v>
      </c>
      <c r="F649" s="5">
        <f>ROUND(Source!U627,O649)</f>
        <v>15.1816</v>
      </c>
      <c r="G649" s="5" t="s">
        <v>283</v>
      </c>
      <c r="H649" s="5" t="s">
        <v>284</v>
      </c>
      <c r="I649" s="5"/>
      <c r="J649" s="5"/>
      <c r="K649" s="5">
        <v>207</v>
      </c>
      <c r="L649" s="5">
        <v>21</v>
      </c>
      <c r="M649" s="5">
        <v>3</v>
      </c>
      <c r="N649" s="5" t="s">
        <v>3</v>
      </c>
      <c r="O649" s="5">
        <v>7</v>
      </c>
      <c r="P649" s="5">
        <f>ROUND(Source!DM627,O649)</f>
        <v>15.1816</v>
      </c>
      <c r="Q649" s="5"/>
      <c r="R649" s="5"/>
      <c r="S649" s="5"/>
      <c r="T649" s="5"/>
      <c r="U649" s="5"/>
      <c r="V649" s="5"/>
      <c r="W649" s="5">
        <v>15.1816</v>
      </c>
      <c r="X649" s="5">
        <v>1</v>
      </c>
      <c r="Y649" s="5">
        <v>15.1816</v>
      </c>
      <c r="Z649" s="5">
        <v>15.1816</v>
      </c>
      <c r="AA649" s="5">
        <v>1</v>
      </c>
      <c r="AB649" s="5">
        <v>15.1816</v>
      </c>
    </row>
    <row r="650" spans="1:28" x14ac:dyDescent="0.2">
      <c r="A650" s="5">
        <v>50</v>
      </c>
      <c r="B650" s="5">
        <v>0</v>
      </c>
      <c r="C650" s="5">
        <v>0</v>
      </c>
      <c r="D650" s="5">
        <v>1</v>
      </c>
      <c r="E650" s="5">
        <v>208</v>
      </c>
      <c r="F650" s="5">
        <f>ROUND(Source!V627,O650)</f>
        <v>7.6639999999999998E-3</v>
      </c>
      <c r="G650" s="5" t="s">
        <v>285</v>
      </c>
      <c r="H650" s="5" t="s">
        <v>286</v>
      </c>
      <c r="I650" s="5"/>
      <c r="J650" s="5"/>
      <c r="K650" s="5">
        <v>208</v>
      </c>
      <c r="L650" s="5">
        <v>22</v>
      </c>
      <c r="M650" s="5">
        <v>3</v>
      </c>
      <c r="N650" s="5" t="s">
        <v>3</v>
      </c>
      <c r="O650" s="5">
        <v>7</v>
      </c>
      <c r="P650" s="5">
        <f>ROUND(Source!DN627,O650)</f>
        <v>7.6639999999999998E-3</v>
      </c>
      <c r="Q650" s="5"/>
      <c r="R650" s="5"/>
      <c r="S650" s="5"/>
      <c r="T650" s="5"/>
      <c r="U650" s="5"/>
      <c r="V650" s="5"/>
      <c r="W650" s="5">
        <v>7.6639999999999998E-3</v>
      </c>
      <c r="X650" s="5">
        <v>1</v>
      </c>
      <c r="Y650" s="5">
        <v>7.6639999999999998E-3</v>
      </c>
      <c r="Z650" s="5">
        <v>7.6639999999999998E-3</v>
      </c>
      <c r="AA650" s="5">
        <v>1</v>
      </c>
      <c r="AB650" s="5">
        <v>7.6639999999999998E-3</v>
      </c>
    </row>
    <row r="651" spans="1:28" x14ac:dyDescent="0.2">
      <c r="A651" s="5">
        <v>50</v>
      </c>
      <c r="B651" s="5">
        <v>0</v>
      </c>
      <c r="C651" s="5">
        <v>0</v>
      </c>
      <c r="D651" s="5">
        <v>1</v>
      </c>
      <c r="E651" s="5">
        <v>209</v>
      </c>
      <c r="F651" s="5">
        <f>ROUND(Source!W627,O651)</f>
        <v>0</v>
      </c>
      <c r="G651" s="5" t="s">
        <v>287</v>
      </c>
      <c r="H651" s="5" t="s">
        <v>288</v>
      </c>
      <c r="I651" s="5"/>
      <c r="J651" s="5"/>
      <c r="K651" s="5">
        <v>209</v>
      </c>
      <c r="L651" s="5">
        <v>23</v>
      </c>
      <c r="M651" s="5">
        <v>3</v>
      </c>
      <c r="N651" s="5" t="s">
        <v>3</v>
      </c>
      <c r="O651" s="5">
        <v>2</v>
      </c>
      <c r="P651" s="5">
        <f>ROUND(Source!DO627,O651)</f>
        <v>0</v>
      </c>
      <c r="Q651" s="5"/>
      <c r="R651" s="5"/>
      <c r="S651" s="5"/>
      <c r="T651" s="5"/>
      <c r="U651" s="5"/>
      <c r="V651" s="5"/>
      <c r="W651" s="5">
        <v>0</v>
      </c>
      <c r="X651" s="5">
        <v>1</v>
      </c>
      <c r="Y651" s="5">
        <v>0</v>
      </c>
      <c r="Z651" s="5">
        <v>0</v>
      </c>
      <c r="AA651" s="5">
        <v>1</v>
      </c>
      <c r="AB651" s="5">
        <v>0</v>
      </c>
    </row>
    <row r="652" spans="1:28" x14ac:dyDescent="0.2">
      <c r="A652" s="5">
        <v>50</v>
      </c>
      <c r="B652" s="5">
        <v>0</v>
      </c>
      <c r="C652" s="5">
        <v>0</v>
      </c>
      <c r="D652" s="5">
        <v>1</v>
      </c>
      <c r="E652" s="5">
        <v>233</v>
      </c>
      <c r="F652" s="5">
        <f>ROUND(Source!BD627,O652)</f>
        <v>0</v>
      </c>
      <c r="G652" s="5" t="s">
        <v>289</v>
      </c>
      <c r="H652" s="5" t="s">
        <v>290</v>
      </c>
      <c r="I652" s="5"/>
      <c r="J652" s="5"/>
      <c r="K652" s="5">
        <v>233</v>
      </c>
      <c r="L652" s="5">
        <v>24</v>
      </c>
      <c r="M652" s="5">
        <v>3</v>
      </c>
      <c r="N652" s="5" t="s">
        <v>3</v>
      </c>
      <c r="O652" s="5">
        <v>2</v>
      </c>
      <c r="P652" s="5">
        <f>ROUND(Source!EV627,O652)</f>
        <v>0</v>
      </c>
      <c r="Q652" s="5"/>
      <c r="R652" s="5"/>
      <c r="S652" s="5"/>
      <c r="T652" s="5"/>
      <c r="U652" s="5"/>
      <c r="V652" s="5"/>
      <c r="W652" s="5">
        <v>0</v>
      </c>
      <c r="X652" s="5">
        <v>1</v>
      </c>
      <c r="Y652" s="5">
        <v>0</v>
      </c>
      <c r="Z652" s="5">
        <v>0</v>
      </c>
      <c r="AA652" s="5">
        <v>1</v>
      </c>
      <c r="AB652" s="5">
        <v>0</v>
      </c>
    </row>
    <row r="653" spans="1:28" x14ac:dyDescent="0.2">
      <c r="A653" s="5">
        <v>50</v>
      </c>
      <c r="B653" s="5">
        <v>0</v>
      </c>
      <c r="C653" s="5">
        <v>0</v>
      </c>
      <c r="D653" s="5">
        <v>1</v>
      </c>
      <c r="E653" s="5">
        <v>210</v>
      </c>
      <c r="F653" s="5">
        <f>ROUND(Source!X627,O653)</f>
        <v>12009.84</v>
      </c>
      <c r="G653" s="5" t="s">
        <v>291</v>
      </c>
      <c r="H653" s="5" t="s">
        <v>292</v>
      </c>
      <c r="I653" s="5"/>
      <c r="J653" s="5"/>
      <c r="K653" s="5">
        <v>210</v>
      </c>
      <c r="L653" s="5">
        <v>25</v>
      </c>
      <c r="M653" s="5">
        <v>3</v>
      </c>
      <c r="N653" s="5" t="s">
        <v>3</v>
      </c>
      <c r="O653" s="5">
        <v>2</v>
      </c>
      <c r="P653" s="5">
        <f>ROUND(Source!DP627,O653)</f>
        <v>12009.84</v>
      </c>
      <c r="Q653" s="5"/>
      <c r="R653" s="5"/>
      <c r="S653" s="5"/>
      <c r="T653" s="5"/>
      <c r="U653" s="5"/>
      <c r="V653" s="5"/>
      <c r="W653" s="5">
        <v>12009.84</v>
      </c>
      <c r="X653" s="5">
        <v>1</v>
      </c>
      <c r="Y653" s="5">
        <v>12009.84</v>
      </c>
      <c r="Z653" s="5">
        <v>12009.84</v>
      </c>
      <c r="AA653" s="5">
        <v>1</v>
      </c>
      <c r="AB653" s="5">
        <v>12009.84</v>
      </c>
    </row>
    <row r="654" spans="1:28" x14ac:dyDescent="0.2">
      <c r="A654" s="5">
        <v>50</v>
      </c>
      <c r="B654" s="5">
        <v>0</v>
      </c>
      <c r="C654" s="5">
        <v>0</v>
      </c>
      <c r="D654" s="5">
        <v>1</v>
      </c>
      <c r="E654" s="5">
        <v>211</v>
      </c>
      <c r="F654" s="5">
        <f>ROUND(Source!Y627,O654)</f>
        <v>5860.16</v>
      </c>
      <c r="G654" s="5" t="s">
        <v>293</v>
      </c>
      <c r="H654" s="5" t="s">
        <v>294</v>
      </c>
      <c r="I654" s="5"/>
      <c r="J654" s="5"/>
      <c r="K654" s="5">
        <v>211</v>
      </c>
      <c r="L654" s="5">
        <v>26</v>
      </c>
      <c r="M654" s="5">
        <v>3</v>
      </c>
      <c r="N654" s="5" t="s">
        <v>3</v>
      </c>
      <c r="O654" s="5">
        <v>2</v>
      </c>
      <c r="P654" s="5">
        <f>ROUND(Source!DQ627,O654)</f>
        <v>5860.16</v>
      </c>
      <c r="Q654" s="5"/>
      <c r="R654" s="5"/>
      <c r="S654" s="5"/>
      <c r="T654" s="5"/>
      <c r="U654" s="5"/>
      <c r="V654" s="5"/>
      <c r="W654" s="5">
        <v>5860.16</v>
      </c>
      <c r="X654" s="5">
        <v>1</v>
      </c>
      <c r="Y654" s="5">
        <v>5860.16</v>
      </c>
      <c r="Z654" s="5">
        <v>5860.16</v>
      </c>
      <c r="AA654" s="5">
        <v>1</v>
      </c>
      <c r="AB654" s="5">
        <v>5860.16</v>
      </c>
    </row>
    <row r="655" spans="1:28" x14ac:dyDescent="0.2">
      <c r="A655" s="5">
        <v>50</v>
      </c>
      <c r="B655" s="5">
        <v>0</v>
      </c>
      <c r="C655" s="5">
        <v>0</v>
      </c>
      <c r="D655" s="5">
        <v>1</v>
      </c>
      <c r="E655" s="5">
        <v>224</v>
      </c>
      <c r="F655" s="5">
        <f>ROUND(Source!AR627,O655)</f>
        <v>36266.839999999997</v>
      </c>
      <c r="G655" s="5" t="s">
        <v>295</v>
      </c>
      <c r="H655" s="5" t="s">
        <v>296</v>
      </c>
      <c r="I655" s="5"/>
      <c r="J655" s="5"/>
      <c r="K655" s="5">
        <v>224</v>
      </c>
      <c r="L655" s="5">
        <v>27</v>
      </c>
      <c r="M655" s="5">
        <v>3</v>
      </c>
      <c r="N655" s="5" t="s">
        <v>3</v>
      </c>
      <c r="O655" s="5">
        <v>2</v>
      </c>
      <c r="P655" s="5">
        <f>ROUND(Source!EJ627,O655)</f>
        <v>36266.839999999997</v>
      </c>
      <c r="Q655" s="5"/>
      <c r="R655" s="5"/>
      <c r="S655" s="5"/>
      <c r="T655" s="5"/>
      <c r="U655" s="5"/>
      <c r="V655" s="5"/>
      <c r="W655" s="5">
        <v>36266.840000000004</v>
      </c>
      <c r="X655" s="5">
        <v>1</v>
      </c>
      <c r="Y655" s="5">
        <v>36266.840000000004</v>
      </c>
      <c r="Z655" s="5">
        <v>36266.840000000004</v>
      </c>
      <c r="AA655" s="5">
        <v>1</v>
      </c>
      <c r="AB655" s="5">
        <v>36266.840000000004</v>
      </c>
    </row>
    <row r="656" spans="1:28" x14ac:dyDescent="0.2">
      <c r="A656" s="5">
        <v>50</v>
      </c>
      <c r="B656" s="5">
        <v>0</v>
      </c>
      <c r="C656" s="5">
        <v>0</v>
      </c>
      <c r="D656" s="5">
        <v>2</v>
      </c>
      <c r="E656" s="5">
        <v>0</v>
      </c>
      <c r="F656" s="5">
        <f>ROUND(F644+F645+F636,O656)</f>
        <v>6925.1</v>
      </c>
      <c r="G656" s="5" t="s">
        <v>500</v>
      </c>
      <c r="H656" s="5" t="s">
        <v>501</v>
      </c>
      <c r="I656" s="5"/>
      <c r="J656" s="5"/>
      <c r="K656" s="5">
        <v>212</v>
      </c>
      <c r="L656" s="5">
        <v>28</v>
      </c>
      <c r="M656" s="5">
        <v>3</v>
      </c>
      <c r="N656" s="5" t="s">
        <v>3</v>
      </c>
      <c r="O656" s="5">
        <v>2</v>
      </c>
      <c r="P656" s="5">
        <f>ROUND(P644+P645+P636,O656)</f>
        <v>6925.1</v>
      </c>
      <c r="Q656" s="5"/>
      <c r="R656" s="5"/>
      <c r="S656" s="5"/>
      <c r="T656" s="5"/>
      <c r="U656" s="5"/>
      <c r="V656" s="5"/>
      <c r="W656" s="5">
        <v>6925.1</v>
      </c>
      <c r="X656" s="5">
        <v>1</v>
      </c>
      <c r="Y656" s="5">
        <v>6925.1</v>
      </c>
      <c r="Z656" s="5">
        <v>6925.1</v>
      </c>
      <c r="AA656" s="5">
        <v>1</v>
      </c>
      <c r="AB656" s="5">
        <v>6925.1</v>
      </c>
    </row>
    <row r="657" spans="1:28" x14ac:dyDescent="0.2">
      <c r="A657" s="5">
        <v>50</v>
      </c>
      <c r="B657" s="5">
        <v>0</v>
      </c>
      <c r="C657" s="5">
        <v>0</v>
      </c>
      <c r="D657" s="5">
        <v>2</v>
      </c>
      <c r="E657" s="5">
        <v>0</v>
      </c>
      <c r="F657" s="5">
        <f>ROUND(F644*0.019,O657)</f>
        <v>115.76</v>
      </c>
      <c r="G657" s="5" t="s">
        <v>502</v>
      </c>
      <c r="H657" s="5" t="s">
        <v>503</v>
      </c>
      <c r="I657" s="5"/>
      <c r="J657" s="5"/>
      <c r="K657" s="5">
        <v>212</v>
      </c>
      <c r="L657" s="5">
        <v>29</v>
      </c>
      <c r="M657" s="5">
        <v>3</v>
      </c>
      <c r="N657" s="5" t="s">
        <v>3</v>
      </c>
      <c r="O657" s="5">
        <v>2</v>
      </c>
      <c r="P657" s="5">
        <f>ROUND(P644*0.019,O657)</f>
        <v>115.76</v>
      </c>
      <c r="Q657" s="5"/>
      <c r="R657" s="5"/>
      <c r="S657" s="5"/>
      <c r="T657" s="5"/>
      <c r="U657" s="5"/>
      <c r="V657" s="5"/>
      <c r="W657" s="5">
        <v>115.76</v>
      </c>
      <c r="X657" s="5">
        <v>1</v>
      </c>
      <c r="Y657" s="5">
        <v>115.76</v>
      </c>
      <c r="Z657" s="5">
        <v>115.76</v>
      </c>
      <c r="AA657" s="5">
        <v>1</v>
      </c>
      <c r="AB657" s="5">
        <v>115.76</v>
      </c>
    </row>
    <row r="658" spans="1:28" x14ac:dyDescent="0.2">
      <c r="A658" s="5">
        <v>50</v>
      </c>
      <c r="B658" s="5">
        <v>1</v>
      </c>
      <c r="C658" s="5">
        <v>0</v>
      </c>
      <c r="D658" s="5">
        <v>2</v>
      </c>
      <c r="E658" s="5">
        <v>0</v>
      </c>
      <c r="F658" s="5">
        <f>ROUND(F645*0.019,O658)</f>
        <v>15.82</v>
      </c>
      <c r="G658" s="5" t="s">
        <v>504</v>
      </c>
      <c r="H658" s="5" t="s">
        <v>505</v>
      </c>
      <c r="I658" s="5"/>
      <c r="J658" s="5"/>
      <c r="K658" s="5">
        <v>212</v>
      </c>
      <c r="L658" s="5">
        <v>30</v>
      </c>
      <c r="M658" s="5">
        <v>0</v>
      </c>
      <c r="N658" s="5" t="s">
        <v>3</v>
      </c>
      <c r="O658" s="5">
        <v>2</v>
      </c>
      <c r="P658" s="5">
        <f>ROUND(P645*0.019,O658)</f>
        <v>15.82</v>
      </c>
      <c r="Q658" s="5"/>
      <c r="R658" s="5"/>
      <c r="S658" s="5"/>
      <c r="T658" s="5"/>
      <c r="U658" s="5"/>
      <c r="V658" s="5"/>
      <c r="W658" s="5">
        <v>15.82</v>
      </c>
      <c r="X658" s="5">
        <v>1</v>
      </c>
      <c r="Y658" s="5">
        <v>15.82</v>
      </c>
      <c r="Z658" s="5">
        <v>15.82</v>
      </c>
      <c r="AA658" s="5">
        <v>1</v>
      </c>
      <c r="AB658" s="5">
        <v>15.82</v>
      </c>
    </row>
    <row r="659" spans="1:28" x14ac:dyDescent="0.2">
      <c r="A659" s="5">
        <v>50</v>
      </c>
      <c r="B659" s="5">
        <v>1</v>
      </c>
      <c r="C659" s="5">
        <v>0</v>
      </c>
      <c r="D659" s="5">
        <v>2</v>
      </c>
      <c r="E659" s="5">
        <v>0</v>
      </c>
      <c r="F659" s="5">
        <f>ROUND(F657+F658,O659)</f>
        <v>131.58000000000001</v>
      </c>
      <c r="G659" s="5" t="s">
        <v>506</v>
      </c>
      <c r="H659" s="5" t="s">
        <v>507</v>
      </c>
      <c r="I659" s="5"/>
      <c r="J659" s="5"/>
      <c r="K659" s="5">
        <v>212</v>
      </c>
      <c r="L659" s="5">
        <v>31</v>
      </c>
      <c r="M659" s="5">
        <v>0</v>
      </c>
      <c r="N659" s="5" t="s">
        <v>3</v>
      </c>
      <c r="O659" s="5">
        <v>2</v>
      </c>
      <c r="P659" s="5">
        <f>ROUND(P657+P658,O659)</f>
        <v>131.58000000000001</v>
      </c>
      <c r="Q659" s="5"/>
      <c r="R659" s="5"/>
      <c r="S659" s="5"/>
      <c r="T659" s="5"/>
      <c r="U659" s="5"/>
      <c r="V659" s="5"/>
      <c r="W659" s="5">
        <v>131.58000000000001</v>
      </c>
      <c r="X659" s="5">
        <v>1</v>
      </c>
      <c r="Y659" s="5">
        <v>131.58000000000001</v>
      </c>
      <c r="Z659" s="5">
        <v>131.58000000000001</v>
      </c>
      <c r="AA659" s="5">
        <v>1</v>
      </c>
      <c r="AB659" s="5">
        <v>131.58000000000001</v>
      </c>
    </row>
    <row r="660" spans="1:28" x14ac:dyDescent="0.2">
      <c r="A660" s="5">
        <v>50</v>
      </c>
      <c r="B660" s="5">
        <v>0</v>
      </c>
      <c r="C660" s="5">
        <v>0</v>
      </c>
      <c r="D660" s="5">
        <v>2</v>
      </c>
      <c r="E660" s="5">
        <v>0</v>
      </c>
      <c r="F660" s="5">
        <f>ROUND(F646,O660)</f>
        <v>29341.74</v>
      </c>
      <c r="G660" s="5" t="s">
        <v>508</v>
      </c>
      <c r="H660" s="5" t="s">
        <v>509</v>
      </c>
      <c r="I660" s="5"/>
      <c r="J660" s="5"/>
      <c r="K660" s="5">
        <v>212</v>
      </c>
      <c r="L660" s="5">
        <v>32</v>
      </c>
      <c r="M660" s="5">
        <v>3</v>
      </c>
      <c r="N660" s="5" t="s">
        <v>3</v>
      </c>
      <c r="O660" s="5">
        <v>2</v>
      </c>
      <c r="P660" s="5">
        <f>ROUND(P646,O660)</f>
        <v>29341.74</v>
      </c>
      <c r="Q660" s="5"/>
      <c r="R660" s="5"/>
      <c r="S660" s="5"/>
      <c r="T660" s="5"/>
      <c r="U660" s="5"/>
      <c r="V660" s="5"/>
      <c r="W660" s="5">
        <v>29341.74</v>
      </c>
      <c r="X660" s="5">
        <v>1</v>
      </c>
      <c r="Y660" s="5">
        <v>29341.74</v>
      </c>
      <c r="Z660" s="5">
        <v>29341.74</v>
      </c>
      <c r="AA660" s="5">
        <v>1</v>
      </c>
      <c r="AB660" s="5">
        <v>29341.74</v>
      </c>
    </row>
    <row r="661" spans="1:28" x14ac:dyDescent="0.2">
      <c r="A661" s="5">
        <v>50</v>
      </c>
      <c r="B661" s="5">
        <v>0</v>
      </c>
      <c r="C661" s="5">
        <v>0</v>
      </c>
      <c r="D661" s="5">
        <v>2</v>
      </c>
      <c r="E661" s="5">
        <v>213</v>
      </c>
      <c r="F661" s="5">
        <f>ROUND(F656+F659+F660,O661)</f>
        <v>36398.42</v>
      </c>
      <c r="G661" s="5" t="s">
        <v>510</v>
      </c>
      <c r="H661" s="5" t="s">
        <v>511</v>
      </c>
      <c r="I661" s="5"/>
      <c r="J661" s="5"/>
      <c r="K661" s="5">
        <v>212</v>
      </c>
      <c r="L661" s="5">
        <v>33</v>
      </c>
      <c r="M661" s="5">
        <v>3</v>
      </c>
      <c r="N661" s="5" t="s">
        <v>3</v>
      </c>
      <c r="O661" s="5">
        <v>2</v>
      </c>
      <c r="P661" s="5">
        <f>ROUND(P656+P659+P660,O661)</f>
        <v>36398.42</v>
      </c>
      <c r="Q661" s="5"/>
      <c r="R661" s="5"/>
      <c r="S661" s="5"/>
      <c r="T661" s="5"/>
      <c r="U661" s="5"/>
      <c r="V661" s="5"/>
      <c r="W661" s="5">
        <v>36398.42</v>
      </c>
      <c r="X661" s="5">
        <v>1</v>
      </c>
      <c r="Y661" s="5">
        <v>36398.42</v>
      </c>
      <c r="Z661" s="5">
        <v>36398.42</v>
      </c>
      <c r="AA661" s="5">
        <v>1</v>
      </c>
      <c r="AB661" s="5">
        <v>36398.42</v>
      </c>
    </row>
    <row r="663" spans="1:28" x14ac:dyDescent="0.2">
      <c r="A663">
        <v>71</v>
      </c>
      <c r="B663">
        <v>1</v>
      </c>
      <c r="D663">
        <v>200001</v>
      </c>
      <c r="E663">
        <v>65386684</v>
      </c>
      <c r="F663" t="s">
        <v>512</v>
      </c>
      <c r="G663" t="s">
        <v>513</v>
      </c>
      <c r="H663">
        <v>80</v>
      </c>
      <c r="I663">
        <v>20</v>
      </c>
    </row>
    <row r="666" spans="1:28" x14ac:dyDescent="0.2">
      <c r="A666">
        <v>70</v>
      </c>
      <c r="B666">
        <v>1</v>
      </c>
      <c r="D666">
        <v>1</v>
      </c>
      <c r="E666" t="s">
        <v>514</v>
      </c>
      <c r="F666" t="s">
        <v>515</v>
      </c>
      <c r="G666">
        <v>1</v>
      </c>
      <c r="H666">
        <v>0</v>
      </c>
      <c r="I666" t="s">
        <v>3</v>
      </c>
      <c r="J666">
        <v>1</v>
      </c>
      <c r="K666">
        <v>0</v>
      </c>
      <c r="L666" t="s">
        <v>3</v>
      </c>
      <c r="M666" t="s">
        <v>3</v>
      </c>
      <c r="N666">
        <v>0</v>
      </c>
      <c r="O666">
        <v>1</v>
      </c>
      <c r="P666" t="s">
        <v>516</v>
      </c>
    </row>
    <row r="667" spans="1:28" x14ac:dyDescent="0.2">
      <c r="A667">
        <v>70</v>
      </c>
      <c r="B667">
        <v>1</v>
      </c>
      <c r="D667">
        <v>2</v>
      </c>
      <c r="E667" t="s">
        <v>517</v>
      </c>
      <c r="F667" t="s">
        <v>518</v>
      </c>
      <c r="G667">
        <v>0</v>
      </c>
      <c r="H667">
        <v>0</v>
      </c>
      <c r="I667" t="s">
        <v>3</v>
      </c>
      <c r="J667">
        <v>1</v>
      </c>
      <c r="K667">
        <v>0</v>
      </c>
      <c r="L667" t="s">
        <v>3</v>
      </c>
      <c r="M667" t="s">
        <v>3</v>
      </c>
      <c r="N667">
        <v>0</v>
      </c>
      <c r="O667">
        <v>0</v>
      </c>
      <c r="P667" t="s">
        <v>519</v>
      </c>
    </row>
    <row r="668" spans="1:28" x14ac:dyDescent="0.2">
      <c r="A668">
        <v>70</v>
      </c>
      <c r="B668">
        <v>1</v>
      </c>
      <c r="D668">
        <v>3</v>
      </c>
      <c r="E668" t="s">
        <v>520</v>
      </c>
      <c r="F668" t="s">
        <v>521</v>
      </c>
      <c r="G668">
        <v>0</v>
      </c>
      <c r="H668">
        <v>0</v>
      </c>
      <c r="I668" t="s">
        <v>3</v>
      </c>
      <c r="J668">
        <v>1</v>
      </c>
      <c r="K668">
        <v>0</v>
      </c>
      <c r="L668" t="s">
        <v>3</v>
      </c>
      <c r="M668" t="s">
        <v>3</v>
      </c>
      <c r="N668">
        <v>0</v>
      </c>
      <c r="O668">
        <v>0</v>
      </c>
      <c r="P668" t="s">
        <v>522</v>
      </c>
    </row>
    <row r="669" spans="1:28" x14ac:dyDescent="0.2">
      <c r="A669">
        <v>70</v>
      </c>
      <c r="B669">
        <v>1</v>
      </c>
      <c r="D669">
        <v>4</v>
      </c>
      <c r="E669" t="s">
        <v>523</v>
      </c>
      <c r="F669" t="s">
        <v>524</v>
      </c>
      <c r="G669">
        <v>1</v>
      </c>
      <c r="H669">
        <v>0</v>
      </c>
      <c r="I669" t="s">
        <v>3</v>
      </c>
      <c r="J669">
        <v>2</v>
      </c>
      <c r="K669">
        <v>0</v>
      </c>
      <c r="L669" t="s">
        <v>3</v>
      </c>
      <c r="M669" t="s">
        <v>3</v>
      </c>
      <c r="N669">
        <v>0</v>
      </c>
      <c r="O669">
        <v>1</v>
      </c>
      <c r="P669" t="s">
        <v>3</v>
      </c>
    </row>
    <row r="670" spans="1:28" x14ac:dyDescent="0.2">
      <c r="A670">
        <v>70</v>
      </c>
      <c r="B670">
        <v>1</v>
      </c>
      <c r="D670">
        <v>5</v>
      </c>
      <c r="E670" t="s">
        <v>525</v>
      </c>
      <c r="F670" t="s">
        <v>526</v>
      </c>
      <c r="G670">
        <v>0</v>
      </c>
      <c r="H670">
        <v>0</v>
      </c>
      <c r="I670" t="s">
        <v>3</v>
      </c>
      <c r="J670">
        <v>2</v>
      </c>
      <c r="K670">
        <v>0</v>
      </c>
      <c r="L670" t="s">
        <v>3</v>
      </c>
      <c r="M670" t="s">
        <v>3</v>
      </c>
      <c r="N670">
        <v>0</v>
      </c>
      <c r="O670">
        <v>0</v>
      </c>
      <c r="P670" t="s">
        <v>3</v>
      </c>
    </row>
    <row r="671" spans="1:28" x14ac:dyDescent="0.2">
      <c r="A671">
        <v>70</v>
      </c>
      <c r="B671">
        <v>1</v>
      </c>
      <c r="D671">
        <v>6</v>
      </c>
      <c r="E671" t="s">
        <v>527</v>
      </c>
      <c r="F671" t="s">
        <v>528</v>
      </c>
      <c r="G671">
        <v>0</v>
      </c>
      <c r="H671">
        <v>0</v>
      </c>
      <c r="I671" t="s">
        <v>3</v>
      </c>
      <c r="J671">
        <v>2</v>
      </c>
      <c r="K671">
        <v>0</v>
      </c>
      <c r="L671" t="s">
        <v>3</v>
      </c>
      <c r="M671" t="s">
        <v>3</v>
      </c>
      <c r="N671">
        <v>0</v>
      </c>
      <c r="O671">
        <v>0</v>
      </c>
      <c r="P671" t="s">
        <v>3</v>
      </c>
    </row>
    <row r="672" spans="1:28" x14ac:dyDescent="0.2">
      <c r="A672">
        <v>70</v>
      </c>
      <c r="B672">
        <v>1</v>
      </c>
      <c r="D672">
        <v>7</v>
      </c>
      <c r="E672" t="s">
        <v>529</v>
      </c>
      <c r="F672" t="s">
        <v>530</v>
      </c>
      <c r="G672">
        <v>0</v>
      </c>
      <c r="H672">
        <v>0</v>
      </c>
      <c r="I672" t="s">
        <v>531</v>
      </c>
      <c r="J672">
        <v>0</v>
      </c>
      <c r="K672">
        <v>0</v>
      </c>
      <c r="L672" t="s">
        <v>3</v>
      </c>
      <c r="M672" t="s">
        <v>3</v>
      </c>
      <c r="N672">
        <v>0</v>
      </c>
      <c r="O672">
        <v>0</v>
      </c>
      <c r="P672" t="s">
        <v>532</v>
      </c>
    </row>
    <row r="673" spans="1:16" x14ac:dyDescent="0.2">
      <c r="A673">
        <v>70</v>
      </c>
      <c r="B673">
        <v>1</v>
      </c>
      <c r="D673">
        <v>8</v>
      </c>
      <c r="E673" t="s">
        <v>533</v>
      </c>
      <c r="F673" t="s">
        <v>534</v>
      </c>
      <c r="G673">
        <v>1</v>
      </c>
      <c r="H673">
        <v>0</v>
      </c>
      <c r="I673" t="s">
        <v>3</v>
      </c>
      <c r="J673">
        <v>5</v>
      </c>
      <c r="K673">
        <v>0</v>
      </c>
      <c r="L673" t="s">
        <v>3</v>
      </c>
      <c r="M673" t="s">
        <v>3</v>
      </c>
      <c r="N673">
        <v>0</v>
      </c>
      <c r="O673">
        <v>1</v>
      </c>
      <c r="P673" t="s">
        <v>3</v>
      </c>
    </row>
    <row r="674" spans="1:16" x14ac:dyDescent="0.2">
      <c r="A674">
        <v>70</v>
      </c>
      <c r="B674">
        <v>1</v>
      </c>
      <c r="D674">
        <v>9</v>
      </c>
      <c r="E674" t="s">
        <v>535</v>
      </c>
      <c r="F674" t="s">
        <v>536</v>
      </c>
      <c r="G674">
        <v>0</v>
      </c>
      <c r="H674">
        <v>0</v>
      </c>
      <c r="I674" t="s">
        <v>3</v>
      </c>
      <c r="J674">
        <v>5</v>
      </c>
      <c r="K674">
        <v>0</v>
      </c>
      <c r="L674" t="s">
        <v>3</v>
      </c>
      <c r="M674" t="s">
        <v>3</v>
      </c>
      <c r="N674">
        <v>0</v>
      </c>
      <c r="O674">
        <v>0</v>
      </c>
      <c r="P674" t="s">
        <v>537</v>
      </c>
    </row>
    <row r="675" spans="1:16" x14ac:dyDescent="0.2">
      <c r="A675">
        <v>70</v>
      </c>
      <c r="B675">
        <v>1</v>
      </c>
      <c r="D675">
        <v>10</v>
      </c>
      <c r="E675" t="s">
        <v>538</v>
      </c>
      <c r="F675" t="s">
        <v>539</v>
      </c>
      <c r="G675">
        <v>0</v>
      </c>
      <c r="H675">
        <v>0</v>
      </c>
      <c r="I675" t="s">
        <v>540</v>
      </c>
      <c r="J675">
        <v>5</v>
      </c>
      <c r="K675">
        <v>0</v>
      </c>
      <c r="L675" t="s">
        <v>3</v>
      </c>
      <c r="M675" t="s">
        <v>3</v>
      </c>
      <c r="N675">
        <v>0</v>
      </c>
      <c r="O675">
        <v>0</v>
      </c>
      <c r="P675" t="s">
        <v>541</v>
      </c>
    </row>
    <row r="676" spans="1:16" x14ac:dyDescent="0.2">
      <c r="A676">
        <v>70</v>
      </c>
      <c r="B676">
        <v>1</v>
      </c>
      <c r="D676">
        <v>11</v>
      </c>
      <c r="E676" t="s">
        <v>542</v>
      </c>
      <c r="F676" t="s">
        <v>543</v>
      </c>
      <c r="G676">
        <v>0</v>
      </c>
      <c r="H676">
        <v>0</v>
      </c>
      <c r="I676" t="s">
        <v>544</v>
      </c>
      <c r="J676">
        <v>0</v>
      </c>
      <c r="K676">
        <v>0</v>
      </c>
      <c r="L676" t="s">
        <v>3</v>
      </c>
      <c r="M676" t="s">
        <v>3</v>
      </c>
      <c r="N676">
        <v>0</v>
      </c>
      <c r="O676">
        <v>0</v>
      </c>
      <c r="P676" t="s">
        <v>545</v>
      </c>
    </row>
    <row r="677" spans="1:16" x14ac:dyDescent="0.2">
      <c r="A677">
        <v>70</v>
      </c>
      <c r="B677">
        <v>1</v>
      </c>
      <c r="D677">
        <v>12</v>
      </c>
      <c r="E677" t="s">
        <v>546</v>
      </c>
      <c r="F677" t="s">
        <v>547</v>
      </c>
      <c r="G677">
        <v>0</v>
      </c>
      <c r="H677">
        <v>0</v>
      </c>
      <c r="I677" t="s">
        <v>548</v>
      </c>
      <c r="J677">
        <v>0</v>
      </c>
      <c r="K677">
        <v>0</v>
      </c>
      <c r="L677" t="s">
        <v>3</v>
      </c>
      <c r="M677" t="s">
        <v>3</v>
      </c>
      <c r="N677">
        <v>0</v>
      </c>
      <c r="O677">
        <v>0</v>
      </c>
      <c r="P677" t="s">
        <v>549</v>
      </c>
    </row>
    <row r="678" spans="1:16" x14ac:dyDescent="0.2">
      <c r="A678">
        <v>70</v>
      </c>
      <c r="B678">
        <v>1</v>
      </c>
      <c r="D678">
        <v>13</v>
      </c>
      <c r="E678" t="s">
        <v>550</v>
      </c>
      <c r="F678" t="s">
        <v>551</v>
      </c>
      <c r="G678">
        <v>0</v>
      </c>
      <c r="H678">
        <v>0</v>
      </c>
      <c r="I678" t="s">
        <v>552</v>
      </c>
      <c r="J678">
        <v>0</v>
      </c>
      <c r="K678">
        <v>0</v>
      </c>
      <c r="L678" t="s">
        <v>3</v>
      </c>
      <c r="M678" t="s">
        <v>3</v>
      </c>
      <c r="N678">
        <v>0</v>
      </c>
      <c r="O678">
        <v>0</v>
      </c>
      <c r="P678" t="s">
        <v>553</v>
      </c>
    </row>
    <row r="679" spans="1:16" x14ac:dyDescent="0.2">
      <c r="A679">
        <v>70</v>
      </c>
      <c r="B679">
        <v>1</v>
      </c>
      <c r="D679">
        <v>14</v>
      </c>
      <c r="E679" t="s">
        <v>554</v>
      </c>
      <c r="F679" t="s">
        <v>555</v>
      </c>
      <c r="G679">
        <v>0</v>
      </c>
      <c r="H679">
        <v>0</v>
      </c>
      <c r="I679" t="s">
        <v>3</v>
      </c>
      <c r="J679">
        <v>0</v>
      </c>
      <c r="K679">
        <v>0</v>
      </c>
      <c r="L679" t="s">
        <v>3</v>
      </c>
      <c r="M679" t="s">
        <v>3</v>
      </c>
      <c r="N679">
        <v>0</v>
      </c>
      <c r="O679">
        <v>0</v>
      </c>
      <c r="P679" t="s">
        <v>3</v>
      </c>
    </row>
    <row r="680" spans="1:16" x14ac:dyDescent="0.2">
      <c r="A680">
        <v>70</v>
      </c>
      <c r="B680">
        <v>1</v>
      </c>
      <c r="D680">
        <v>15</v>
      </c>
      <c r="E680" t="s">
        <v>556</v>
      </c>
      <c r="F680" t="s">
        <v>557</v>
      </c>
      <c r="G680">
        <v>0</v>
      </c>
      <c r="H680">
        <v>0</v>
      </c>
      <c r="I680" t="s">
        <v>3</v>
      </c>
      <c r="J680">
        <v>0</v>
      </c>
      <c r="K680">
        <v>0</v>
      </c>
      <c r="L680" t="s">
        <v>3</v>
      </c>
      <c r="M680" t="s">
        <v>3</v>
      </c>
      <c r="N680">
        <v>0</v>
      </c>
      <c r="O680">
        <v>0</v>
      </c>
      <c r="P680" t="s">
        <v>558</v>
      </c>
    </row>
    <row r="681" spans="1:16" x14ac:dyDescent="0.2">
      <c r="A681">
        <v>70</v>
      </c>
      <c r="B681">
        <v>1</v>
      </c>
      <c r="D681">
        <v>16</v>
      </c>
      <c r="E681" t="s">
        <v>559</v>
      </c>
      <c r="F681" t="s">
        <v>560</v>
      </c>
      <c r="G681">
        <v>0</v>
      </c>
      <c r="H681">
        <v>0</v>
      </c>
      <c r="I681" t="s">
        <v>3</v>
      </c>
      <c r="J681">
        <v>3</v>
      </c>
      <c r="K681">
        <v>0</v>
      </c>
      <c r="L681" t="s">
        <v>3</v>
      </c>
      <c r="M681" t="s">
        <v>3</v>
      </c>
      <c r="N681">
        <v>0</v>
      </c>
      <c r="O681">
        <v>0</v>
      </c>
      <c r="P681" t="s">
        <v>3</v>
      </c>
    </row>
    <row r="682" spans="1:16" x14ac:dyDescent="0.2">
      <c r="A682">
        <v>70</v>
      </c>
      <c r="B682">
        <v>1</v>
      </c>
      <c r="D682">
        <v>17</v>
      </c>
      <c r="E682" t="s">
        <v>561</v>
      </c>
      <c r="F682" t="s">
        <v>562</v>
      </c>
      <c r="G682">
        <v>1</v>
      </c>
      <c r="H682">
        <v>0</v>
      </c>
      <c r="I682" t="s">
        <v>3</v>
      </c>
      <c r="J682">
        <v>3</v>
      </c>
      <c r="K682">
        <v>0</v>
      </c>
      <c r="L682" t="s">
        <v>3</v>
      </c>
      <c r="M682" t="s">
        <v>3</v>
      </c>
      <c r="N682">
        <v>0</v>
      </c>
      <c r="O682">
        <v>1</v>
      </c>
      <c r="P682" t="s">
        <v>3</v>
      </c>
    </row>
    <row r="683" spans="1:16" x14ac:dyDescent="0.2">
      <c r="A683">
        <v>70</v>
      </c>
      <c r="B683">
        <v>1</v>
      </c>
      <c r="D683">
        <v>1</v>
      </c>
      <c r="E683" t="s">
        <v>563</v>
      </c>
      <c r="F683" t="s">
        <v>564</v>
      </c>
      <c r="G683">
        <v>0.9</v>
      </c>
      <c r="H683">
        <v>1</v>
      </c>
      <c r="I683" t="s">
        <v>565</v>
      </c>
      <c r="J683">
        <v>0</v>
      </c>
      <c r="K683">
        <v>0</v>
      </c>
      <c r="L683" t="s">
        <v>3</v>
      </c>
      <c r="M683" t="s">
        <v>3</v>
      </c>
      <c r="N683">
        <v>0</v>
      </c>
      <c r="O683">
        <v>0.9</v>
      </c>
      <c r="P683" t="s">
        <v>566</v>
      </c>
    </row>
    <row r="684" spans="1:16" x14ac:dyDescent="0.2">
      <c r="A684">
        <v>70</v>
      </c>
      <c r="B684">
        <v>1</v>
      </c>
      <c r="D684">
        <v>2</v>
      </c>
      <c r="E684" t="s">
        <v>567</v>
      </c>
      <c r="F684" t="s">
        <v>568</v>
      </c>
      <c r="G684">
        <v>0.85</v>
      </c>
      <c r="H684">
        <v>1</v>
      </c>
      <c r="I684" t="s">
        <v>569</v>
      </c>
      <c r="J684">
        <v>0</v>
      </c>
      <c r="K684">
        <v>0</v>
      </c>
      <c r="L684" t="s">
        <v>3</v>
      </c>
      <c r="M684" t="s">
        <v>3</v>
      </c>
      <c r="N684">
        <v>0</v>
      </c>
      <c r="O684">
        <v>0.85</v>
      </c>
      <c r="P684" t="s">
        <v>570</v>
      </c>
    </row>
    <row r="685" spans="1:16" x14ac:dyDescent="0.2">
      <c r="A685">
        <v>70</v>
      </c>
      <c r="B685">
        <v>1</v>
      </c>
      <c r="D685">
        <v>3</v>
      </c>
      <c r="E685" t="s">
        <v>571</v>
      </c>
      <c r="F685" t="s">
        <v>572</v>
      </c>
      <c r="G685">
        <v>1.03</v>
      </c>
      <c r="H685">
        <v>0</v>
      </c>
      <c r="I685" t="s">
        <v>3</v>
      </c>
      <c r="J685">
        <v>0</v>
      </c>
      <c r="K685">
        <v>0</v>
      </c>
      <c r="L685" t="s">
        <v>3</v>
      </c>
      <c r="M685" t="s">
        <v>3</v>
      </c>
      <c r="N685">
        <v>0</v>
      </c>
      <c r="O685">
        <v>1.03</v>
      </c>
      <c r="P685" t="s">
        <v>573</v>
      </c>
    </row>
    <row r="686" spans="1:16" x14ac:dyDescent="0.2">
      <c r="A686">
        <v>70</v>
      </c>
      <c r="B686">
        <v>1</v>
      </c>
      <c r="D686">
        <v>4</v>
      </c>
      <c r="E686" t="s">
        <v>574</v>
      </c>
      <c r="F686" t="s">
        <v>575</v>
      </c>
      <c r="G686">
        <v>1.1499999999999999</v>
      </c>
      <c r="H686">
        <v>0</v>
      </c>
      <c r="I686" t="s">
        <v>3</v>
      </c>
      <c r="J686">
        <v>0</v>
      </c>
      <c r="K686">
        <v>0</v>
      </c>
      <c r="L686" t="s">
        <v>3</v>
      </c>
      <c r="M686" t="s">
        <v>3</v>
      </c>
      <c r="N686">
        <v>0</v>
      </c>
      <c r="O686">
        <v>1.1499999999999999</v>
      </c>
      <c r="P686" t="s">
        <v>576</v>
      </c>
    </row>
    <row r="687" spans="1:16" x14ac:dyDescent="0.2">
      <c r="A687">
        <v>70</v>
      </c>
      <c r="B687">
        <v>1</v>
      </c>
      <c r="D687">
        <v>5</v>
      </c>
      <c r="E687" t="s">
        <v>577</v>
      </c>
      <c r="F687" t="s">
        <v>578</v>
      </c>
      <c r="G687">
        <v>7</v>
      </c>
      <c r="H687">
        <v>0</v>
      </c>
      <c r="I687" t="s">
        <v>3</v>
      </c>
      <c r="J687">
        <v>0</v>
      </c>
      <c r="K687">
        <v>0</v>
      </c>
      <c r="L687" t="s">
        <v>3</v>
      </c>
      <c r="M687" t="s">
        <v>3</v>
      </c>
      <c r="N687">
        <v>0</v>
      </c>
      <c r="O687">
        <v>7</v>
      </c>
      <c r="P687" t="s">
        <v>3</v>
      </c>
    </row>
    <row r="688" spans="1:16" x14ac:dyDescent="0.2">
      <c r="A688">
        <v>70</v>
      </c>
      <c r="B688">
        <v>1</v>
      </c>
      <c r="D688">
        <v>6</v>
      </c>
      <c r="E688" t="s">
        <v>579</v>
      </c>
      <c r="F688" t="s">
        <v>3</v>
      </c>
      <c r="G688">
        <v>2</v>
      </c>
      <c r="H688">
        <v>0</v>
      </c>
      <c r="I688" t="s">
        <v>3</v>
      </c>
      <c r="J688">
        <v>0</v>
      </c>
      <c r="K688">
        <v>0</v>
      </c>
      <c r="L688" t="s">
        <v>3</v>
      </c>
      <c r="M688" t="s">
        <v>3</v>
      </c>
      <c r="N688">
        <v>0</v>
      </c>
      <c r="O688">
        <v>2</v>
      </c>
      <c r="P688" t="s">
        <v>3</v>
      </c>
    </row>
    <row r="690" spans="1:50" x14ac:dyDescent="0.2">
      <c r="A690">
        <v>-1</v>
      </c>
    </row>
    <row r="692" spans="1:50" x14ac:dyDescent="0.2">
      <c r="A692" s="4">
        <v>75</v>
      </c>
      <c r="B692" s="4" t="s">
        <v>580</v>
      </c>
      <c r="C692" s="4">
        <v>2026</v>
      </c>
      <c r="D692" s="4">
        <v>0</v>
      </c>
      <c r="E692" s="4">
        <v>2</v>
      </c>
      <c r="F692" s="4">
        <v>1</v>
      </c>
      <c r="G692" s="4">
        <v>0</v>
      </c>
      <c r="H692" s="4">
        <v>1</v>
      </c>
      <c r="I692" s="4">
        <v>0</v>
      </c>
      <c r="J692" s="4">
        <v>1</v>
      </c>
      <c r="K692" s="4">
        <v>0</v>
      </c>
      <c r="L692" s="4">
        <v>0</v>
      </c>
      <c r="M692" s="4">
        <v>0</v>
      </c>
      <c r="N692" s="4">
        <v>85057682</v>
      </c>
      <c r="O692" s="4">
        <v>1</v>
      </c>
    </row>
    <row r="693" spans="1:50" x14ac:dyDescent="0.2">
      <c r="A693" s="6">
        <v>2</v>
      </c>
      <c r="B693" s="6" t="s">
        <v>581</v>
      </c>
      <c r="C693" s="6" t="s">
        <v>582</v>
      </c>
      <c r="D693" s="6">
        <v>0</v>
      </c>
      <c r="E693" s="6">
        <v>0</v>
      </c>
      <c r="F693" s="6">
        <v>0</v>
      </c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>
        <v>85060948</v>
      </c>
    </row>
    <row r="694" spans="1:50" x14ac:dyDescent="0.2">
      <c r="A694" s="6">
        <v>1</v>
      </c>
      <c r="B694" s="6" t="s">
        <v>583</v>
      </c>
      <c r="C694" s="6" t="s">
        <v>584</v>
      </c>
      <c r="D694" s="6">
        <v>2026</v>
      </c>
      <c r="E694" s="6">
        <v>3</v>
      </c>
      <c r="F694" s="6">
        <v>1</v>
      </c>
      <c r="G694" s="6">
        <v>1</v>
      </c>
      <c r="H694" s="6">
        <v>0</v>
      </c>
      <c r="I694" s="6">
        <v>2</v>
      </c>
      <c r="J694" s="6">
        <v>1</v>
      </c>
      <c r="K694" s="6">
        <v>1</v>
      </c>
      <c r="L694" s="6">
        <v>1</v>
      </c>
      <c r="M694" s="6">
        <v>1</v>
      </c>
      <c r="N694" s="6">
        <v>1</v>
      </c>
      <c r="O694" s="6">
        <v>1</v>
      </c>
      <c r="P694" s="6">
        <v>1</v>
      </c>
      <c r="Q694" s="6">
        <v>1</v>
      </c>
      <c r="R694" s="6" t="s">
        <v>3</v>
      </c>
      <c r="S694" s="6" t="s">
        <v>3</v>
      </c>
      <c r="T694" s="6" t="s">
        <v>3</v>
      </c>
      <c r="U694" s="6" t="s">
        <v>3</v>
      </c>
      <c r="V694" s="6" t="s">
        <v>3</v>
      </c>
      <c r="W694" s="6" t="s">
        <v>3</v>
      </c>
      <c r="X694" s="6" t="s">
        <v>3</v>
      </c>
      <c r="Y694" s="6" t="s">
        <v>3</v>
      </c>
      <c r="Z694" s="6" t="s">
        <v>3</v>
      </c>
      <c r="AA694" s="6" t="s">
        <v>3</v>
      </c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>
        <v>85060949</v>
      </c>
      <c r="AO694" s="6" t="s">
        <v>585</v>
      </c>
      <c r="AP694" s="6" t="s">
        <v>586</v>
      </c>
      <c r="AQ694" s="6">
        <v>46078</v>
      </c>
      <c r="AR694" s="6">
        <v>409</v>
      </c>
      <c r="AS694" s="6" t="s">
        <v>587</v>
      </c>
      <c r="AT694" s="6" t="s">
        <v>588</v>
      </c>
      <c r="AU694" s="6" t="s">
        <v>586</v>
      </c>
      <c r="AV694" s="6">
        <v>45652</v>
      </c>
      <c r="AW694" s="6">
        <v>612</v>
      </c>
      <c r="AX694" s="6" t="s">
        <v>589</v>
      </c>
    </row>
    <row r="695" spans="1:50" x14ac:dyDescent="0.2">
      <c r="A695" s="4">
        <v>75</v>
      </c>
      <c r="B695" s="4" t="s">
        <v>580</v>
      </c>
      <c r="C695" s="4">
        <v>2026</v>
      </c>
      <c r="D695" s="4">
        <v>0</v>
      </c>
      <c r="E695" s="4">
        <v>2</v>
      </c>
      <c r="F695" s="4">
        <v>0</v>
      </c>
      <c r="G695" s="4">
        <v>0</v>
      </c>
      <c r="H695" s="4">
        <v>1</v>
      </c>
      <c r="I695" s="4">
        <v>0</v>
      </c>
      <c r="J695" s="4">
        <v>1</v>
      </c>
      <c r="K695" s="4">
        <v>0</v>
      </c>
      <c r="L695" s="4">
        <v>0</v>
      </c>
      <c r="M695" s="4">
        <v>1</v>
      </c>
      <c r="N695" s="4">
        <v>85057623</v>
      </c>
      <c r="O695" s="4">
        <v>2</v>
      </c>
    </row>
    <row r="696" spans="1:50" x14ac:dyDescent="0.2">
      <c r="A696" s="6">
        <v>2</v>
      </c>
      <c r="B696" s="6" t="s">
        <v>581</v>
      </c>
      <c r="C696" s="6" t="s">
        <v>582</v>
      </c>
      <c r="D696" s="6">
        <v>0</v>
      </c>
      <c r="E696" s="6">
        <v>0</v>
      </c>
      <c r="F696" s="6">
        <v>0</v>
      </c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>
        <v>85060956</v>
      </c>
    </row>
    <row r="697" spans="1:50" x14ac:dyDescent="0.2">
      <c r="A697" s="6">
        <v>1</v>
      </c>
      <c r="B697" s="6" t="s">
        <v>583</v>
      </c>
      <c r="C697" s="6" t="s">
        <v>584</v>
      </c>
      <c r="D697" s="6">
        <v>2026</v>
      </c>
      <c r="E697" s="6">
        <v>3</v>
      </c>
      <c r="F697" s="6">
        <v>1</v>
      </c>
      <c r="G697" s="6">
        <v>1</v>
      </c>
      <c r="H697" s="6">
        <v>0</v>
      </c>
      <c r="I697" s="6">
        <v>2</v>
      </c>
      <c r="J697" s="6">
        <v>1</v>
      </c>
      <c r="K697" s="6">
        <v>1</v>
      </c>
      <c r="L697" s="6">
        <v>1</v>
      </c>
      <c r="M697" s="6">
        <v>1</v>
      </c>
      <c r="N697" s="6">
        <v>1</v>
      </c>
      <c r="O697" s="6">
        <v>1</v>
      </c>
      <c r="P697" s="6">
        <v>1</v>
      </c>
      <c r="Q697" s="6">
        <v>1</v>
      </c>
      <c r="R697" s="6" t="s">
        <v>3</v>
      </c>
      <c r="S697" s="6" t="s">
        <v>3</v>
      </c>
      <c r="T697" s="6" t="s">
        <v>3</v>
      </c>
      <c r="U697" s="6" t="s">
        <v>3</v>
      </c>
      <c r="V697" s="6" t="s">
        <v>3</v>
      </c>
      <c r="W697" s="6" t="s">
        <v>3</v>
      </c>
      <c r="X697" s="6" t="s">
        <v>3</v>
      </c>
      <c r="Y697" s="6" t="s">
        <v>3</v>
      </c>
      <c r="Z697" s="6" t="s">
        <v>3</v>
      </c>
      <c r="AA697" s="6" t="s">
        <v>3</v>
      </c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>
        <v>85060957</v>
      </c>
      <c r="AO697" s="6" t="s">
        <v>585</v>
      </c>
      <c r="AP697" s="6" t="s">
        <v>586</v>
      </c>
      <c r="AQ697" s="6">
        <v>46078</v>
      </c>
      <c r="AR697" s="6">
        <v>409</v>
      </c>
      <c r="AS697" s="6" t="s">
        <v>587</v>
      </c>
      <c r="AT697" s="6" t="s">
        <v>588</v>
      </c>
      <c r="AU697" s="6" t="s">
        <v>586</v>
      </c>
      <c r="AV697" s="6">
        <v>45652</v>
      </c>
      <c r="AW697" s="6">
        <v>612</v>
      </c>
      <c r="AX697" s="6" t="s">
        <v>589</v>
      </c>
    </row>
    <row r="701" spans="1:50" x14ac:dyDescent="0.2">
      <c r="A701">
        <v>65</v>
      </c>
      <c r="C701">
        <v>1</v>
      </c>
      <c r="D701">
        <v>0</v>
      </c>
      <c r="E701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C30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590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68757</v>
      </c>
      <c r="M1">
        <v>10</v>
      </c>
      <c r="N1">
        <v>12</v>
      </c>
      <c r="O1">
        <v>0</v>
      </c>
      <c r="P1">
        <v>0</v>
      </c>
      <c r="Q1">
        <v>3</v>
      </c>
    </row>
    <row r="12" spans="1:133" x14ac:dyDescent="0.2">
      <c r="A12" s="1">
        <v>1</v>
      </c>
      <c r="B12" s="1">
        <v>25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523</v>
      </c>
      <c r="N12" s="1"/>
      <c r="O12" s="1">
        <v>0</v>
      </c>
      <c r="P12" s="1">
        <v>0</v>
      </c>
      <c r="Q12" s="1">
        <v>7</v>
      </c>
      <c r="R12" s="1">
        <v>0</v>
      </c>
      <c r="S12" s="1">
        <v>0</v>
      </c>
      <c r="T12" s="1">
        <v>4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6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7</v>
      </c>
      <c r="BI12" s="1" t="s">
        <v>8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2</v>
      </c>
      <c r="BQ12" s="1">
        <v>2</v>
      </c>
      <c r="BR12" s="1">
        <v>1</v>
      </c>
      <c r="BS12" s="1">
        <v>0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9</v>
      </c>
      <c r="BZ12" s="1" t="s">
        <v>10</v>
      </c>
      <c r="CA12" s="1" t="s">
        <v>11</v>
      </c>
      <c r="CB12" s="1" t="s">
        <v>11</v>
      </c>
      <c r="CC12" s="1" t="s">
        <v>11</v>
      </c>
      <c r="CD12" s="1" t="s">
        <v>11</v>
      </c>
      <c r="CE12" s="1" t="s">
        <v>12</v>
      </c>
      <c r="CF12" s="1">
        <v>0</v>
      </c>
      <c r="CG12" s="1">
        <v>0</v>
      </c>
      <c r="CH12" s="1">
        <v>487096330</v>
      </c>
      <c r="CI12" s="1" t="s">
        <v>3</v>
      </c>
      <c r="CJ12" s="1" t="s">
        <v>3</v>
      </c>
      <c r="CK12" s="1">
        <v>17</v>
      </c>
      <c r="CL12" s="1"/>
      <c r="CM12" s="1"/>
      <c r="CN12" s="1"/>
      <c r="CO12" s="1"/>
      <c r="CP12" s="1"/>
      <c r="CQ12" s="1" t="s">
        <v>13</v>
      </c>
      <c r="CR12" s="1" t="s">
        <v>14</v>
      </c>
      <c r="CS12" s="1">
        <v>46073</v>
      </c>
      <c r="CT12" s="1">
        <v>540</v>
      </c>
      <c r="CU12" s="1">
        <v>17</v>
      </c>
      <c r="CV12" s="1" t="s">
        <v>828</v>
      </c>
      <c r="CW12" s="1"/>
      <c r="CX12" s="1"/>
      <c r="CY12" s="1">
        <v>0</v>
      </c>
      <c r="CZ12" s="1" t="s">
        <v>3</v>
      </c>
      <c r="DA12" s="1" t="s">
        <v>3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1</v>
      </c>
      <c r="C14" s="1">
        <v>0</v>
      </c>
      <c r="D14" s="1">
        <v>85057682</v>
      </c>
      <c r="E14" s="1">
        <v>85057623</v>
      </c>
      <c r="F14" s="1">
        <v>2</v>
      </c>
      <c r="G14" s="1">
        <v>1</v>
      </c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7">
        <v>3</v>
      </c>
      <c r="B16" s="7">
        <v>1</v>
      </c>
      <c r="C16" s="7" t="s">
        <v>16</v>
      </c>
      <c r="D16" s="7" t="s">
        <v>17</v>
      </c>
      <c r="E16" s="8">
        <f>ROUND((Source!F518)/1000,2)</f>
        <v>6.09</v>
      </c>
      <c r="F16" s="8">
        <f>ROUND((Source!F519)/1000,2)</f>
        <v>0.83</v>
      </c>
      <c r="G16" s="8">
        <f>ROUND((Source!F510)/1000,2)</f>
        <v>0</v>
      </c>
      <c r="H16" s="8">
        <f>ROUND((Source!F520)/1000+(Source!F521)/1000,2)</f>
        <v>0</v>
      </c>
      <c r="I16" s="8">
        <f>E16+F16+G16+H16</f>
        <v>6.92</v>
      </c>
      <c r="J16" s="8">
        <f>ROUND((Source!F516+Source!F515)/1000,2)</f>
        <v>1.68</v>
      </c>
      <c r="K16" s="8">
        <v>7.16</v>
      </c>
      <c r="L16" s="8">
        <v>0</v>
      </c>
      <c r="M16" s="8">
        <v>0</v>
      </c>
      <c r="N16" s="8">
        <f>I16+L16+M16</f>
        <v>6.92</v>
      </c>
      <c r="T16" s="9">
        <f>ROUND((Source!P518)/1000,2)</f>
        <v>6.09</v>
      </c>
      <c r="U16" s="9">
        <f>ROUND((Source!P519)/1000,2)</f>
        <v>0.83</v>
      </c>
      <c r="V16" s="9">
        <f>ROUND((Source!P510)/1000,2)</f>
        <v>0</v>
      </c>
      <c r="W16" s="9">
        <f>ROUND((Source!P520)/1000+(Source!P521)/1000,2)</f>
        <v>0</v>
      </c>
      <c r="X16" s="9">
        <f>T16+U16+V16+W16</f>
        <v>6.92</v>
      </c>
      <c r="Y16" s="9">
        <f>ROUND((Source!P516+Source!P515)/1000,2)</f>
        <v>1.68</v>
      </c>
      <c r="Z16" s="9">
        <v>7.16</v>
      </c>
      <c r="AA16" s="9">
        <v>0</v>
      </c>
      <c r="AB16" s="9">
        <v>0</v>
      </c>
      <c r="AC16" s="9">
        <f>X16+AA16+AB16</f>
        <v>6.92</v>
      </c>
      <c r="AI16" s="7">
        <v>0</v>
      </c>
      <c r="AJ16" s="7">
        <v>-1</v>
      </c>
      <c r="AK16" s="7" t="s">
        <v>3</v>
      </c>
      <c r="AL16" s="7" t="s">
        <v>3</v>
      </c>
      <c r="AM16" s="7" t="s">
        <v>3</v>
      </c>
      <c r="AN16" s="7">
        <v>0</v>
      </c>
      <c r="AO16" s="7" t="s">
        <v>3</v>
      </c>
      <c r="AP16" s="7" t="s">
        <v>3</v>
      </c>
      <c r="AT16" s="8">
        <v>4424.58</v>
      </c>
      <c r="AU16" s="8">
        <v>2738.77</v>
      </c>
      <c r="AV16" s="8">
        <v>0</v>
      </c>
      <c r="AW16" s="8">
        <v>0</v>
      </c>
      <c r="AX16" s="8">
        <v>0</v>
      </c>
      <c r="AY16" s="8">
        <v>5.35</v>
      </c>
      <c r="AZ16" s="8">
        <v>6.41</v>
      </c>
      <c r="BA16" s="8">
        <v>1674.05</v>
      </c>
      <c r="BB16" s="8">
        <v>6092.39</v>
      </c>
      <c r="BC16" s="8">
        <v>832.71</v>
      </c>
      <c r="BD16" s="8">
        <v>0</v>
      </c>
      <c r="BE16" s="8">
        <v>0</v>
      </c>
      <c r="BF16" s="8">
        <v>2.2244799999999998</v>
      </c>
      <c r="BG16" s="8">
        <v>7.6639999999999998E-3</v>
      </c>
      <c r="BH16" s="8">
        <v>0</v>
      </c>
      <c r="BI16" s="8">
        <v>1670.37</v>
      </c>
      <c r="BJ16" s="8">
        <v>830.15</v>
      </c>
      <c r="BK16" s="8">
        <v>6925.1</v>
      </c>
      <c r="BR16" s="9">
        <v>4424.58</v>
      </c>
      <c r="BS16" s="9">
        <v>2738.77</v>
      </c>
      <c r="BT16" s="9">
        <v>0</v>
      </c>
      <c r="BU16" s="9">
        <v>0</v>
      </c>
      <c r="BV16" s="9">
        <v>0</v>
      </c>
      <c r="BW16" s="9">
        <v>5.35</v>
      </c>
      <c r="BX16" s="9">
        <v>6.41</v>
      </c>
      <c r="BY16" s="9">
        <v>1674.05</v>
      </c>
      <c r="BZ16" s="9">
        <v>6092.39</v>
      </c>
      <c r="CA16" s="9">
        <v>832.71</v>
      </c>
      <c r="CB16" s="9">
        <v>0</v>
      </c>
      <c r="CC16" s="9">
        <v>0</v>
      </c>
      <c r="CD16" s="9">
        <v>2.2244799999999998</v>
      </c>
      <c r="CE16" s="9">
        <v>7.6639999999999998E-3</v>
      </c>
      <c r="CF16" s="9">
        <v>0</v>
      </c>
      <c r="CG16" s="9">
        <v>1670.37</v>
      </c>
      <c r="CH16" s="9">
        <v>830.15</v>
      </c>
      <c r="CI16" s="9">
        <v>6925.1</v>
      </c>
    </row>
    <row r="17" spans="1:87" x14ac:dyDescent="0.2">
      <c r="A17" s="7">
        <v>3</v>
      </c>
      <c r="B17" s="7">
        <v>2</v>
      </c>
      <c r="C17" s="7" t="s">
        <v>456</v>
      </c>
      <c r="D17" s="7" t="s">
        <v>457</v>
      </c>
      <c r="E17" s="8">
        <f>ROUND((Source!F614)/1000,2)</f>
        <v>0</v>
      </c>
      <c r="F17" s="8">
        <f>ROUND((Source!F615)/1000,2)</f>
        <v>0</v>
      </c>
      <c r="G17" s="8">
        <f>ROUND((Source!F606)/1000,2)</f>
        <v>0</v>
      </c>
      <c r="H17" s="8">
        <f>ROUND((Source!F616)/1000+(Source!F617)/1000,2)</f>
        <v>29.34</v>
      </c>
      <c r="I17" s="8">
        <f>E17+F17+G17+H17</f>
        <v>29.34</v>
      </c>
      <c r="J17" s="8">
        <f>ROUND((Source!F612+Source!F611)/1000,2)</f>
        <v>13.97</v>
      </c>
      <c r="K17" s="8">
        <v>13.97</v>
      </c>
      <c r="L17" s="8">
        <v>0</v>
      </c>
      <c r="M17" s="8">
        <v>0</v>
      </c>
      <c r="N17" s="8">
        <f>I17+L17+M17</f>
        <v>29.34</v>
      </c>
      <c r="T17" s="9">
        <f>ROUND((Source!P614)/1000,2)</f>
        <v>0</v>
      </c>
      <c r="U17" s="9">
        <f>ROUND((Source!P615)/1000,2)</f>
        <v>0</v>
      </c>
      <c r="V17" s="9">
        <f>ROUND((Source!P606)/1000,2)</f>
        <v>0</v>
      </c>
      <c r="W17" s="9">
        <f>ROUND((Source!P616)/1000+(Source!P617)/1000,2)</f>
        <v>29.34</v>
      </c>
      <c r="X17" s="9">
        <f>T17+U17+V17+W17</f>
        <v>29.34</v>
      </c>
      <c r="Y17" s="9">
        <f>ROUND((Source!P612+Source!P611)/1000,2)</f>
        <v>13.97</v>
      </c>
      <c r="Z17" s="9">
        <v>13.97</v>
      </c>
      <c r="AA17" s="9">
        <v>0</v>
      </c>
      <c r="AB17" s="9">
        <v>0</v>
      </c>
      <c r="AC17" s="9">
        <f>X17+AA17+AB17</f>
        <v>29.34</v>
      </c>
      <c r="AI17" s="7">
        <v>0</v>
      </c>
      <c r="AJ17" s="7">
        <v>-1</v>
      </c>
      <c r="AK17" s="7" t="s">
        <v>3</v>
      </c>
      <c r="AL17" s="7" t="s">
        <v>3</v>
      </c>
      <c r="AM17" s="7" t="s">
        <v>3</v>
      </c>
      <c r="AN17" s="7">
        <v>0</v>
      </c>
      <c r="AO17" s="7" t="s">
        <v>3</v>
      </c>
      <c r="AP17" s="7" t="s">
        <v>3</v>
      </c>
      <c r="AT17" s="8">
        <v>13972.260000000002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13972.260000000002</v>
      </c>
      <c r="BB17" s="8">
        <v>0</v>
      </c>
      <c r="BC17" s="8">
        <v>0</v>
      </c>
      <c r="BD17" s="8">
        <v>29341.74</v>
      </c>
      <c r="BE17" s="8">
        <v>0</v>
      </c>
      <c r="BF17" s="8">
        <v>12.95712</v>
      </c>
      <c r="BG17" s="8">
        <v>0</v>
      </c>
      <c r="BH17" s="8">
        <v>0</v>
      </c>
      <c r="BI17" s="8">
        <v>10339.469999999999</v>
      </c>
      <c r="BJ17" s="8">
        <v>5030.01</v>
      </c>
      <c r="BK17" s="8">
        <v>29341.74</v>
      </c>
      <c r="BR17" s="9">
        <v>13972.260000000002</v>
      </c>
      <c r="BS17" s="9">
        <v>0</v>
      </c>
      <c r="BT17" s="9">
        <v>0</v>
      </c>
      <c r="BU17" s="9">
        <v>0</v>
      </c>
      <c r="BV17" s="9">
        <v>0</v>
      </c>
      <c r="BW17" s="9">
        <v>0</v>
      </c>
      <c r="BX17" s="9">
        <v>0</v>
      </c>
      <c r="BY17" s="9">
        <v>13972.260000000002</v>
      </c>
      <c r="BZ17" s="9">
        <v>0</v>
      </c>
      <c r="CA17" s="9">
        <v>0</v>
      </c>
      <c r="CB17" s="9">
        <v>29341.74</v>
      </c>
      <c r="CC17" s="9">
        <v>0</v>
      </c>
      <c r="CD17" s="9">
        <v>12.95712</v>
      </c>
      <c r="CE17" s="9">
        <v>0</v>
      </c>
      <c r="CF17" s="9">
        <v>0</v>
      </c>
      <c r="CG17" s="9">
        <v>10339.469999999999</v>
      </c>
      <c r="CH17" s="9">
        <v>5030.01</v>
      </c>
      <c r="CI17" s="9">
        <v>29341.74</v>
      </c>
    </row>
    <row r="19" spans="1:87" x14ac:dyDescent="0.2">
      <c r="A19">
        <v>51</v>
      </c>
      <c r="E19">
        <v>6.09</v>
      </c>
      <c r="F19">
        <v>0.83</v>
      </c>
      <c r="G19">
        <v>0</v>
      </c>
      <c r="H19">
        <v>29.34</v>
      </c>
      <c r="I19">
        <v>36.26</v>
      </c>
      <c r="J19">
        <v>15.65</v>
      </c>
      <c r="K19">
        <v>21.13</v>
      </c>
      <c r="L19">
        <v>0</v>
      </c>
      <c r="M19">
        <v>0</v>
      </c>
      <c r="N19">
        <v>36.26</v>
      </c>
      <c r="T19">
        <v>6.09</v>
      </c>
      <c r="U19">
        <v>0.83</v>
      </c>
      <c r="V19">
        <v>0</v>
      </c>
      <c r="W19">
        <v>29.34</v>
      </c>
      <c r="X19">
        <v>36.26</v>
      </c>
      <c r="Y19">
        <v>15.65</v>
      </c>
      <c r="Z19">
        <v>21.13</v>
      </c>
      <c r="AA19">
        <v>0</v>
      </c>
      <c r="AB19">
        <v>0</v>
      </c>
      <c r="AC19">
        <v>36.26</v>
      </c>
    </row>
    <row r="22" spans="1:87" x14ac:dyDescent="0.2">
      <c r="A22">
        <v>-1</v>
      </c>
    </row>
    <row r="25" spans="1:87" x14ac:dyDescent="0.2">
      <c r="A25" s="4">
        <v>75</v>
      </c>
      <c r="B25" s="4" t="s">
        <v>580</v>
      </c>
      <c r="C25" s="4">
        <v>2026</v>
      </c>
      <c r="D25" s="4">
        <v>0</v>
      </c>
      <c r="E25" s="4">
        <v>2</v>
      </c>
      <c r="F25" s="4">
        <v>1</v>
      </c>
      <c r="G25" s="4">
        <v>0</v>
      </c>
      <c r="H25" s="4">
        <v>1</v>
      </c>
      <c r="I25" s="4">
        <v>0</v>
      </c>
      <c r="J25" s="4">
        <v>1</v>
      </c>
      <c r="K25" s="4">
        <v>0</v>
      </c>
      <c r="L25" s="4">
        <v>0</v>
      </c>
      <c r="M25" s="4">
        <v>0</v>
      </c>
      <c r="N25" s="4">
        <v>85057682</v>
      </c>
      <c r="O25" s="4">
        <v>1</v>
      </c>
    </row>
    <row r="26" spans="1:87" x14ac:dyDescent="0.2">
      <c r="A26" s="6">
        <v>2</v>
      </c>
      <c r="B26" s="6" t="s">
        <v>581</v>
      </c>
      <c r="C26" s="6" t="s">
        <v>582</v>
      </c>
      <c r="D26" s="6">
        <v>0</v>
      </c>
      <c r="E26" s="6">
        <v>0</v>
      </c>
      <c r="F26" s="6">
        <v>0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>
        <v>85060948</v>
      </c>
    </row>
    <row r="27" spans="1:87" x14ac:dyDescent="0.2">
      <c r="A27" s="6">
        <v>1</v>
      </c>
      <c r="B27" s="6" t="s">
        <v>583</v>
      </c>
      <c r="C27" s="6" t="s">
        <v>584</v>
      </c>
      <c r="D27" s="6">
        <v>2026</v>
      </c>
      <c r="E27" s="6">
        <v>3</v>
      </c>
      <c r="F27" s="6">
        <v>1</v>
      </c>
      <c r="G27" s="6">
        <v>1</v>
      </c>
      <c r="H27" s="6">
        <v>0</v>
      </c>
      <c r="I27" s="6">
        <v>2</v>
      </c>
      <c r="J27" s="6">
        <v>1</v>
      </c>
      <c r="K27" s="6">
        <v>1</v>
      </c>
      <c r="L27" s="6">
        <v>1</v>
      </c>
      <c r="M27" s="6">
        <v>1</v>
      </c>
      <c r="N27" s="6">
        <v>1</v>
      </c>
      <c r="O27" s="6">
        <v>1</v>
      </c>
      <c r="P27" s="6">
        <v>1</v>
      </c>
      <c r="Q27" s="6">
        <v>1</v>
      </c>
      <c r="R27" s="6" t="s">
        <v>3</v>
      </c>
      <c r="S27" s="6" t="s">
        <v>3</v>
      </c>
      <c r="T27" s="6" t="s">
        <v>3</v>
      </c>
      <c r="U27" s="6" t="s">
        <v>3</v>
      </c>
      <c r="V27" s="6" t="s">
        <v>3</v>
      </c>
      <c r="W27" s="6" t="s">
        <v>3</v>
      </c>
      <c r="X27" s="6" t="s">
        <v>3</v>
      </c>
      <c r="Y27" s="6" t="s">
        <v>3</v>
      </c>
      <c r="Z27" s="6" t="s">
        <v>3</v>
      </c>
      <c r="AA27" s="6" t="s">
        <v>3</v>
      </c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>
        <v>85060949</v>
      </c>
      <c r="AO27" s="6" t="s">
        <v>585</v>
      </c>
      <c r="AP27" s="6" t="s">
        <v>586</v>
      </c>
      <c r="AQ27" s="6">
        <v>46078</v>
      </c>
      <c r="AR27" s="6">
        <v>409</v>
      </c>
      <c r="AS27" s="6" t="s">
        <v>587</v>
      </c>
      <c r="AT27" s="6" t="s">
        <v>588</v>
      </c>
      <c r="AU27" s="6" t="s">
        <v>586</v>
      </c>
      <c r="AV27" s="6">
        <v>45652</v>
      </c>
      <c r="AW27" s="6">
        <v>612</v>
      </c>
      <c r="AX27" s="6" t="s">
        <v>589</v>
      </c>
    </row>
    <row r="28" spans="1:87" x14ac:dyDescent="0.2">
      <c r="A28" s="4">
        <v>75</v>
      </c>
      <c r="B28" s="4" t="s">
        <v>580</v>
      </c>
      <c r="C28" s="4">
        <v>2026</v>
      </c>
      <c r="D28" s="4">
        <v>0</v>
      </c>
      <c r="E28" s="4">
        <v>2</v>
      </c>
      <c r="F28" s="4">
        <v>0</v>
      </c>
      <c r="G28" s="4">
        <v>0</v>
      </c>
      <c r="H28" s="4">
        <v>1</v>
      </c>
      <c r="I28" s="4">
        <v>0</v>
      </c>
      <c r="J28" s="4">
        <v>1</v>
      </c>
      <c r="K28" s="4">
        <v>0</v>
      </c>
      <c r="L28" s="4">
        <v>0</v>
      </c>
      <c r="M28" s="4">
        <v>1</v>
      </c>
      <c r="N28" s="4">
        <v>85057623</v>
      </c>
      <c r="O28" s="4">
        <v>2</v>
      </c>
    </row>
    <row r="29" spans="1:87" x14ac:dyDescent="0.2">
      <c r="A29" s="6">
        <v>2</v>
      </c>
      <c r="B29" s="6" t="s">
        <v>581</v>
      </c>
      <c r="C29" s="6" t="s">
        <v>582</v>
      </c>
      <c r="D29" s="6">
        <v>0</v>
      </c>
      <c r="E29" s="6">
        <v>0</v>
      </c>
      <c r="F29" s="6">
        <v>0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>
        <v>85060956</v>
      </c>
    </row>
    <row r="30" spans="1:87" x14ac:dyDescent="0.2">
      <c r="A30" s="6">
        <v>1</v>
      </c>
      <c r="B30" s="6" t="s">
        <v>583</v>
      </c>
      <c r="C30" s="6" t="s">
        <v>584</v>
      </c>
      <c r="D30" s="6">
        <v>2026</v>
      </c>
      <c r="E30" s="6">
        <v>3</v>
      </c>
      <c r="F30" s="6">
        <v>1</v>
      </c>
      <c r="G30" s="6">
        <v>1</v>
      </c>
      <c r="H30" s="6">
        <v>0</v>
      </c>
      <c r="I30" s="6">
        <v>2</v>
      </c>
      <c r="J30" s="6">
        <v>1</v>
      </c>
      <c r="K30" s="6">
        <v>1</v>
      </c>
      <c r="L30" s="6">
        <v>1</v>
      </c>
      <c r="M30" s="6">
        <v>1</v>
      </c>
      <c r="N30" s="6">
        <v>1</v>
      </c>
      <c r="O30" s="6">
        <v>1</v>
      </c>
      <c r="P30" s="6">
        <v>1</v>
      </c>
      <c r="Q30" s="6">
        <v>1</v>
      </c>
      <c r="R30" s="6" t="s">
        <v>3</v>
      </c>
      <c r="S30" s="6" t="s">
        <v>3</v>
      </c>
      <c r="T30" s="6" t="s">
        <v>3</v>
      </c>
      <c r="U30" s="6" t="s">
        <v>3</v>
      </c>
      <c r="V30" s="6" t="s">
        <v>3</v>
      </c>
      <c r="W30" s="6" t="s">
        <v>3</v>
      </c>
      <c r="X30" s="6" t="s">
        <v>3</v>
      </c>
      <c r="Y30" s="6" t="s">
        <v>3</v>
      </c>
      <c r="Z30" s="6" t="s">
        <v>3</v>
      </c>
      <c r="AA30" s="6" t="s">
        <v>3</v>
      </c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>
        <v>85060957</v>
      </c>
      <c r="AO30" s="6" t="s">
        <v>585</v>
      </c>
      <c r="AP30" s="6" t="s">
        <v>586</v>
      </c>
      <c r="AQ30" s="6">
        <v>46078</v>
      </c>
      <c r="AR30" s="6">
        <v>409</v>
      </c>
      <c r="AS30" s="6" t="s">
        <v>587</v>
      </c>
      <c r="AT30" s="6" t="s">
        <v>588</v>
      </c>
      <c r="AU30" s="6" t="s">
        <v>586</v>
      </c>
      <c r="AV30" s="6">
        <v>45652</v>
      </c>
      <c r="AW30" s="6">
        <v>612</v>
      </c>
      <c r="AX30" s="6" t="s">
        <v>589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O672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19" x14ac:dyDescent="0.2">
      <c r="A1">
        <f>ROW(Source!A28)</f>
        <v>28</v>
      </c>
      <c r="B1">
        <v>85057682</v>
      </c>
      <c r="C1">
        <v>85060965</v>
      </c>
      <c r="D1">
        <v>77306356</v>
      </c>
      <c r="E1">
        <v>114</v>
      </c>
      <c r="F1">
        <v>1</v>
      </c>
      <c r="G1">
        <v>1</v>
      </c>
      <c r="H1">
        <v>1</v>
      </c>
      <c r="I1" t="s">
        <v>591</v>
      </c>
      <c r="J1" t="s">
        <v>3</v>
      </c>
      <c r="K1" t="s">
        <v>592</v>
      </c>
      <c r="L1">
        <v>1191</v>
      </c>
      <c r="N1">
        <v>1013</v>
      </c>
      <c r="O1" t="s">
        <v>593</v>
      </c>
      <c r="P1" t="s">
        <v>593</v>
      </c>
      <c r="Q1">
        <v>1</v>
      </c>
      <c r="W1">
        <v>0</v>
      </c>
      <c r="X1">
        <v>32079103</v>
      </c>
      <c r="Y1">
        <f t="shared" ref="Y1:Y64" si="0">AT1</f>
        <v>7.41</v>
      </c>
      <c r="AA1">
        <v>0</v>
      </c>
      <c r="AB1">
        <v>0</v>
      </c>
      <c r="AC1">
        <v>0</v>
      </c>
      <c r="AD1">
        <v>748.18</v>
      </c>
      <c r="AE1">
        <v>0</v>
      </c>
      <c r="AF1">
        <v>0</v>
      </c>
      <c r="AG1">
        <v>0</v>
      </c>
      <c r="AH1">
        <v>748.18</v>
      </c>
      <c r="AI1">
        <v>1</v>
      </c>
      <c r="AJ1">
        <v>1</v>
      </c>
      <c r="AK1">
        <v>1</v>
      </c>
      <c r="AL1">
        <v>1</v>
      </c>
      <c r="AM1">
        <v>-2</v>
      </c>
      <c r="AN1">
        <v>0</v>
      </c>
      <c r="AO1">
        <v>0</v>
      </c>
      <c r="AP1">
        <v>1</v>
      </c>
      <c r="AQ1">
        <v>1</v>
      </c>
      <c r="AR1">
        <v>0</v>
      </c>
      <c r="AS1" t="s">
        <v>3</v>
      </c>
      <c r="AT1">
        <v>7.41</v>
      </c>
      <c r="AU1" t="s">
        <v>3</v>
      </c>
      <c r="AV1">
        <v>1</v>
      </c>
      <c r="AW1">
        <v>2</v>
      </c>
      <c r="AX1">
        <v>85060969</v>
      </c>
      <c r="AY1">
        <v>2</v>
      </c>
      <c r="AZ1">
        <v>131072</v>
      </c>
      <c r="BA1">
        <v>1</v>
      </c>
      <c r="BB1">
        <v>1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5544.0137999999997</v>
      </c>
      <c r="BN1">
        <v>7.41</v>
      </c>
      <c r="BO1">
        <v>0</v>
      </c>
      <c r="BP1">
        <v>1</v>
      </c>
      <c r="BQ1">
        <v>0</v>
      </c>
      <c r="BR1">
        <v>0</v>
      </c>
      <c r="BS1">
        <v>0</v>
      </c>
      <c r="BT1">
        <v>5544.0137999999997</v>
      </c>
      <c r="BU1">
        <v>7.41</v>
      </c>
      <c r="BV1">
        <v>0</v>
      </c>
      <c r="BW1">
        <v>1</v>
      </c>
      <c r="CU1">
        <f>ROUND(AT1*Source!I28*AH1*AL1,2)</f>
        <v>0</v>
      </c>
      <c r="CV1">
        <f>ROUND(Y1*Source!I28,7)</f>
        <v>0</v>
      </c>
      <c r="CW1">
        <v>0</v>
      </c>
      <c r="CX1">
        <f>ROUND(Y1*Source!I28,7)</f>
        <v>0</v>
      </c>
      <c r="CY1">
        <f>AD1</f>
        <v>748.18</v>
      </c>
      <c r="CZ1">
        <f>AH1</f>
        <v>748.18</v>
      </c>
      <c r="DA1">
        <f>AL1</f>
        <v>1</v>
      </c>
      <c r="DB1">
        <f t="shared" ref="DB1:DB64" si="1">ROUND(ROUND(AT1*CZ1,2),2)</f>
        <v>5544.01</v>
      </c>
      <c r="DC1">
        <f t="shared" ref="DC1:DC64" si="2">ROUND(ROUND(AT1*AG1,2),2)</f>
        <v>0</v>
      </c>
      <c r="DD1" t="s">
        <v>3</v>
      </c>
      <c r="DE1" t="s">
        <v>3</v>
      </c>
      <c r="DF1">
        <f>ROUND(ROUND(AE1,2)*CX1,2)</f>
        <v>0</v>
      </c>
      <c r="DG1">
        <f t="shared" ref="DG1:DG7" si="3">ROUND(ROUND(AF1,2)*CX1,2)</f>
        <v>0</v>
      </c>
      <c r="DH1">
        <f t="shared" ref="DH1:DH64" si="4">ROUND(ROUND(AG1,2)*CX1,2)</f>
        <v>0</v>
      </c>
      <c r="DI1">
        <f t="shared" ref="DI1:DI64" si="5">ROUND(ROUND(AH1,2)*CX1,2)</f>
        <v>0</v>
      </c>
      <c r="DJ1">
        <f>DI1</f>
        <v>0</v>
      </c>
      <c r="DK1">
        <v>1</v>
      </c>
      <c r="DL1" t="s">
        <v>3</v>
      </c>
      <c r="DM1">
        <v>0</v>
      </c>
      <c r="DN1" t="s">
        <v>3</v>
      </c>
      <c r="DO1">
        <v>0</v>
      </c>
    </row>
    <row r="2" spans="1:119" x14ac:dyDescent="0.2">
      <c r="A2">
        <f>ROW(Source!A28)</f>
        <v>28</v>
      </c>
      <c r="B2">
        <v>85057682</v>
      </c>
      <c r="C2">
        <v>85060965</v>
      </c>
      <c r="D2">
        <v>77380687</v>
      </c>
      <c r="E2">
        <v>1</v>
      </c>
      <c r="F2">
        <v>1</v>
      </c>
      <c r="G2">
        <v>1</v>
      </c>
      <c r="H2">
        <v>3</v>
      </c>
      <c r="I2" t="s">
        <v>594</v>
      </c>
      <c r="J2" t="s">
        <v>595</v>
      </c>
      <c r="K2" t="s">
        <v>596</v>
      </c>
      <c r="L2">
        <v>1346</v>
      </c>
      <c r="N2">
        <v>1009</v>
      </c>
      <c r="O2" t="s">
        <v>86</v>
      </c>
      <c r="P2" t="s">
        <v>86</v>
      </c>
      <c r="Q2">
        <v>1</v>
      </c>
      <c r="W2">
        <v>0</v>
      </c>
      <c r="X2">
        <v>-1863002514</v>
      </c>
      <c r="Y2">
        <f t="shared" si="0"/>
        <v>0.2</v>
      </c>
      <c r="AA2">
        <v>330.28</v>
      </c>
      <c r="AB2">
        <v>0</v>
      </c>
      <c r="AC2">
        <v>0</v>
      </c>
      <c r="AD2">
        <v>0</v>
      </c>
      <c r="AE2">
        <v>214.47</v>
      </c>
      <c r="AF2">
        <v>0</v>
      </c>
      <c r="AG2">
        <v>0</v>
      </c>
      <c r="AH2">
        <v>0</v>
      </c>
      <c r="AI2">
        <v>1.54</v>
      </c>
      <c r="AJ2">
        <v>1</v>
      </c>
      <c r="AK2">
        <v>1</v>
      </c>
      <c r="AL2">
        <v>1</v>
      </c>
      <c r="AM2">
        <v>2</v>
      </c>
      <c r="AN2">
        <v>0</v>
      </c>
      <c r="AO2">
        <v>0</v>
      </c>
      <c r="AP2">
        <v>1</v>
      </c>
      <c r="AQ2">
        <v>1</v>
      </c>
      <c r="AR2">
        <v>0</v>
      </c>
      <c r="AS2" t="s">
        <v>3</v>
      </c>
      <c r="AT2">
        <v>0.2</v>
      </c>
      <c r="AU2" t="s">
        <v>3</v>
      </c>
      <c r="AV2">
        <v>0</v>
      </c>
      <c r="AW2">
        <v>2</v>
      </c>
      <c r="AX2">
        <v>85060970</v>
      </c>
      <c r="AY2">
        <v>1</v>
      </c>
      <c r="AZ2">
        <v>0</v>
      </c>
      <c r="BA2">
        <v>2</v>
      </c>
      <c r="BB2">
        <v>1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42.894000000000005</v>
      </c>
      <c r="BK2">
        <v>0</v>
      </c>
      <c r="BL2">
        <v>0</v>
      </c>
      <c r="BM2">
        <v>0</v>
      </c>
      <c r="BN2">
        <v>0</v>
      </c>
      <c r="BO2">
        <v>0</v>
      </c>
      <c r="BP2">
        <v>1</v>
      </c>
      <c r="BQ2">
        <v>42.894000000000005</v>
      </c>
      <c r="BR2">
        <v>0</v>
      </c>
      <c r="BS2">
        <v>0</v>
      </c>
      <c r="BT2">
        <v>0</v>
      </c>
      <c r="BU2">
        <v>0</v>
      </c>
      <c r="BV2">
        <v>0</v>
      </c>
      <c r="BW2">
        <v>1</v>
      </c>
      <c r="CV2">
        <v>0</v>
      </c>
      <c r="CW2">
        <v>0</v>
      </c>
      <c r="CX2">
        <f>ROUND(Y2*Source!I28,7)</f>
        <v>0</v>
      </c>
      <c r="CY2">
        <f>AA2</f>
        <v>330.28</v>
      </c>
      <c r="CZ2">
        <f>AE2</f>
        <v>214.47</v>
      </c>
      <c r="DA2">
        <f>AI2</f>
        <v>1.54</v>
      </c>
      <c r="DB2">
        <f t="shared" si="1"/>
        <v>42.89</v>
      </c>
      <c r="DC2">
        <f t="shared" si="2"/>
        <v>0</v>
      </c>
      <c r="DD2" t="s">
        <v>3</v>
      </c>
      <c r="DE2" t="s">
        <v>3</v>
      </c>
      <c r="DF2">
        <f>ROUND(ROUND(AE2*AI2,2)*CX2,2)</f>
        <v>0</v>
      </c>
      <c r="DG2">
        <f t="shared" si="3"/>
        <v>0</v>
      </c>
      <c r="DH2">
        <f t="shared" si="4"/>
        <v>0</v>
      </c>
      <c r="DI2">
        <f t="shared" si="5"/>
        <v>0</v>
      </c>
      <c r="DJ2">
        <f>DF2</f>
        <v>0</v>
      </c>
      <c r="DK2">
        <v>0</v>
      </c>
      <c r="DL2" t="s">
        <v>3</v>
      </c>
      <c r="DM2">
        <v>0</v>
      </c>
      <c r="DN2" t="s">
        <v>3</v>
      </c>
      <c r="DO2">
        <v>0</v>
      </c>
    </row>
    <row r="3" spans="1:119" x14ac:dyDescent="0.2">
      <c r="A3">
        <f>ROW(Source!A28)</f>
        <v>28</v>
      </c>
      <c r="B3">
        <v>85057682</v>
      </c>
      <c r="C3">
        <v>85060965</v>
      </c>
      <c r="D3">
        <v>77389427</v>
      </c>
      <c r="E3">
        <v>1</v>
      </c>
      <c r="F3">
        <v>1</v>
      </c>
      <c r="G3">
        <v>1</v>
      </c>
      <c r="H3">
        <v>3</v>
      </c>
      <c r="I3" t="s">
        <v>597</v>
      </c>
      <c r="J3" t="s">
        <v>598</v>
      </c>
      <c r="K3" t="s">
        <v>599</v>
      </c>
      <c r="L3">
        <v>1339</v>
      </c>
      <c r="N3">
        <v>1007</v>
      </c>
      <c r="O3" t="s">
        <v>600</v>
      </c>
      <c r="P3" t="s">
        <v>600</v>
      </c>
      <c r="Q3">
        <v>1</v>
      </c>
      <c r="W3">
        <v>0</v>
      </c>
      <c r="X3">
        <v>999221205</v>
      </c>
      <c r="Y3">
        <f t="shared" si="0"/>
        <v>1E-3</v>
      </c>
      <c r="AA3">
        <v>12012.45</v>
      </c>
      <c r="AB3">
        <v>0</v>
      </c>
      <c r="AC3">
        <v>0</v>
      </c>
      <c r="AD3">
        <v>0</v>
      </c>
      <c r="AE3">
        <v>7555</v>
      </c>
      <c r="AF3">
        <v>0</v>
      </c>
      <c r="AG3">
        <v>0</v>
      </c>
      <c r="AH3">
        <v>0</v>
      </c>
      <c r="AI3">
        <v>1.59</v>
      </c>
      <c r="AJ3">
        <v>1</v>
      </c>
      <c r="AK3">
        <v>1</v>
      </c>
      <c r="AL3">
        <v>1</v>
      </c>
      <c r="AM3">
        <v>2</v>
      </c>
      <c r="AN3">
        <v>0</v>
      </c>
      <c r="AO3">
        <v>0</v>
      </c>
      <c r="AP3">
        <v>1</v>
      </c>
      <c r="AQ3">
        <v>1</v>
      </c>
      <c r="AR3">
        <v>0</v>
      </c>
      <c r="AS3" t="s">
        <v>3</v>
      </c>
      <c r="AT3">
        <v>1E-3</v>
      </c>
      <c r="AU3" t="s">
        <v>3</v>
      </c>
      <c r="AV3">
        <v>0</v>
      </c>
      <c r="AW3">
        <v>2</v>
      </c>
      <c r="AX3">
        <v>85060971</v>
      </c>
      <c r="AY3">
        <v>1</v>
      </c>
      <c r="AZ3">
        <v>0</v>
      </c>
      <c r="BA3">
        <v>3</v>
      </c>
      <c r="BB3">
        <v>1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7.5549999999999997</v>
      </c>
      <c r="BK3">
        <v>0</v>
      </c>
      <c r="BL3">
        <v>0</v>
      </c>
      <c r="BM3">
        <v>0</v>
      </c>
      <c r="BN3">
        <v>0</v>
      </c>
      <c r="BO3">
        <v>0</v>
      </c>
      <c r="BP3">
        <v>1</v>
      </c>
      <c r="BQ3">
        <v>7.5549999999999997</v>
      </c>
      <c r="BR3">
        <v>0</v>
      </c>
      <c r="BS3">
        <v>0</v>
      </c>
      <c r="BT3">
        <v>0</v>
      </c>
      <c r="BU3">
        <v>0</v>
      </c>
      <c r="BV3">
        <v>0</v>
      </c>
      <c r="BW3">
        <v>1</v>
      </c>
      <c r="CV3">
        <v>0</v>
      </c>
      <c r="CW3">
        <v>0</v>
      </c>
      <c r="CX3">
        <f>ROUND(Y3*Source!I28,7)</f>
        <v>0</v>
      </c>
      <c r="CY3">
        <f>AA3</f>
        <v>12012.45</v>
      </c>
      <c r="CZ3">
        <f>AE3</f>
        <v>7555</v>
      </c>
      <c r="DA3">
        <f>AI3</f>
        <v>1.59</v>
      </c>
      <c r="DB3">
        <f t="shared" si="1"/>
        <v>7.56</v>
      </c>
      <c r="DC3">
        <f t="shared" si="2"/>
        <v>0</v>
      </c>
      <c r="DD3" t="s">
        <v>3</v>
      </c>
      <c r="DE3" t="s">
        <v>3</v>
      </c>
      <c r="DF3">
        <f>ROUND(ROUND(AE3*AI3,2)*CX3,2)</f>
        <v>0</v>
      </c>
      <c r="DG3">
        <f t="shared" si="3"/>
        <v>0</v>
      </c>
      <c r="DH3">
        <f t="shared" si="4"/>
        <v>0</v>
      </c>
      <c r="DI3">
        <f t="shared" si="5"/>
        <v>0</v>
      </c>
      <c r="DJ3">
        <f>DF3</f>
        <v>0</v>
      </c>
      <c r="DK3">
        <v>0</v>
      </c>
      <c r="DL3" t="s">
        <v>3</v>
      </c>
      <c r="DM3">
        <v>0</v>
      </c>
      <c r="DN3" t="s">
        <v>3</v>
      </c>
      <c r="DO3">
        <v>0</v>
      </c>
    </row>
    <row r="4" spans="1:119" x14ac:dyDescent="0.2">
      <c r="A4">
        <f>ROW(Source!A29)</f>
        <v>29</v>
      </c>
      <c r="B4">
        <v>85057623</v>
      </c>
      <c r="C4">
        <v>85060965</v>
      </c>
      <c r="D4">
        <v>77306356</v>
      </c>
      <c r="E4">
        <v>114</v>
      </c>
      <c r="F4">
        <v>1</v>
      </c>
      <c r="G4">
        <v>1</v>
      </c>
      <c r="H4">
        <v>1</v>
      </c>
      <c r="I4" t="s">
        <v>591</v>
      </c>
      <c r="J4" t="s">
        <v>3</v>
      </c>
      <c r="K4" t="s">
        <v>592</v>
      </c>
      <c r="L4">
        <v>1191</v>
      </c>
      <c r="N4">
        <v>1013</v>
      </c>
      <c r="O4" t="s">
        <v>593</v>
      </c>
      <c r="P4" t="s">
        <v>593</v>
      </c>
      <c r="Q4">
        <v>1</v>
      </c>
      <c r="W4">
        <v>0</v>
      </c>
      <c r="X4">
        <v>32079103</v>
      </c>
      <c r="Y4">
        <f t="shared" si="0"/>
        <v>7.41</v>
      </c>
      <c r="AA4">
        <v>0</v>
      </c>
      <c r="AB4">
        <v>0</v>
      </c>
      <c r="AC4">
        <v>0</v>
      </c>
      <c r="AD4">
        <v>748.18</v>
      </c>
      <c r="AE4">
        <v>0</v>
      </c>
      <c r="AF4">
        <v>0</v>
      </c>
      <c r="AG4">
        <v>0</v>
      </c>
      <c r="AH4">
        <v>748.18</v>
      </c>
      <c r="AI4">
        <v>1</v>
      </c>
      <c r="AJ4">
        <v>1</v>
      </c>
      <c r="AK4">
        <v>1</v>
      </c>
      <c r="AL4">
        <v>1</v>
      </c>
      <c r="AM4">
        <v>-2</v>
      </c>
      <c r="AN4">
        <v>0</v>
      </c>
      <c r="AO4">
        <v>0</v>
      </c>
      <c r="AP4">
        <v>1</v>
      </c>
      <c r="AQ4">
        <v>1</v>
      </c>
      <c r="AR4">
        <v>0</v>
      </c>
      <c r="AS4" t="s">
        <v>3</v>
      </c>
      <c r="AT4">
        <v>7.41</v>
      </c>
      <c r="AU4" t="s">
        <v>3</v>
      </c>
      <c r="AV4">
        <v>1</v>
      </c>
      <c r="AW4">
        <v>2</v>
      </c>
      <c r="AX4">
        <v>85060969</v>
      </c>
      <c r="AY4">
        <v>2</v>
      </c>
      <c r="AZ4">
        <v>131072</v>
      </c>
      <c r="BA4">
        <v>4</v>
      </c>
      <c r="BB4">
        <v>1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5544.0137999999997</v>
      </c>
      <c r="BN4">
        <v>7.41</v>
      </c>
      <c r="BO4">
        <v>0</v>
      </c>
      <c r="BP4">
        <v>1</v>
      </c>
      <c r="BQ4">
        <v>0</v>
      </c>
      <c r="BR4">
        <v>0</v>
      </c>
      <c r="BS4">
        <v>0</v>
      </c>
      <c r="BT4">
        <v>5544.0137999999997</v>
      </c>
      <c r="BU4">
        <v>7.41</v>
      </c>
      <c r="BV4">
        <v>0</v>
      </c>
      <c r="BW4">
        <v>1</v>
      </c>
      <c r="CU4">
        <f>ROUND(AT4*Source!I29*AH4*AL4,2)</f>
        <v>0</v>
      </c>
      <c r="CV4">
        <f>ROUND(Y4*Source!I29,7)</f>
        <v>0</v>
      </c>
      <c r="CW4">
        <v>0</v>
      </c>
      <c r="CX4">
        <f>ROUND(Y4*Source!I29,7)</f>
        <v>0</v>
      </c>
      <c r="CY4">
        <f>AD4</f>
        <v>748.18</v>
      </c>
      <c r="CZ4">
        <f>AH4</f>
        <v>748.18</v>
      </c>
      <c r="DA4">
        <f>AL4</f>
        <v>1</v>
      </c>
      <c r="DB4">
        <f t="shared" si="1"/>
        <v>5544.01</v>
      </c>
      <c r="DC4">
        <f t="shared" si="2"/>
        <v>0</v>
      </c>
      <c r="DD4" t="s">
        <v>3</v>
      </c>
      <c r="DE4" t="s">
        <v>3</v>
      </c>
      <c r="DF4">
        <f>ROUND(ROUND(AE4,2)*CX4,2)</f>
        <v>0</v>
      </c>
      <c r="DG4">
        <f t="shared" si="3"/>
        <v>0</v>
      </c>
      <c r="DH4">
        <f t="shared" si="4"/>
        <v>0</v>
      </c>
      <c r="DI4">
        <f t="shared" si="5"/>
        <v>0</v>
      </c>
      <c r="DJ4">
        <f>DI4</f>
        <v>0</v>
      </c>
      <c r="DK4">
        <v>1</v>
      </c>
      <c r="DL4" t="s">
        <v>3</v>
      </c>
      <c r="DM4">
        <v>0</v>
      </c>
      <c r="DN4" t="s">
        <v>3</v>
      </c>
      <c r="DO4">
        <v>0</v>
      </c>
    </row>
    <row r="5" spans="1:119" x14ac:dyDescent="0.2">
      <c r="A5">
        <f>ROW(Source!A29)</f>
        <v>29</v>
      </c>
      <c r="B5">
        <v>85057623</v>
      </c>
      <c r="C5">
        <v>85060965</v>
      </c>
      <c r="D5">
        <v>77380687</v>
      </c>
      <c r="E5">
        <v>1</v>
      </c>
      <c r="F5">
        <v>1</v>
      </c>
      <c r="G5">
        <v>1</v>
      </c>
      <c r="H5">
        <v>3</v>
      </c>
      <c r="I5" t="s">
        <v>594</v>
      </c>
      <c r="J5" t="s">
        <v>595</v>
      </c>
      <c r="K5" t="s">
        <v>596</v>
      </c>
      <c r="L5">
        <v>1346</v>
      </c>
      <c r="N5">
        <v>1009</v>
      </c>
      <c r="O5" t="s">
        <v>86</v>
      </c>
      <c r="P5" t="s">
        <v>86</v>
      </c>
      <c r="Q5">
        <v>1</v>
      </c>
      <c r="W5">
        <v>0</v>
      </c>
      <c r="X5">
        <v>-1863002514</v>
      </c>
      <c r="Y5">
        <f t="shared" si="0"/>
        <v>0.2</v>
      </c>
      <c r="AA5">
        <v>330.28</v>
      </c>
      <c r="AB5">
        <v>0</v>
      </c>
      <c r="AC5">
        <v>0</v>
      </c>
      <c r="AD5">
        <v>0</v>
      </c>
      <c r="AE5">
        <v>214.47</v>
      </c>
      <c r="AF5">
        <v>0</v>
      </c>
      <c r="AG5">
        <v>0</v>
      </c>
      <c r="AH5">
        <v>0</v>
      </c>
      <c r="AI5">
        <v>1.54</v>
      </c>
      <c r="AJ5">
        <v>1</v>
      </c>
      <c r="AK5">
        <v>1</v>
      </c>
      <c r="AL5">
        <v>1</v>
      </c>
      <c r="AM5">
        <v>2</v>
      </c>
      <c r="AN5">
        <v>0</v>
      </c>
      <c r="AO5">
        <v>0</v>
      </c>
      <c r="AP5">
        <v>1</v>
      </c>
      <c r="AQ5">
        <v>1</v>
      </c>
      <c r="AR5">
        <v>0</v>
      </c>
      <c r="AS5" t="s">
        <v>3</v>
      </c>
      <c r="AT5">
        <v>0.2</v>
      </c>
      <c r="AU5" t="s">
        <v>3</v>
      </c>
      <c r="AV5">
        <v>0</v>
      </c>
      <c r="AW5">
        <v>2</v>
      </c>
      <c r="AX5">
        <v>85060970</v>
      </c>
      <c r="AY5">
        <v>1</v>
      </c>
      <c r="AZ5">
        <v>0</v>
      </c>
      <c r="BA5">
        <v>5</v>
      </c>
      <c r="BB5">
        <v>1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42.894000000000005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42.894000000000005</v>
      </c>
      <c r="BR5">
        <v>0</v>
      </c>
      <c r="BS5">
        <v>0</v>
      </c>
      <c r="BT5">
        <v>0</v>
      </c>
      <c r="BU5">
        <v>0</v>
      </c>
      <c r="BV5">
        <v>0</v>
      </c>
      <c r="BW5">
        <v>1</v>
      </c>
      <c r="CV5">
        <v>0</v>
      </c>
      <c r="CW5">
        <v>0</v>
      </c>
      <c r="CX5">
        <f>ROUND(Y5*Source!I29,7)</f>
        <v>0</v>
      </c>
      <c r="CY5">
        <f>AA5</f>
        <v>330.28</v>
      </c>
      <c r="CZ5">
        <f>AE5</f>
        <v>214.47</v>
      </c>
      <c r="DA5">
        <f>AI5</f>
        <v>1.54</v>
      </c>
      <c r="DB5">
        <f t="shared" si="1"/>
        <v>42.89</v>
      </c>
      <c r="DC5">
        <f t="shared" si="2"/>
        <v>0</v>
      </c>
      <c r="DD5" t="s">
        <v>3</v>
      </c>
      <c r="DE5" t="s">
        <v>3</v>
      </c>
      <c r="DF5">
        <f>ROUND(ROUND(AE5*AI5,2)*CX5,2)</f>
        <v>0</v>
      </c>
      <c r="DG5">
        <f t="shared" si="3"/>
        <v>0</v>
      </c>
      <c r="DH5">
        <f t="shared" si="4"/>
        <v>0</v>
      </c>
      <c r="DI5">
        <f t="shared" si="5"/>
        <v>0</v>
      </c>
      <c r="DJ5">
        <f>DF5</f>
        <v>0</v>
      </c>
      <c r="DK5">
        <v>0</v>
      </c>
      <c r="DL5" t="s">
        <v>3</v>
      </c>
      <c r="DM5">
        <v>0</v>
      </c>
      <c r="DN5" t="s">
        <v>3</v>
      </c>
      <c r="DO5">
        <v>0</v>
      </c>
    </row>
    <row r="6" spans="1:119" x14ac:dyDescent="0.2">
      <c r="A6">
        <f>ROW(Source!A29)</f>
        <v>29</v>
      </c>
      <c r="B6">
        <v>85057623</v>
      </c>
      <c r="C6">
        <v>85060965</v>
      </c>
      <c r="D6">
        <v>77389427</v>
      </c>
      <c r="E6">
        <v>1</v>
      </c>
      <c r="F6">
        <v>1</v>
      </c>
      <c r="G6">
        <v>1</v>
      </c>
      <c r="H6">
        <v>3</v>
      </c>
      <c r="I6" t="s">
        <v>597</v>
      </c>
      <c r="J6" t="s">
        <v>598</v>
      </c>
      <c r="K6" t="s">
        <v>599</v>
      </c>
      <c r="L6">
        <v>1339</v>
      </c>
      <c r="N6">
        <v>1007</v>
      </c>
      <c r="O6" t="s">
        <v>600</v>
      </c>
      <c r="P6" t="s">
        <v>600</v>
      </c>
      <c r="Q6">
        <v>1</v>
      </c>
      <c r="W6">
        <v>0</v>
      </c>
      <c r="X6">
        <v>999221205</v>
      </c>
      <c r="Y6">
        <f t="shared" si="0"/>
        <v>1E-3</v>
      </c>
      <c r="AA6">
        <v>12012.45</v>
      </c>
      <c r="AB6">
        <v>0</v>
      </c>
      <c r="AC6">
        <v>0</v>
      </c>
      <c r="AD6">
        <v>0</v>
      </c>
      <c r="AE6">
        <v>7555</v>
      </c>
      <c r="AF6">
        <v>0</v>
      </c>
      <c r="AG6">
        <v>0</v>
      </c>
      <c r="AH6">
        <v>0</v>
      </c>
      <c r="AI6">
        <v>1.59</v>
      </c>
      <c r="AJ6">
        <v>1</v>
      </c>
      <c r="AK6">
        <v>1</v>
      </c>
      <c r="AL6">
        <v>1</v>
      </c>
      <c r="AM6">
        <v>2</v>
      </c>
      <c r="AN6">
        <v>0</v>
      </c>
      <c r="AO6">
        <v>0</v>
      </c>
      <c r="AP6">
        <v>1</v>
      </c>
      <c r="AQ6">
        <v>1</v>
      </c>
      <c r="AR6">
        <v>0</v>
      </c>
      <c r="AS6" t="s">
        <v>3</v>
      </c>
      <c r="AT6">
        <v>1E-3</v>
      </c>
      <c r="AU6" t="s">
        <v>3</v>
      </c>
      <c r="AV6">
        <v>0</v>
      </c>
      <c r="AW6">
        <v>2</v>
      </c>
      <c r="AX6">
        <v>85060971</v>
      </c>
      <c r="AY6">
        <v>1</v>
      </c>
      <c r="AZ6">
        <v>0</v>
      </c>
      <c r="BA6">
        <v>6</v>
      </c>
      <c r="BB6">
        <v>1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7.5549999999999997</v>
      </c>
      <c r="BK6">
        <v>0</v>
      </c>
      <c r="BL6">
        <v>0</v>
      </c>
      <c r="BM6">
        <v>0</v>
      </c>
      <c r="BN6">
        <v>0</v>
      </c>
      <c r="BO6">
        <v>0</v>
      </c>
      <c r="BP6">
        <v>1</v>
      </c>
      <c r="BQ6">
        <v>7.5549999999999997</v>
      </c>
      <c r="BR6">
        <v>0</v>
      </c>
      <c r="BS6">
        <v>0</v>
      </c>
      <c r="BT6">
        <v>0</v>
      </c>
      <c r="BU6">
        <v>0</v>
      </c>
      <c r="BV6">
        <v>0</v>
      </c>
      <c r="BW6">
        <v>1</v>
      </c>
      <c r="CV6">
        <v>0</v>
      </c>
      <c r="CW6">
        <v>0</v>
      </c>
      <c r="CX6">
        <f>ROUND(Y6*Source!I29,7)</f>
        <v>0</v>
      </c>
      <c r="CY6">
        <f>AA6</f>
        <v>12012.45</v>
      </c>
      <c r="CZ6">
        <f>AE6</f>
        <v>7555</v>
      </c>
      <c r="DA6">
        <f>AI6</f>
        <v>1.59</v>
      </c>
      <c r="DB6">
        <f t="shared" si="1"/>
        <v>7.56</v>
      </c>
      <c r="DC6">
        <f t="shared" si="2"/>
        <v>0</v>
      </c>
      <c r="DD6" t="s">
        <v>3</v>
      </c>
      <c r="DE6" t="s">
        <v>3</v>
      </c>
      <c r="DF6">
        <f>ROUND(ROUND(AE6*AI6,2)*CX6,2)</f>
        <v>0</v>
      </c>
      <c r="DG6">
        <f t="shared" si="3"/>
        <v>0</v>
      </c>
      <c r="DH6">
        <f t="shared" si="4"/>
        <v>0</v>
      </c>
      <c r="DI6">
        <f t="shared" si="5"/>
        <v>0</v>
      </c>
      <c r="DJ6">
        <f>DF6</f>
        <v>0</v>
      </c>
      <c r="DK6">
        <v>0</v>
      </c>
      <c r="DL6" t="s">
        <v>3</v>
      </c>
      <c r="DM6">
        <v>0</v>
      </c>
      <c r="DN6" t="s">
        <v>3</v>
      </c>
      <c r="DO6">
        <v>0</v>
      </c>
    </row>
    <row r="7" spans="1:119" x14ac:dyDescent="0.2">
      <c r="A7">
        <f>ROW(Source!A31)</f>
        <v>31</v>
      </c>
      <c r="B7">
        <v>85057682</v>
      </c>
      <c r="C7">
        <v>85060973</v>
      </c>
      <c r="D7">
        <v>77306545</v>
      </c>
      <c r="E7">
        <v>114</v>
      </c>
      <c r="F7">
        <v>1</v>
      </c>
      <c r="G7">
        <v>1</v>
      </c>
      <c r="H7">
        <v>1</v>
      </c>
      <c r="I7" t="s">
        <v>601</v>
      </c>
      <c r="J7" t="s">
        <v>3</v>
      </c>
      <c r="K7" t="s">
        <v>602</v>
      </c>
      <c r="L7">
        <v>1191</v>
      </c>
      <c r="N7">
        <v>1013</v>
      </c>
      <c r="O7" t="s">
        <v>593</v>
      </c>
      <c r="P7" t="s">
        <v>593</v>
      </c>
      <c r="Q7">
        <v>1</v>
      </c>
      <c r="W7">
        <v>0</v>
      </c>
      <c r="X7">
        <v>-1417349443</v>
      </c>
      <c r="Y7">
        <f t="shared" si="0"/>
        <v>0.99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1</v>
      </c>
      <c r="AJ7">
        <v>1</v>
      </c>
      <c r="AK7">
        <v>1</v>
      </c>
      <c r="AL7">
        <v>1</v>
      </c>
      <c r="AM7">
        <v>-2</v>
      </c>
      <c r="AN7">
        <v>0</v>
      </c>
      <c r="AO7">
        <v>0</v>
      </c>
      <c r="AP7">
        <v>1</v>
      </c>
      <c r="AQ7">
        <v>1</v>
      </c>
      <c r="AR7">
        <v>0</v>
      </c>
      <c r="AS7" t="s">
        <v>3</v>
      </c>
      <c r="AT7">
        <v>0.99</v>
      </c>
      <c r="AU7" t="s">
        <v>3</v>
      </c>
      <c r="AV7">
        <v>2</v>
      </c>
      <c r="AW7">
        <v>2</v>
      </c>
      <c r="AX7">
        <v>85060977</v>
      </c>
      <c r="AY7">
        <v>1</v>
      </c>
      <c r="AZ7">
        <v>0</v>
      </c>
      <c r="BA7">
        <v>7</v>
      </c>
      <c r="BB7">
        <v>1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V7">
        <v>0</v>
      </c>
      <c r="CW7">
        <v>0</v>
      </c>
      <c r="CX7">
        <f>ROUND(Y7*Source!I31,7)</f>
        <v>0</v>
      </c>
      <c r="CY7">
        <f>AD7</f>
        <v>0</v>
      </c>
      <c r="CZ7">
        <f>AH7</f>
        <v>0</v>
      </c>
      <c r="DA7">
        <f>AL7</f>
        <v>1</v>
      </c>
      <c r="DB7">
        <f t="shared" si="1"/>
        <v>0</v>
      </c>
      <c r="DC7">
        <f t="shared" si="2"/>
        <v>0</v>
      </c>
      <c r="DD7" t="s">
        <v>3</v>
      </c>
      <c r="DE7" t="s">
        <v>3</v>
      </c>
      <c r="DF7">
        <f t="shared" ref="DF7:DF38" si="6">ROUND(ROUND(AE7,2)*CX7,2)</f>
        <v>0</v>
      </c>
      <c r="DG7">
        <f t="shared" si="3"/>
        <v>0</v>
      </c>
      <c r="DH7">
        <f t="shared" si="4"/>
        <v>0</v>
      </c>
      <c r="DI7">
        <f t="shared" si="5"/>
        <v>0</v>
      </c>
      <c r="DJ7">
        <f>DI7</f>
        <v>0</v>
      </c>
      <c r="DK7">
        <v>0</v>
      </c>
      <c r="DL7" t="s">
        <v>3</v>
      </c>
      <c r="DM7">
        <v>0</v>
      </c>
      <c r="DN7" t="s">
        <v>3</v>
      </c>
      <c r="DO7">
        <v>0</v>
      </c>
    </row>
    <row r="8" spans="1:119" x14ac:dyDescent="0.2">
      <c r="A8">
        <f>ROW(Source!A31)</f>
        <v>31</v>
      </c>
      <c r="B8">
        <v>85057682</v>
      </c>
      <c r="C8">
        <v>85060973</v>
      </c>
      <c r="D8">
        <v>77430562</v>
      </c>
      <c r="E8">
        <v>1</v>
      </c>
      <c r="F8">
        <v>1</v>
      </c>
      <c r="G8">
        <v>1</v>
      </c>
      <c r="H8">
        <v>2</v>
      </c>
      <c r="I8" t="s">
        <v>603</v>
      </c>
      <c r="J8" t="s">
        <v>604</v>
      </c>
      <c r="K8" t="s">
        <v>605</v>
      </c>
      <c r="L8">
        <v>1368</v>
      </c>
      <c r="N8">
        <v>1011</v>
      </c>
      <c r="O8" t="s">
        <v>606</v>
      </c>
      <c r="P8" t="s">
        <v>606</v>
      </c>
      <c r="Q8">
        <v>1</v>
      </c>
      <c r="W8">
        <v>0</v>
      </c>
      <c r="X8">
        <v>-1290093107</v>
      </c>
      <c r="Y8">
        <f t="shared" si="0"/>
        <v>0.61</v>
      </c>
      <c r="AA8">
        <v>0</v>
      </c>
      <c r="AB8">
        <v>1207.05</v>
      </c>
      <c r="AC8">
        <v>1090.46</v>
      </c>
      <c r="AD8">
        <v>0</v>
      </c>
      <c r="AE8">
        <v>0</v>
      </c>
      <c r="AF8">
        <v>887.54</v>
      </c>
      <c r="AG8">
        <v>1090.46</v>
      </c>
      <c r="AH8">
        <v>0</v>
      </c>
      <c r="AI8">
        <v>1</v>
      </c>
      <c r="AJ8">
        <v>1.36</v>
      </c>
      <c r="AK8">
        <v>1</v>
      </c>
      <c r="AL8">
        <v>1</v>
      </c>
      <c r="AM8">
        <v>2</v>
      </c>
      <c r="AN8">
        <v>0</v>
      </c>
      <c r="AO8">
        <v>0</v>
      </c>
      <c r="AP8">
        <v>1</v>
      </c>
      <c r="AQ8">
        <v>1</v>
      </c>
      <c r="AR8">
        <v>0</v>
      </c>
      <c r="AS8" t="s">
        <v>3</v>
      </c>
      <c r="AT8">
        <v>0.61</v>
      </c>
      <c r="AU8" t="s">
        <v>3</v>
      </c>
      <c r="AV8">
        <v>1</v>
      </c>
      <c r="AW8">
        <v>2</v>
      </c>
      <c r="AX8">
        <v>85060978</v>
      </c>
      <c r="AY8">
        <v>2</v>
      </c>
      <c r="AZ8">
        <v>65536</v>
      </c>
      <c r="BA8">
        <v>8</v>
      </c>
      <c r="BB8">
        <v>1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541.39940000000001</v>
      </c>
      <c r="BL8">
        <v>665.18060000000003</v>
      </c>
      <c r="BM8">
        <v>0</v>
      </c>
      <c r="BN8">
        <v>0</v>
      </c>
      <c r="BO8">
        <v>0.61</v>
      </c>
      <c r="BP8">
        <v>1</v>
      </c>
      <c r="BQ8">
        <v>0</v>
      </c>
      <c r="BR8">
        <v>541.39940000000001</v>
      </c>
      <c r="BS8">
        <v>665.18060000000003</v>
      </c>
      <c r="BT8">
        <v>0</v>
      </c>
      <c r="BU8">
        <v>0</v>
      </c>
      <c r="BV8">
        <v>0.61</v>
      </c>
      <c r="BW8">
        <v>1</v>
      </c>
      <c r="CV8">
        <v>0</v>
      </c>
      <c r="CW8">
        <f>ROUND(Y8*Source!I31*DO8,7)</f>
        <v>0</v>
      </c>
      <c r="CX8">
        <f>ROUND(Y8*Source!I31,7)</f>
        <v>0</v>
      </c>
      <c r="CY8">
        <f>AB8</f>
        <v>1207.05</v>
      </c>
      <c r="CZ8">
        <f>AF8</f>
        <v>887.54</v>
      </c>
      <c r="DA8">
        <f>AJ8</f>
        <v>1.36</v>
      </c>
      <c r="DB8">
        <f t="shared" si="1"/>
        <v>541.4</v>
      </c>
      <c r="DC8">
        <f t="shared" si="2"/>
        <v>665.18</v>
      </c>
      <c r="DD8" t="s">
        <v>3</v>
      </c>
      <c r="DE8" t="s">
        <v>3</v>
      </c>
      <c r="DF8">
        <f t="shared" si="6"/>
        <v>0</v>
      </c>
      <c r="DG8">
        <f>ROUND(ROUND(AF8*AJ8,2)*CX8,2)</f>
        <v>0</v>
      </c>
      <c r="DH8">
        <f t="shared" si="4"/>
        <v>0</v>
      </c>
      <c r="DI8">
        <f t="shared" si="5"/>
        <v>0</v>
      </c>
      <c r="DJ8">
        <f>DG8+DH8</f>
        <v>0</v>
      </c>
      <c r="DK8">
        <v>0</v>
      </c>
      <c r="DL8" t="s">
        <v>607</v>
      </c>
      <c r="DM8">
        <v>6</v>
      </c>
      <c r="DN8" t="s">
        <v>593</v>
      </c>
      <c r="DO8">
        <v>1</v>
      </c>
    </row>
    <row r="9" spans="1:119" x14ac:dyDescent="0.2">
      <c r="A9">
        <f>ROW(Source!A31)</f>
        <v>31</v>
      </c>
      <c r="B9">
        <v>85057682</v>
      </c>
      <c r="C9">
        <v>85060973</v>
      </c>
      <c r="D9">
        <v>77430573</v>
      </c>
      <c r="E9">
        <v>1</v>
      </c>
      <c r="F9">
        <v>1</v>
      </c>
      <c r="G9">
        <v>1</v>
      </c>
      <c r="H9">
        <v>2</v>
      </c>
      <c r="I9" t="s">
        <v>608</v>
      </c>
      <c r="J9" t="s">
        <v>609</v>
      </c>
      <c r="K9" t="s">
        <v>610</v>
      </c>
      <c r="L9">
        <v>1368</v>
      </c>
      <c r="N9">
        <v>1011</v>
      </c>
      <c r="O9" t="s">
        <v>606</v>
      </c>
      <c r="P9" t="s">
        <v>606</v>
      </c>
      <c r="Q9">
        <v>1</v>
      </c>
      <c r="W9">
        <v>0</v>
      </c>
      <c r="X9">
        <v>-888233505</v>
      </c>
      <c r="Y9">
        <f t="shared" si="0"/>
        <v>0.38</v>
      </c>
      <c r="AA9">
        <v>0</v>
      </c>
      <c r="AB9">
        <v>2628.88</v>
      </c>
      <c r="AC9">
        <v>1090.46</v>
      </c>
      <c r="AD9">
        <v>0</v>
      </c>
      <c r="AE9">
        <v>0</v>
      </c>
      <c r="AF9">
        <v>1933</v>
      </c>
      <c r="AG9">
        <v>1090.46</v>
      </c>
      <c r="AH9">
        <v>0</v>
      </c>
      <c r="AI9">
        <v>1</v>
      </c>
      <c r="AJ9">
        <v>1.36</v>
      </c>
      <c r="AK9">
        <v>1</v>
      </c>
      <c r="AL9">
        <v>1</v>
      </c>
      <c r="AM9">
        <v>2</v>
      </c>
      <c r="AN9">
        <v>0</v>
      </c>
      <c r="AO9">
        <v>0</v>
      </c>
      <c r="AP9">
        <v>1</v>
      </c>
      <c r="AQ9">
        <v>1</v>
      </c>
      <c r="AR9">
        <v>0</v>
      </c>
      <c r="AS9" t="s">
        <v>3</v>
      </c>
      <c r="AT9">
        <v>0.38</v>
      </c>
      <c r="AU9" t="s">
        <v>3</v>
      </c>
      <c r="AV9">
        <v>1</v>
      </c>
      <c r="AW9">
        <v>2</v>
      </c>
      <c r="AX9">
        <v>85060979</v>
      </c>
      <c r="AY9">
        <v>2</v>
      </c>
      <c r="AZ9">
        <v>65536</v>
      </c>
      <c r="BA9">
        <v>9</v>
      </c>
      <c r="BB9">
        <v>1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734.54</v>
      </c>
      <c r="BL9">
        <v>414.37479999999999</v>
      </c>
      <c r="BM9">
        <v>0</v>
      </c>
      <c r="BN9">
        <v>0</v>
      </c>
      <c r="BO9">
        <v>0.38</v>
      </c>
      <c r="BP9">
        <v>1</v>
      </c>
      <c r="BQ9">
        <v>0</v>
      </c>
      <c r="BR9">
        <v>734.54</v>
      </c>
      <c r="BS9">
        <v>414.37479999999999</v>
      </c>
      <c r="BT9">
        <v>0</v>
      </c>
      <c r="BU9">
        <v>0</v>
      </c>
      <c r="BV9">
        <v>0.38</v>
      </c>
      <c r="BW9">
        <v>1</v>
      </c>
      <c r="CV9">
        <v>0</v>
      </c>
      <c r="CW9">
        <f>ROUND(Y9*Source!I31*DO9,7)</f>
        <v>0</v>
      </c>
      <c r="CX9">
        <f>ROUND(Y9*Source!I31,7)</f>
        <v>0</v>
      </c>
      <c r="CY9">
        <f>AB9</f>
        <v>2628.88</v>
      </c>
      <c r="CZ9">
        <f>AF9</f>
        <v>1933</v>
      </c>
      <c r="DA9">
        <f>AJ9</f>
        <v>1.36</v>
      </c>
      <c r="DB9">
        <f t="shared" si="1"/>
        <v>734.54</v>
      </c>
      <c r="DC9">
        <f t="shared" si="2"/>
        <v>414.37</v>
      </c>
      <c r="DD9" t="s">
        <v>3</v>
      </c>
      <c r="DE9" t="s">
        <v>3</v>
      </c>
      <c r="DF9">
        <f t="shared" si="6"/>
        <v>0</v>
      </c>
      <c r="DG9">
        <f>ROUND(ROUND(AF9*AJ9,2)*CX9,2)</f>
        <v>0</v>
      </c>
      <c r="DH9">
        <f t="shared" si="4"/>
        <v>0</v>
      </c>
      <c r="DI9">
        <f t="shared" si="5"/>
        <v>0</v>
      </c>
      <c r="DJ9">
        <f>DG9+DH9</f>
        <v>0</v>
      </c>
      <c r="DK9">
        <v>0</v>
      </c>
      <c r="DL9" t="s">
        <v>607</v>
      </c>
      <c r="DM9">
        <v>6</v>
      </c>
      <c r="DN9" t="s">
        <v>593</v>
      </c>
      <c r="DO9">
        <v>1</v>
      </c>
    </row>
    <row r="10" spans="1:119" x14ac:dyDescent="0.2">
      <c r="A10">
        <f>ROW(Source!A32)</f>
        <v>32</v>
      </c>
      <c r="B10">
        <v>85057623</v>
      </c>
      <c r="C10">
        <v>85060973</v>
      </c>
      <c r="D10">
        <v>77306545</v>
      </c>
      <c r="E10">
        <v>114</v>
      </c>
      <c r="F10">
        <v>1</v>
      </c>
      <c r="G10">
        <v>1</v>
      </c>
      <c r="H10">
        <v>1</v>
      </c>
      <c r="I10" t="s">
        <v>601</v>
      </c>
      <c r="J10" t="s">
        <v>3</v>
      </c>
      <c r="K10" t="s">
        <v>602</v>
      </c>
      <c r="L10">
        <v>1191</v>
      </c>
      <c r="N10">
        <v>1013</v>
      </c>
      <c r="O10" t="s">
        <v>593</v>
      </c>
      <c r="P10" t="s">
        <v>593</v>
      </c>
      <c r="Q10">
        <v>1</v>
      </c>
      <c r="W10">
        <v>0</v>
      </c>
      <c r="X10">
        <v>-1417349443</v>
      </c>
      <c r="Y10">
        <f t="shared" si="0"/>
        <v>0.99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1</v>
      </c>
      <c r="AJ10">
        <v>1</v>
      </c>
      <c r="AK10">
        <v>1</v>
      </c>
      <c r="AL10">
        <v>1</v>
      </c>
      <c r="AM10">
        <v>-2</v>
      </c>
      <c r="AN10">
        <v>0</v>
      </c>
      <c r="AO10">
        <v>0</v>
      </c>
      <c r="AP10">
        <v>1</v>
      </c>
      <c r="AQ10">
        <v>1</v>
      </c>
      <c r="AR10">
        <v>0</v>
      </c>
      <c r="AS10" t="s">
        <v>3</v>
      </c>
      <c r="AT10">
        <v>0.99</v>
      </c>
      <c r="AU10" t="s">
        <v>3</v>
      </c>
      <c r="AV10">
        <v>2</v>
      </c>
      <c r="AW10">
        <v>2</v>
      </c>
      <c r="AX10">
        <v>85060977</v>
      </c>
      <c r="AY10">
        <v>1</v>
      </c>
      <c r="AZ10">
        <v>0</v>
      </c>
      <c r="BA10">
        <v>10</v>
      </c>
      <c r="BB10">
        <v>1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V10">
        <v>0</v>
      </c>
      <c r="CW10">
        <v>0</v>
      </c>
      <c r="CX10">
        <f>ROUND(Y10*Source!I32,7)</f>
        <v>0</v>
      </c>
      <c r="CY10">
        <f>AD10</f>
        <v>0</v>
      </c>
      <c r="CZ10">
        <f>AH10</f>
        <v>0</v>
      </c>
      <c r="DA10">
        <f>AL10</f>
        <v>1</v>
      </c>
      <c r="DB10">
        <f t="shared" si="1"/>
        <v>0</v>
      </c>
      <c r="DC10">
        <f t="shared" si="2"/>
        <v>0</v>
      </c>
      <c r="DD10" t="s">
        <v>3</v>
      </c>
      <c r="DE10" t="s">
        <v>3</v>
      </c>
      <c r="DF10">
        <f t="shared" si="6"/>
        <v>0</v>
      </c>
      <c r="DG10">
        <f>ROUND(ROUND(AF10,2)*CX10,2)</f>
        <v>0</v>
      </c>
      <c r="DH10">
        <f t="shared" si="4"/>
        <v>0</v>
      </c>
      <c r="DI10">
        <f t="shared" si="5"/>
        <v>0</v>
      </c>
      <c r="DJ10">
        <f>DI10</f>
        <v>0</v>
      </c>
      <c r="DK10">
        <v>0</v>
      </c>
      <c r="DL10" t="s">
        <v>3</v>
      </c>
      <c r="DM10">
        <v>0</v>
      </c>
      <c r="DN10" t="s">
        <v>3</v>
      </c>
      <c r="DO10">
        <v>0</v>
      </c>
    </row>
    <row r="11" spans="1:119" x14ac:dyDescent="0.2">
      <c r="A11">
        <f>ROW(Source!A32)</f>
        <v>32</v>
      </c>
      <c r="B11">
        <v>85057623</v>
      </c>
      <c r="C11">
        <v>85060973</v>
      </c>
      <c r="D11">
        <v>77430562</v>
      </c>
      <c r="E11">
        <v>1</v>
      </c>
      <c r="F11">
        <v>1</v>
      </c>
      <c r="G11">
        <v>1</v>
      </c>
      <c r="H11">
        <v>2</v>
      </c>
      <c r="I11" t="s">
        <v>603</v>
      </c>
      <c r="J11" t="s">
        <v>604</v>
      </c>
      <c r="K11" t="s">
        <v>605</v>
      </c>
      <c r="L11">
        <v>1368</v>
      </c>
      <c r="N11">
        <v>1011</v>
      </c>
      <c r="O11" t="s">
        <v>606</v>
      </c>
      <c r="P11" t="s">
        <v>606</v>
      </c>
      <c r="Q11">
        <v>1</v>
      </c>
      <c r="W11">
        <v>0</v>
      </c>
      <c r="X11">
        <v>-1290093107</v>
      </c>
      <c r="Y11">
        <f t="shared" si="0"/>
        <v>0.61</v>
      </c>
      <c r="AA11">
        <v>0</v>
      </c>
      <c r="AB11">
        <v>1207.05</v>
      </c>
      <c r="AC11">
        <v>1090.46</v>
      </c>
      <c r="AD11">
        <v>0</v>
      </c>
      <c r="AE11">
        <v>0</v>
      </c>
      <c r="AF11">
        <v>887.54</v>
      </c>
      <c r="AG11">
        <v>1090.46</v>
      </c>
      <c r="AH11">
        <v>0</v>
      </c>
      <c r="AI11">
        <v>1</v>
      </c>
      <c r="AJ11">
        <v>1.36</v>
      </c>
      <c r="AK11">
        <v>1</v>
      </c>
      <c r="AL11">
        <v>1</v>
      </c>
      <c r="AM11">
        <v>2</v>
      </c>
      <c r="AN11">
        <v>0</v>
      </c>
      <c r="AO11">
        <v>0</v>
      </c>
      <c r="AP11">
        <v>1</v>
      </c>
      <c r="AQ11">
        <v>1</v>
      </c>
      <c r="AR11">
        <v>0</v>
      </c>
      <c r="AS11" t="s">
        <v>3</v>
      </c>
      <c r="AT11">
        <v>0.61</v>
      </c>
      <c r="AU11" t="s">
        <v>3</v>
      </c>
      <c r="AV11">
        <v>1</v>
      </c>
      <c r="AW11">
        <v>2</v>
      </c>
      <c r="AX11">
        <v>85060978</v>
      </c>
      <c r="AY11">
        <v>2</v>
      </c>
      <c r="AZ11">
        <v>65536</v>
      </c>
      <c r="BA11">
        <v>11</v>
      </c>
      <c r="BB11">
        <v>1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541.39940000000001</v>
      </c>
      <c r="BL11">
        <v>665.18060000000003</v>
      </c>
      <c r="BM11">
        <v>0</v>
      </c>
      <c r="BN11">
        <v>0</v>
      </c>
      <c r="BO11">
        <v>0.61</v>
      </c>
      <c r="BP11">
        <v>1</v>
      </c>
      <c r="BQ11">
        <v>0</v>
      </c>
      <c r="BR11">
        <v>541.39940000000001</v>
      </c>
      <c r="BS11">
        <v>665.18060000000003</v>
      </c>
      <c r="BT11">
        <v>0</v>
      </c>
      <c r="BU11">
        <v>0</v>
      </c>
      <c r="BV11">
        <v>0.61</v>
      </c>
      <c r="BW11">
        <v>1</v>
      </c>
      <c r="CV11">
        <v>0</v>
      </c>
      <c r="CW11">
        <f>ROUND(Y11*Source!I32*DO11,7)</f>
        <v>0</v>
      </c>
      <c r="CX11">
        <f>ROUND(Y11*Source!I32,7)</f>
        <v>0</v>
      </c>
      <c r="CY11">
        <f>AB11</f>
        <v>1207.05</v>
      </c>
      <c r="CZ11">
        <f>AF11</f>
        <v>887.54</v>
      </c>
      <c r="DA11">
        <f>AJ11</f>
        <v>1.36</v>
      </c>
      <c r="DB11">
        <f t="shared" si="1"/>
        <v>541.4</v>
      </c>
      <c r="DC11">
        <f t="shared" si="2"/>
        <v>665.18</v>
      </c>
      <c r="DD11" t="s">
        <v>3</v>
      </c>
      <c r="DE11" t="s">
        <v>3</v>
      </c>
      <c r="DF11">
        <f t="shared" si="6"/>
        <v>0</v>
      </c>
      <c r="DG11">
        <f>ROUND(ROUND(AF11*AJ11,2)*CX11,2)</f>
        <v>0</v>
      </c>
      <c r="DH11">
        <f t="shared" si="4"/>
        <v>0</v>
      </c>
      <c r="DI11">
        <f t="shared" si="5"/>
        <v>0</v>
      </c>
      <c r="DJ11">
        <f>DG11+DH11</f>
        <v>0</v>
      </c>
      <c r="DK11">
        <v>0</v>
      </c>
      <c r="DL11" t="s">
        <v>607</v>
      </c>
      <c r="DM11">
        <v>6</v>
      </c>
      <c r="DN11" t="s">
        <v>593</v>
      </c>
      <c r="DO11">
        <v>1</v>
      </c>
    </row>
    <row r="12" spans="1:119" x14ac:dyDescent="0.2">
      <c r="A12">
        <f>ROW(Source!A32)</f>
        <v>32</v>
      </c>
      <c r="B12">
        <v>85057623</v>
      </c>
      <c r="C12">
        <v>85060973</v>
      </c>
      <c r="D12">
        <v>77430573</v>
      </c>
      <c r="E12">
        <v>1</v>
      </c>
      <c r="F12">
        <v>1</v>
      </c>
      <c r="G12">
        <v>1</v>
      </c>
      <c r="H12">
        <v>2</v>
      </c>
      <c r="I12" t="s">
        <v>608</v>
      </c>
      <c r="J12" t="s">
        <v>609</v>
      </c>
      <c r="K12" t="s">
        <v>610</v>
      </c>
      <c r="L12">
        <v>1368</v>
      </c>
      <c r="N12">
        <v>1011</v>
      </c>
      <c r="O12" t="s">
        <v>606</v>
      </c>
      <c r="P12" t="s">
        <v>606</v>
      </c>
      <c r="Q12">
        <v>1</v>
      </c>
      <c r="W12">
        <v>0</v>
      </c>
      <c r="X12">
        <v>-888233505</v>
      </c>
      <c r="Y12">
        <f t="shared" si="0"/>
        <v>0.38</v>
      </c>
      <c r="AA12">
        <v>0</v>
      </c>
      <c r="AB12">
        <v>2628.88</v>
      </c>
      <c r="AC12">
        <v>1090.46</v>
      </c>
      <c r="AD12">
        <v>0</v>
      </c>
      <c r="AE12">
        <v>0</v>
      </c>
      <c r="AF12">
        <v>1933</v>
      </c>
      <c r="AG12">
        <v>1090.46</v>
      </c>
      <c r="AH12">
        <v>0</v>
      </c>
      <c r="AI12">
        <v>1</v>
      </c>
      <c r="AJ12">
        <v>1.36</v>
      </c>
      <c r="AK12">
        <v>1</v>
      </c>
      <c r="AL12">
        <v>1</v>
      </c>
      <c r="AM12">
        <v>2</v>
      </c>
      <c r="AN12">
        <v>0</v>
      </c>
      <c r="AO12">
        <v>0</v>
      </c>
      <c r="AP12">
        <v>1</v>
      </c>
      <c r="AQ12">
        <v>1</v>
      </c>
      <c r="AR12">
        <v>0</v>
      </c>
      <c r="AS12" t="s">
        <v>3</v>
      </c>
      <c r="AT12">
        <v>0.38</v>
      </c>
      <c r="AU12" t="s">
        <v>3</v>
      </c>
      <c r="AV12">
        <v>1</v>
      </c>
      <c r="AW12">
        <v>2</v>
      </c>
      <c r="AX12">
        <v>85060979</v>
      </c>
      <c r="AY12">
        <v>2</v>
      </c>
      <c r="AZ12">
        <v>65536</v>
      </c>
      <c r="BA12">
        <v>12</v>
      </c>
      <c r="BB12">
        <v>1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734.54</v>
      </c>
      <c r="BL12">
        <v>414.37479999999999</v>
      </c>
      <c r="BM12">
        <v>0</v>
      </c>
      <c r="BN12">
        <v>0</v>
      </c>
      <c r="BO12">
        <v>0.38</v>
      </c>
      <c r="BP12">
        <v>1</v>
      </c>
      <c r="BQ12">
        <v>0</v>
      </c>
      <c r="BR12">
        <v>734.54</v>
      </c>
      <c r="BS12">
        <v>414.37479999999999</v>
      </c>
      <c r="BT12">
        <v>0</v>
      </c>
      <c r="BU12">
        <v>0</v>
      </c>
      <c r="BV12">
        <v>0.38</v>
      </c>
      <c r="BW12">
        <v>1</v>
      </c>
      <c r="CV12">
        <v>0</v>
      </c>
      <c r="CW12">
        <f>ROUND(Y12*Source!I32*DO12,7)</f>
        <v>0</v>
      </c>
      <c r="CX12">
        <f>ROUND(Y12*Source!I32,7)</f>
        <v>0</v>
      </c>
      <c r="CY12">
        <f>AB12</f>
        <v>2628.88</v>
      </c>
      <c r="CZ12">
        <f>AF12</f>
        <v>1933</v>
      </c>
      <c r="DA12">
        <f>AJ12</f>
        <v>1.36</v>
      </c>
      <c r="DB12">
        <f t="shared" si="1"/>
        <v>734.54</v>
      </c>
      <c r="DC12">
        <f t="shared" si="2"/>
        <v>414.37</v>
      </c>
      <c r="DD12" t="s">
        <v>3</v>
      </c>
      <c r="DE12" t="s">
        <v>3</v>
      </c>
      <c r="DF12">
        <f t="shared" si="6"/>
        <v>0</v>
      </c>
      <c r="DG12">
        <f>ROUND(ROUND(AF12*AJ12,2)*CX12,2)</f>
        <v>0</v>
      </c>
      <c r="DH12">
        <f t="shared" si="4"/>
        <v>0</v>
      </c>
      <c r="DI12">
        <f t="shared" si="5"/>
        <v>0</v>
      </c>
      <c r="DJ12">
        <f>DG12+DH12</f>
        <v>0</v>
      </c>
      <c r="DK12">
        <v>0</v>
      </c>
      <c r="DL12" t="s">
        <v>607</v>
      </c>
      <c r="DM12">
        <v>6</v>
      </c>
      <c r="DN12" t="s">
        <v>593</v>
      </c>
      <c r="DO12">
        <v>1</v>
      </c>
    </row>
    <row r="13" spans="1:119" x14ac:dyDescent="0.2">
      <c r="A13">
        <f>ROW(Source!A34)</f>
        <v>34</v>
      </c>
      <c r="B13">
        <v>85057682</v>
      </c>
      <c r="C13">
        <v>85060981</v>
      </c>
      <c r="D13">
        <v>77306386</v>
      </c>
      <c r="E13">
        <v>114</v>
      </c>
      <c r="F13">
        <v>1</v>
      </c>
      <c r="G13">
        <v>1</v>
      </c>
      <c r="H13">
        <v>1</v>
      </c>
      <c r="I13" t="s">
        <v>611</v>
      </c>
      <c r="J13" t="s">
        <v>3</v>
      </c>
      <c r="K13" t="s">
        <v>612</v>
      </c>
      <c r="L13">
        <v>1191</v>
      </c>
      <c r="N13">
        <v>1013</v>
      </c>
      <c r="O13" t="s">
        <v>593</v>
      </c>
      <c r="P13" t="s">
        <v>593</v>
      </c>
      <c r="Q13">
        <v>1</v>
      </c>
      <c r="W13">
        <v>0</v>
      </c>
      <c r="X13">
        <v>1903532093</v>
      </c>
      <c r="Y13">
        <f t="shared" si="0"/>
        <v>0.68</v>
      </c>
      <c r="AA13">
        <v>0</v>
      </c>
      <c r="AB13">
        <v>0</v>
      </c>
      <c r="AC13">
        <v>0</v>
      </c>
      <c r="AD13">
        <v>872.37</v>
      </c>
      <c r="AE13">
        <v>0</v>
      </c>
      <c r="AF13">
        <v>0</v>
      </c>
      <c r="AG13">
        <v>0</v>
      </c>
      <c r="AH13">
        <v>872.37</v>
      </c>
      <c r="AI13">
        <v>1</v>
      </c>
      <c r="AJ13">
        <v>1</v>
      </c>
      <c r="AK13">
        <v>1</v>
      </c>
      <c r="AL13">
        <v>1</v>
      </c>
      <c r="AM13">
        <v>-2</v>
      </c>
      <c r="AN13">
        <v>0</v>
      </c>
      <c r="AO13">
        <v>0</v>
      </c>
      <c r="AP13">
        <v>1</v>
      </c>
      <c r="AQ13">
        <v>1</v>
      </c>
      <c r="AR13">
        <v>0</v>
      </c>
      <c r="AS13" t="s">
        <v>3</v>
      </c>
      <c r="AT13">
        <v>0.68</v>
      </c>
      <c r="AU13" t="s">
        <v>3</v>
      </c>
      <c r="AV13">
        <v>1</v>
      </c>
      <c r="AW13">
        <v>2</v>
      </c>
      <c r="AX13">
        <v>85060985</v>
      </c>
      <c r="AY13">
        <v>2</v>
      </c>
      <c r="AZ13">
        <v>131072</v>
      </c>
      <c r="BA13">
        <v>13</v>
      </c>
      <c r="BB13">
        <v>1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593.21160000000009</v>
      </c>
      <c r="BN13">
        <v>0.68</v>
      </c>
      <c r="BO13">
        <v>0</v>
      </c>
      <c r="BP13">
        <v>1</v>
      </c>
      <c r="BQ13">
        <v>0</v>
      </c>
      <c r="BR13">
        <v>0</v>
      </c>
      <c r="BS13">
        <v>0</v>
      </c>
      <c r="BT13">
        <v>593.21160000000009</v>
      </c>
      <c r="BU13">
        <v>0.68</v>
      </c>
      <c r="BV13">
        <v>0</v>
      </c>
      <c r="BW13">
        <v>1</v>
      </c>
      <c r="CU13">
        <f>ROUND(AT13*Source!I34*AH13*AL13,2)</f>
        <v>0</v>
      </c>
      <c r="CV13">
        <f>ROUND(Y13*Source!I34,7)</f>
        <v>0</v>
      </c>
      <c r="CW13">
        <v>0</v>
      </c>
      <c r="CX13">
        <f>ROUND(Y13*Source!I34,7)</f>
        <v>0</v>
      </c>
      <c r="CY13">
        <f>AD13</f>
        <v>872.37</v>
      </c>
      <c r="CZ13">
        <f>AH13</f>
        <v>872.37</v>
      </c>
      <c r="DA13">
        <f>AL13</f>
        <v>1</v>
      </c>
      <c r="DB13">
        <f t="shared" si="1"/>
        <v>593.21</v>
      </c>
      <c r="DC13">
        <f t="shared" si="2"/>
        <v>0</v>
      </c>
      <c r="DD13" t="s">
        <v>3</v>
      </c>
      <c r="DE13" t="s">
        <v>3</v>
      </c>
      <c r="DF13">
        <f t="shared" si="6"/>
        <v>0</v>
      </c>
      <c r="DG13">
        <f t="shared" ref="DG13:DG24" si="7">ROUND(ROUND(AF13,2)*CX13,2)</f>
        <v>0</v>
      </c>
      <c r="DH13">
        <f t="shared" si="4"/>
        <v>0</v>
      </c>
      <c r="DI13">
        <f t="shared" si="5"/>
        <v>0</v>
      </c>
      <c r="DJ13">
        <f>DI13</f>
        <v>0</v>
      </c>
      <c r="DK13">
        <v>1</v>
      </c>
      <c r="DL13" t="s">
        <v>3</v>
      </c>
      <c r="DM13">
        <v>0</v>
      </c>
      <c r="DN13" t="s">
        <v>3</v>
      </c>
      <c r="DO13">
        <v>0</v>
      </c>
    </row>
    <row r="14" spans="1:119" x14ac:dyDescent="0.2">
      <c r="A14">
        <f>ROW(Source!A34)</f>
        <v>34</v>
      </c>
      <c r="B14">
        <v>85057682</v>
      </c>
      <c r="C14">
        <v>85060981</v>
      </c>
      <c r="D14">
        <v>77306545</v>
      </c>
      <c r="E14">
        <v>114</v>
      </c>
      <c r="F14">
        <v>1</v>
      </c>
      <c r="G14">
        <v>1</v>
      </c>
      <c r="H14">
        <v>1</v>
      </c>
      <c r="I14" t="s">
        <v>601</v>
      </c>
      <c r="J14" t="s">
        <v>3</v>
      </c>
      <c r="K14" t="s">
        <v>602</v>
      </c>
      <c r="L14">
        <v>1191</v>
      </c>
      <c r="N14">
        <v>1013</v>
      </c>
      <c r="O14" t="s">
        <v>593</v>
      </c>
      <c r="P14" t="s">
        <v>593</v>
      </c>
      <c r="Q14">
        <v>1</v>
      </c>
      <c r="W14">
        <v>0</v>
      </c>
      <c r="X14">
        <v>-1417349443</v>
      </c>
      <c r="Y14">
        <f t="shared" si="0"/>
        <v>0.33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1</v>
      </c>
      <c r="AJ14">
        <v>1</v>
      </c>
      <c r="AK14">
        <v>1</v>
      </c>
      <c r="AL14">
        <v>1</v>
      </c>
      <c r="AM14">
        <v>-2</v>
      </c>
      <c r="AN14">
        <v>0</v>
      </c>
      <c r="AO14">
        <v>0</v>
      </c>
      <c r="AP14">
        <v>1</v>
      </c>
      <c r="AQ14">
        <v>1</v>
      </c>
      <c r="AR14">
        <v>0</v>
      </c>
      <c r="AS14" t="s">
        <v>3</v>
      </c>
      <c r="AT14">
        <v>0.33</v>
      </c>
      <c r="AU14" t="s">
        <v>3</v>
      </c>
      <c r="AV14">
        <v>2</v>
      </c>
      <c r="AW14">
        <v>2</v>
      </c>
      <c r="AX14">
        <v>85060986</v>
      </c>
      <c r="AY14">
        <v>1</v>
      </c>
      <c r="AZ14">
        <v>0</v>
      </c>
      <c r="BA14">
        <v>14</v>
      </c>
      <c r="BB14">
        <v>1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V14">
        <v>0</v>
      </c>
      <c r="CW14">
        <v>0</v>
      </c>
      <c r="CX14">
        <f>ROUND(Y14*Source!I34,7)</f>
        <v>0</v>
      </c>
      <c r="CY14">
        <f>AD14</f>
        <v>0</v>
      </c>
      <c r="CZ14">
        <f>AH14</f>
        <v>0</v>
      </c>
      <c r="DA14">
        <f>AL14</f>
        <v>1</v>
      </c>
      <c r="DB14">
        <f t="shared" si="1"/>
        <v>0</v>
      </c>
      <c r="DC14">
        <f t="shared" si="2"/>
        <v>0</v>
      </c>
      <c r="DD14" t="s">
        <v>3</v>
      </c>
      <c r="DE14" t="s">
        <v>3</v>
      </c>
      <c r="DF14">
        <f t="shared" si="6"/>
        <v>0</v>
      </c>
      <c r="DG14">
        <f t="shared" si="7"/>
        <v>0</v>
      </c>
      <c r="DH14">
        <f t="shared" si="4"/>
        <v>0</v>
      </c>
      <c r="DI14">
        <f t="shared" si="5"/>
        <v>0</v>
      </c>
      <c r="DJ14">
        <f>DI14</f>
        <v>0</v>
      </c>
      <c r="DK14">
        <v>0</v>
      </c>
      <c r="DL14" t="s">
        <v>3</v>
      </c>
      <c r="DM14">
        <v>0</v>
      </c>
      <c r="DN14" t="s">
        <v>3</v>
      </c>
      <c r="DO14">
        <v>0</v>
      </c>
    </row>
    <row r="15" spans="1:119" x14ac:dyDescent="0.2">
      <c r="A15">
        <f>ROW(Source!A34)</f>
        <v>34</v>
      </c>
      <c r="B15">
        <v>85057682</v>
      </c>
      <c r="C15">
        <v>85060981</v>
      </c>
      <c r="D15">
        <v>77431162</v>
      </c>
      <c r="E15">
        <v>1</v>
      </c>
      <c r="F15">
        <v>1</v>
      </c>
      <c r="G15">
        <v>1</v>
      </c>
      <c r="H15">
        <v>2</v>
      </c>
      <c r="I15" t="s">
        <v>613</v>
      </c>
      <c r="J15" t="s">
        <v>614</v>
      </c>
      <c r="K15" t="s">
        <v>615</v>
      </c>
      <c r="L15">
        <v>1368</v>
      </c>
      <c r="N15">
        <v>1011</v>
      </c>
      <c r="O15" t="s">
        <v>606</v>
      </c>
      <c r="P15" t="s">
        <v>606</v>
      </c>
      <c r="Q15">
        <v>1</v>
      </c>
      <c r="W15">
        <v>0</v>
      </c>
      <c r="X15">
        <v>-1681054019</v>
      </c>
      <c r="Y15">
        <f t="shared" si="0"/>
        <v>0.33</v>
      </c>
      <c r="AA15">
        <v>0</v>
      </c>
      <c r="AB15">
        <v>930.99</v>
      </c>
      <c r="AC15">
        <v>932.95</v>
      </c>
      <c r="AD15">
        <v>0</v>
      </c>
      <c r="AE15">
        <v>0</v>
      </c>
      <c r="AF15">
        <v>930.99</v>
      </c>
      <c r="AG15">
        <v>932.95</v>
      </c>
      <c r="AH15">
        <v>0</v>
      </c>
      <c r="AI15">
        <v>1</v>
      </c>
      <c r="AJ15">
        <v>1</v>
      </c>
      <c r="AK15">
        <v>1</v>
      </c>
      <c r="AL15">
        <v>1</v>
      </c>
      <c r="AM15">
        <v>-2</v>
      </c>
      <c r="AN15">
        <v>0</v>
      </c>
      <c r="AO15">
        <v>0</v>
      </c>
      <c r="AP15">
        <v>1</v>
      </c>
      <c r="AQ15">
        <v>1</v>
      </c>
      <c r="AR15">
        <v>0</v>
      </c>
      <c r="AS15" t="s">
        <v>3</v>
      </c>
      <c r="AT15">
        <v>0.33</v>
      </c>
      <c r="AU15" t="s">
        <v>3</v>
      </c>
      <c r="AV15">
        <v>1</v>
      </c>
      <c r="AW15">
        <v>2</v>
      </c>
      <c r="AX15">
        <v>85060987</v>
      </c>
      <c r="AY15">
        <v>1</v>
      </c>
      <c r="AZ15">
        <v>0</v>
      </c>
      <c r="BA15">
        <v>15</v>
      </c>
      <c r="BB15">
        <v>1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307.22669999999999</v>
      </c>
      <c r="BL15">
        <v>307.87350000000004</v>
      </c>
      <c r="BM15">
        <v>0</v>
      </c>
      <c r="BN15">
        <v>0</v>
      </c>
      <c r="BO15">
        <v>0.33</v>
      </c>
      <c r="BP15">
        <v>1</v>
      </c>
      <c r="BQ15">
        <v>0</v>
      </c>
      <c r="BR15">
        <v>307.22669999999999</v>
      </c>
      <c r="BS15">
        <v>307.87350000000004</v>
      </c>
      <c r="BT15">
        <v>0</v>
      </c>
      <c r="BU15">
        <v>0</v>
      </c>
      <c r="BV15">
        <v>0.33</v>
      </c>
      <c r="BW15">
        <v>1</v>
      </c>
      <c r="CV15">
        <v>0</v>
      </c>
      <c r="CW15">
        <f>ROUND(Y15*Source!I34*DO15,7)</f>
        <v>0</v>
      </c>
      <c r="CX15">
        <f>ROUND(Y15*Source!I34,7)</f>
        <v>0</v>
      </c>
      <c r="CY15">
        <f>AB15</f>
        <v>930.99</v>
      </c>
      <c r="CZ15">
        <f>AF15</f>
        <v>930.99</v>
      </c>
      <c r="DA15">
        <f>AJ15</f>
        <v>1</v>
      </c>
      <c r="DB15">
        <f t="shared" si="1"/>
        <v>307.23</v>
      </c>
      <c r="DC15">
        <f t="shared" si="2"/>
        <v>307.87</v>
      </c>
      <c r="DD15" t="s">
        <v>3</v>
      </c>
      <c r="DE15" t="s">
        <v>3</v>
      </c>
      <c r="DF15">
        <f t="shared" si="6"/>
        <v>0</v>
      </c>
      <c r="DG15">
        <f t="shared" si="7"/>
        <v>0</v>
      </c>
      <c r="DH15">
        <f t="shared" si="4"/>
        <v>0</v>
      </c>
      <c r="DI15">
        <f t="shared" si="5"/>
        <v>0</v>
      </c>
      <c r="DJ15">
        <f>DG15+DH15</f>
        <v>0</v>
      </c>
      <c r="DK15">
        <v>1</v>
      </c>
      <c r="DL15" t="s">
        <v>616</v>
      </c>
      <c r="DM15">
        <v>5</v>
      </c>
      <c r="DN15" t="s">
        <v>593</v>
      </c>
      <c r="DO15">
        <v>1</v>
      </c>
    </row>
    <row r="16" spans="1:119" x14ac:dyDescent="0.2">
      <c r="A16">
        <f>ROW(Source!A35)</f>
        <v>35</v>
      </c>
      <c r="B16">
        <v>85057623</v>
      </c>
      <c r="C16">
        <v>85060981</v>
      </c>
      <c r="D16">
        <v>77306386</v>
      </c>
      <c r="E16">
        <v>114</v>
      </c>
      <c r="F16">
        <v>1</v>
      </c>
      <c r="G16">
        <v>1</v>
      </c>
      <c r="H16">
        <v>1</v>
      </c>
      <c r="I16" t="s">
        <v>611</v>
      </c>
      <c r="J16" t="s">
        <v>3</v>
      </c>
      <c r="K16" t="s">
        <v>612</v>
      </c>
      <c r="L16">
        <v>1191</v>
      </c>
      <c r="N16">
        <v>1013</v>
      </c>
      <c r="O16" t="s">
        <v>593</v>
      </c>
      <c r="P16" t="s">
        <v>593</v>
      </c>
      <c r="Q16">
        <v>1</v>
      </c>
      <c r="W16">
        <v>0</v>
      </c>
      <c r="X16">
        <v>1903532093</v>
      </c>
      <c r="Y16">
        <f t="shared" si="0"/>
        <v>0.68</v>
      </c>
      <c r="AA16">
        <v>0</v>
      </c>
      <c r="AB16">
        <v>0</v>
      </c>
      <c r="AC16">
        <v>0</v>
      </c>
      <c r="AD16">
        <v>872.37</v>
      </c>
      <c r="AE16">
        <v>0</v>
      </c>
      <c r="AF16">
        <v>0</v>
      </c>
      <c r="AG16">
        <v>0</v>
      </c>
      <c r="AH16">
        <v>872.37</v>
      </c>
      <c r="AI16">
        <v>1</v>
      </c>
      <c r="AJ16">
        <v>1</v>
      </c>
      <c r="AK16">
        <v>1</v>
      </c>
      <c r="AL16">
        <v>1</v>
      </c>
      <c r="AM16">
        <v>-2</v>
      </c>
      <c r="AN16">
        <v>0</v>
      </c>
      <c r="AO16">
        <v>0</v>
      </c>
      <c r="AP16">
        <v>1</v>
      </c>
      <c r="AQ16">
        <v>1</v>
      </c>
      <c r="AR16">
        <v>0</v>
      </c>
      <c r="AS16" t="s">
        <v>3</v>
      </c>
      <c r="AT16">
        <v>0.68</v>
      </c>
      <c r="AU16" t="s">
        <v>3</v>
      </c>
      <c r="AV16">
        <v>1</v>
      </c>
      <c r="AW16">
        <v>2</v>
      </c>
      <c r="AX16">
        <v>85060985</v>
      </c>
      <c r="AY16">
        <v>2</v>
      </c>
      <c r="AZ16">
        <v>131072</v>
      </c>
      <c r="BA16">
        <v>16</v>
      </c>
      <c r="BB16">
        <v>1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593.21160000000009</v>
      </c>
      <c r="BN16">
        <v>0.68</v>
      </c>
      <c r="BO16">
        <v>0</v>
      </c>
      <c r="BP16">
        <v>1</v>
      </c>
      <c r="BQ16">
        <v>0</v>
      </c>
      <c r="BR16">
        <v>0</v>
      </c>
      <c r="BS16">
        <v>0</v>
      </c>
      <c r="BT16">
        <v>593.21160000000009</v>
      </c>
      <c r="BU16">
        <v>0.68</v>
      </c>
      <c r="BV16">
        <v>0</v>
      </c>
      <c r="BW16">
        <v>1</v>
      </c>
      <c r="CU16">
        <f>ROUND(AT16*Source!I35*AH16*AL16,2)</f>
        <v>0</v>
      </c>
      <c r="CV16">
        <f>ROUND(Y16*Source!I35,7)</f>
        <v>0</v>
      </c>
      <c r="CW16">
        <v>0</v>
      </c>
      <c r="CX16">
        <f>ROUND(Y16*Source!I35,7)</f>
        <v>0</v>
      </c>
      <c r="CY16">
        <f>AD16</f>
        <v>872.37</v>
      </c>
      <c r="CZ16">
        <f>AH16</f>
        <v>872.37</v>
      </c>
      <c r="DA16">
        <f>AL16</f>
        <v>1</v>
      </c>
      <c r="DB16">
        <f t="shared" si="1"/>
        <v>593.21</v>
      </c>
      <c r="DC16">
        <f t="shared" si="2"/>
        <v>0</v>
      </c>
      <c r="DD16" t="s">
        <v>3</v>
      </c>
      <c r="DE16" t="s">
        <v>3</v>
      </c>
      <c r="DF16">
        <f t="shared" si="6"/>
        <v>0</v>
      </c>
      <c r="DG16">
        <f t="shared" si="7"/>
        <v>0</v>
      </c>
      <c r="DH16">
        <f t="shared" si="4"/>
        <v>0</v>
      </c>
      <c r="DI16">
        <f t="shared" si="5"/>
        <v>0</v>
      </c>
      <c r="DJ16">
        <f>DI16</f>
        <v>0</v>
      </c>
      <c r="DK16">
        <v>1</v>
      </c>
      <c r="DL16" t="s">
        <v>3</v>
      </c>
      <c r="DM16">
        <v>0</v>
      </c>
      <c r="DN16" t="s">
        <v>3</v>
      </c>
      <c r="DO16">
        <v>0</v>
      </c>
    </row>
    <row r="17" spans="1:119" x14ac:dyDescent="0.2">
      <c r="A17">
        <f>ROW(Source!A35)</f>
        <v>35</v>
      </c>
      <c r="B17">
        <v>85057623</v>
      </c>
      <c r="C17">
        <v>85060981</v>
      </c>
      <c r="D17">
        <v>77306545</v>
      </c>
      <c r="E17">
        <v>114</v>
      </c>
      <c r="F17">
        <v>1</v>
      </c>
      <c r="G17">
        <v>1</v>
      </c>
      <c r="H17">
        <v>1</v>
      </c>
      <c r="I17" t="s">
        <v>601</v>
      </c>
      <c r="J17" t="s">
        <v>3</v>
      </c>
      <c r="K17" t="s">
        <v>602</v>
      </c>
      <c r="L17">
        <v>1191</v>
      </c>
      <c r="N17">
        <v>1013</v>
      </c>
      <c r="O17" t="s">
        <v>593</v>
      </c>
      <c r="P17" t="s">
        <v>593</v>
      </c>
      <c r="Q17">
        <v>1</v>
      </c>
      <c r="W17">
        <v>0</v>
      </c>
      <c r="X17">
        <v>-1417349443</v>
      </c>
      <c r="Y17">
        <f t="shared" si="0"/>
        <v>0.33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1</v>
      </c>
      <c r="AJ17">
        <v>1</v>
      </c>
      <c r="AK17">
        <v>1</v>
      </c>
      <c r="AL17">
        <v>1</v>
      </c>
      <c r="AM17">
        <v>-2</v>
      </c>
      <c r="AN17">
        <v>0</v>
      </c>
      <c r="AO17">
        <v>0</v>
      </c>
      <c r="AP17">
        <v>1</v>
      </c>
      <c r="AQ17">
        <v>1</v>
      </c>
      <c r="AR17">
        <v>0</v>
      </c>
      <c r="AS17" t="s">
        <v>3</v>
      </c>
      <c r="AT17">
        <v>0.33</v>
      </c>
      <c r="AU17" t="s">
        <v>3</v>
      </c>
      <c r="AV17">
        <v>2</v>
      </c>
      <c r="AW17">
        <v>2</v>
      </c>
      <c r="AX17">
        <v>85060986</v>
      </c>
      <c r="AY17">
        <v>1</v>
      </c>
      <c r="AZ17">
        <v>0</v>
      </c>
      <c r="BA17">
        <v>17</v>
      </c>
      <c r="BB17">
        <v>1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V17">
        <v>0</v>
      </c>
      <c r="CW17">
        <v>0</v>
      </c>
      <c r="CX17">
        <f>ROUND(Y17*Source!I35,7)</f>
        <v>0</v>
      </c>
      <c r="CY17">
        <f>AD17</f>
        <v>0</v>
      </c>
      <c r="CZ17">
        <f>AH17</f>
        <v>0</v>
      </c>
      <c r="DA17">
        <f>AL17</f>
        <v>1</v>
      </c>
      <c r="DB17">
        <f t="shared" si="1"/>
        <v>0</v>
      </c>
      <c r="DC17">
        <f t="shared" si="2"/>
        <v>0</v>
      </c>
      <c r="DD17" t="s">
        <v>3</v>
      </c>
      <c r="DE17" t="s">
        <v>3</v>
      </c>
      <c r="DF17">
        <f t="shared" si="6"/>
        <v>0</v>
      </c>
      <c r="DG17">
        <f t="shared" si="7"/>
        <v>0</v>
      </c>
      <c r="DH17">
        <f t="shared" si="4"/>
        <v>0</v>
      </c>
      <c r="DI17">
        <f t="shared" si="5"/>
        <v>0</v>
      </c>
      <c r="DJ17">
        <f>DI17</f>
        <v>0</v>
      </c>
      <c r="DK17">
        <v>0</v>
      </c>
      <c r="DL17" t="s">
        <v>3</v>
      </c>
      <c r="DM17">
        <v>0</v>
      </c>
      <c r="DN17" t="s">
        <v>3</v>
      </c>
      <c r="DO17">
        <v>0</v>
      </c>
    </row>
    <row r="18" spans="1:119" x14ac:dyDescent="0.2">
      <c r="A18">
        <f>ROW(Source!A35)</f>
        <v>35</v>
      </c>
      <c r="B18">
        <v>85057623</v>
      </c>
      <c r="C18">
        <v>85060981</v>
      </c>
      <c r="D18">
        <v>77431162</v>
      </c>
      <c r="E18">
        <v>1</v>
      </c>
      <c r="F18">
        <v>1</v>
      </c>
      <c r="G18">
        <v>1</v>
      </c>
      <c r="H18">
        <v>2</v>
      </c>
      <c r="I18" t="s">
        <v>613</v>
      </c>
      <c r="J18" t="s">
        <v>614</v>
      </c>
      <c r="K18" t="s">
        <v>615</v>
      </c>
      <c r="L18">
        <v>1368</v>
      </c>
      <c r="N18">
        <v>1011</v>
      </c>
      <c r="O18" t="s">
        <v>606</v>
      </c>
      <c r="P18" t="s">
        <v>606</v>
      </c>
      <c r="Q18">
        <v>1</v>
      </c>
      <c r="W18">
        <v>0</v>
      </c>
      <c r="X18">
        <v>-1681054019</v>
      </c>
      <c r="Y18">
        <f t="shared" si="0"/>
        <v>0.33</v>
      </c>
      <c r="AA18">
        <v>0</v>
      </c>
      <c r="AB18">
        <v>930.99</v>
      </c>
      <c r="AC18">
        <v>932.95</v>
      </c>
      <c r="AD18">
        <v>0</v>
      </c>
      <c r="AE18">
        <v>0</v>
      </c>
      <c r="AF18">
        <v>930.99</v>
      </c>
      <c r="AG18">
        <v>932.95</v>
      </c>
      <c r="AH18">
        <v>0</v>
      </c>
      <c r="AI18">
        <v>1</v>
      </c>
      <c r="AJ18">
        <v>1</v>
      </c>
      <c r="AK18">
        <v>1</v>
      </c>
      <c r="AL18">
        <v>1</v>
      </c>
      <c r="AM18">
        <v>-2</v>
      </c>
      <c r="AN18">
        <v>0</v>
      </c>
      <c r="AO18">
        <v>0</v>
      </c>
      <c r="AP18">
        <v>1</v>
      </c>
      <c r="AQ18">
        <v>1</v>
      </c>
      <c r="AR18">
        <v>0</v>
      </c>
      <c r="AS18" t="s">
        <v>3</v>
      </c>
      <c r="AT18">
        <v>0.33</v>
      </c>
      <c r="AU18" t="s">
        <v>3</v>
      </c>
      <c r="AV18">
        <v>1</v>
      </c>
      <c r="AW18">
        <v>2</v>
      </c>
      <c r="AX18">
        <v>85060987</v>
      </c>
      <c r="AY18">
        <v>1</v>
      </c>
      <c r="AZ18">
        <v>0</v>
      </c>
      <c r="BA18">
        <v>18</v>
      </c>
      <c r="BB18">
        <v>1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307.22669999999999</v>
      </c>
      <c r="BL18">
        <v>307.87350000000004</v>
      </c>
      <c r="BM18">
        <v>0</v>
      </c>
      <c r="BN18">
        <v>0</v>
      </c>
      <c r="BO18">
        <v>0.33</v>
      </c>
      <c r="BP18">
        <v>1</v>
      </c>
      <c r="BQ18">
        <v>0</v>
      </c>
      <c r="BR18">
        <v>307.22669999999999</v>
      </c>
      <c r="BS18">
        <v>307.87350000000004</v>
      </c>
      <c r="BT18">
        <v>0</v>
      </c>
      <c r="BU18">
        <v>0</v>
      </c>
      <c r="BV18">
        <v>0.33</v>
      </c>
      <c r="BW18">
        <v>1</v>
      </c>
      <c r="CV18">
        <v>0</v>
      </c>
      <c r="CW18">
        <f>ROUND(Y18*Source!I35*DO18,7)</f>
        <v>0</v>
      </c>
      <c r="CX18">
        <f>ROUND(Y18*Source!I35,7)</f>
        <v>0</v>
      </c>
      <c r="CY18">
        <f>AB18</f>
        <v>930.99</v>
      </c>
      <c r="CZ18">
        <f>AF18</f>
        <v>930.99</v>
      </c>
      <c r="DA18">
        <f>AJ18</f>
        <v>1</v>
      </c>
      <c r="DB18">
        <f t="shared" si="1"/>
        <v>307.23</v>
      </c>
      <c r="DC18">
        <f t="shared" si="2"/>
        <v>307.87</v>
      </c>
      <c r="DD18" t="s">
        <v>3</v>
      </c>
      <c r="DE18" t="s">
        <v>3</v>
      </c>
      <c r="DF18">
        <f t="shared" si="6"/>
        <v>0</v>
      </c>
      <c r="DG18">
        <f t="shared" si="7"/>
        <v>0</v>
      </c>
      <c r="DH18">
        <f t="shared" si="4"/>
        <v>0</v>
      </c>
      <c r="DI18">
        <f t="shared" si="5"/>
        <v>0</v>
      </c>
      <c r="DJ18">
        <f>DG18+DH18</f>
        <v>0</v>
      </c>
      <c r="DK18">
        <v>1</v>
      </c>
      <c r="DL18" t="s">
        <v>616</v>
      </c>
      <c r="DM18">
        <v>5</v>
      </c>
      <c r="DN18" t="s">
        <v>593</v>
      </c>
      <c r="DO18">
        <v>1</v>
      </c>
    </row>
    <row r="19" spans="1:119" x14ac:dyDescent="0.2">
      <c r="A19">
        <f>ROW(Source!A37)</f>
        <v>37</v>
      </c>
      <c r="B19">
        <v>85057682</v>
      </c>
      <c r="C19">
        <v>85060989</v>
      </c>
      <c r="D19">
        <v>77306346</v>
      </c>
      <c r="E19">
        <v>114</v>
      </c>
      <c r="F19">
        <v>1</v>
      </c>
      <c r="G19">
        <v>1</v>
      </c>
      <c r="H19">
        <v>1</v>
      </c>
      <c r="I19" t="s">
        <v>617</v>
      </c>
      <c r="J19" t="s">
        <v>3</v>
      </c>
      <c r="K19" t="s">
        <v>618</v>
      </c>
      <c r="L19">
        <v>1191</v>
      </c>
      <c r="N19">
        <v>1013</v>
      </c>
      <c r="O19" t="s">
        <v>593</v>
      </c>
      <c r="P19" t="s">
        <v>593</v>
      </c>
      <c r="Q19">
        <v>1</v>
      </c>
      <c r="W19">
        <v>0</v>
      </c>
      <c r="X19">
        <v>1014935341</v>
      </c>
      <c r="Y19">
        <f t="shared" si="0"/>
        <v>0.98</v>
      </c>
      <c r="AA19">
        <v>0</v>
      </c>
      <c r="AB19">
        <v>0</v>
      </c>
      <c r="AC19">
        <v>0</v>
      </c>
      <c r="AD19">
        <v>714.86</v>
      </c>
      <c r="AE19">
        <v>0</v>
      </c>
      <c r="AF19">
        <v>0</v>
      </c>
      <c r="AG19">
        <v>0</v>
      </c>
      <c r="AH19">
        <v>714.86</v>
      </c>
      <c r="AI19">
        <v>1</v>
      </c>
      <c r="AJ19">
        <v>1</v>
      </c>
      <c r="AK19">
        <v>1</v>
      </c>
      <c r="AL19">
        <v>1</v>
      </c>
      <c r="AM19">
        <v>-2</v>
      </c>
      <c r="AN19">
        <v>0</v>
      </c>
      <c r="AO19">
        <v>0</v>
      </c>
      <c r="AP19">
        <v>1</v>
      </c>
      <c r="AQ19">
        <v>1</v>
      </c>
      <c r="AR19">
        <v>0</v>
      </c>
      <c r="AS19" t="s">
        <v>3</v>
      </c>
      <c r="AT19">
        <v>0.98</v>
      </c>
      <c r="AU19" t="s">
        <v>3</v>
      </c>
      <c r="AV19">
        <v>1</v>
      </c>
      <c r="AW19">
        <v>2</v>
      </c>
      <c r="AX19">
        <v>85060991</v>
      </c>
      <c r="AY19">
        <v>2</v>
      </c>
      <c r="AZ19">
        <v>131072</v>
      </c>
      <c r="BA19">
        <v>19</v>
      </c>
      <c r="BB19">
        <v>1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700.56280000000004</v>
      </c>
      <c r="BN19">
        <v>0.98</v>
      </c>
      <c r="BO19">
        <v>0</v>
      </c>
      <c r="BP19">
        <v>1</v>
      </c>
      <c r="BQ19">
        <v>0</v>
      </c>
      <c r="BR19">
        <v>0</v>
      </c>
      <c r="BS19">
        <v>0</v>
      </c>
      <c r="BT19">
        <v>700.56280000000004</v>
      </c>
      <c r="BU19">
        <v>0.98</v>
      </c>
      <c r="BV19">
        <v>0</v>
      </c>
      <c r="BW19">
        <v>1</v>
      </c>
      <c r="CU19">
        <f>ROUND(AT19*Source!I37*AH19*AL19,2)</f>
        <v>0</v>
      </c>
      <c r="CV19">
        <f>ROUND(Y19*Source!I37,7)</f>
        <v>0</v>
      </c>
      <c r="CW19">
        <v>0</v>
      </c>
      <c r="CX19">
        <f>ROUND(Y19*Source!I37,7)</f>
        <v>0</v>
      </c>
      <c r="CY19">
        <f>AD19</f>
        <v>714.86</v>
      </c>
      <c r="CZ19">
        <f>AH19</f>
        <v>714.86</v>
      </c>
      <c r="DA19">
        <f>AL19</f>
        <v>1</v>
      </c>
      <c r="DB19">
        <f t="shared" si="1"/>
        <v>700.56</v>
      </c>
      <c r="DC19">
        <f t="shared" si="2"/>
        <v>0</v>
      </c>
      <c r="DD19" t="s">
        <v>3</v>
      </c>
      <c r="DE19" t="s">
        <v>3</v>
      </c>
      <c r="DF19">
        <f t="shared" si="6"/>
        <v>0</v>
      </c>
      <c r="DG19">
        <f t="shared" si="7"/>
        <v>0</v>
      </c>
      <c r="DH19">
        <f t="shared" si="4"/>
        <v>0</v>
      </c>
      <c r="DI19">
        <f t="shared" si="5"/>
        <v>0</v>
      </c>
      <c r="DJ19">
        <f>DI19</f>
        <v>0</v>
      </c>
      <c r="DK19">
        <v>1</v>
      </c>
      <c r="DL19" t="s">
        <v>3</v>
      </c>
      <c r="DM19">
        <v>0</v>
      </c>
      <c r="DN19" t="s">
        <v>3</v>
      </c>
      <c r="DO19">
        <v>0</v>
      </c>
    </row>
    <row r="20" spans="1:119" x14ac:dyDescent="0.2">
      <c r="A20">
        <f>ROW(Source!A38)</f>
        <v>38</v>
      </c>
      <c r="B20">
        <v>85057623</v>
      </c>
      <c r="C20">
        <v>85060989</v>
      </c>
      <c r="D20">
        <v>77306346</v>
      </c>
      <c r="E20">
        <v>114</v>
      </c>
      <c r="F20">
        <v>1</v>
      </c>
      <c r="G20">
        <v>1</v>
      </c>
      <c r="H20">
        <v>1</v>
      </c>
      <c r="I20" t="s">
        <v>617</v>
      </c>
      <c r="J20" t="s">
        <v>3</v>
      </c>
      <c r="K20" t="s">
        <v>618</v>
      </c>
      <c r="L20">
        <v>1191</v>
      </c>
      <c r="N20">
        <v>1013</v>
      </c>
      <c r="O20" t="s">
        <v>593</v>
      </c>
      <c r="P20" t="s">
        <v>593</v>
      </c>
      <c r="Q20">
        <v>1</v>
      </c>
      <c r="W20">
        <v>0</v>
      </c>
      <c r="X20">
        <v>1014935341</v>
      </c>
      <c r="Y20">
        <f t="shared" si="0"/>
        <v>0.98</v>
      </c>
      <c r="AA20">
        <v>0</v>
      </c>
      <c r="AB20">
        <v>0</v>
      </c>
      <c r="AC20">
        <v>0</v>
      </c>
      <c r="AD20">
        <v>714.86</v>
      </c>
      <c r="AE20">
        <v>0</v>
      </c>
      <c r="AF20">
        <v>0</v>
      </c>
      <c r="AG20">
        <v>0</v>
      </c>
      <c r="AH20">
        <v>714.86</v>
      </c>
      <c r="AI20">
        <v>1</v>
      </c>
      <c r="AJ20">
        <v>1</v>
      </c>
      <c r="AK20">
        <v>1</v>
      </c>
      <c r="AL20">
        <v>1</v>
      </c>
      <c r="AM20">
        <v>-2</v>
      </c>
      <c r="AN20">
        <v>0</v>
      </c>
      <c r="AO20">
        <v>0</v>
      </c>
      <c r="AP20">
        <v>1</v>
      </c>
      <c r="AQ20">
        <v>1</v>
      </c>
      <c r="AR20">
        <v>0</v>
      </c>
      <c r="AS20" t="s">
        <v>3</v>
      </c>
      <c r="AT20">
        <v>0.98</v>
      </c>
      <c r="AU20" t="s">
        <v>3</v>
      </c>
      <c r="AV20">
        <v>1</v>
      </c>
      <c r="AW20">
        <v>2</v>
      </c>
      <c r="AX20">
        <v>85060991</v>
      </c>
      <c r="AY20">
        <v>2</v>
      </c>
      <c r="AZ20">
        <v>131072</v>
      </c>
      <c r="BA20">
        <v>20</v>
      </c>
      <c r="BB20">
        <v>1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700.56280000000004</v>
      </c>
      <c r="BN20">
        <v>0.98</v>
      </c>
      <c r="BO20">
        <v>0</v>
      </c>
      <c r="BP20">
        <v>1</v>
      </c>
      <c r="BQ20">
        <v>0</v>
      </c>
      <c r="BR20">
        <v>0</v>
      </c>
      <c r="BS20">
        <v>0</v>
      </c>
      <c r="BT20">
        <v>700.56280000000004</v>
      </c>
      <c r="BU20">
        <v>0.98</v>
      </c>
      <c r="BV20">
        <v>0</v>
      </c>
      <c r="BW20">
        <v>1</v>
      </c>
      <c r="CU20">
        <f>ROUND(AT20*Source!I38*AH20*AL20,2)</f>
        <v>0</v>
      </c>
      <c r="CV20">
        <f>ROUND(Y20*Source!I38,7)</f>
        <v>0</v>
      </c>
      <c r="CW20">
        <v>0</v>
      </c>
      <c r="CX20">
        <f>ROUND(Y20*Source!I38,7)</f>
        <v>0</v>
      </c>
      <c r="CY20">
        <f>AD20</f>
        <v>714.86</v>
      </c>
      <c r="CZ20">
        <f>AH20</f>
        <v>714.86</v>
      </c>
      <c r="DA20">
        <f>AL20</f>
        <v>1</v>
      </c>
      <c r="DB20">
        <f t="shared" si="1"/>
        <v>700.56</v>
      </c>
      <c r="DC20">
        <f t="shared" si="2"/>
        <v>0</v>
      </c>
      <c r="DD20" t="s">
        <v>3</v>
      </c>
      <c r="DE20" t="s">
        <v>3</v>
      </c>
      <c r="DF20">
        <f t="shared" si="6"/>
        <v>0</v>
      </c>
      <c r="DG20">
        <f t="shared" si="7"/>
        <v>0</v>
      </c>
      <c r="DH20">
        <f t="shared" si="4"/>
        <v>0</v>
      </c>
      <c r="DI20">
        <f t="shared" si="5"/>
        <v>0</v>
      </c>
      <c r="DJ20">
        <f>DI20</f>
        <v>0</v>
      </c>
      <c r="DK20">
        <v>1</v>
      </c>
      <c r="DL20" t="s">
        <v>3</v>
      </c>
      <c r="DM20">
        <v>0</v>
      </c>
      <c r="DN20" t="s">
        <v>3</v>
      </c>
      <c r="DO20">
        <v>0</v>
      </c>
    </row>
    <row r="21" spans="1:119" x14ac:dyDescent="0.2">
      <c r="A21">
        <f>ROW(Source!A40)</f>
        <v>40</v>
      </c>
      <c r="B21">
        <v>85057682</v>
      </c>
      <c r="C21">
        <v>85060993</v>
      </c>
      <c r="D21">
        <v>83777477</v>
      </c>
      <c r="E21">
        <v>117</v>
      </c>
      <c r="F21">
        <v>1</v>
      </c>
      <c r="G21">
        <v>1</v>
      </c>
      <c r="H21">
        <v>1</v>
      </c>
      <c r="I21" t="s">
        <v>619</v>
      </c>
      <c r="J21" t="s">
        <v>3</v>
      </c>
      <c r="K21" t="s">
        <v>620</v>
      </c>
      <c r="L21">
        <v>1191</v>
      </c>
      <c r="N21">
        <v>1013</v>
      </c>
      <c r="O21" t="s">
        <v>593</v>
      </c>
      <c r="P21" t="s">
        <v>593</v>
      </c>
      <c r="Q21">
        <v>1</v>
      </c>
      <c r="W21">
        <v>0</v>
      </c>
      <c r="X21">
        <v>-1991603921</v>
      </c>
      <c r="Y21">
        <f t="shared" si="0"/>
        <v>0.44</v>
      </c>
      <c r="AA21">
        <v>0</v>
      </c>
      <c r="AB21">
        <v>0</v>
      </c>
      <c r="AC21">
        <v>0</v>
      </c>
      <c r="AD21">
        <v>690.62</v>
      </c>
      <c r="AE21">
        <v>0</v>
      </c>
      <c r="AF21">
        <v>0</v>
      </c>
      <c r="AG21">
        <v>0</v>
      </c>
      <c r="AH21">
        <v>690.62</v>
      </c>
      <c r="AI21">
        <v>1</v>
      </c>
      <c r="AJ21">
        <v>1</v>
      </c>
      <c r="AK21">
        <v>1</v>
      </c>
      <c r="AL21">
        <v>1</v>
      </c>
      <c r="AM21">
        <v>-2</v>
      </c>
      <c r="AN21">
        <v>0</v>
      </c>
      <c r="AO21">
        <v>0</v>
      </c>
      <c r="AP21">
        <v>1</v>
      </c>
      <c r="AQ21">
        <v>1</v>
      </c>
      <c r="AR21">
        <v>0</v>
      </c>
      <c r="AS21" t="s">
        <v>3</v>
      </c>
      <c r="AT21">
        <v>0.44</v>
      </c>
      <c r="AU21" t="s">
        <v>3</v>
      </c>
      <c r="AV21">
        <v>1</v>
      </c>
      <c r="AW21">
        <v>2</v>
      </c>
      <c r="AX21">
        <v>85060999</v>
      </c>
      <c r="AY21">
        <v>1</v>
      </c>
      <c r="AZ21">
        <v>0</v>
      </c>
      <c r="BA21">
        <v>21</v>
      </c>
      <c r="BB21">
        <v>1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303.87279999999998</v>
      </c>
      <c r="BN21">
        <v>0.44</v>
      </c>
      <c r="BO21">
        <v>0</v>
      </c>
      <c r="BP21">
        <v>1</v>
      </c>
      <c r="BQ21">
        <v>0</v>
      </c>
      <c r="BR21">
        <v>0</v>
      </c>
      <c r="BS21">
        <v>0</v>
      </c>
      <c r="BT21">
        <v>303.87279999999998</v>
      </c>
      <c r="BU21">
        <v>0.44</v>
      </c>
      <c r="BV21">
        <v>0</v>
      </c>
      <c r="BW21">
        <v>1</v>
      </c>
      <c r="CU21">
        <f>ROUND(AT21*Source!I40*AH21*AL21,2)</f>
        <v>0</v>
      </c>
      <c r="CV21">
        <f>ROUND(Y21*Source!I40,7)</f>
        <v>0</v>
      </c>
      <c r="CW21">
        <v>0</v>
      </c>
      <c r="CX21">
        <f>ROUND(Y21*Source!I40,7)</f>
        <v>0</v>
      </c>
      <c r="CY21">
        <f>AD21</f>
        <v>690.62</v>
      </c>
      <c r="CZ21">
        <f>AH21</f>
        <v>690.62</v>
      </c>
      <c r="DA21">
        <f>AL21</f>
        <v>1</v>
      </c>
      <c r="DB21">
        <f t="shared" si="1"/>
        <v>303.87</v>
      </c>
      <c r="DC21">
        <f t="shared" si="2"/>
        <v>0</v>
      </c>
      <c r="DD21" t="s">
        <v>3</v>
      </c>
      <c r="DE21" t="s">
        <v>3</v>
      </c>
      <c r="DF21">
        <f t="shared" si="6"/>
        <v>0</v>
      </c>
      <c r="DG21">
        <f t="shared" si="7"/>
        <v>0</v>
      </c>
      <c r="DH21">
        <f t="shared" si="4"/>
        <v>0</v>
      </c>
      <c r="DI21">
        <f t="shared" si="5"/>
        <v>0</v>
      </c>
      <c r="DJ21">
        <f>DI21</f>
        <v>0</v>
      </c>
      <c r="DK21">
        <v>1</v>
      </c>
      <c r="DL21" t="s">
        <v>3</v>
      </c>
      <c r="DM21">
        <v>0</v>
      </c>
      <c r="DN21" t="s">
        <v>3</v>
      </c>
      <c r="DO21">
        <v>0</v>
      </c>
    </row>
    <row r="22" spans="1:119" x14ac:dyDescent="0.2">
      <c r="A22">
        <f>ROW(Source!A40)</f>
        <v>40</v>
      </c>
      <c r="B22">
        <v>85057682</v>
      </c>
      <c r="C22">
        <v>85060993</v>
      </c>
      <c r="D22">
        <v>83777689</v>
      </c>
      <c r="E22">
        <v>117</v>
      </c>
      <c r="F22">
        <v>1</v>
      </c>
      <c r="G22">
        <v>1</v>
      </c>
      <c r="H22">
        <v>1</v>
      </c>
      <c r="I22" t="s">
        <v>601</v>
      </c>
      <c r="J22" t="s">
        <v>3</v>
      </c>
      <c r="K22" t="s">
        <v>602</v>
      </c>
      <c r="L22">
        <v>1191</v>
      </c>
      <c r="N22">
        <v>1013</v>
      </c>
      <c r="O22" t="s">
        <v>593</v>
      </c>
      <c r="P22" t="s">
        <v>593</v>
      </c>
      <c r="Q22">
        <v>1</v>
      </c>
      <c r="W22">
        <v>0</v>
      </c>
      <c r="X22">
        <v>-1417349443</v>
      </c>
      <c r="Y22">
        <f t="shared" si="0"/>
        <v>0.48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1</v>
      </c>
      <c r="AJ22">
        <v>1</v>
      </c>
      <c r="AK22">
        <v>1</v>
      </c>
      <c r="AL22">
        <v>1</v>
      </c>
      <c r="AM22">
        <v>-2</v>
      </c>
      <c r="AN22">
        <v>0</v>
      </c>
      <c r="AO22">
        <v>0</v>
      </c>
      <c r="AP22">
        <v>1</v>
      </c>
      <c r="AQ22">
        <v>1</v>
      </c>
      <c r="AR22">
        <v>0</v>
      </c>
      <c r="AS22" t="s">
        <v>3</v>
      </c>
      <c r="AT22">
        <v>0.48</v>
      </c>
      <c r="AU22" t="s">
        <v>3</v>
      </c>
      <c r="AV22">
        <v>2</v>
      </c>
      <c r="AW22">
        <v>2</v>
      </c>
      <c r="AX22">
        <v>85061000</v>
      </c>
      <c r="AY22">
        <v>1</v>
      </c>
      <c r="AZ22">
        <v>0</v>
      </c>
      <c r="BA22">
        <v>22</v>
      </c>
      <c r="BB22">
        <v>1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V22">
        <v>0</v>
      </c>
      <c r="CW22">
        <v>0</v>
      </c>
      <c r="CX22">
        <f>ROUND(Y22*Source!I40,7)</f>
        <v>0</v>
      </c>
      <c r="CY22">
        <f>AD22</f>
        <v>0</v>
      </c>
      <c r="CZ22">
        <f>AH22</f>
        <v>0</v>
      </c>
      <c r="DA22">
        <f>AL22</f>
        <v>1</v>
      </c>
      <c r="DB22">
        <f t="shared" si="1"/>
        <v>0</v>
      </c>
      <c r="DC22">
        <f t="shared" si="2"/>
        <v>0</v>
      </c>
      <c r="DD22" t="s">
        <v>3</v>
      </c>
      <c r="DE22" t="s">
        <v>3</v>
      </c>
      <c r="DF22">
        <f t="shared" si="6"/>
        <v>0</v>
      </c>
      <c r="DG22">
        <f t="shared" si="7"/>
        <v>0</v>
      </c>
      <c r="DH22">
        <f t="shared" si="4"/>
        <v>0</v>
      </c>
      <c r="DI22">
        <f t="shared" si="5"/>
        <v>0</v>
      </c>
      <c r="DJ22">
        <f>DI22</f>
        <v>0</v>
      </c>
      <c r="DK22">
        <v>0</v>
      </c>
      <c r="DL22" t="s">
        <v>3</v>
      </c>
      <c r="DM22">
        <v>0</v>
      </c>
      <c r="DN22" t="s">
        <v>3</v>
      </c>
      <c r="DO22">
        <v>0</v>
      </c>
    </row>
    <row r="23" spans="1:119" x14ac:dyDescent="0.2">
      <c r="A23">
        <f>ROW(Source!A40)</f>
        <v>40</v>
      </c>
      <c r="B23">
        <v>85057682</v>
      </c>
      <c r="C23">
        <v>85060993</v>
      </c>
      <c r="D23">
        <v>83784178</v>
      </c>
      <c r="E23">
        <v>1</v>
      </c>
      <c r="F23">
        <v>1</v>
      </c>
      <c r="G23">
        <v>1</v>
      </c>
      <c r="H23">
        <v>2</v>
      </c>
      <c r="I23" t="s">
        <v>621</v>
      </c>
      <c r="J23" t="s">
        <v>622</v>
      </c>
      <c r="K23" t="s">
        <v>623</v>
      </c>
      <c r="L23">
        <v>1368</v>
      </c>
      <c r="N23">
        <v>1011</v>
      </c>
      <c r="O23" t="s">
        <v>606</v>
      </c>
      <c r="P23" t="s">
        <v>606</v>
      </c>
      <c r="Q23">
        <v>1</v>
      </c>
      <c r="W23">
        <v>0</v>
      </c>
      <c r="X23">
        <v>639918019</v>
      </c>
      <c r="Y23">
        <f t="shared" si="0"/>
        <v>0.24</v>
      </c>
      <c r="AA23">
        <v>0</v>
      </c>
      <c r="AB23">
        <v>1626.29</v>
      </c>
      <c r="AC23">
        <v>1090.46</v>
      </c>
      <c r="AD23">
        <v>0</v>
      </c>
      <c r="AE23">
        <v>0</v>
      </c>
      <c r="AF23">
        <v>1626.29</v>
      </c>
      <c r="AG23">
        <v>1090.46</v>
      </c>
      <c r="AH23">
        <v>0</v>
      </c>
      <c r="AI23">
        <v>1</v>
      </c>
      <c r="AJ23">
        <v>1</v>
      </c>
      <c r="AK23">
        <v>1</v>
      </c>
      <c r="AL23">
        <v>1</v>
      </c>
      <c r="AM23">
        <v>-2</v>
      </c>
      <c r="AN23">
        <v>0</v>
      </c>
      <c r="AO23">
        <v>0</v>
      </c>
      <c r="AP23">
        <v>1</v>
      </c>
      <c r="AQ23">
        <v>1</v>
      </c>
      <c r="AR23">
        <v>0</v>
      </c>
      <c r="AS23" t="s">
        <v>3</v>
      </c>
      <c r="AT23">
        <v>0.24</v>
      </c>
      <c r="AU23" t="s">
        <v>3</v>
      </c>
      <c r="AV23">
        <v>1</v>
      </c>
      <c r="AW23">
        <v>2</v>
      </c>
      <c r="AX23">
        <v>85061001</v>
      </c>
      <c r="AY23">
        <v>1</v>
      </c>
      <c r="AZ23">
        <v>0</v>
      </c>
      <c r="BA23">
        <v>23</v>
      </c>
      <c r="BB23">
        <v>1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390.30959999999999</v>
      </c>
      <c r="BL23">
        <v>261.71039999999999</v>
      </c>
      <c r="BM23">
        <v>0</v>
      </c>
      <c r="BN23">
        <v>0</v>
      </c>
      <c r="BO23">
        <v>0.24</v>
      </c>
      <c r="BP23">
        <v>1</v>
      </c>
      <c r="BQ23">
        <v>0</v>
      </c>
      <c r="BR23">
        <v>390.30959999999999</v>
      </c>
      <c r="BS23">
        <v>261.71039999999999</v>
      </c>
      <c r="BT23">
        <v>0</v>
      </c>
      <c r="BU23">
        <v>0</v>
      </c>
      <c r="BV23">
        <v>0.24</v>
      </c>
      <c r="BW23">
        <v>1</v>
      </c>
      <c r="CV23">
        <v>0</v>
      </c>
      <c r="CW23">
        <f>ROUND(Y23*Source!I40*DO23,7)</f>
        <v>0</v>
      </c>
      <c r="CX23">
        <f>ROUND(Y23*Source!I40,7)</f>
        <v>0</v>
      </c>
      <c r="CY23">
        <f>AB23</f>
        <v>1626.29</v>
      </c>
      <c r="CZ23">
        <f>AF23</f>
        <v>1626.29</v>
      </c>
      <c r="DA23">
        <f>AJ23</f>
        <v>1</v>
      </c>
      <c r="DB23">
        <f t="shared" si="1"/>
        <v>390.31</v>
      </c>
      <c r="DC23">
        <f t="shared" si="2"/>
        <v>261.70999999999998</v>
      </c>
      <c r="DD23" t="s">
        <v>3</v>
      </c>
      <c r="DE23" t="s">
        <v>3</v>
      </c>
      <c r="DF23">
        <f t="shared" si="6"/>
        <v>0</v>
      </c>
      <c r="DG23">
        <f t="shared" si="7"/>
        <v>0</v>
      </c>
      <c r="DH23">
        <f t="shared" si="4"/>
        <v>0</v>
      </c>
      <c r="DI23">
        <f t="shared" si="5"/>
        <v>0</v>
      </c>
      <c r="DJ23">
        <f>DG23+DH23</f>
        <v>0</v>
      </c>
      <c r="DK23">
        <v>1</v>
      </c>
      <c r="DL23" t="s">
        <v>607</v>
      </c>
      <c r="DM23">
        <v>6</v>
      </c>
      <c r="DN23" t="s">
        <v>593</v>
      </c>
      <c r="DO23">
        <v>1</v>
      </c>
    </row>
    <row r="24" spans="1:119" x14ac:dyDescent="0.2">
      <c r="A24">
        <f>ROW(Source!A40)</f>
        <v>40</v>
      </c>
      <c r="B24">
        <v>85057682</v>
      </c>
      <c r="C24">
        <v>85060993</v>
      </c>
      <c r="D24">
        <v>83785137</v>
      </c>
      <c r="E24">
        <v>1</v>
      </c>
      <c r="F24">
        <v>1</v>
      </c>
      <c r="G24">
        <v>1</v>
      </c>
      <c r="H24">
        <v>2</v>
      </c>
      <c r="I24" t="s">
        <v>624</v>
      </c>
      <c r="J24" t="s">
        <v>625</v>
      </c>
      <c r="K24" t="s">
        <v>626</v>
      </c>
      <c r="L24">
        <v>1368</v>
      </c>
      <c r="N24">
        <v>1011</v>
      </c>
      <c r="O24" t="s">
        <v>606</v>
      </c>
      <c r="P24" t="s">
        <v>606</v>
      </c>
      <c r="Q24">
        <v>1</v>
      </c>
      <c r="W24">
        <v>0</v>
      </c>
      <c r="X24">
        <v>1256142057</v>
      </c>
      <c r="Y24">
        <f t="shared" si="0"/>
        <v>0.24</v>
      </c>
      <c r="AA24">
        <v>0</v>
      </c>
      <c r="AB24">
        <v>13.86</v>
      </c>
      <c r="AC24">
        <v>0</v>
      </c>
      <c r="AD24">
        <v>0</v>
      </c>
      <c r="AE24">
        <v>0</v>
      </c>
      <c r="AF24">
        <v>13.86</v>
      </c>
      <c r="AG24">
        <v>0</v>
      </c>
      <c r="AH24">
        <v>0</v>
      </c>
      <c r="AI24">
        <v>1</v>
      </c>
      <c r="AJ24">
        <v>1</v>
      </c>
      <c r="AK24">
        <v>1</v>
      </c>
      <c r="AL24">
        <v>1</v>
      </c>
      <c r="AM24">
        <v>-2</v>
      </c>
      <c r="AN24">
        <v>0</v>
      </c>
      <c r="AO24">
        <v>0</v>
      </c>
      <c r="AP24">
        <v>1</v>
      </c>
      <c r="AQ24">
        <v>1</v>
      </c>
      <c r="AR24">
        <v>0</v>
      </c>
      <c r="AS24" t="s">
        <v>3</v>
      </c>
      <c r="AT24">
        <v>0.24</v>
      </c>
      <c r="AU24" t="s">
        <v>3</v>
      </c>
      <c r="AV24">
        <v>1</v>
      </c>
      <c r="AW24">
        <v>2</v>
      </c>
      <c r="AX24">
        <v>85061002</v>
      </c>
      <c r="AY24">
        <v>1</v>
      </c>
      <c r="AZ24">
        <v>0</v>
      </c>
      <c r="BA24">
        <v>24</v>
      </c>
      <c r="BB24">
        <v>1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3.3263999999999996</v>
      </c>
      <c r="BL24">
        <v>0</v>
      </c>
      <c r="BM24">
        <v>0</v>
      </c>
      <c r="BN24">
        <v>0</v>
      </c>
      <c r="BO24">
        <v>0</v>
      </c>
      <c r="BP24">
        <v>1</v>
      </c>
      <c r="BQ24">
        <v>0</v>
      </c>
      <c r="BR24">
        <v>3.3263999999999996</v>
      </c>
      <c r="BS24">
        <v>0</v>
      </c>
      <c r="BT24">
        <v>0</v>
      </c>
      <c r="BU24">
        <v>0</v>
      </c>
      <c r="BV24">
        <v>0</v>
      </c>
      <c r="BW24">
        <v>1</v>
      </c>
      <c r="CV24">
        <v>0</v>
      </c>
      <c r="CW24">
        <f>ROUND(Y24*Source!I40*DO24,7)</f>
        <v>0</v>
      </c>
      <c r="CX24">
        <f>ROUND(Y24*Source!I40,7)</f>
        <v>0</v>
      </c>
      <c r="CY24">
        <f>AB24</f>
        <v>13.86</v>
      </c>
      <c r="CZ24">
        <f>AF24</f>
        <v>13.86</v>
      </c>
      <c r="DA24">
        <f>AJ24</f>
        <v>1</v>
      </c>
      <c r="DB24">
        <f t="shared" si="1"/>
        <v>3.33</v>
      </c>
      <c r="DC24">
        <f t="shared" si="2"/>
        <v>0</v>
      </c>
      <c r="DD24" t="s">
        <v>3</v>
      </c>
      <c r="DE24" t="s">
        <v>3</v>
      </c>
      <c r="DF24">
        <f t="shared" si="6"/>
        <v>0</v>
      </c>
      <c r="DG24">
        <f t="shared" si="7"/>
        <v>0</v>
      </c>
      <c r="DH24">
        <f t="shared" si="4"/>
        <v>0</v>
      </c>
      <c r="DI24">
        <f t="shared" si="5"/>
        <v>0</v>
      </c>
      <c r="DJ24">
        <f>DG24+DH24</f>
        <v>0</v>
      </c>
      <c r="DK24">
        <v>1</v>
      </c>
      <c r="DL24" t="s">
        <v>3</v>
      </c>
      <c r="DM24">
        <v>0</v>
      </c>
      <c r="DN24" t="s">
        <v>3</v>
      </c>
      <c r="DO24">
        <v>0</v>
      </c>
    </row>
    <row r="25" spans="1:119" x14ac:dyDescent="0.2">
      <c r="A25">
        <f>ROW(Source!A40)</f>
        <v>40</v>
      </c>
      <c r="B25">
        <v>85057682</v>
      </c>
      <c r="C25">
        <v>85060993</v>
      </c>
      <c r="D25">
        <v>83785155</v>
      </c>
      <c r="E25">
        <v>1</v>
      </c>
      <c r="F25">
        <v>1</v>
      </c>
      <c r="G25">
        <v>1</v>
      </c>
      <c r="H25">
        <v>2</v>
      </c>
      <c r="I25" t="s">
        <v>627</v>
      </c>
      <c r="J25" t="s">
        <v>628</v>
      </c>
      <c r="K25" t="s">
        <v>629</v>
      </c>
      <c r="L25">
        <v>1368</v>
      </c>
      <c r="N25">
        <v>1011</v>
      </c>
      <c r="O25" t="s">
        <v>606</v>
      </c>
      <c r="P25" t="s">
        <v>606</v>
      </c>
      <c r="Q25">
        <v>1</v>
      </c>
      <c r="W25">
        <v>0</v>
      </c>
      <c r="X25">
        <v>1638899965</v>
      </c>
      <c r="Y25">
        <f t="shared" si="0"/>
        <v>0.24</v>
      </c>
      <c r="AA25">
        <v>0</v>
      </c>
      <c r="AB25">
        <v>634.32000000000005</v>
      </c>
      <c r="AC25">
        <v>811.79</v>
      </c>
      <c r="AD25">
        <v>0</v>
      </c>
      <c r="AE25">
        <v>0</v>
      </c>
      <c r="AF25">
        <v>487.94</v>
      </c>
      <c r="AG25">
        <v>811.79</v>
      </c>
      <c r="AH25">
        <v>0</v>
      </c>
      <c r="AI25">
        <v>1</v>
      </c>
      <c r="AJ25">
        <v>1.3</v>
      </c>
      <c r="AK25">
        <v>1</v>
      </c>
      <c r="AL25">
        <v>1</v>
      </c>
      <c r="AM25">
        <v>2</v>
      </c>
      <c r="AN25">
        <v>0</v>
      </c>
      <c r="AO25">
        <v>0</v>
      </c>
      <c r="AP25">
        <v>1</v>
      </c>
      <c r="AQ25">
        <v>1</v>
      </c>
      <c r="AR25">
        <v>0</v>
      </c>
      <c r="AS25" t="s">
        <v>3</v>
      </c>
      <c r="AT25">
        <v>0.24</v>
      </c>
      <c r="AU25" t="s">
        <v>3</v>
      </c>
      <c r="AV25">
        <v>1</v>
      </c>
      <c r="AW25">
        <v>2</v>
      </c>
      <c r="AX25">
        <v>85061003</v>
      </c>
      <c r="AY25">
        <v>1</v>
      </c>
      <c r="AZ25">
        <v>0</v>
      </c>
      <c r="BA25">
        <v>25</v>
      </c>
      <c r="BB25">
        <v>1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117.1056</v>
      </c>
      <c r="BL25">
        <v>194.82959999999997</v>
      </c>
      <c r="BM25">
        <v>0</v>
      </c>
      <c r="BN25">
        <v>0</v>
      </c>
      <c r="BO25">
        <v>0.24</v>
      </c>
      <c r="BP25">
        <v>1</v>
      </c>
      <c r="BQ25">
        <v>0</v>
      </c>
      <c r="BR25">
        <v>117.1056</v>
      </c>
      <c r="BS25">
        <v>194.82959999999997</v>
      </c>
      <c r="BT25">
        <v>0</v>
      </c>
      <c r="BU25">
        <v>0</v>
      </c>
      <c r="BV25">
        <v>0.24</v>
      </c>
      <c r="BW25">
        <v>1</v>
      </c>
      <c r="CV25">
        <v>0</v>
      </c>
      <c r="CW25">
        <f>ROUND(Y25*Source!I40*DO25,7)</f>
        <v>0</v>
      </c>
      <c r="CX25">
        <f>ROUND(Y25*Source!I40,7)</f>
        <v>0</v>
      </c>
      <c r="CY25">
        <f>AB25</f>
        <v>634.32000000000005</v>
      </c>
      <c r="CZ25">
        <f>AF25</f>
        <v>487.94</v>
      </c>
      <c r="DA25">
        <f>AJ25</f>
        <v>1.3</v>
      </c>
      <c r="DB25">
        <f t="shared" si="1"/>
        <v>117.11</v>
      </c>
      <c r="DC25">
        <f t="shared" si="2"/>
        <v>194.83</v>
      </c>
      <c r="DD25" t="s">
        <v>3</v>
      </c>
      <c r="DE25" t="s">
        <v>3</v>
      </c>
      <c r="DF25">
        <f t="shared" si="6"/>
        <v>0</v>
      </c>
      <c r="DG25">
        <f>ROUND(ROUND(AF25*AJ25,2)*CX25,2)</f>
        <v>0</v>
      </c>
      <c r="DH25">
        <f t="shared" si="4"/>
        <v>0</v>
      </c>
      <c r="DI25">
        <f t="shared" si="5"/>
        <v>0</v>
      </c>
      <c r="DJ25">
        <f>DG25+DH25</f>
        <v>0</v>
      </c>
      <c r="DK25">
        <v>0</v>
      </c>
      <c r="DL25" t="s">
        <v>630</v>
      </c>
      <c r="DM25">
        <v>4</v>
      </c>
      <c r="DN25" t="s">
        <v>593</v>
      </c>
      <c r="DO25">
        <v>1</v>
      </c>
    </row>
    <row r="26" spans="1:119" x14ac:dyDescent="0.2">
      <c r="A26">
        <f>ROW(Source!A41)</f>
        <v>41</v>
      </c>
      <c r="B26">
        <v>85057623</v>
      </c>
      <c r="C26">
        <v>85060993</v>
      </c>
      <c r="D26">
        <v>83777477</v>
      </c>
      <c r="E26">
        <v>117</v>
      </c>
      <c r="F26">
        <v>1</v>
      </c>
      <c r="G26">
        <v>1</v>
      </c>
      <c r="H26">
        <v>1</v>
      </c>
      <c r="I26" t="s">
        <v>619</v>
      </c>
      <c r="J26" t="s">
        <v>3</v>
      </c>
      <c r="K26" t="s">
        <v>620</v>
      </c>
      <c r="L26">
        <v>1191</v>
      </c>
      <c r="N26">
        <v>1013</v>
      </c>
      <c r="O26" t="s">
        <v>593</v>
      </c>
      <c r="P26" t="s">
        <v>593</v>
      </c>
      <c r="Q26">
        <v>1</v>
      </c>
      <c r="W26">
        <v>0</v>
      </c>
      <c r="X26">
        <v>-1991603921</v>
      </c>
      <c r="Y26">
        <f t="shared" si="0"/>
        <v>0.44</v>
      </c>
      <c r="AA26">
        <v>0</v>
      </c>
      <c r="AB26">
        <v>0</v>
      </c>
      <c r="AC26">
        <v>0</v>
      </c>
      <c r="AD26">
        <v>690.62</v>
      </c>
      <c r="AE26">
        <v>0</v>
      </c>
      <c r="AF26">
        <v>0</v>
      </c>
      <c r="AG26">
        <v>0</v>
      </c>
      <c r="AH26">
        <v>690.62</v>
      </c>
      <c r="AI26">
        <v>1</v>
      </c>
      <c r="AJ26">
        <v>1</v>
      </c>
      <c r="AK26">
        <v>1</v>
      </c>
      <c r="AL26">
        <v>1</v>
      </c>
      <c r="AM26">
        <v>-2</v>
      </c>
      <c r="AN26">
        <v>0</v>
      </c>
      <c r="AO26">
        <v>0</v>
      </c>
      <c r="AP26">
        <v>1</v>
      </c>
      <c r="AQ26">
        <v>1</v>
      </c>
      <c r="AR26">
        <v>0</v>
      </c>
      <c r="AS26" t="s">
        <v>3</v>
      </c>
      <c r="AT26">
        <v>0.44</v>
      </c>
      <c r="AU26" t="s">
        <v>3</v>
      </c>
      <c r="AV26">
        <v>1</v>
      </c>
      <c r="AW26">
        <v>2</v>
      </c>
      <c r="AX26">
        <v>85060999</v>
      </c>
      <c r="AY26">
        <v>1</v>
      </c>
      <c r="AZ26">
        <v>0</v>
      </c>
      <c r="BA26">
        <v>26</v>
      </c>
      <c r="BB26">
        <v>1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303.87279999999998</v>
      </c>
      <c r="BN26">
        <v>0.44</v>
      </c>
      <c r="BO26">
        <v>0</v>
      </c>
      <c r="BP26">
        <v>1</v>
      </c>
      <c r="BQ26">
        <v>0</v>
      </c>
      <c r="BR26">
        <v>0</v>
      </c>
      <c r="BS26">
        <v>0</v>
      </c>
      <c r="BT26">
        <v>303.87279999999998</v>
      </c>
      <c r="BU26">
        <v>0.44</v>
      </c>
      <c r="BV26">
        <v>0</v>
      </c>
      <c r="BW26">
        <v>1</v>
      </c>
      <c r="CU26">
        <f>ROUND(AT26*Source!I41*AH26*AL26,2)</f>
        <v>0</v>
      </c>
      <c r="CV26">
        <f>ROUND(Y26*Source!I41,7)</f>
        <v>0</v>
      </c>
      <c r="CW26">
        <v>0</v>
      </c>
      <c r="CX26">
        <f>ROUND(Y26*Source!I41,7)</f>
        <v>0</v>
      </c>
      <c r="CY26">
        <f>AD26</f>
        <v>690.62</v>
      </c>
      <c r="CZ26">
        <f>AH26</f>
        <v>690.62</v>
      </c>
      <c r="DA26">
        <f>AL26</f>
        <v>1</v>
      </c>
      <c r="DB26">
        <f t="shared" si="1"/>
        <v>303.87</v>
      </c>
      <c r="DC26">
        <f t="shared" si="2"/>
        <v>0</v>
      </c>
      <c r="DD26" t="s">
        <v>3</v>
      </c>
      <c r="DE26" t="s">
        <v>3</v>
      </c>
      <c r="DF26">
        <f t="shared" si="6"/>
        <v>0</v>
      </c>
      <c r="DG26">
        <f>ROUND(ROUND(AF26,2)*CX26,2)</f>
        <v>0</v>
      </c>
      <c r="DH26">
        <f t="shared" si="4"/>
        <v>0</v>
      </c>
      <c r="DI26">
        <f t="shared" si="5"/>
        <v>0</v>
      </c>
      <c r="DJ26">
        <f>DI26</f>
        <v>0</v>
      </c>
      <c r="DK26">
        <v>1</v>
      </c>
      <c r="DL26" t="s">
        <v>3</v>
      </c>
      <c r="DM26">
        <v>0</v>
      </c>
      <c r="DN26" t="s">
        <v>3</v>
      </c>
      <c r="DO26">
        <v>0</v>
      </c>
    </row>
    <row r="27" spans="1:119" x14ac:dyDescent="0.2">
      <c r="A27">
        <f>ROW(Source!A41)</f>
        <v>41</v>
      </c>
      <c r="B27">
        <v>85057623</v>
      </c>
      <c r="C27">
        <v>85060993</v>
      </c>
      <c r="D27">
        <v>83777689</v>
      </c>
      <c r="E27">
        <v>117</v>
      </c>
      <c r="F27">
        <v>1</v>
      </c>
      <c r="G27">
        <v>1</v>
      </c>
      <c r="H27">
        <v>1</v>
      </c>
      <c r="I27" t="s">
        <v>601</v>
      </c>
      <c r="J27" t="s">
        <v>3</v>
      </c>
      <c r="K27" t="s">
        <v>602</v>
      </c>
      <c r="L27">
        <v>1191</v>
      </c>
      <c r="N27">
        <v>1013</v>
      </c>
      <c r="O27" t="s">
        <v>593</v>
      </c>
      <c r="P27" t="s">
        <v>593</v>
      </c>
      <c r="Q27">
        <v>1</v>
      </c>
      <c r="W27">
        <v>0</v>
      </c>
      <c r="X27">
        <v>-1417349443</v>
      </c>
      <c r="Y27">
        <f t="shared" si="0"/>
        <v>0.48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1</v>
      </c>
      <c r="AJ27">
        <v>1</v>
      </c>
      <c r="AK27">
        <v>1</v>
      </c>
      <c r="AL27">
        <v>1</v>
      </c>
      <c r="AM27">
        <v>-2</v>
      </c>
      <c r="AN27">
        <v>0</v>
      </c>
      <c r="AO27">
        <v>0</v>
      </c>
      <c r="AP27">
        <v>1</v>
      </c>
      <c r="AQ27">
        <v>1</v>
      </c>
      <c r="AR27">
        <v>0</v>
      </c>
      <c r="AS27" t="s">
        <v>3</v>
      </c>
      <c r="AT27">
        <v>0.48</v>
      </c>
      <c r="AU27" t="s">
        <v>3</v>
      </c>
      <c r="AV27">
        <v>2</v>
      </c>
      <c r="AW27">
        <v>2</v>
      </c>
      <c r="AX27">
        <v>85061000</v>
      </c>
      <c r="AY27">
        <v>1</v>
      </c>
      <c r="AZ27">
        <v>0</v>
      </c>
      <c r="BA27">
        <v>27</v>
      </c>
      <c r="BB27">
        <v>1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V27">
        <v>0</v>
      </c>
      <c r="CW27">
        <v>0</v>
      </c>
      <c r="CX27">
        <f>ROUND(Y27*Source!I41,7)</f>
        <v>0</v>
      </c>
      <c r="CY27">
        <f>AD27</f>
        <v>0</v>
      </c>
      <c r="CZ27">
        <f>AH27</f>
        <v>0</v>
      </c>
      <c r="DA27">
        <f>AL27</f>
        <v>1</v>
      </c>
      <c r="DB27">
        <f t="shared" si="1"/>
        <v>0</v>
      </c>
      <c r="DC27">
        <f t="shared" si="2"/>
        <v>0</v>
      </c>
      <c r="DD27" t="s">
        <v>3</v>
      </c>
      <c r="DE27" t="s">
        <v>3</v>
      </c>
      <c r="DF27">
        <f t="shared" si="6"/>
        <v>0</v>
      </c>
      <c r="DG27">
        <f>ROUND(ROUND(AF27,2)*CX27,2)</f>
        <v>0</v>
      </c>
      <c r="DH27">
        <f t="shared" si="4"/>
        <v>0</v>
      </c>
      <c r="DI27">
        <f t="shared" si="5"/>
        <v>0</v>
      </c>
      <c r="DJ27">
        <f>DI27</f>
        <v>0</v>
      </c>
      <c r="DK27">
        <v>0</v>
      </c>
      <c r="DL27" t="s">
        <v>3</v>
      </c>
      <c r="DM27">
        <v>0</v>
      </c>
      <c r="DN27" t="s">
        <v>3</v>
      </c>
      <c r="DO27">
        <v>0</v>
      </c>
    </row>
    <row r="28" spans="1:119" x14ac:dyDescent="0.2">
      <c r="A28">
        <f>ROW(Source!A41)</f>
        <v>41</v>
      </c>
      <c r="B28">
        <v>85057623</v>
      </c>
      <c r="C28">
        <v>85060993</v>
      </c>
      <c r="D28">
        <v>83784178</v>
      </c>
      <c r="E28">
        <v>1</v>
      </c>
      <c r="F28">
        <v>1</v>
      </c>
      <c r="G28">
        <v>1</v>
      </c>
      <c r="H28">
        <v>2</v>
      </c>
      <c r="I28" t="s">
        <v>621</v>
      </c>
      <c r="J28" t="s">
        <v>622</v>
      </c>
      <c r="K28" t="s">
        <v>623</v>
      </c>
      <c r="L28">
        <v>1368</v>
      </c>
      <c r="N28">
        <v>1011</v>
      </c>
      <c r="O28" t="s">
        <v>606</v>
      </c>
      <c r="P28" t="s">
        <v>606</v>
      </c>
      <c r="Q28">
        <v>1</v>
      </c>
      <c r="W28">
        <v>0</v>
      </c>
      <c r="X28">
        <v>639918019</v>
      </c>
      <c r="Y28">
        <f t="shared" si="0"/>
        <v>0.24</v>
      </c>
      <c r="AA28">
        <v>0</v>
      </c>
      <c r="AB28">
        <v>1626.29</v>
      </c>
      <c r="AC28">
        <v>1090.46</v>
      </c>
      <c r="AD28">
        <v>0</v>
      </c>
      <c r="AE28">
        <v>0</v>
      </c>
      <c r="AF28">
        <v>1626.29</v>
      </c>
      <c r="AG28">
        <v>1090.46</v>
      </c>
      <c r="AH28">
        <v>0</v>
      </c>
      <c r="AI28">
        <v>1</v>
      </c>
      <c r="AJ28">
        <v>1</v>
      </c>
      <c r="AK28">
        <v>1</v>
      </c>
      <c r="AL28">
        <v>1</v>
      </c>
      <c r="AM28">
        <v>-2</v>
      </c>
      <c r="AN28">
        <v>0</v>
      </c>
      <c r="AO28">
        <v>0</v>
      </c>
      <c r="AP28">
        <v>1</v>
      </c>
      <c r="AQ28">
        <v>1</v>
      </c>
      <c r="AR28">
        <v>0</v>
      </c>
      <c r="AS28" t="s">
        <v>3</v>
      </c>
      <c r="AT28">
        <v>0.24</v>
      </c>
      <c r="AU28" t="s">
        <v>3</v>
      </c>
      <c r="AV28">
        <v>1</v>
      </c>
      <c r="AW28">
        <v>2</v>
      </c>
      <c r="AX28">
        <v>85061001</v>
      </c>
      <c r="AY28">
        <v>1</v>
      </c>
      <c r="AZ28">
        <v>0</v>
      </c>
      <c r="BA28">
        <v>28</v>
      </c>
      <c r="BB28">
        <v>1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390.30959999999999</v>
      </c>
      <c r="BL28">
        <v>261.71039999999999</v>
      </c>
      <c r="BM28">
        <v>0</v>
      </c>
      <c r="BN28">
        <v>0</v>
      </c>
      <c r="BO28">
        <v>0.24</v>
      </c>
      <c r="BP28">
        <v>1</v>
      </c>
      <c r="BQ28">
        <v>0</v>
      </c>
      <c r="BR28">
        <v>390.30959999999999</v>
      </c>
      <c r="BS28">
        <v>261.71039999999999</v>
      </c>
      <c r="BT28">
        <v>0</v>
      </c>
      <c r="BU28">
        <v>0</v>
      </c>
      <c r="BV28">
        <v>0.24</v>
      </c>
      <c r="BW28">
        <v>1</v>
      </c>
      <c r="CV28">
        <v>0</v>
      </c>
      <c r="CW28">
        <f>ROUND(Y28*Source!I41*DO28,7)</f>
        <v>0</v>
      </c>
      <c r="CX28">
        <f>ROUND(Y28*Source!I41,7)</f>
        <v>0</v>
      </c>
      <c r="CY28">
        <f>AB28</f>
        <v>1626.29</v>
      </c>
      <c r="CZ28">
        <f>AF28</f>
        <v>1626.29</v>
      </c>
      <c r="DA28">
        <f>AJ28</f>
        <v>1</v>
      </c>
      <c r="DB28">
        <f t="shared" si="1"/>
        <v>390.31</v>
      </c>
      <c r="DC28">
        <f t="shared" si="2"/>
        <v>261.70999999999998</v>
      </c>
      <c r="DD28" t="s">
        <v>3</v>
      </c>
      <c r="DE28" t="s">
        <v>3</v>
      </c>
      <c r="DF28">
        <f t="shared" si="6"/>
        <v>0</v>
      </c>
      <c r="DG28">
        <f>ROUND(ROUND(AF28,2)*CX28,2)</f>
        <v>0</v>
      </c>
      <c r="DH28">
        <f t="shared" si="4"/>
        <v>0</v>
      </c>
      <c r="DI28">
        <f t="shared" si="5"/>
        <v>0</v>
      </c>
      <c r="DJ28">
        <f>DG28+DH28</f>
        <v>0</v>
      </c>
      <c r="DK28">
        <v>1</v>
      </c>
      <c r="DL28" t="s">
        <v>607</v>
      </c>
      <c r="DM28">
        <v>6</v>
      </c>
      <c r="DN28" t="s">
        <v>593</v>
      </c>
      <c r="DO28">
        <v>1</v>
      </c>
    </row>
    <row r="29" spans="1:119" x14ac:dyDescent="0.2">
      <c r="A29">
        <f>ROW(Source!A41)</f>
        <v>41</v>
      </c>
      <c r="B29">
        <v>85057623</v>
      </c>
      <c r="C29">
        <v>85060993</v>
      </c>
      <c r="D29">
        <v>83785137</v>
      </c>
      <c r="E29">
        <v>1</v>
      </c>
      <c r="F29">
        <v>1</v>
      </c>
      <c r="G29">
        <v>1</v>
      </c>
      <c r="H29">
        <v>2</v>
      </c>
      <c r="I29" t="s">
        <v>624</v>
      </c>
      <c r="J29" t="s">
        <v>625</v>
      </c>
      <c r="K29" t="s">
        <v>626</v>
      </c>
      <c r="L29">
        <v>1368</v>
      </c>
      <c r="N29">
        <v>1011</v>
      </c>
      <c r="O29" t="s">
        <v>606</v>
      </c>
      <c r="P29" t="s">
        <v>606</v>
      </c>
      <c r="Q29">
        <v>1</v>
      </c>
      <c r="W29">
        <v>0</v>
      </c>
      <c r="X29">
        <v>1256142057</v>
      </c>
      <c r="Y29">
        <f t="shared" si="0"/>
        <v>0.24</v>
      </c>
      <c r="AA29">
        <v>0</v>
      </c>
      <c r="AB29">
        <v>13.86</v>
      </c>
      <c r="AC29">
        <v>0</v>
      </c>
      <c r="AD29">
        <v>0</v>
      </c>
      <c r="AE29">
        <v>0</v>
      </c>
      <c r="AF29">
        <v>13.86</v>
      </c>
      <c r="AG29">
        <v>0</v>
      </c>
      <c r="AH29">
        <v>0</v>
      </c>
      <c r="AI29">
        <v>1</v>
      </c>
      <c r="AJ29">
        <v>1</v>
      </c>
      <c r="AK29">
        <v>1</v>
      </c>
      <c r="AL29">
        <v>1</v>
      </c>
      <c r="AM29">
        <v>-2</v>
      </c>
      <c r="AN29">
        <v>0</v>
      </c>
      <c r="AO29">
        <v>0</v>
      </c>
      <c r="AP29">
        <v>1</v>
      </c>
      <c r="AQ29">
        <v>1</v>
      </c>
      <c r="AR29">
        <v>0</v>
      </c>
      <c r="AS29" t="s">
        <v>3</v>
      </c>
      <c r="AT29">
        <v>0.24</v>
      </c>
      <c r="AU29" t="s">
        <v>3</v>
      </c>
      <c r="AV29">
        <v>1</v>
      </c>
      <c r="AW29">
        <v>2</v>
      </c>
      <c r="AX29">
        <v>85061002</v>
      </c>
      <c r="AY29">
        <v>1</v>
      </c>
      <c r="AZ29">
        <v>0</v>
      </c>
      <c r="BA29">
        <v>29</v>
      </c>
      <c r="BB29">
        <v>1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3.3263999999999996</v>
      </c>
      <c r="BL29">
        <v>0</v>
      </c>
      <c r="BM29">
        <v>0</v>
      </c>
      <c r="BN29">
        <v>0</v>
      </c>
      <c r="BO29">
        <v>0</v>
      </c>
      <c r="BP29">
        <v>1</v>
      </c>
      <c r="BQ29">
        <v>0</v>
      </c>
      <c r="BR29">
        <v>3.3263999999999996</v>
      </c>
      <c r="BS29">
        <v>0</v>
      </c>
      <c r="BT29">
        <v>0</v>
      </c>
      <c r="BU29">
        <v>0</v>
      </c>
      <c r="BV29">
        <v>0</v>
      </c>
      <c r="BW29">
        <v>1</v>
      </c>
      <c r="CV29">
        <v>0</v>
      </c>
      <c r="CW29">
        <f>ROUND(Y29*Source!I41*DO29,7)</f>
        <v>0</v>
      </c>
      <c r="CX29">
        <f>ROUND(Y29*Source!I41,7)</f>
        <v>0</v>
      </c>
      <c r="CY29">
        <f>AB29</f>
        <v>13.86</v>
      </c>
      <c r="CZ29">
        <f>AF29</f>
        <v>13.86</v>
      </c>
      <c r="DA29">
        <f>AJ29</f>
        <v>1</v>
      </c>
      <c r="DB29">
        <f t="shared" si="1"/>
        <v>3.33</v>
      </c>
      <c r="DC29">
        <f t="shared" si="2"/>
        <v>0</v>
      </c>
      <c r="DD29" t="s">
        <v>3</v>
      </c>
      <c r="DE29" t="s">
        <v>3</v>
      </c>
      <c r="DF29">
        <f t="shared" si="6"/>
        <v>0</v>
      </c>
      <c r="DG29">
        <f>ROUND(ROUND(AF29,2)*CX29,2)</f>
        <v>0</v>
      </c>
      <c r="DH29">
        <f t="shared" si="4"/>
        <v>0</v>
      </c>
      <c r="DI29">
        <f t="shared" si="5"/>
        <v>0</v>
      </c>
      <c r="DJ29">
        <f>DG29+DH29</f>
        <v>0</v>
      </c>
      <c r="DK29">
        <v>1</v>
      </c>
      <c r="DL29" t="s">
        <v>3</v>
      </c>
      <c r="DM29">
        <v>0</v>
      </c>
      <c r="DN29" t="s">
        <v>3</v>
      </c>
      <c r="DO29">
        <v>0</v>
      </c>
    </row>
    <row r="30" spans="1:119" x14ac:dyDescent="0.2">
      <c r="A30">
        <f>ROW(Source!A41)</f>
        <v>41</v>
      </c>
      <c r="B30">
        <v>85057623</v>
      </c>
      <c r="C30">
        <v>85060993</v>
      </c>
      <c r="D30">
        <v>83785155</v>
      </c>
      <c r="E30">
        <v>1</v>
      </c>
      <c r="F30">
        <v>1</v>
      </c>
      <c r="G30">
        <v>1</v>
      </c>
      <c r="H30">
        <v>2</v>
      </c>
      <c r="I30" t="s">
        <v>627</v>
      </c>
      <c r="J30" t="s">
        <v>628</v>
      </c>
      <c r="K30" t="s">
        <v>629</v>
      </c>
      <c r="L30">
        <v>1368</v>
      </c>
      <c r="N30">
        <v>1011</v>
      </c>
      <c r="O30" t="s">
        <v>606</v>
      </c>
      <c r="P30" t="s">
        <v>606</v>
      </c>
      <c r="Q30">
        <v>1</v>
      </c>
      <c r="W30">
        <v>0</v>
      </c>
      <c r="X30">
        <v>1638899965</v>
      </c>
      <c r="Y30">
        <f t="shared" si="0"/>
        <v>0.24</v>
      </c>
      <c r="AA30">
        <v>0</v>
      </c>
      <c r="AB30">
        <v>634.32000000000005</v>
      </c>
      <c r="AC30">
        <v>811.79</v>
      </c>
      <c r="AD30">
        <v>0</v>
      </c>
      <c r="AE30">
        <v>0</v>
      </c>
      <c r="AF30">
        <v>487.94</v>
      </c>
      <c r="AG30">
        <v>811.79</v>
      </c>
      <c r="AH30">
        <v>0</v>
      </c>
      <c r="AI30">
        <v>1</v>
      </c>
      <c r="AJ30">
        <v>1.3</v>
      </c>
      <c r="AK30">
        <v>1</v>
      </c>
      <c r="AL30">
        <v>1</v>
      </c>
      <c r="AM30">
        <v>2</v>
      </c>
      <c r="AN30">
        <v>0</v>
      </c>
      <c r="AO30">
        <v>0</v>
      </c>
      <c r="AP30">
        <v>1</v>
      </c>
      <c r="AQ30">
        <v>1</v>
      </c>
      <c r="AR30">
        <v>0</v>
      </c>
      <c r="AS30" t="s">
        <v>3</v>
      </c>
      <c r="AT30">
        <v>0.24</v>
      </c>
      <c r="AU30" t="s">
        <v>3</v>
      </c>
      <c r="AV30">
        <v>1</v>
      </c>
      <c r="AW30">
        <v>2</v>
      </c>
      <c r="AX30">
        <v>85061003</v>
      </c>
      <c r="AY30">
        <v>1</v>
      </c>
      <c r="AZ30">
        <v>0</v>
      </c>
      <c r="BA30">
        <v>30</v>
      </c>
      <c r="BB30">
        <v>1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117.1056</v>
      </c>
      <c r="BL30">
        <v>194.82959999999997</v>
      </c>
      <c r="BM30">
        <v>0</v>
      </c>
      <c r="BN30">
        <v>0</v>
      </c>
      <c r="BO30">
        <v>0.24</v>
      </c>
      <c r="BP30">
        <v>1</v>
      </c>
      <c r="BQ30">
        <v>0</v>
      </c>
      <c r="BR30">
        <v>117.1056</v>
      </c>
      <c r="BS30">
        <v>194.82959999999997</v>
      </c>
      <c r="BT30">
        <v>0</v>
      </c>
      <c r="BU30">
        <v>0</v>
      </c>
      <c r="BV30">
        <v>0.24</v>
      </c>
      <c r="BW30">
        <v>1</v>
      </c>
      <c r="CV30">
        <v>0</v>
      </c>
      <c r="CW30">
        <f>ROUND(Y30*Source!I41*DO30,7)</f>
        <v>0</v>
      </c>
      <c r="CX30">
        <f>ROUND(Y30*Source!I41,7)</f>
        <v>0</v>
      </c>
      <c r="CY30">
        <f>AB30</f>
        <v>634.32000000000005</v>
      </c>
      <c r="CZ30">
        <f>AF30</f>
        <v>487.94</v>
      </c>
      <c r="DA30">
        <f>AJ30</f>
        <v>1.3</v>
      </c>
      <c r="DB30">
        <f t="shared" si="1"/>
        <v>117.11</v>
      </c>
      <c r="DC30">
        <f t="shared" si="2"/>
        <v>194.83</v>
      </c>
      <c r="DD30" t="s">
        <v>3</v>
      </c>
      <c r="DE30" t="s">
        <v>3</v>
      </c>
      <c r="DF30">
        <f t="shared" si="6"/>
        <v>0</v>
      </c>
      <c r="DG30">
        <f>ROUND(ROUND(AF30*AJ30,2)*CX30,2)</f>
        <v>0</v>
      </c>
      <c r="DH30">
        <f t="shared" si="4"/>
        <v>0</v>
      </c>
      <c r="DI30">
        <f t="shared" si="5"/>
        <v>0</v>
      </c>
      <c r="DJ30">
        <f>DG30+DH30</f>
        <v>0</v>
      </c>
      <c r="DK30">
        <v>0</v>
      </c>
      <c r="DL30" t="s">
        <v>630</v>
      </c>
      <c r="DM30">
        <v>4</v>
      </c>
      <c r="DN30" t="s">
        <v>593</v>
      </c>
      <c r="DO30">
        <v>1</v>
      </c>
    </row>
    <row r="31" spans="1:119" x14ac:dyDescent="0.2">
      <c r="A31">
        <f>ROW(Source!A43)</f>
        <v>43</v>
      </c>
      <c r="B31">
        <v>85057682</v>
      </c>
      <c r="C31">
        <v>85061005</v>
      </c>
      <c r="D31">
        <v>77306332</v>
      </c>
      <c r="E31">
        <v>114</v>
      </c>
      <c r="F31">
        <v>1</v>
      </c>
      <c r="G31">
        <v>1</v>
      </c>
      <c r="H31">
        <v>1</v>
      </c>
      <c r="I31" t="s">
        <v>619</v>
      </c>
      <c r="J31" t="s">
        <v>3</v>
      </c>
      <c r="K31" t="s">
        <v>620</v>
      </c>
      <c r="L31">
        <v>1191</v>
      </c>
      <c r="N31">
        <v>1013</v>
      </c>
      <c r="O31" t="s">
        <v>593</v>
      </c>
      <c r="P31" t="s">
        <v>593</v>
      </c>
      <c r="Q31">
        <v>1</v>
      </c>
      <c r="W31">
        <v>0</v>
      </c>
      <c r="X31">
        <v>-1991603921</v>
      </c>
      <c r="Y31">
        <f t="shared" si="0"/>
        <v>0.41</v>
      </c>
      <c r="AA31">
        <v>0</v>
      </c>
      <c r="AB31">
        <v>0</v>
      </c>
      <c r="AC31">
        <v>0</v>
      </c>
      <c r="AD31">
        <v>690.62</v>
      </c>
      <c r="AE31">
        <v>0</v>
      </c>
      <c r="AF31">
        <v>0</v>
      </c>
      <c r="AG31">
        <v>0</v>
      </c>
      <c r="AH31">
        <v>690.62</v>
      </c>
      <c r="AI31">
        <v>1</v>
      </c>
      <c r="AJ31">
        <v>1</v>
      </c>
      <c r="AK31">
        <v>1</v>
      </c>
      <c r="AL31">
        <v>1</v>
      </c>
      <c r="AM31">
        <v>-2</v>
      </c>
      <c r="AN31">
        <v>0</v>
      </c>
      <c r="AO31">
        <v>0</v>
      </c>
      <c r="AP31">
        <v>1</v>
      </c>
      <c r="AQ31">
        <v>1</v>
      </c>
      <c r="AR31">
        <v>0</v>
      </c>
      <c r="AS31" t="s">
        <v>3</v>
      </c>
      <c r="AT31">
        <v>0.41</v>
      </c>
      <c r="AU31" t="s">
        <v>3</v>
      </c>
      <c r="AV31">
        <v>1</v>
      </c>
      <c r="AW31">
        <v>2</v>
      </c>
      <c r="AX31">
        <v>85061011</v>
      </c>
      <c r="AY31">
        <v>2</v>
      </c>
      <c r="AZ31">
        <v>131072</v>
      </c>
      <c r="BA31">
        <v>31</v>
      </c>
      <c r="BB31">
        <v>1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283.1542</v>
      </c>
      <c r="BN31">
        <v>0.41</v>
      </c>
      <c r="BO31">
        <v>0</v>
      </c>
      <c r="BP31">
        <v>1</v>
      </c>
      <c r="BQ31">
        <v>0</v>
      </c>
      <c r="BR31">
        <v>0</v>
      </c>
      <c r="BS31">
        <v>0</v>
      </c>
      <c r="BT31">
        <v>283.1542</v>
      </c>
      <c r="BU31">
        <v>0.41</v>
      </c>
      <c r="BV31">
        <v>0</v>
      </c>
      <c r="BW31">
        <v>1</v>
      </c>
      <c r="CU31">
        <f>ROUND(AT31*Source!I43*AH31*AL31,2)</f>
        <v>0</v>
      </c>
      <c r="CV31">
        <f>ROUND(Y31*Source!I43,7)</f>
        <v>0</v>
      </c>
      <c r="CW31">
        <v>0</v>
      </c>
      <c r="CX31">
        <f>ROUND(Y31*Source!I43,7)</f>
        <v>0</v>
      </c>
      <c r="CY31">
        <f>AD31</f>
        <v>690.62</v>
      </c>
      <c r="CZ31">
        <f>AH31</f>
        <v>690.62</v>
      </c>
      <c r="DA31">
        <f>AL31</f>
        <v>1</v>
      </c>
      <c r="DB31">
        <f t="shared" si="1"/>
        <v>283.14999999999998</v>
      </c>
      <c r="DC31">
        <f t="shared" si="2"/>
        <v>0</v>
      </c>
      <c r="DD31" t="s">
        <v>3</v>
      </c>
      <c r="DE31" t="s">
        <v>3</v>
      </c>
      <c r="DF31">
        <f t="shared" si="6"/>
        <v>0</v>
      </c>
      <c r="DG31">
        <f>ROUND(ROUND(AF31,2)*CX31,2)</f>
        <v>0</v>
      </c>
      <c r="DH31">
        <f t="shared" si="4"/>
        <v>0</v>
      </c>
      <c r="DI31">
        <f t="shared" si="5"/>
        <v>0</v>
      </c>
      <c r="DJ31">
        <f>DI31</f>
        <v>0</v>
      </c>
      <c r="DK31">
        <v>1</v>
      </c>
      <c r="DL31" t="s">
        <v>3</v>
      </c>
      <c r="DM31">
        <v>0</v>
      </c>
      <c r="DN31" t="s">
        <v>3</v>
      </c>
      <c r="DO31">
        <v>0</v>
      </c>
    </row>
    <row r="32" spans="1:119" x14ac:dyDescent="0.2">
      <c r="A32">
        <f>ROW(Source!A43)</f>
        <v>43</v>
      </c>
      <c r="B32">
        <v>85057682</v>
      </c>
      <c r="C32">
        <v>85061005</v>
      </c>
      <c r="D32">
        <v>77306545</v>
      </c>
      <c r="E32">
        <v>114</v>
      </c>
      <c r="F32">
        <v>1</v>
      </c>
      <c r="G32">
        <v>1</v>
      </c>
      <c r="H32">
        <v>1</v>
      </c>
      <c r="I32" t="s">
        <v>601</v>
      </c>
      <c r="J32" t="s">
        <v>3</v>
      </c>
      <c r="K32" t="s">
        <v>602</v>
      </c>
      <c r="L32">
        <v>1191</v>
      </c>
      <c r="N32">
        <v>1013</v>
      </c>
      <c r="O32" t="s">
        <v>593</v>
      </c>
      <c r="P32" t="s">
        <v>593</v>
      </c>
      <c r="Q32">
        <v>1</v>
      </c>
      <c r="W32">
        <v>0</v>
      </c>
      <c r="X32">
        <v>-1417349443</v>
      </c>
      <c r="Y32">
        <f t="shared" si="0"/>
        <v>0.44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1</v>
      </c>
      <c r="AJ32">
        <v>1</v>
      </c>
      <c r="AK32">
        <v>1</v>
      </c>
      <c r="AL32">
        <v>1</v>
      </c>
      <c r="AM32">
        <v>-2</v>
      </c>
      <c r="AN32">
        <v>0</v>
      </c>
      <c r="AO32">
        <v>0</v>
      </c>
      <c r="AP32">
        <v>1</v>
      </c>
      <c r="AQ32">
        <v>1</v>
      </c>
      <c r="AR32">
        <v>0</v>
      </c>
      <c r="AS32" t="s">
        <v>3</v>
      </c>
      <c r="AT32">
        <v>0.44</v>
      </c>
      <c r="AU32" t="s">
        <v>3</v>
      </c>
      <c r="AV32">
        <v>2</v>
      </c>
      <c r="AW32">
        <v>2</v>
      </c>
      <c r="AX32">
        <v>85061012</v>
      </c>
      <c r="AY32">
        <v>1</v>
      </c>
      <c r="AZ32">
        <v>0</v>
      </c>
      <c r="BA32">
        <v>32</v>
      </c>
      <c r="BB32">
        <v>1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V32">
        <v>0</v>
      </c>
      <c r="CW32">
        <v>0</v>
      </c>
      <c r="CX32">
        <f>ROUND(Y32*Source!I43,7)</f>
        <v>0</v>
      </c>
      <c r="CY32">
        <f>AD32</f>
        <v>0</v>
      </c>
      <c r="CZ32">
        <f>AH32</f>
        <v>0</v>
      </c>
      <c r="DA32">
        <f>AL32</f>
        <v>1</v>
      </c>
      <c r="DB32">
        <f t="shared" si="1"/>
        <v>0</v>
      </c>
      <c r="DC32">
        <f t="shared" si="2"/>
        <v>0</v>
      </c>
      <c r="DD32" t="s">
        <v>3</v>
      </c>
      <c r="DE32" t="s">
        <v>3</v>
      </c>
      <c r="DF32">
        <f t="shared" si="6"/>
        <v>0</v>
      </c>
      <c r="DG32">
        <f>ROUND(ROUND(AF32,2)*CX32,2)</f>
        <v>0</v>
      </c>
      <c r="DH32">
        <f t="shared" si="4"/>
        <v>0</v>
      </c>
      <c r="DI32">
        <f t="shared" si="5"/>
        <v>0</v>
      </c>
      <c r="DJ32">
        <f>DI32</f>
        <v>0</v>
      </c>
      <c r="DK32">
        <v>0</v>
      </c>
      <c r="DL32" t="s">
        <v>3</v>
      </c>
      <c r="DM32">
        <v>0</v>
      </c>
      <c r="DN32" t="s">
        <v>3</v>
      </c>
      <c r="DO32">
        <v>0</v>
      </c>
    </row>
    <row r="33" spans="1:119" x14ac:dyDescent="0.2">
      <c r="A33">
        <f>ROW(Source!A43)</f>
        <v>43</v>
      </c>
      <c r="B33">
        <v>85057682</v>
      </c>
      <c r="C33">
        <v>85061005</v>
      </c>
      <c r="D33">
        <v>77430988</v>
      </c>
      <c r="E33">
        <v>1</v>
      </c>
      <c r="F33">
        <v>1</v>
      </c>
      <c r="G33">
        <v>1</v>
      </c>
      <c r="H33">
        <v>2</v>
      </c>
      <c r="I33" t="s">
        <v>621</v>
      </c>
      <c r="J33" t="s">
        <v>622</v>
      </c>
      <c r="K33" t="s">
        <v>623</v>
      </c>
      <c r="L33">
        <v>1368</v>
      </c>
      <c r="N33">
        <v>1011</v>
      </c>
      <c r="O33" t="s">
        <v>606</v>
      </c>
      <c r="P33" t="s">
        <v>606</v>
      </c>
      <c r="Q33">
        <v>1</v>
      </c>
      <c r="W33">
        <v>0</v>
      </c>
      <c r="X33">
        <v>-468861091</v>
      </c>
      <c r="Y33">
        <f t="shared" si="0"/>
        <v>0.22</v>
      </c>
      <c r="AA33">
        <v>0</v>
      </c>
      <c r="AB33">
        <v>1626.29</v>
      </c>
      <c r="AC33">
        <v>1090.46</v>
      </c>
      <c r="AD33">
        <v>0</v>
      </c>
      <c r="AE33">
        <v>0</v>
      </c>
      <c r="AF33">
        <v>1626.29</v>
      </c>
      <c r="AG33">
        <v>1090.46</v>
      </c>
      <c r="AH33">
        <v>0</v>
      </c>
      <c r="AI33">
        <v>1</v>
      </c>
      <c r="AJ33">
        <v>1</v>
      </c>
      <c r="AK33">
        <v>1</v>
      </c>
      <c r="AL33">
        <v>1</v>
      </c>
      <c r="AM33">
        <v>-2</v>
      </c>
      <c r="AN33">
        <v>0</v>
      </c>
      <c r="AO33">
        <v>0</v>
      </c>
      <c r="AP33">
        <v>1</v>
      </c>
      <c r="AQ33">
        <v>1</v>
      </c>
      <c r="AR33">
        <v>0</v>
      </c>
      <c r="AS33" t="s">
        <v>3</v>
      </c>
      <c r="AT33">
        <v>0.22</v>
      </c>
      <c r="AU33" t="s">
        <v>3</v>
      </c>
      <c r="AV33">
        <v>1</v>
      </c>
      <c r="AW33">
        <v>2</v>
      </c>
      <c r="AX33">
        <v>85061013</v>
      </c>
      <c r="AY33">
        <v>1</v>
      </c>
      <c r="AZ33">
        <v>0</v>
      </c>
      <c r="BA33">
        <v>33</v>
      </c>
      <c r="BB33">
        <v>1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357.78379999999999</v>
      </c>
      <c r="BL33">
        <v>239.90120000000002</v>
      </c>
      <c r="BM33">
        <v>0</v>
      </c>
      <c r="BN33">
        <v>0</v>
      </c>
      <c r="BO33">
        <v>0.22</v>
      </c>
      <c r="BP33">
        <v>1</v>
      </c>
      <c r="BQ33">
        <v>0</v>
      </c>
      <c r="BR33">
        <v>357.78379999999999</v>
      </c>
      <c r="BS33">
        <v>239.90120000000002</v>
      </c>
      <c r="BT33">
        <v>0</v>
      </c>
      <c r="BU33">
        <v>0</v>
      </c>
      <c r="BV33">
        <v>0.22</v>
      </c>
      <c r="BW33">
        <v>1</v>
      </c>
      <c r="CV33">
        <v>0</v>
      </c>
      <c r="CW33">
        <f>ROUND(Y33*Source!I43*DO33,7)</f>
        <v>0</v>
      </c>
      <c r="CX33">
        <f>ROUND(Y33*Source!I43,7)</f>
        <v>0</v>
      </c>
      <c r="CY33">
        <f>AB33</f>
        <v>1626.29</v>
      </c>
      <c r="CZ33">
        <f>AF33</f>
        <v>1626.29</v>
      </c>
      <c r="DA33">
        <f>AJ33</f>
        <v>1</v>
      </c>
      <c r="DB33">
        <f t="shared" si="1"/>
        <v>357.78</v>
      </c>
      <c r="DC33">
        <f t="shared" si="2"/>
        <v>239.9</v>
      </c>
      <c r="DD33" t="s">
        <v>3</v>
      </c>
      <c r="DE33" t="s">
        <v>3</v>
      </c>
      <c r="DF33">
        <f t="shared" si="6"/>
        <v>0</v>
      </c>
      <c r="DG33">
        <f>ROUND(ROUND(AF33,2)*CX33,2)</f>
        <v>0</v>
      </c>
      <c r="DH33">
        <f t="shared" si="4"/>
        <v>0</v>
      </c>
      <c r="DI33">
        <f t="shared" si="5"/>
        <v>0</v>
      </c>
      <c r="DJ33">
        <f>DG33+DH33</f>
        <v>0</v>
      </c>
      <c r="DK33">
        <v>1</v>
      </c>
      <c r="DL33" t="s">
        <v>607</v>
      </c>
      <c r="DM33">
        <v>6</v>
      </c>
      <c r="DN33" t="s">
        <v>593</v>
      </c>
      <c r="DO33">
        <v>1</v>
      </c>
    </row>
    <row r="34" spans="1:119" x14ac:dyDescent="0.2">
      <c r="A34">
        <f>ROW(Source!A43)</f>
        <v>43</v>
      </c>
      <c r="B34">
        <v>85057682</v>
      </c>
      <c r="C34">
        <v>85061005</v>
      </c>
      <c r="D34">
        <v>77431943</v>
      </c>
      <c r="E34">
        <v>1</v>
      </c>
      <c r="F34">
        <v>1</v>
      </c>
      <c r="G34">
        <v>1</v>
      </c>
      <c r="H34">
        <v>2</v>
      </c>
      <c r="I34" t="s">
        <v>624</v>
      </c>
      <c r="J34" t="s">
        <v>625</v>
      </c>
      <c r="K34" t="s">
        <v>626</v>
      </c>
      <c r="L34">
        <v>1368</v>
      </c>
      <c r="N34">
        <v>1011</v>
      </c>
      <c r="O34" t="s">
        <v>606</v>
      </c>
      <c r="P34" t="s">
        <v>606</v>
      </c>
      <c r="Q34">
        <v>1</v>
      </c>
      <c r="W34">
        <v>0</v>
      </c>
      <c r="X34">
        <v>1571464010</v>
      </c>
      <c r="Y34">
        <f t="shared" si="0"/>
        <v>0.22</v>
      </c>
      <c r="AA34">
        <v>0</v>
      </c>
      <c r="AB34">
        <v>13.86</v>
      </c>
      <c r="AC34">
        <v>0</v>
      </c>
      <c r="AD34">
        <v>0</v>
      </c>
      <c r="AE34">
        <v>0</v>
      </c>
      <c r="AF34">
        <v>13.86</v>
      </c>
      <c r="AG34">
        <v>0</v>
      </c>
      <c r="AH34">
        <v>0</v>
      </c>
      <c r="AI34">
        <v>1</v>
      </c>
      <c r="AJ34">
        <v>1</v>
      </c>
      <c r="AK34">
        <v>1</v>
      </c>
      <c r="AL34">
        <v>1</v>
      </c>
      <c r="AM34">
        <v>-2</v>
      </c>
      <c r="AN34">
        <v>0</v>
      </c>
      <c r="AO34">
        <v>0</v>
      </c>
      <c r="AP34">
        <v>1</v>
      </c>
      <c r="AQ34">
        <v>1</v>
      </c>
      <c r="AR34">
        <v>0</v>
      </c>
      <c r="AS34" t="s">
        <v>3</v>
      </c>
      <c r="AT34">
        <v>0.22</v>
      </c>
      <c r="AU34" t="s">
        <v>3</v>
      </c>
      <c r="AV34">
        <v>1</v>
      </c>
      <c r="AW34">
        <v>2</v>
      </c>
      <c r="AX34">
        <v>85061014</v>
      </c>
      <c r="AY34">
        <v>1</v>
      </c>
      <c r="AZ34">
        <v>0</v>
      </c>
      <c r="BA34">
        <v>34</v>
      </c>
      <c r="BB34">
        <v>1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3.0491999999999999</v>
      </c>
      <c r="BL34">
        <v>0</v>
      </c>
      <c r="BM34">
        <v>0</v>
      </c>
      <c r="BN34">
        <v>0</v>
      </c>
      <c r="BO34">
        <v>0</v>
      </c>
      <c r="BP34">
        <v>1</v>
      </c>
      <c r="BQ34">
        <v>0</v>
      </c>
      <c r="BR34">
        <v>3.0491999999999999</v>
      </c>
      <c r="BS34">
        <v>0</v>
      </c>
      <c r="BT34">
        <v>0</v>
      </c>
      <c r="BU34">
        <v>0</v>
      </c>
      <c r="BV34">
        <v>0</v>
      </c>
      <c r="BW34">
        <v>1</v>
      </c>
      <c r="CV34">
        <v>0</v>
      </c>
      <c r="CW34">
        <f>ROUND(Y34*Source!I43*DO34,7)</f>
        <v>0</v>
      </c>
      <c r="CX34">
        <f>ROUND(Y34*Source!I43,7)</f>
        <v>0</v>
      </c>
      <c r="CY34">
        <f>AB34</f>
        <v>13.86</v>
      </c>
      <c r="CZ34">
        <f>AF34</f>
        <v>13.86</v>
      </c>
      <c r="DA34">
        <f>AJ34</f>
        <v>1</v>
      </c>
      <c r="DB34">
        <f t="shared" si="1"/>
        <v>3.05</v>
      </c>
      <c r="DC34">
        <f t="shared" si="2"/>
        <v>0</v>
      </c>
      <c r="DD34" t="s">
        <v>3</v>
      </c>
      <c r="DE34" t="s">
        <v>3</v>
      </c>
      <c r="DF34">
        <f t="shared" si="6"/>
        <v>0</v>
      </c>
      <c r="DG34">
        <f>ROUND(ROUND(AF34,2)*CX34,2)</f>
        <v>0</v>
      </c>
      <c r="DH34">
        <f t="shared" si="4"/>
        <v>0</v>
      </c>
      <c r="DI34">
        <f t="shared" si="5"/>
        <v>0</v>
      </c>
      <c r="DJ34">
        <f>DG34+DH34</f>
        <v>0</v>
      </c>
      <c r="DK34">
        <v>1</v>
      </c>
      <c r="DL34" t="s">
        <v>3</v>
      </c>
      <c r="DM34">
        <v>0</v>
      </c>
      <c r="DN34" t="s">
        <v>3</v>
      </c>
      <c r="DO34">
        <v>0</v>
      </c>
    </row>
    <row r="35" spans="1:119" x14ac:dyDescent="0.2">
      <c r="A35">
        <f>ROW(Source!A43)</f>
        <v>43</v>
      </c>
      <c r="B35">
        <v>85057682</v>
      </c>
      <c r="C35">
        <v>85061005</v>
      </c>
      <c r="D35">
        <v>77431961</v>
      </c>
      <c r="E35">
        <v>1</v>
      </c>
      <c r="F35">
        <v>1</v>
      </c>
      <c r="G35">
        <v>1</v>
      </c>
      <c r="H35">
        <v>2</v>
      </c>
      <c r="I35" t="s">
        <v>627</v>
      </c>
      <c r="J35" t="s">
        <v>628</v>
      </c>
      <c r="K35" t="s">
        <v>629</v>
      </c>
      <c r="L35">
        <v>1368</v>
      </c>
      <c r="N35">
        <v>1011</v>
      </c>
      <c r="O35" t="s">
        <v>606</v>
      </c>
      <c r="P35" t="s">
        <v>606</v>
      </c>
      <c r="Q35">
        <v>1</v>
      </c>
      <c r="W35">
        <v>0</v>
      </c>
      <c r="X35">
        <v>-662053402</v>
      </c>
      <c r="Y35">
        <f t="shared" si="0"/>
        <v>0.22</v>
      </c>
      <c r="AA35">
        <v>0</v>
      </c>
      <c r="AB35">
        <v>634.32000000000005</v>
      </c>
      <c r="AC35">
        <v>811.79</v>
      </c>
      <c r="AD35">
        <v>0</v>
      </c>
      <c r="AE35">
        <v>0</v>
      </c>
      <c r="AF35">
        <v>487.94</v>
      </c>
      <c r="AG35">
        <v>811.79</v>
      </c>
      <c r="AH35">
        <v>0</v>
      </c>
      <c r="AI35">
        <v>1</v>
      </c>
      <c r="AJ35">
        <v>1.3</v>
      </c>
      <c r="AK35">
        <v>1</v>
      </c>
      <c r="AL35">
        <v>1</v>
      </c>
      <c r="AM35">
        <v>2</v>
      </c>
      <c r="AN35">
        <v>0</v>
      </c>
      <c r="AO35">
        <v>0</v>
      </c>
      <c r="AP35">
        <v>1</v>
      </c>
      <c r="AQ35">
        <v>1</v>
      </c>
      <c r="AR35">
        <v>0</v>
      </c>
      <c r="AS35" t="s">
        <v>3</v>
      </c>
      <c r="AT35">
        <v>0.22</v>
      </c>
      <c r="AU35" t="s">
        <v>3</v>
      </c>
      <c r="AV35">
        <v>1</v>
      </c>
      <c r="AW35">
        <v>2</v>
      </c>
      <c r="AX35">
        <v>85061015</v>
      </c>
      <c r="AY35">
        <v>2</v>
      </c>
      <c r="AZ35">
        <v>65536</v>
      </c>
      <c r="BA35">
        <v>35</v>
      </c>
      <c r="BB35">
        <v>1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107.3468</v>
      </c>
      <c r="BL35">
        <v>178.59379999999999</v>
      </c>
      <c r="BM35">
        <v>0</v>
      </c>
      <c r="BN35">
        <v>0</v>
      </c>
      <c r="BO35">
        <v>0.22</v>
      </c>
      <c r="BP35">
        <v>1</v>
      </c>
      <c r="BQ35">
        <v>0</v>
      </c>
      <c r="BR35">
        <v>107.3468</v>
      </c>
      <c r="BS35">
        <v>178.59379999999999</v>
      </c>
      <c r="BT35">
        <v>0</v>
      </c>
      <c r="BU35">
        <v>0</v>
      </c>
      <c r="BV35">
        <v>0.22</v>
      </c>
      <c r="BW35">
        <v>1</v>
      </c>
      <c r="CV35">
        <v>0</v>
      </c>
      <c r="CW35">
        <f>ROUND(Y35*Source!I43*DO35,7)</f>
        <v>0</v>
      </c>
      <c r="CX35">
        <f>ROUND(Y35*Source!I43,7)</f>
        <v>0</v>
      </c>
      <c r="CY35">
        <f>AB35</f>
        <v>634.32000000000005</v>
      </c>
      <c r="CZ35">
        <f>AF35</f>
        <v>487.94</v>
      </c>
      <c r="DA35">
        <f>AJ35</f>
        <v>1.3</v>
      </c>
      <c r="DB35">
        <f t="shared" si="1"/>
        <v>107.35</v>
      </c>
      <c r="DC35">
        <f t="shared" si="2"/>
        <v>178.59</v>
      </c>
      <c r="DD35" t="s">
        <v>3</v>
      </c>
      <c r="DE35" t="s">
        <v>3</v>
      </c>
      <c r="DF35">
        <f t="shared" si="6"/>
        <v>0</v>
      </c>
      <c r="DG35">
        <f>ROUND(ROUND(AF35*AJ35,2)*CX35,2)</f>
        <v>0</v>
      </c>
      <c r="DH35">
        <f t="shared" si="4"/>
        <v>0</v>
      </c>
      <c r="DI35">
        <f t="shared" si="5"/>
        <v>0</v>
      </c>
      <c r="DJ35">
        <f>DG35+DH35</f>
        <v>0</v>
      </c>
      <c r="DK35">
        <v>0</v>
      </c>
      <c r="DL35" t="s">
        <v>630</v>
      </c>
      <c r="DM35">
        <v>4</v>
      </c>
      <c r="DN35" t="s">
        <v>593</v>
      </c>
      <c r="DO35">
        <v>1</v>
      </c>
    </row>
    <row r="36" spans="1:119" x14ac:dyDescent="0.2">
      <c r="A36">
        <f>ROW(Source!A44)</f>
        <v>44</v>
      </c>
      <c r="B36">
        <v>85057623</v>
      </c>
      <c r="C36">
        <v>85061005</v>
      </c>
      <c r="D36">
        <v>77306332</v>
      </c>
      <c r="E36">
        <v>114</v>
      </c>
      <c r="F36">
        <v>1</v>
      </c>
      <c r="G36">
        <v>1</v>
      </c>
      <c r="H36">
        <v>1</v>
      </c>
      <c r="I36" t="s">
        <v>619</v>
      </c>
      <c r="J36" t="s">
        <v>3</v>
      </c>
      <c r="K36" t="s">
        <v>620</v>
      </c>
      <c r="L36">
        <v>1191</v>
      </c>
      <c r="N36">
        <v>1013</v>
      </c>
      <c r="O36" t="s">
        <v>593</v>
      </c>
      <c r="P36" t="s">
        <v>593</v>
      </c>
      <c r="Q36">
        <v>1</v>
      </c>
      <c r="W36">
        <v>0</v>
      </c>
      <c r="X36">
        <v>-1991603921</v>
      </c>
      <c r="Y36">
        <f t="shared" si="0"/>
        <v>0.41</v>
      </c>
      <c r="AA36">
        <v>0</v>
      </c>
      <c r="AB36">
        <v>0</v>
      </c>
      <c r="AC36">
        <v>0</v>
      </c>
      <c r="AD36">
        <v>690.62</v>
      </c>
      <c r="AE36">
        <v>0</v>
      </c>
      <c r="AF36">
        <v>0</v>
      </c>
      <c r="AG36">
        <v>0</v>
      </c>
      <c r="AH36">
        <v>690.62</v>
      </c>
      <c r="AI36">
        <v>1</v>
      </c>
      <c r="AJ36">
        <v>1</v>
      </c>
      <c r="AK36">
        <v>1</v>
      </c>
      <c r="AL36">
        <v>1</v>
      </c>
      <c r="AM36">
        <v>-2</v>
      </c>
      <c r="AN36">
        <v>0</v>
      </c>
      <c r="AO36">
        <v>0</v>
      </c>
      <c r="AP36">
        <v>1</v>
      </c>
      <c r="AQ36">
        <v>1</v>
      </c>
      <c r="AR36">
        <v>0</v>
      </c>
      <c r="AS36" t="s">
        <v>3</v>
      </c>
      <c r="AT36">
        <v>0.41</v>
      </c>
      <c r="AU36" t="s">
        <v>3</v>
      </c>
      <c r="AV36">
        <v>1</v>
      </c>
      <c r="AW36">
        <v>2</v>
      </c>
      <c r="AX36">
        <v>85061011</v>
      </c>
      <c r="AY36">
        <v>2</v>
      </c>
      <c r="AZ36">
        <v>131072</v>
      </c>
      <c r="BA36">
        <v>36</v>
      </c>
      <c r="BB36">
        <v>1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283.1542</v>
      </c>
      <c r="BN36">
        <v>0.41</v>
      </c>
      <c r="BO36">
        <v>0</v>
      </c>
      <c r="BP36">
        <v>1</v>
      </c>
      <c r="BQ36">
        <v>0</v>
      </c>
      <c r="BR36">
        <v>0</v>
      </c>
      <c r="BS36">
        <v>0</v>
      </c>
      <c r="BT36">
        <v>283.1542</v>
      </c>
      <c r="BU36">
        <v>0.41</v>
      </c>
      <c r="BV36">
        <v>0</v>
      </c>
      <c r="BW36">
        <v>1</v>
      </c>
      <c r="CU36">
        <f>ROUND(AT36*Source!I44*AH36*AL36,2)</f>
        <v>0</v>
      </c>
      <c r="CV36">
        <f>ROUND(Y36*Source!I44,7)</f>
        <v>0</v>
      </c>
      <c r="CW36">
        <v>0</v>
      </c>
      <c r="CX36">
        <f>ROUND(Y36*Source!I44,7)</f>
        <v>0</v>
      </c>
      <c r="CY36">
        <f>AD36</f>
        <v>690.62</v>
      </c>
      <c r="CZ36">
        <f>AH36</f>
        <v>690.62</v>
      </c>
      <c r="DA36">
        <f>AL36</f>
        <v>1</v>
      </c>
      <c r="DB36">
        <f t="shared" si="1"/>
        <v>283.14999999999998</v>
      </c>
      <c r="DC36">
        <f t="shared" si="2"/>
        <v>0</v>
      </c>
      <c r="DD36" t="s">
        <v>3</v>
      </c>
      <c r="DE36" t="s">
        <v>3</v>
      </c>
      <c r="DF36">
        <f t="shared" si="6"/>
        <v>0</v>
      </c>
      <c r="DG36">
        <f>ROUND(ROUND(AF36,2)*CX36,2)</f>
        <v>0</v>
      </c>
      <c r="DH36">
        <f t="shared" si="4"/>
        <v>0</v>
      </c>
      <c r="DI36">
        <f t="shared" si="5"/>
        <v>0</v>
      </c>
      <c r="DJ36">
        <f>DI36</f>
        <v>0</v>
      </c>
      <c r="DK36">
        <v>1</v>
      </c>
      <c r="DL36" t="s">
        <v>3</v>
      </c>
      <c r="DM36">
        <v>0</v>
      </c>
      <c r="DN36" t="s">
        <v>3</v>
      </c>
      <c r="DO36">
        <v>0</v>
      </c>
    </row>
    <row r="37" spans="1:119" x14ac:dyDescent="0.2">
      <c r="A37">
        <f>ROW(Source!A44)</f>
        <v>44</v>
      </c>
      <c r="B37">
        <v>85057623</v>
      </c>
      <c r="C37">
        <v>85061005</v>
      </c>
      <c r="D37">
        <v>77306545</v>
      </c>
      <c r="E37">
        <v>114</v>
      </c>
      <c r="F37">
        <v>1</v>
      </c>
      <c r="G37">
        <v>1</v>
      </c>
      <c r="H37">
        <v>1</v>
      </c>
      <c r="I37" t="s">
        <v>601</v>
      </c>
      <c r="J37" t="s">
        <v>3</v>
      </c>
      <c r="K37" t="s">
        <v>602</v>
      </c>
      <c r="L37">
        <v>1191</v>
      </c>
      <c r="N37">
        <v>1013</v>
      </c>
      <c r="O37" t="s">
        <v>593</v>
      </c>
      <c r="P37" t="s">
        <v>593</v>
      </c>
      <c r="Q37">
        <v>1</v>
      </c>
      <c r="W37">
        <v>0</v>
      </c>
      <c r="X37">
        <v>-1417349443</v>
      </c>
      <c r="Y37">
        <f t="shared" si="0"/>
        <v>0.44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1</v>
      </c>
      <c r="AJ37">
        <v>1</v>
      </c>
      <c r="AK37">
        <v>1</v>
      </c>
      <c r="AL37">
        <v>1</v>
      </c>
      <c r="AM37">
        <v>-2</v>
      </c>
      <c r="AN37">
        <v>0</v>
      </c>
      <c r="AO37">
        <v>0</v>
      </c>
      <c r="AP37">
        <v>1</v>
      </c>
      <c r="AQ37">
        <v>1</v>
      </c>
      <c r="AR37">
        <v>0</v>
      </c>
      <c r="AS37" t="s">
        <v>3</v>
      </c>
      <c r="AT37">
        <v>0.44</v>
      </c>
      <c r="AU37" t="s">
        <v>3</v>
      </c>
      <c r="AV37">
        <v>2</v>
      </c>
      <c r="AW37">
        <v>2</v>
      </c>
      <c r="AX37">
        <v>85061012</v>
      </c>
      <c r="AY37">
        <v>1</v>
      </c>
      <c r="AZ37">
        <v>0</v>
      </c>
      <c r="BA37">
        <v>37</v>
      </c>
      <c r="BB37">
        <v>1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V37">
        <v>0</v>
      </c>
      <c r="CW37">
        <v>0</v>
      </c>
      <c r="CX37">
        <f>ROUND(Y37*Source!I44,7)</f>
        <v>0</v>
      </c>
      <c r="CY37">
        <f>AD37</f>
        <v>0</v>
      </c>
      <c r="CZ37">
        <f>AH37</f>
        <v>0</v>
      </c>
      <c r="DA37">
        <f>AL37</f>
        <v>1</v>
      </c>
      <c r="DB37">
        <f t="shared" si="1"/>
        <v>0</v>
      </c>
      <c r="DC37">
        <f t="shared" si="2"/>
        <v>0</v>
      </c>
      <c r="DD37" t="s">
        <v>3</v>
      </c>
      <c r="DE37" t="s">
        <v>3</v>
      </c>
      <c r="DF37">
        <f t="shared" si="6"/>
        <v>0</v>
      </c>
      <c r="DG37">
        <f>ROUND(ROUND(AF37,2)*CX37,2)</f>
        <v>0</v>
      </c>
      <c r="DH37">
        <f t="shared" si="4"/>
        <v>0</v>
      </c>
      <c r="DI37">
        <f t="shared" si="5"/>
        <v>0</v>
      </c>
      <c r="DJ37">
        <f>DI37</f>
        <v>0</v>
      </c>
      <c r="DK37">
        <v>0</v>
      </c>
      <c r="DL37" t="s">
        <v>3</v>
      </c>
      <c r="DM37">
        <v>0</v>
      </c>
      <c r="DN37" t="s">
        <v>3</v>
      </c>
      <c r="DO37">
        <v>0</v>
      </c>
    </row>
    <row r="38" spans="1:119" x14ac:dyDescent="0.2">
      <c r="A38">
        <f>ROW(Source!A44)</f>
        <v>44</v>
      </c>
      <c r="B38">
        <v>85057623</v>
      </c>
      <c r="C38">
        <v>85061005</v>
      </c>
      <c r="D38">
        <v>77430988</v>
      </c>
      <c r="E38">
        <v>1</v>
      </c>
      <c r="F38">
        <v>1</v>
      </c>
      <c r="G38">
        <v>1</v>
      </c>
      <c r="H38">
        <v>2</v>
      </c>
      <c r="I38" t="s">
        <v>621</v>
      </c>
      <c r="J38" t="s">
        <v>622</v>
      </c>
      <c r="K38" t="s">
        <v>623</v>
      </c>
      <c r="L38">
        <v>1368</v>
      </c>
      <c r="N38">
        <v>1011</v>
      </c>
      <c r="O38" t="s">
        <v>606</v>
      </c>
      <c r="P38" t="s">
        <v>606</v>
      </c>
      <c r="Q38">
        <v>1</v>
      </c>
      <c r="W38">
        <v>0</v>
      </c>
      <c r="X38">
        <v>-468861091</v>
      </c>
      <c r="Y38">
        <f t="shared" si="0"/>
        <v>0.22</v>
      </c>
      <c r="AA38">
        <v>0</v>
      </c>
      <c r="AB38">
        <v>1626.29</v>
      </c>
      <c r="AC38">
        <v>1090.46</v>
      </c>
      <c r="AD38">
        <v>0</v>
      </c>
      <c r="AE38">
        <v>0</v>
      </c>
      <c r="AF38">
        <v>1626.29</v>
      </c>
      <c r="AG38">
        <v>1090.46</v>
      </c>
      <c r="AH38">
        <v>0</v>
      </c>
      <c r="AI38">
        <v>1</v>
      </c>
      <c r="AJ38">
        <v>1</v>
      </c>
      <c r="AK38">
        <v>1</v>
      </c>
      <c r="AL38">
        <v>1</v>
      </c>
      <c r="AM38">
        <v>-2</v>
      </c>
      <c r="AN38">
        <v>0</v>
      </c>
      <c r="AO38">
        <v>0</v>
      </c>
      <c r="AP38">
        <v>1</v>
      </c>
      <c r="AQ38">
        <v>1</v>
      </c>
      <c r="AR38">
        <v>0</v>
      </c>
      <c r="AS38" t="s">
        <v>3</v>
      </c>
      <c r="AT38">
        <v>0.22</v>
      </c>
      <c r="AU38" t="s">
        <v>3</v>
      </c>
      <c r="AV38">
        <v>1</v>
      </c>
      <c r="AW38">
        <v>2</v>
      </c>
      <c r="AX38">
        <v>85061013</v>
      </c>
      <c r="AY38">
        <v>1</v>
      </c>
      <c r="AZ38">
        <v>0</v>
      </c>
      <c r="BA38">
        <v>38</v>
      </c>
      <c r="BB38">
        <v>1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357.78379999999999</v>
      </c>
      <c r="BL38">
        <v>239.90120000000002</v>
      </c>
      <c r="BM38">
        <v>0</v>
      </c>
      <c r="BN38">
        <v>0</v>
      </c>
      <c r="BO38">
        <v>0.22</v>
      </c>
      <c r="BP38">
        <v>1</v>
      </c>
      <c r="BQ38">
        <v>0</v>
      </c>
      <c r="BR38">
        <v>357.78379999999999</v>
      </c>
      <c r="BS38">
        <v>239.90120000000002</v>
      </c>
      <c r="BT38">
        <v>0</v>
      </c>
      <c r="BU38">
        <v>0</v>
      </c>
      <c r="BV38">
        <v>0.22</v>
      </c>
      <c r="BW38">
        <v>1</v>
      </c>
      <c r="CV38">
        <v>0</v>
      </c>
      <c r="CW38">
        <f>ROUND(Y38*Source!I44*DO38,7)</f>
        <v>0</v>
      </c>
      <c r="CX38">
        <f>ROUND(Y38*Source!I44,7)</f>
        <v>0</v>
      </c>
      <c r="CY38">
        <f>AB38</f>
        <v>1626.29</v>
      </c>
      <c r="CZ38">
        <f>AF38</f>
        <v>1626.29</v>
      </c>
      <c r="DA38">
        <f>AJ38</f>
        <v>1</v>
      </c>
      <c r="DB38">
        <f t="shared" si="1"/>
        <v>357.78</v>
      </c>
      <c r="DC38">
        <f t="shared" si="2"/>
        <v>239.9</v>
      </c>
      <c r="DD38" t="s">
        <v>3</v>
      </c>
      <c r="DE38" t="s">
        <v>3</v>
      </c>
      <c r="DF38">
        <f t="shared" si="6"/>
        <v>0</v>
      </c>
      <c r="DG38">
        <f>ROUND(ROUND(AF38,2)*CX38,2)</f>
        <v>0</v>
      </c>
      <c r="DH38">
        <f t="shared" si="4"/>
        <v>0</v>
      </c>
      <c r="DI38">
        <f t="shared" si="5"/>
        <v>0</v>
      </c>
      <c r="DJ38">
        <f>DG38+DH38</f>
        <v>0</v>
      </c>
      <c r="DK38">
        <v>1</v>
      </c>
      <c r="DL38" t="s">
        <v>607</v>
      </c>
      <c r="DM38">
        <v>6</v>
      </c>
      <c r="DN38" t="s">
        <v>593</v>
      </c>
      <c r="DO38">
        <v>1</v>
      </c>
    </row>
    <row r="39" spans="1:119" x14ac:dyDescent="0.2">
      <c r="A39">
        <f>ROW(Source!A44)</f>
        <v>44</v>
      </c>
      <c r="B39">
        <v>85057623</v>
      </c>
      <c r="C39">
        <v>85061005</v>
      </c>
      <c r="D39">
        <v>77431943</v>
      </c>
      <c r="E39">
        <v>1</v>
      </c>
      <c r="F39">
        <v>1</v>
      </c>
      <c r="G39">
        <v>1</v>
      </c>
      <c r="H39">
        <v>2</v>
      </c>
      <c r="I39" t="s">
        <v>624</v>
      </c>
      <c r="J39" t="s">
        <v>625</v>
      </c>
      <c r="K39" t="s">
        <v>626</v>
      </c>
      <c r="L39">
        <v>1368</v>
      </c>
      <c r="N39">
        <v>1011</v>
      </c>
      <c r="O39" t="s">
        <v>606</v>
      </c>
      <c r="P39" t="s">
        <v>606</v>
      </c>
      <c r="Q39">
        <v>1</v>
      </c>
      <c r="W39">
        <v>0</v>
      </c>
      <c r="X39">
        <v>1571464010</v>
      </c>
      <c r="Y39">
        <f t="shared" si="0"/>
        <v>0.22</v>
      </c>
      <c r="AA39">
        <v>0</v>
      </c>
      <c r="AB39">
        <v>13.86</v>
      </c>
      <c r="AC39">
        <v>0</v>
      </c>
      <c r="AD39">
        <v>0</v>
      </c>
      <c r="AE39">
        <v>0</v>
      </c>
      <c r="AF39">
        <v>13.86</v>
      </c>
      <c r="AG39">
        <v>0</v>
      </c>
      <c r="AH39">
        <v>0</v>
      </c>
      <c r="AI39">
        <v>1</v>
      </c>
      <c r="AJ39">
        <v>1</v>
      </c>
      <c r="AK39">
        <v>1</v>
      </c>
      <c r="AL39">
        <v>1</v>
      </c>
      <c r="AM39">
        <v>-2</v>
      </c>
      <c r="AN39">
        <v>0</v>
      </c>
      <c r="AO39">
        <v>0</v>
      </c>
      <c r="AP39">
        <v>1</v>
      </c>
      <c r="AQ39">
        <v>1</v>
      </c>
      <c r="AR39">
        <v>0</v>
      </c>
      <c r="AS39" t="s">
        <v>3</v>
      </c>
      <c r="AT39">
        <v>0.22</v>
      </c>
      <c r="AU39" t="s">
        <v>3</v>
      </c>
      <c r="AV39">
        <v>1</v>
      </c>
      <c r="AW39">
        <v>2</v>
      </c>
      <c r="AX39">
        <v>85061014</v>
      </c>
      <c r="AY39">
        <v>1</v>
      </c>
      <c r="AZ39">
        <v>0</v>
      </c>
      <c r="BA39">
        <v>39</v>
      </c>
      <c r="BB39">
        <v>1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3.0491999999999999</v>
      </c>
      <c r="BL39">
        <v>0</v>
      </c>
      <c r="BM39">
        <v>0</v>
      </c>
      <c r="BN39">
        <v>0</v>
      </c>
      <c r="BO39">
        <v>0</v>
      </c>
      <c r="BP39">
        <v>1</v>
      </c>
      <c r="BQ39">
        <v>0</v>
      </c>
      <c r="BR39">
        <v>3.0491999999999999</v>
      </c>
      <c r="BS39">
        <v>0</v>
      </c>
      <c r="BT39">
        <v>0</v>
      </c>
      <c r="BU39">
        <v>0</v>
      </c>
      <c r="BV39">
        <v>0</v>
      </c>
      <c r="BW39">
        <v>1</v>
      </c>
      <c r="CV39">
        <v>0</v>
      </c>
      <c r="CW39">
        <f>ROUND(Y39*Source!I44*DO39,7)</f>
        <v>0</v>
      </c>
      <c r="CX39">
        <f>ROUND(Y39*Source!I44,7)</f>
        <v>0</v>
      </c>
      <c r="CY39">
        <f>AB39</f>
        <v>13.86</v>
      </c>
      <c r="CZ39">
        <f>AF39</f>
        <v>13.86</v>
      </c>
      <c r="DA39">
        <f>AJ39</f>
        <v>1</v>
      </c>
      <c r="DB39">
        <f t="shared" si="1"/>
        <v>3.05</v>
      </c>
      <c r="DC39">
        <f t="shared" si="2"/>
        <v>0</v>
      </c>
      <c r="DD39" t="s">
        <v>3</v>
      </c>
      <c r="DE39" t="s">
        <v>3</v>
      </c>
      <c r="DF39">
        <f t="shared" ref="DF39:DF60" si="8">ROUND(ROUND(AE39,2)*CX39,2)</f>
        <v>0</v>
      </c>
      <c r="DG39">
        <f>ROUND(ROUND(AF39,2)*CX39,2)</f>
        <v>0</v>
      </c>
      <c r="DH39">
        <f t="shared" si="4"/>
        <v>0</v>
      </c>
      <c r="DI39">
        <f t="shared" si="5"/>
        <v>0</v>
      </c>
      <c r="DJ39">
        <f>DG39+DH39</f>
        <v>0</v>
      </c>
      <c r="DK39">
        <v>1</v>
      </c>
      <c r="DL39" t="s">
        <v>3</v>
      </c>
      <c r="DM39">
        <v>0</v>
      </c>
      <c r="DN39" t="s">
        <v>3</v>
      </c>
      <c r="DO39">
        <v>0</v>
      </c>
    </row>
    <row r="40" spans="1:119" x14ac:dyDescent="0.2">
      <c r="A40">
        <f>ROW(Source!A44)</f>
        <v>44</v>
      </c>
      <c r="B40">
        <v>85057623</v>
      </c>
      <c r="C40">
        <v>85061005</v>
      </c>
      <c r="D40">
        <v>77431961</v>
      </c>
      <c r="E40">
        <v>1</v>
      </c>
      <c r="F40">
        <v>1</v>
      </c>
      <c r="G40">
        <v>1</v>
      </c>
      <c r="H40">
        <v>2</v>
      </c>
      <c r="I40" t="s">
        <v>627</v>
      </c>
      <c r="J40" t="s">
        <v>628</v>
      </c>
      <c r="K40" t="s">
        <v>629</v>
      </c>
      <c r="L40">
        <v>1368</v>
      </c>
      <c r="N40">
        <v>1011</v>
      </c>
      <c r="O40" t="s">
        <v>606</v>
      </c>
      <c r="P40" t="s">
        <v>606</v>
      </c>
      <c r="Q40">
        <v>1</v>
      </c>
      <c r="W40">
        <v>0</v>
      </c>
      <c r="X40">
        <v>-662053402</v>
      </c>
      <c r="Y40">
        <f t="shared" si="0"/>
        <v>0.22</v>
      </c>
      <c r="AA40">
        <v>0</v>
      </c>
      <c r="AB40">
        <v>634.32000000000005</v>
      </c>
      <c r="AC40">
        <v>811.79</v>
      </c>
      <c r="AD40">
        <v>0</v>
      </c>
      <c r="AE40">
        <v>0</v>
      </c>
      <c r="AF40">
        <v>487.94</v>
      </c>
      <c r="AG40">
        <v>811.79</v>
      </c>
      <c r="AH40">
        <v>0</v>
      </c>
      <c r="AI40">
        <v>1</v>
      </c>
      <c r="AJ40">
        <v>1.3</v>
      </c>
      <c r="AK40">
        <v>1</v>
      </c>
      <c r="AL40">
        <v>1</v>
      </c>
      <c r="AM40">
        <v>2</v>
      </c>
      <c r="AN40">
        <v>0</v>
      </c>
      <c r="AO40">
        <v>0</v>
      </c>
      <c r="AP40">
        <v>1</v>
      </c>
      <c r="AQ40">
        <v>1</v>
      </c>
      <c r="AR40">
        <v>0</v>
      </c>
      <c r="AS40" t="s">
        <v>3</v>
      </c>
      <c r="AT40">
        <v>0.22</v>
      </c>
      <c r="AU40" t="s">
        <v>3</v>
      </c>
      <c r="AV40">
        <v>1</v>
      </c>
      <c r="AW40">
        <v>2</v>
      </c>
      <c r="AX40">
        <v>85061015</v>
      </c>
      <c r="AY40">
        <v>2</v>
      </c>
      <c r="AZ40">
        <v>65536</v>
      </c>
      <c r="BA40">
        <v>40</v>
      </c>
      <c r="BB40">
        <v>1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107.3468</v>
      </c>
      <c r="BL40">
        <v>178.59379999999999</v>
      </c>
      <c r="BM40">
        <v>0</v>
      </c>
      <c r="BN40">
        <v>0</v>
      </c>
      <c r="BO40">
        <v>0.22</v>
      </c>
      <c r="BP40">
        <v>1</v>
      </c>
      <c r="BQ40">
        <v>0</v>
      </c>
      <c r="BR40">
        <v>107.3468</v>
      </c>
      <c r="BS40">
        <v>178.59379999999999</v>
      </c>
      <c r="BT40">
        <v>0</v>
      </c>
      <c r="BU40">
        <v>0</v>
      </c>
      <c r="BV40">
        <v>0.22</v>
      </c>
      <c r="BW40">
        <v>1</v>
      </c>
      <c r="CV40">
        <v>0</v>
      </c>
      <c r="CW40">
        <f>ROUND(Y40*Source!I44*DO40,7)</f>
        <v>0</v>
      </c>
      <c r="CX40">
        <f>ROUND(Y40*Source!I44,7)</f>
        <v>0</v>
      </c>
      <c r="CY40">
        <f>AB40</f>
        <v>634.32000000000005</v>
      </c>
      <c r="CZ40">
        <f>AF40</f>
        <v>487.94</v>
      </c>
      <c r="DA40">
        <f>AJ40</f>
        <v>1.3</v>
      </c>
      <c r="DB40">
        <f t="shared" si="1"/>
        <v>107.35</v>
      </c>
      <c r="DC40">
        <f t="shared" si="2"/>
        <v>178.59</v>
      </c>
      <c r="DD40" t="s">
        <v>3</v>
      </c>
      <c r="DE40" t="s">
        <v>3</v>
      </c>
      <c r="DF40">
        <f t="shared" si="8"/>
        <v>0</v>
      </c>
      <c r="DG40">
        <f>ROUND(ROUND(AF40*AJ40,2)*CX40,2)</f>
        <v>0</v>
      </c>
      <c r="DH40">
        <f t="shared" si="4"/>
        <v>0</v>
      </c>
      <c r="DI40">
        <f t="shared" si="5"/>
        <v>0</v>
      </c>
      <c r="DJ40">
        <f>DG40+DH40</f>
        <v>0</v>
      </c>
      <c r="DK40">
        <v>0</v>
      </c>
      <c r="DL40" t="s">
        <v>630</v>
      </c>
      <c r="DM40">
        <v>4</v>
      </c>
      <c r="DN40" t="s">
        <v>593</v>
      </c>
      <c r="DO40">
        <v>1</v>
      </c>
    </row>
    <row r="41" spans="1:119" x14ac:dyDescent="0.2">
      <c r="A41">
        <f>ROW(Source!A46)</f>
        <v>46</v>
      </c>
      <c r="B41">
        <v>85057682</v>
      </c>
      <c r="C41">
        <v>85061017</v>
      </c>
      <c r="D41">
        <v>83777477</v>
      </c>
      <c r="E41">
        <v>117</v>
      </c>
      <c r="F41">
        <v>1</v>
      </c>
      <c r="G41">
        <v>1</v>
      </c>
      <c r="H41">
        <v>1</v>
      </c>
      <c r="I41" t="s">
        <v>619</v>
      </c>
      <c r="J41" t="s">
        <v>3</v>
      </c>
      <c r="K41" t="s">
        <v>620</v>
      </c>
      <c r="L41">
        <v>1191</v>
      </c>
      <c r="N41">
        <v>1013</v>
      </c>
      <c r="O41" t="s">
        <v>593</v>
      </c>
      <c r="P41" t="s">
        <v>593</v>
      </c>
      <c r="Q41">
        <v>1</v>
      </c>
      <c r="W41">
        <v>0</v>
      </c>
      <c r="X41">
        <v>-1991603921</v>
      </c>
      <c r="Y41">
        <f t="shared" si="0"/>
        <v>0.25</v>
      </c>
      <c r="AA41">
        <v>0</v>
      </c>
      <c r="AB41">
        <v>0</v>
      </c>
      <c r="AC41">
        <v>0</v>
      </c>
      <c r="AD41">
        <v>690.62</v>
      </c>
      <c r="AE41">
        <v>0</v>
      </c>
      <c r="AF41">
        <v>0</v>
      </c>
      <c r="AG41">
        <v>0</v>
      </c>
      <c r="AH41">
        <v>690.62</v>
      </c>
      <c r="AI41">
        <v>1</v>
      </c>
      <c r="AJ41">
        <v>1</v>
      </c>
      <c r="AK41">
        <v>1</v>
      </c>
      <c r="AL41">
        <v>1</v>
      </c>
      <c r="AM41">
        <v>-2</v>
      </c>
      <c r="AN41">
        <v>0</v>
      </c>
      <c r="AO41">
        <v>0</v>
      </c>
      <c r="AP41">
        <v>1</v>
      </c>
      <c r="AQ41">
        <v>1</v>
      </c>
      <c r="AR41">
        <v>0</v>
      </c>
      <c r="AS41" t="s">
        <v>3</v>
      </c>
      <c r="AT41">
        <v>0.25</v>
      </c>
      <c r="AU41" t="s">
        <v>3</v>
      </c>
      <c r="AV41">
        <v>1</v>
      </c>
      <c r="AW41">
        <v>2</v>
      </c>
      <c r="AX41">
        <v>85061022</v>
      </c>
      <c r="AY41">
        <v>1</v>
      </c>
      <c r="AZ41">
        <v>0</v>
      </c>
      <c r="BA41">
        <v>41</v>
      </c>
      <c r="BB41">
        <v>1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172.655</v>
      </c>
      <c r="BN41">
        <v>0.25</v>
      </c>
      <c r="BO41">
        <v>0</v>
      </c>
      <c r="BP41">
        <v>1</v>
      </c>
      <c r="BQ41">
        <v>0</v>
      </c>
      <c r="BR41">
        <v>0</v>
      </c>
      <c r="BS41">
        <v>0</v>
      </c>
      <c r="BT41">
        <v>172.655</v>
      </c>
      <c r="BU41">
        <v>0.25</v>
      </c>
      <c r="BV41">
        <v>0</v>
      </c>
      <c r="BW41">
        <v>1</v>
      </c>
      <c r="CU41">
        <f>ROUND(AT41*Source!I46*AH41*AL41,2)</f>
        <v>0</v>
      </c>
      <c r="CV41">
        <f>ROUND(Y41*Source!I46,7)</f>
        <v>0</v>
      </c>
      <c r="CW41">
        <v>0</v>
      </c>
      <c r="CX41">
        <f>ROUND(Y41*Source!I46,7)</f>
        <v>0</v>
      </c>
      <c r="CY41">
        <f>AD41</f>
        <v>690.62</v>
      </c>
      <c r="CZ41">
        <f>AH41</f>
        <v>690.62</v>
      </c>
      <c r="DA41">
        <f>AL41</f>
        <v>1</v>
      </c>
      <c r="DB41">
        <f t="shared" si="1"/>
        <v>172.66</v>
      </c>
      <c r="DC41">
        <f t="shared" si="2"/>
        <v>0</v>
      </c>
      <c r="DD41" t="s">
        <v>3</v>
      </c>
      <c r="DE41" t="s">
        <v>3</v>
      </c>
      <c r="DF41">
        <f t="shared" si="8"/>
        <v>0</v>
      </c>
      <c r="DG41">
        <f>ROUND(ROUND(AF41,2)*CX41,2)</f>
        <v>0</v>
      </c>
      <c r="DH41">
        <f t="shared" si="4"/>
        <v>0</v>
      </c>
      <c r="DI41">
        <f t="shared" si="5"/>
        <v>0</v>
      </c>
      <c r="DJ41">
        <f>DI41</f>
        <v>0</v>
      </c>
      <c r="DK41">
        <v>1</v>
      </c>
      <c r="DL41" t="s">
        <v>3</v>
      </c>
      <c r="DM41">
        <v>0</v>
      </c>
      <c r="DN41" t="s">
        <v>3</v>
      </c>
      <c r="DO41">
        <v>0</v>
      </c>
    </row>
    <row r="42" spans="1:119" x14ac:dyDescent="0.2">
      <c r="A42">
        <f>ROW(Source!A46)</f>
        <v>46</v>
      </c>
      <c r="B42">
        <v>85057682</v>
      </c>
      <c r="C42">
        <v>85061017</v>
      </c>
      <c r="D42">
        <v>83777689</v>
      </c>
      <c r="E42">
        <v>117</v>
      </c>
      <c r="F42">
        <v>1</v>
      </c>
      <c r="G42">
        <v>1</v>
      </c>
      <c r="H42">
        <v>1</v>
      </c>
      <c r="I42" t="s">
        <v>601</v>
      </c>
      <c r="J42" t="s">
        <v>3</v>
      </c>
      <c r="K42" t="s">
        <v>602</v>
      </c>
      <c r="L42">
        <v>1191</v>
      </c>
      <c r="N42">
        <v>1013</v>
      </c>
      <c r="O42" t="s">
        <v>593</v>
      </c>
      <c r="P42" t="s">
        <v>593</v>
      </c>
      <c r="Q42">
        <v>1</v>
      </c>
      <c r="W42">
        <v>0</v>
      </c>
      <c r="X42">
        <v>-1417349443</v>
      </c>
      <c r="Y42">
        <f t="shared" si="0"/>
        <v>0.14000000000000001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1</v>
      </c>
      <c r="AJ42">
        <v>1</v>
      </c>
      <c r="AK42">
        <v>1</v>
      </c>
      <c r="AL42">
        <v>1</v>
      </c>
      <c r="AM42">
        <v>-2</v>
      </c>
      <c r="AN42">
        <v>0</v>
      </c>
      <c r="AO42">
        <v>0</v>
      </c>
      <c r="AP42">
        <v>1</v>
      </c>
      <c r="AQ42">
        <v>1</v>
      </c>
      <c r="AR42">
        <v>0</v>
      </c>
      <c r="AS42" t="s">
        <v>3</v>
      </c>
      <c r="AT42">
        <v>0.14000000000000001</v>
      </c>
      <c r="AU42" t="s">
        <v>3</v>
      </c>
      <c r="AV42">
        <v>2</v>
      </c>
      <c r="AW42">
        <v>2</v>
      </c>
      <c r="AX42">
        <v>85061023</v>
      </c>
      <c r="AY42">
        <v>1</v>
      </c>
      <c r="AZ42">
        <v>0</v>
      </c>
      <c r="BA42">
        <v>42</v>
      </c>
      <c r="BB42">
        <v>1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V42">
        <v>0</v>
      </c>
      <c r="CW42">
        <v>0</v>
      </c>
      <c r="CX42">
        <f>ROUND(Y42*Source!I46,7)</f>
        <v>0</v>
      </c>
      <c r="CY42">
        <f>AD42</f>
        <v>0</v>
      </c>
      <c r="CZ42">
        <f>AH42</f>
        <v>0</v>
      </c>
      <c r="DA42">
        <f>AL42</f>
        <v>1</v>
      </c>
      <c r="DB42">
        <f t="shared" si="1"/>
        <v>0</v>
      </c>
      <c r="DC42">
        <f t="shared" si="2"/>
        <v>0</v>
      </c>
      <c r="DD42" t="s">
        <v>3</v>
      </c>
      <c r="DE42" t="s">
        <v>3</v>
      </c>
      <c r="DF42">
        <f t="shared" si="8"/>
        <v>0</v>
      </c>
      <c r="DG42">
        <f>ROUND(ROUND(AF42,2)*CX42,2)</f>
        <v>0</v>
      </c>
      <c r="DH42">
        <f t="shared" si="4"/>
        <v>0</v>
      </c>
      <c r="DI42">
        <f t="shared" si="5"/>
        <v>0</v>
      </c>
      <c r="DJ42">
        <f>DI42</f>
        <v>0</v>
      </c>
      <c r="DK42">
        <v>0</v>
      </c>
      <c r="DL42" t="s">
        <v>3</v>
      </c>
      <c r="DM42">
        <v>0</v>
      </c>
      <c r="DN42" t="s">
        <v>3</v>
      </c>
      <c r="DO42">
        <v>0</v>
      </c>
    </row>
    <row r="43" spans="1:119" x14ac:dyDescent="0.2">
      <c r="A43">
        <f>ROW(Source!A46)</f>
        <v>46</v>
      </c>
      <c r="B43">
        <v>85057682</v>
      </c>
      <c r="C43">
        <v>85061017</v>
      </c>
      <c r="D43">
        <v>83785137</v>
      </c>
      <c r="E43">
        <v>1</v>
      </c>
      <c r="F43">
        <v>1</v>
      </c>
      <c r="G43">
        <v>1</v>
      </c>
      <c r="H43">
        <v>2</v>
      </c>
      <c r="I43" t="s">
        <v>624</v>
      </c>
      <c r="J43" t="s">
        <v>625</v>
      </c>
      <c r="K43" t="s">
        <v>626</v>
      </c>
      <c r="L43">
        <v>1368</v>
      </c>
      <c r="N43">
        <v>1011</v>
      </c>
      <c r="O43" t="s">
        <v>606</v>
      </c>
      <c r="P43" t="s">
        <v>606</v>
      </c>
      <c r="Q43">
        <v>1</v>
      </c>
      <c r="W43">
        <v>0</v>
      </c>
      <c r="X43">
        <v>1256142057</v>
      </c>
      <c r="Y43">
        <f t="shared" si="0"/>
        <v>0.14000000000000001</v>
      </c>
      <c r="AA43">
        <v>0</v>
      </c>
      <c r="AB43">
        <v>13.86</v>
      </c>
      <c r="AC43">
        <v>0</v>
      </c>
      <c r="AD43">
        <v>0</v>
      </c>
      <c r="AE43">
        <v>0</v>
      </c>
      <c r="AF43">
        <v>13.86</v>
      </c>
      <c r="AG43">
        <v>0</v>
      </c>
      <c r="AH43">
        <v>0</v>
      </c>
      <c r="AI43">
        <v>1</v>
      </c>
      <c r="AJ43">
        <v>1</v>
      </c>
      <c r="AK43">
        <v>1</v>
      </c>
      <c r="AL43">
        <v>1</v>
      </c>
      <c r="AM43">
        <v>-2</v>
      </c>
      <c r="AN43">
        <v>0</v>
      </c>
      <c r="AO43">
        <v>0</v>
      </c>
      <c r="AP43">
        <v>1</v>
      </c>
      <c r="AQ43">
        <v>1</v>
      </c>
      <c r="AR43">
        <v>0</v>
      </c>
      <c r="AS43" t="s">
        <v>3</v>
      </c>
      <c r="AT43">
        <v>0.14000000000000001</v>
      </c>
      <c r="AU43" t="s">
        <v>3</v>
      </c>
      <c r="AV43">
        <v>1</v>
      </c>
      <c r="AW43">
        <v>2</v>
      </c>
      <c r="AX43">
        <v>85061024</v>
      </c>
      <c r="AY43">
        <v>1</v>
      </c>
      <c r="AZ43">
        <v>0</v>
      </c>
      <c r="BA43">
        <v>43</v>
      </c>
      <c r="BB43">
        <v>1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1.9404000000000001</v>
      </c>
      <c r="BL43">
        <v>0</v>
      </c>
      <c r="BM43">
        <v>0</v>
      </c>
      <c r="BN43">
        <v>0</v>
      </c>
      <c r="BO43">
        <v>0</v>
      </c>
      <c r="BP43">
        <v>1</v>
      </c>
      <c r="BQ43">
        <v>0</v>
      </c>
      <c r="BR43">
        <v>1.9404000000000001</v>
      </c>
      <c r="BS43">
        <v>0</v>
      </c>
      <c r="BT43">
        <v>0</v>
      </c>
      <c r="BU43">
        <v>0</v>
      </c>
      <c r="BV43">
        <v>0</v>
      </c>
      <c r="BW43">
        <v>1</v>
      </c>
      <c r="CV43">
        <v>0</v>
      </c>
      <c r="CW43">
        <f>ROUND(Y43*Source!I46*DO43,7)</f>
        <v>0</v>
      </c>
      <c r="CX43">
        <f>ROUND(Y43*Source!I46,7)</f>
        <v>0</v>
      </c>
      <c r="CY43">
        <f>AB43</f>
        <v>13.86</v>
      </c>
      <c r="CZ43">
        <f>AF43</f>
        <v>13.86</v>
      </c>
      <c r="DA43">
        <f>AJ43</f>
        <v>1</v>
      </c>
      <c r="DB43">
        <f t="shared" si="1"/>
        <v>1.94</v>
      </c>
      <c r="DC43">
        <f t="shared" si="2"/>
        <v>0</v>
      </c>
      <c r="DD43" t="s">
        <v>3</v>
      </c>
      <c r="DE43" t="s">
        <v>3</v>
      </c>
      <c r="DF43">
        <f t="shared" si="8"/>
        <v>0</v>
      </c>
      <c r="DG43">
        <f>ROUND(ROUND(AF43,2)*CX43,2)</f>
        <v>0</v>
      </c>
      <c r="DH43">
        <f t="shared" si="4"/>
        <v>0</v>
      </c>
      <c r="DI43">
        <f t="shared" si="5"/>
        <v>0</v>
      </c>
      <c r="DJ43">
        <f>DG43+DH43</f>
        <v>0</v>
      </c>
      <c r="DK43">
        <v>1</v>
      </c>
      <c r="DL43" t="s">
        <v>3</v>
      </c>
      <c r="DM43">
        <v>0</v>
      </c>
      <c r="DN43" t="s">
        <v>3</v>
      </c>
      <c r="DO43">
        <v>0</v>
      </c>
    </row>
    <row r="44" spans="1:119" x14ac:dyDescent="0.2">
      <c r="A44">
        <f>ROW(Source!A46)</f>
        <v>46</v>
      </c>
      <c r="B44">
        <v>85057682</v>
      </c>
      <c r="C44">
        <v>85061017</v>
      </c>
      <c r="D44">
        <v>83785155</v>
      </c>
      <c r="E44">
        <v>1</v>
      </c>
      <c r="F44">
        <v>1</v>
      </c>
      <c r="G44">
        <v>1</v>
      </c>
      <c r="H44">
        <v>2</v>
      </c>
      <c r="I44" t="s">
        <v>627</v>
      </c>
      <c r="J44" t="s">
        <v>628</v>
      </c>
      <c r="K44" t="s">
        <v>629</v>
      </c>
      <c r="L44">
        <v>1368</v>
      </c>
      <c r="N44">
        <v>1011</v>
      </c>
      <c r="O44" t="s">
        <v>606</v>
      </c>
      <c r="P44" t="s">
        <v>606</v>
      </c>
      <c r="Q44">
        <v>1</v>
      </c>
      <c r="W44">
        <v>0</v>
      </c>
      <c r="X44">
        <v>1638899965</v>
      </c>
      <c r="Y44">
        <f t="shared" si="0"/>
        <v>0.14000000000000001</v>
      </c>
      <c r="AA44">
        <v>0</v>
      </c>
      <c r="AB44">
        <v>634.32000000000005</v>
      </c>
      <c r="AC44">
        <v>811.79</v>
      </c>
      <c r="AD44">
        <v>0</v>
      </c>
      <c r="AE44">
        <v>0</v>
      </c>
      <c r="AF44">
        <v>487.94</v>
      </c>
      <c r="AG44">
        <v>811.79</v>
      </c>
      <c r="AH44">
        <v>0</v>
      </c>
      <c r="AI44">
        <v>1</v>
      </c>
      <c r="AJ44">
        <v>1.3</v>
      </c>
      <c r="AK44">
        <v>1</v>
      </c>
      <c r="AL44">
        <v>1</v>
      </c>
      <c r="AM44">
        <v>2</v>
      </c>
      <c r="AN44">
        <v>0</v>
      </c>
      <c r="AO44">
        <v>0</v>
      </c>
      <c r="AP44">
        <v>1</v>
      </c>
      <c r="AQ44">
        <v>1</v>
      </c>
      <c r="AR44">
        <v>0</v>
      </c>
      <c r="AS44" t="s">
        <v>3</v>
      </c>
      <c r="AT44">
        <v>0.14000000000000001</v>
      </c>
      <c r="AU44" t="s">
        <v>3</v>
      </c>
      <c r="AV44">
        <v>1</v>
      </c>
      <c r="AW44">
        <v>2</v>
      </c>
      <c r="AX44">
        <v>85061025</v>
      </c>
      <c r="AY44">
        <v>1</v>
      </c>
      <c r="AZ44">
        <v>0</v>
      </c>
      <c r="BA44">
        <v>44</v>
      </c>
      <c r="BB44">
        <v>1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68.311600000000013</v>
      </c>
      <c r="BL44">
        <v>113.65060000000001</v>
      </c>
      <c r="BM44">
        <v>0</v>
      </c>
      <c r="BN44">
        <v>0</v>
      </c>
      <c r="BO44">
        <v>0.14000000000000001</v>
      </c>
      <c r="BP44">
        <v>1</v>
      </c>
      <c r="BQ44">
        <v>0</v>
      </c>
      <c r="BR44">
        <v>68.311600000000013</v>
      </c>
      <c r="BS44">
        <v>113.65060000000001</v>
      </c>
      <c r="BT44">
        <v>0</v>
      </c>
      <c r="BU44">
        <v>0</v>
      </c>
      <c r="BV44">
        <v>0.14000000000000001</v>
      </c>
      <c r="BW44">
        <v>1</v>
      </c>
      <c r="CV44">
        <v>0</v>
      </c>
      <c r="CW44">
        <f>ROUND(Y44*Source!I46*DO44,7)</f>
        <v>0</v>
      </c>
      <c r="CX44">
        <f>ROUND(Y44*Source!I46,7)</f>
        <v>0</v>
      </c>
      <c r="CY44">
        <f>AB44</f>
        <v>634.32000000000005</v>
      </c>
      <c r="CZ44">
        <f>AF44</f>
        <v>487.94</v>
      </c>
      <c r="DA44">
        <f>AJ44</f>
        <v>1.3</v>
      </c>
      <c r="DB44">
        <f t="shared" si="1"/>
        <v>68.31</v>
      </c>
      <c r="DC44">
        <f t="shared" si="2"/>
        <v>113.65</v>
      </c>
      <c r="DD44" t="s">
        <v>3</v>
      </c>
      <c r="DE44" t="s">
        <v>3</v>
      </c>
      <c r="DF44">
        <f t="shared" si="8"/>
        <v>0</v>
      </c>
      <c r="DG44">
        <f>ROUND(ROUND(AF44*AJ44,2)*CX44,2)</f>
        <v>0</v>
      </c>
      <c r="DH44">
        <f t="shared" si="4"/>
        <v>0</v>
      </c>
      <c r="DI44">
        <f t="shared" si="5"/>
        <v>0</v>
      </c>
      <c r="DJ44">
        <f>DG44+DH44</f>
        <v>0</v>
      </c>
      <c r="DK44">
        <v>0</v>
      </c>
      <c r="DL44" t="s">
        <v>630</v>
      </c>
      <c r="DM44">
        <v>4</v>
      </c>
      <c r="DN44" t="s">
        <v>593</v>
      </c>
      <c r="DO44">
        <v>1</v>
      </c>
    </row>
    <row r="45" spans="1:119" x14ac:dyDescent="0.2">
      <c r="A45">
        <f>ROW(Source!A47)</f>
        <v>47</v>
      </c>
      <c r="B45">
        <v>85057623</v>
      </c>
      <c r="C45">
        <v>85061017</v>
      </c>
      <c r="D45">
        <v>83777477</v>
      </c>
      <c r="E45">
        <v>117</v>
      </c>
      <c r="F45">
        <v>1</v>
      </c>
      <c r="G45">
        <v>1</v>
      </c>
      <c r="H45">
        <v>1</v>
      </c>
      <c r="I45" t="s">
        <v>619</v>
      </c>
      <c r="J45" t="s">
        <v>3</v>
      </c>
      <c r="K45" t="s">
        <v>620</v>
      </c>
      <c r="L45">
        <v>1191</v>
      </c>
      <c r="N45">
        <v>1013</v>
      </c>
      <c r="O45" t="s">
        <v>593</v>
      </c>
      <c r="P45" t="s">
        <v>593</v>
      </c>
      <c r="Q45">
        <v>1</v>
      </c>
      <c r="W45">
        <v>0</v>
      </c>
      <c r="X45">
        <v>-1991603921</v>
      </c>
      <c r="Y45">
        <f t="shared" si="0"/>
        <v>0.25</v>
      </c>
      <c r="AA45">
        <v>0</v>
      </c>
      <c r="AB45">
        <v>0</v>
      </c>
      <c r="AC45">
        <v>0</v>
      </c>
      <c r="AD45">
        <v>690.62</v>
      </c>
      <c r="AE45">
        <v>0</v>
      </c>
      <c r="AF45">
        <v>0</v>
      </c>
      <c r="AG45">
        <v>0</v>
      </c>
      <c r="AH45">
        <v>690.62</v>
      </c>
      <c r="AI45">
        <v>1</v>
      </c>
      <c r="AJ45">
        <v>1</v>
      </c>
      <c r="AK45">
        <v>1</v>
      </c>
      <c r="AL45">
        <v>1</v>
      </c>
      <c r="AM45">
        <v>-2</v>
      </c>
      <c r="AN45">
        <v>0</v>
      </c>
      <c r="AO45">
        <v>0</v>
      </c>
      <c r="AP45">
        <v>1</v>
      </c>
      <c r="AQ45">
        <v>1</v>
      </c>
      <c r="AR45">
        <v>0</v>
      </c>
      <c r="AS45" t="s">
        <v>3</v>
      </c>
      <c r="AT45">
        <v>0.25</v>
      </c>
      <c r="AU45" t="s">
        <v>3</v>
      </c>
      <c r="AV45">
        <v>1</v>
      </c>
      <c r="AW45">
        <v>2</v>
      </c>
      <c r="AX45">
        <v>85061022</v>
      </c>
      <c r="AY45">
        <v>1</v>
      </c>
      <c r="AZ45">
        <v>0</v>
      </c>
      <c r="BA45">
        <v>45</v>
      </c>
      <c r="BB45">
        <v>1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172.655</v>
      </c>
      <c r="BN45">
        <v>0.25</v>
      </c>
      <c r="BO45">
        <v>0</v>
      </c>
      <c r="BP45">
        <v>1</v>
      </c>
      <c r="BQ45">
        <v>0</v>
      </c>
      <c r="BR45">
        <v>0</v>
      </c>
      <c r="BS45">
        <v>0</v>
      </c>
      <c r="BT45">
        <v>172.655</v>
      </c>
      <c r="BU45">
        <v>0.25</v>
      </c>
      <c r="BV45">
        <v>0</v>
      </c>
      <c r="BW45">
        <v>1</v>
      </c>
      <c r="CU45">
        <f>ROUND(AT45*Source!I47*AH45*AL45,2)</f>
        <v>0</v>
      </c>
      <c r="CV45">
        <f>ROUND(Y45*Source!I47,7)</f>
        <v>0</v>
      </c>
      <c r="CW45">
        <v>0</v>
      </c>
      <c r="CX45">
        <f>ROUND(Y45*Source!I47,7)</f>
        <v>0</v>
      </c>
      <c r="CY45">
        <f>AD45</f>
        <v>690.62</v>
      </c>
      <c r="CZ45">
        <f>AH45</f>
        <v>690.62</v>
      </c>
      <c r="DA45">
        <f>AL45</f>
        <v>1</v>
      </c>
      <c r="DB45">
        <f t="shared" si="1"/>
        <v>172.66</v>
      </c>
      <c r="DC45">
        <f t="shared" si="2"/>
        <v>0</v>
      </c>
      <c r="DD45" t="s">
        <v>3</v>
      </c>
      <c r="DE45" t="s">
        <v>3</v>
      </c>
      <c r="DF45">
        <f t="shared" si="8"/>
        <v>0</v>
      </c>
      <c r="DG45">
        <f>ROUND(ROUND(AF45,2)*CX45,2)</f>
        <v>0</v>
      </c>
      <c r="DH45">
        <f t="shared" si="4"/>
        <v>0</v>
      </c>
      <c r="DI45">
        <f t="shared" si="5"/>
        <v>0</v>
      </c>
      <c r="DJ45">
        <f>DI45</f>
        <v>0</v>
      </c>
      <c r="DK45">
        <v>1</v>
      </c>
      <c r="DL45" t="s">
        <v>3</v>
      </c>
      <c r="DM45">
        <v>0</v>
      </c>
      <c r="DN45" t="s">
        <v>3</v>
      </c>
      <c r="DO45">
        <v>0</v>
      </c>
    </row>
    <row r="46" spans="1:119" x14ac:dyDescent="0.2">
      <c r="A46">
        <f>ROW(Source!A47)</f>
        <v>47</v>
      </c>
      <c r="B46">
        <v>85057623</v>
      </c>
      <c r="C46">
        <v>85061017</v>
      </c>
      <c r="D46">
        <v>83777689</v>
      </c>
      <c r="E46">
        <v>117</v>
      </c>
      <c r="F46">
        <v>1</v>
      </c>
      <c r="G46">
        <v>1</v>
      </c>
      <c r="H46">
        <v>1</v>
      </c>
      <c r="I46" t="s">
        <v>601</v>
      </c>
      <c r="J46" t="s">
        <v>3</v>
      </c>
      <c r="K46" t="s">
        <v>602</v>
      </c>
      <c r="L46">
        <v>1191</v>
      </c>
      <c r="N46">
        <v>1013</v>
      </c>
      <c r="O46" t="s">
        <v>593</v>
      </c>
      <c r="P46" t="s">
        <v>593</v>
      </c>
      <c r="Q46">
        <v>1</v>
      </c>
      <c r="W46">
        <v>0</v>
      </c>
      <c r="X46">
        <v>-1417349443</v>
      </c>
      <c r="Y46">
        <f t="shared" si="0"/>
        <v>0.14000000000000001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1</v>
      </c>
      <c r="AJ46">
        <v>1</v>
      </c>
      <c r="AK46">
        <v>1</v>
      </c>
      <c r="AL46">
        <v>1</v>
      </c>
      <c r="AM46">
        <v>-2</v>
      </c>
      <c r="AN46">
        <v>0</v>
      </c>
      <c r="AO46">
        <v>0</v>
      </c>
      <c r="AP46">
        <v>1</v>
      </c>
      <c r="AQ46">
        <v>1</v>
      </c>
      <c r="AR46">
        <v>0</v>
      </c>
      <c r="AS46" t="s">
        <v>3</v>
      </c>
      <c r="AT46">
        <v>0.14000000000000001</v>
      </c>
      <c r="AU46" t="s">
        <v>3</v>
      </c>
      <c r="AV46">
        <v>2</v>
      </c>
      <c r="AW46">
        <v>2</v>
      </c>
      <c r="AX46">
        <v>85061023</v>
      </c>
      <c r="AY46">
        <v>1</v>
      </c>
      <c r="AZ46">
        <v>0</v>
      </c>
      <c r="BA46">
        <v>46</v>
      </c>
      <c r="BB46">
        <v>1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V46">
        <v>0</v>
      </c>
      <c r="CW46">
        <v>0</v>
      </c>
      <c r="CX46">
        <f>ROUND(Y46*Source!I47,7)</f>
        <v>0</v>
      </c>
      <c r="CY46">
        <f>AD46</f>
        <v>0</v>
      </c>
      <c r="CZ46">
        <f>AH46</f>
        <v>0</v>
      </c>
      <c r="DA46">
        <f>AL46</f>
        <v>1</v>
      </c>
      <c r="DB46">
        <f t="shared" si="1"/>
        <v>0</v>
      </c>
      <c r="DC46">
        <f t="shared" si="2"/>
        <v>0</v>
      </c>
      <c r="DD46" t="s">
        <v>3</v>
      </c>
      <c r="DE46" t="s">
        <v>3</v>
      </c>
      <c r="DF46">
        <f t="shared" si="8"/>
        <v>0</v>
      </c>
      <c r="DG46">
        <f>ROUND(ROUND(AF46,2)*CX46,2)</f>
        <v>0</v>
      </c>
      <c r="DH46">
        <f t="shared" si="4"/>
        <v>0</v>
      </c>
      <c r="DI46">
        <f t="shared" si="5"/>
        <v>0</v>
      </c>
      <c r="DJ46">
        <f>DI46</f>
        <v>0</v>
      </c>
      <c r="DK46">
        <v>0</v>
      </c>
      <c r="DL46" t="s">
        <v>3</v>
      </c>
      <c r="DM46">
        <v>0</v>
      </c>
      <c r="DN46" t="s">
        <v>3</v>
      </c>
      <c r="DO46">
        <v>0</v>
      </c>
    </row>
    <row r="47" spans="1:119" x14ac:dyDescent="0.2">
      <c r="A47">
        <f>ROW(Source!A47)</f>
        <v>47</v>
      </c>
      <c r="B47">
        <v>85057623</v>
      </c>
      <c r="C47">
        <v>85061017</v>
      </c>
      <c r="D47">
        <v>83785137</v>
      </c>
      <c r="E47">
        <v>1</v>
      </c>
      <c r="F47">
        <v>1</v>
      </c>
      <c r="G47">
        <v>1</v>
      </c>
      <c r="H47">
        <v>2</v>
      </c>
      <c r="I47" t="s">
        <v>624</v>
      </c>
      <c r="J47" t="s">
        <v>625</v>
      </c>
      <c r="K47" t="s">
        <v>626</v>
      </c>
      <c r="L47">
        <v>1368</v>
      </c>
      <c r="N47">
        <v>1011</v>
      </c>
      <c r="O47" t="s">
        <v>606</v>
      </c>
      <c r="P47" t="s">
        <v>606</v>
      </c>
      <c r="Q47">
        <v>1</v>
      </c>
      <c r="W47">
        <v>0</v>
      </c>
      <c r="X47">
        <v>1256142057</v>
      </c>
      <c r="Y47">
        <f t="shared" si="0"/>
        <v>0.14000000000000001</v>
      </c>
      <c r="AA47">
        <v>0</v>
      </c>
      <c r="AB47">
        <v>13.86</v>
      </c>
      <c r="AC47">
        <v>0</v>
      </c>
      <c r="AD47">
        <v>0</v>
      </c>
      <c r="AE47">
        <v>0</v>
      </c>
      <c r="AF47">
        <v>13.86</v>
      </c>
      <c r="AG47">
        <v>0</v>
      </c>
      <c r="AH47">
        <v>0</v>
      </c>
      <c r="AI47">
        <v>1</v>
      </c>
      <c r="AJ47">
        <v>1</v>
      </c>
      <c r="AK47">
        <v>1</v>
      </c>
      <c r="AL47">
        <v>1</v>
      </c>
      <c r="AM47">
        <v>-2</v>
      </c>
      <c r="AN47">
        <v>0</v>
      </c>
      <c r="AO47">
        <v>0</v>
      </c>
      <c r="AP47">
        <v>1</v>
      </c>
      <c r="AQ47">
        <v>1</v>
      </c>
      <c r="AR47">
        <v>0</v>
      </c>
      <c r="AS47" t="s">
        <v>3</v>
      </c>
      <c r="AT47">
        <v>0.14000000000000001</v>
      </c>
      <c r="AU47" t="s">
        <v>3</v>
      </c>
      <c r="AV47">
        <v>1</v>
      </c>
      <c r="AW47">
        <v>2</v>
      </c>
      <c r="AX47">
        <v>85061024</v>
      </c>
      <c r="AY47">
        <v>1</v>
      </c>
      <c r="AZ47">
        <v>0</v>
      </c>
      <c r="BA47">
        <v>47</v>
      </c>
      <c r="BB47">
        <v>1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1.9404000000000001</v>
      </c>
      <c r="BL47">
        <v>0</v>
      </c>
      <c r="BM47">
        <v>0</v>
      </c>
      <c r="BN47">
        <v>0</v>
      </c>
      <c r="BO47">
        <v>0</v>
      </c>
      <c r="BP47">
        <v>1</v>
      </c>
      <c r="BQ47">
        <v>0</v>
      </c>
      <c r="BR47">
        <v>1.9404000000000001</v>
      </c>
      <c r="BS47">
        <v>0</v>
      </c>
      <c r="BT47">
        <v>0</v>
      </c>
      <c r="BU47">
        <v>0</v>
      </c>
      <c r="BV47">
        <v>0</v>
      </c>
      <c r="BW47">
        <v>1</v>
      </c>
      <c r="CV47">
        <v>0</v>
      </c>
      <c r="CW47">
        <f>ROUND(Y47*Source!I47*DO47,7)</f>
        <v>0</v>
      </c>
      <c r="CX47">
        <f>ROUND(Y47*Source!I47,7)</f>
        <v>0</v>
      </c>
      <c r="CY47">
        <f>AB47</f>
        <v>13.86</v>
      </c>
      <c r="CZ47">
        <f>AF47</f>
        <v>13.86</v>
      </c>
      <c r="DA47">
        <f>AJ47</f>
        <v>1</v>
      </c>
      <c r="DB47">
        <f t="shared" si="1"/>
        <v>1.94</v>
      </c>
      <c r="DC47">
        <f t="shared" si="2"/>
        <v>0</v>
      </c>
      <c r="DD47" t="s">
        <v>3</v>
      </c>
      <c r="DE47" t="s">
        <v>3</v>
      </c>
      <c r="DF47">
        <f t="shared" si="8"/>
        <v>0</v>
      </c>
      <c r="DG47">
        <f>ROUND(ROUND(AF47,2)*CX47,2)</f>
        <v>0</v>
      </c>
      <c r="DH47">
        <f t="shared" si="4"/>
        <v>0</v>
      </c>
      <c r="DI47">
        <f t="shared" si="5"/>
        <v>0</v>
      </c>
      <c r="DJ47">
        <f>DG47+DH47</f>
        <v>0</v>
      </c>
      <c r="DK47">
        <v>1</v>
      </c>
      <c r="DL47" t="s">
        <v>3</v>
      </c>
      <c r="DM47">
        <v>0</v>
      </c>
      <c r="DN47" t="s">
        <v>3</v>
      </c>
      <c r="DO47">
        <v>0</v>
      </c>
    </row>
    <row r="48" spans="1:119" x14ac:dyDescent="0.2">
      <c r="A48">
        <f>ROW(Source!A47)</f>
        <v>47</v>
      </c>
      <c r="B48">
        <v>85057623</v>
      </c>
      <c r="C48">
        <v>85061017</v>
      </c>
      <c r="D48">
        <v>83785155</v>
      </c>
      <c r="E48">
        <v>1</v>
      </c>
      <c r="F48">
        <v>1</v>
      </c>
      <c r="G48">
        <v>1</v>
      </c>
      <c r="H48">
        <v>2</v>
      </c>
      <c r="I48" t="s">
        <v>627</v>
      </c>
      <c r="J48" t="s">
        <v>628</v>
      </c>
      <c r="K48" t="s">
        <v>629</v>
      </c>
      <c r="L48">
        <v>1368</v>
      </c>
      <c r="N48">
        <v>1011</v>
      </c>
      <c r="O48" t="s">
        <v>606</v>
      </c>
      <c r="P48" t="s">
        <v>606</v>
      </c>
      <c r="Q48">
        <v>1</v>
      </c>
      <c r="W48">
        <v>0</v>
      </c>
      <c r="X48">
        <v>1638899965</v>
      </c>
      <c r="Y48">
        <f t="shared" si="0"/>
        <v>0.14000000000000001</v>
      </c>
      <c r="AA48">
        <v>0</v>
      </c>
      <c r="AB48">
        <v>634.32000000000005</v>
      </c>
      <c r="AC48">
        <v>811.79</v>
      </c>
      <c r="AD48">
        <v>0</v>
      </c>
      <c r="AE48">
        <v>0</v>
      </c>
      <c r="AF48">
        <v>487.94</v>
      </c>
      <c r="AG48">
        <v>811.79</v>
      </c>
      <c r="AH48">
        <v>0</v>
      </c>
      <c r="AI48">
        <v>1</v>
      </c>
      <c r="AJ48">
        <v>1.3</v>
      </c>
      <c r="AK48">
        <v>1</v>
      </c>
      <c r="AL48">
        <v>1</v>
      </c>
      <c r="AM48">
        <v>2</v>
      </c>
      <c r="AN48">
        <v>0</v>
      </c>
      <c r="AO48">
        <v>0</v>
      </c>
      <c r="AP48">
        <v>1</v>
      </c>
      <c r="AQ48">
        <v>1</v>
      </c>
      <c r="AR48">
        <v>0</v>
      </c>
      <c r="AS48" t="s">
        <v>3</v>
      </c>
      <c r="AT48">
        <v>0.14000000000000001</v>
      </c>
      <c r="AU48" t="s">
        <v>3</v>
      </c>
      <c r="AV48">
        <v>1</v>
      </c>
      <c r="AW48">
        <v>2</v>
      </c>
      <c r="AX48">
        <v>85061025</v>
      </c>
      <c r="AY48">
        <v>1</v>
      </c>
      <c r="AZ48">
        <v>0</v>
      </c>
      <c r="BA48">
        <v>48</v>
      </c>
      <c r="BB48">
        <v>1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68.311600000000013</v>
      </c>
      <c r="BL48">
        <v>113.65060000000001</v>
      </c>
      <c r="BM48">
        <v>0</v>
      </c>
      <c r="BN48">
        <v>0</v>
      </c>
      <c r="BO48">
        <v>0.14000000000000001</v>
      </c>
      <c r="BP48">
        <v>1</v>
      </c>
      <c r="BQ48">
        <v>0</v>
      </c>
      <c r="BR48">
        <v>68.311600000000013</v>
      </c>
      <c r="BS48">
        <v>113.65060000000001</v>
      </c>
      <c r="BT48">
        <v>0</v>
      </c>
      <c r="BU48">
        <v>0</v>
      </c>
      <c r="BV48">
        <v>0.14000000000000001</v>
      </c>
      <c r="BW48">
        <v>1</v>
      </c>
      <c r="CV48">
        <v>0</v>
      </c>
      <c r="CW48">
        <f>ROUND(Y48*Source!I47*DO48,7)</f>
        <v>0</v>
      </c>
      <c r="CX48">
        <f>ROUND(Y48*Source!I47,7)</f>
        <v>0</v>
      </c>
      <c r="CY48">
        <f>AB48</f>
        <v>634.32000000000005</v>
      </c>
      <c r="CZ48">
        <f>AF48</f>
        <v>487.94</v>
      </c>
      <c r="DA48">
        <f>AJ48</f>
        <v>1.3</v>
      </c>
      <c r="DB48">
        <f t="shared" si="1"/>
        <v>68.31</v>
      </c>
      <c r="DC48">
        <f t="shared" si="2"/>
        <v>113.65</v>
      </c>
      <c r="DD48" t="s">
        <v>3</v>
      </c>
      <c r="DE48" t="s">
        <v>3</v>
      </c>
      <c r="DF48">
        <f t="shared" si="8"/>
        <v>0</v>
      </c>
      <c r="DG48">
        <f>ROUND(ROUND(AF48*AJ48,2)*CX48,2)</f>
        <v>0</v>
      </c>
      <c r="DH48">
        <f t="shared" si="4"/>
        <v>0</v>
      </c>
      <c r="DI48">
        <f t="shared" si="5"/>
        <v>0</v>
      </c>
      <c r="DJ48">
        <f>DG48+DH48</f>
        <v>0</v>
      </c>
      <c r="DK48">
        <v>0</v>
      </c>
      <c r="DL48" t="s">
        <v>630</v>
      </c>
      <c r="DM48">
        <v>4</v>
      </c>
      <c r="DN48" t="s">
        <v>593</v>
      </c>
      <c r="DO48">
        <v>1</v>
      </c>
    </row>
    <row r="49" spans="1:119" x14ac:dyDescent="0.2">
      <c r="A49">
        <f>ROW(Source!A49)</f>
        <v>49</v>
      </c>
      <c r="B49">
        <v>85057682</v>
      </c>
      <c r="C49">
        <v>85061027</v>
      </c>
      <c r="D49">
        <v>83777477</v>
      </c>
      <c r="E49">
        <v>117</v>
      </c>
      <c r="F49">
        <v>1</v>
      </c>
      <c r="G49">
        <v>1</v>
      </c>
      <c r="H49">
        <v>1</v>
      </c>
      <c r="I49" t="s">
        <v>619</v>
      </c>
      <c r="J49" t="s">
        <v>3</v>
      </c>
      <c r="K49" t="s">
        <v>620</v>
      </c>
      <c r="L49">
        <v>1191</v>
      </c>
      <c r="N49">
        <v>1013</v>
      </c>
      <c r="O49" t="s">
        <v>593</v>
      </c>
      <c r="P49" t="s">
        <v>593</v>
      </c>
      <c r="Q49">
        <v>1</v>
      </c>
      <c r="W49">
        <v>0</v>
      </c>
      <c r="X49">
        <v>-1991603921</v>
      </c>
      <c r="Y49">
        <f t="shared" si="0"/>
        <v>0.3</v>
      </c>
      <c r="AA49">
        <v>0</v>
      </c>
      <c r="AB49">
        <v>0</v>
      </c>
      <c r="AC49">
        <v>0</v>
      </c>
      <c r="AD49">
        <v>690.62</v>
      </c>
      <c r="AE49">
        <v>0</v>
      </c>
      <c r="AF49">
        <v>0</v>
      </c>
      <c r="AG49">
        <v>0</v>
      </c>
      <c r="AH49">
        <v>690.62</v>
      </c>
      <c r="AI49">
        <v>1</v>
      </c>
      <c r="AJ49">
        <v>1</v>
      </c>
      <c r="AK49">
        <v>1</v>
      </c>
      <c r="AL49">
        <v>1</v>
      </c>
      <c r="AM49">
        <v>-2</v>
      </c>
      <c r="AN49">
        <v>0</v>
      </c>
      <c r="AO49">
        <v>0</v>
      </c>
      <c r="AP49">
        <v>1</v>
      </c>
      <c r="AQ49">
        <v>1</v>
      </c>
      <c r="AR49">
        <v>0</v>
      </c>
      <c r="AS49" t="s">
        <v>3</v>
      </c>
      <c r="AT49">
        <v>0.3</v>
      </c>
      <c r="AU49" t="s">
        <v>3</v>
      </c>
      <c r="AV49">
        <v>1</v>
      </c>
      <c r="AW49">
        <v>2</v>
      </c>
      <c r="AX49">
        <v>85061032</v>
      </c>
      <c r="AY49">
        <v>1</v>
      </c>
      <c r="AZ49">
        <v>0</v>
      </c>
      <c r="BA49">
        <v>49</v>
      </c>
      <c r="BB49">
        <v>1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207.18600000000001</v>
      </c>
      <c r="BN49">
        <v>0.3</v>
      </c>
      <c r="BO49">
        <v>0</v>
      </c>
      <c r="BP49">
        <v>1</v>
      </c>
      <c r="BQ49">
        <v>0</v>
      </c>
      <c r="BR49">
        <v>0</v>
      </c>
      <c r="BS49">
        <v>0</v>
      </c>
      <c r="BT49">
        <v>207.18600000000001</v>
      </c>
      <c r="BU49">
        <v>0.3</v>
      </c>
      <c r="BV49">
        <v>0</v>
      </c>
      <c r="BW49">
        <v>1</v>
      </c>
      <c r="CU49">
        <f>ROUND(AT49*Source!I49*AH49*AL49,2)</f>
        <v>0</v>
      </c>
      <c r="CV49">
        <f>ROUND(Y49*Source!I49,7)</f>
        <v>0</v>
      </c>
      <c r="CW49">
        <v>0</v>
      </c>
      <c r="CX49">
        <f>ROUND(Y49*Source!I49,7)</f>
        <v>0</v>
      </c>
      <c r="CY49">
        <f>AD49</f>
        <v>690.62</v>
      </c>
      <c r="CZ49">
        <f>AH49</f>
        <v>690.62</v>
      </c>
      <c r="DA49">
        <f>AL49</f>
        <v>1</v>
      </c>
      <c r="DB49">
        <f t="shared" si="1"/>
        <v>207.19</v>
      </c>
      <c r="DC49">
        <f t="shared" si="2"/>
        <v>0</v>
      </c>
      <c r="DD49" t="s">
        <v>3</v>
      </c>
      <c r="DE49" t="s">
        <v>3</v>
      </c>
      <c r="DF49">
        <f t="shared" si="8"/>
        <v>0</v>
      </c>
      <c r="DG49">
        <f>ROUND(ROUND(AF49,2)*CX49,2)</f>
        <v>0</v>
      </c>
      <c r="DH49">
        <f t="shared" si="4"/>
        <v>0</v>
      </c>
      <c r="DI49">
        <f t="shared" si="5"/>
        <v>0</v>
      </c>
      <c r="DJ49">
        <f>DI49</f>
        <v>0</v>
      </c>
      <c r="DK49">
        <v>1</v>
      </c>
      <c r="DL49" t="s">
        <v>3</v>
      </c>
      <c r="DM49">
        <v>0</v>
      </c>
      <c r="DN49" t="s">
        <v>3</v>
      </c>
      <c r="DO49">
        <v>0</v>
      </c>
    </row>
    <row r="50" spans="1:119" x14ac:dyDescent="0.2">
      <c r="A50">
        <f>ROW(Source!A49)</f>
        <v>49</v>
      </c>
      <c r="B50">
        <v>85057682</v>
      </c>
      <c r="C50">
        <v>85061027</v>
      </c>
      <c r="D50">
        <v>83777689</v>
      </c>
      <c r="E50">
        <v>117</v>
      </c>
      <c r="F50">
        <v>1</v>
      </c>
      <c r="G50">
        <v>1</v>
      </c>
      <c r="H50">
        <v>1</v>
      </c>
      <c r="I50" t="s">
        <v>601</v>
      </c>
      <c r="J50" t="s">
        <v>3</v>
      </c>
      <c r="K50" t="s">
        <v>602</v>
      </c>
      <c r="L50">
        <v>1191</v>
      </c>
      <c r="N50">
        <v>1013</v>
      </c>
      <c r="O50" t="s">
        <v>593</v>
      </c>
      <c r="P50" t="s">
        <v>593</v>
      </c>
      <c r="Q50">
        <v>1</v>
      </c>
      <c r="W50">
        <v>0</v>
      </c>
      <c r="X50">
        <v>-1417349443</v>
      </c>
      <c r="Y50">
        <f t="shared" si="0"/>
        <v>0.16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1</v>
      </c>
      <c r="AJ50">
        <v>1</v>
      </c>
      <c r="AK50">
        <v>1</v>
      </c>
      <c r="AL50">
        <v>1</v>
      </c>
      <c r="AM50">
        <v>-2</v>
      </c>
      <c r="AN50">
        <v>0</v>
      </c>
      <c r="AO50">
        <v>0</v>
      </c>
      <c r="AP50">
        <v>1</v>
      </c>
      <c r="AQ50">
        <v>1</v>
      </c>
      <c r="AR50">
        <v>0</v>
      </c>
      <c r="AS50" t="s">
        <v>3</v>
      </c>
      <c r="AT50">
        <v>0.16</v>
      </c>
      <c r="AU50" t="s">
        <v>3</v>
      </c>
      <c r="AV50">
        <v>2</v>
      </c>
      <c r="AW50">
        <v>2</v>
      </c>
      <c r="AX50">
        <v>85061033</v>
      </c>
      <c r="AY50">
        <v>1</v>
      </c>
      <c r="AZ50">
        <v>0</v>
      </c>
      <c r="BA50">
        <v>50</v>
      </c>
      <c r="BB50">
        <v>1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V50">
        <v>0</v>
      </c>
      <c r="CW50">
        <v>0</v>
      </c>
      <c r="CX50">
        <f>ROUND(Y50*Source!I49,7)</f>
        <v>0</v>
      </c>
      <c r="CY50">
        <f>AD50</f>
        <v>0</v>
      </c>
      <c r="CZ50">
        <f>AH50</f>
        <v>0</v>
      </c>
      <c r="DA50">
        <f>AL50</f>
        <v>1</v>
      </c>
      <c r="DB50">
        <f t="shared" si="1"/>
        <v>0</v>
      </c>
      <c r="DC50">
        <f t="shared" si="2"/>
        <v>0</v>
      </c>
      <c r="DD50" t="s">
        <v>3</v>
      </c>
      <c r="DE50" t="s">
        <v>3</v>
      </c>
      <c r="DF50">
        <f t="shared" si="8"/>
        <v>0</v>
      </c>
      <c r="DG50">
        <f>ROUND(ROUND(AF50,2)*CX50,2)</f>
        <v>0</v>
      </c>
      <c r="DH50">
        <f t="shared" si="4"/>
        <v>0</v>
      </c>
      <c r="DI50">
        <f t="shared" si="5"/>
        <v>0</v>
      </c>
      <c r="DJ50">
        <f>DI50</f>
        <v>0</v>
      </c>
      <c r="DK50">
        <v>0</v>
      </c>
      <c r="DL50" t="s">
        <v>3</v>
      </c>
      <c r="DM50">
        <v>0</v>
      </c>
      <c r="DN50" t="s">
        <v>3</v>
      </c>
      <c r="DO50">
        <v>0</v>
      </c>
    </row>
    <row r="51" spans="1:119" x14ac:dyDescent="0.2">
      <c r="A51">
        <f>ROW(Source!A49)</f>
        <v>49</v>
      </c>
      <c r="B51">
        <v>85057682</v>
      </c>
      <c r="C51">
        <v>85061027</v>
      </c>
      <c r="D51">
        <v>83785137</v>
      </c>
      <c r="E51">
        <v>1</v>
      </c>
      <c r="F51">
        <v>1</v>
      </c>
      <c r="G51">
        <v>1</v>
      </c>
      <c r="H51">
        <v>2</v>
      </c>
      <c r="I51" t="s">
        <v>624</v>
      </c>
      <c r="J51" t="s">
        <v>625</v>
      </c>
      <c r="K51" t="s">
        <v>626</v>
      </c>
      <c r="L51">
        <v>1368</v>
      </c>
      <c r="N51">
        <v>1011</v>
      </c>
      <c r="O51" t="s">
        <v>606</v>
      </c>
      <c r="P51" t="s">
        <v>606</v>
      </c>
      <c r="Q51">
        <v>1</v>
      </c>
      <c r="W51">
        <v>0</v>
      </c>
      <c r="X51">
        <v>1256142057</v>
      </c>
      <c r="Y51">
        <f t="shared" si="0"/>
        <v>0.16</v>
      </c>
      <c r="AA51">
        <v>0</v>
      </c>
      <c r="AB51">
        <v>13.86</v>
      </c>
      <c r="AC51">
        <v>0</v>
      </c>
      <c r="AD51">
        <v>0</v>
      </c>
      <c r="AE51">
        <v>0</v>
      </c>
      <c r="AF51">
        <v>13.86</v>
      </c>
      <c r="AG51">
        <v>0</v>
      </c>
      <c r="AH51">
        <v>0</v>
      </c>
      <c r="AI51">
        <v>1</v>
      </c>
      <c r="AJ51">
        <v>1</v>
      </c>
      <c r="AK51">
        <v>1</v>
      </c>
      <c r="AL51">
        <v>1</v>
      </c>
      <c r="AM51">
        <v>-2</v>
      </c>
      <c r="AN51">
        <v>0</v>
      </c>
      <c r="AO51">
        <v>0</v>
      </c>
      <c r="AP51">
        <v>1</v>
      </c>
      <c r="AQ51">
        <v>1</v>
      </c>
      <c r="AR51">
        <v>0</v>
      </c>
      <c r="AS51" t="s">
        <v>3</v>
      </c>
      <c r="AT51">
        <v>0.16</v>
      </c>
      <c r="AU51" t="s">
        <v>3</v>
      </c>
      <c r="AV51">
        <v>1</v>
      </c>
      <c r="AW51">
        <v>2</v>
      </c>
      <c r="AX51">
        <v>85061034</v>
      </c>
      <c r="AY51">
        <v>1</v>
      </c>
      <c r="AZ51">
        <v>0</v>
      </c>
      <c r="BA51">
        <v>51</v>
      </c>
      <c r="BB51">
        <v>1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2.2176</v>
      </c>
      <c r="BL51">
        <v>0</v>
      </c>
      <c r="BM51">
        <v>0</v>
      </c>
      <c r="BN51">
        <v>0</v>
      </c>
      <c r="BO51">
        <v>0</v>
      </c>
      <c r="BP51">
        <v>1</v>
      </c>
      <c r="BQ51">
        <v>0</v>
      </c>
      <c r="BR51">
        <v>2.2176</v>
      </c>
      <c r="BS51">
        <v>0</v>
      </c>
      <c r="BT51">
        <v>0</v>
      </c>
      <c r="BU51">
        <v>0</v>
      </c>
      <c r="BV51">
        <v>0</v>
      </c>
      <c r="BW51">
        <v>1</v>
      </c>
      <c r="CV51">
        <v>0</v>
      </c>
      <c r="CW51">
        <f>ROUND(Y51*Source!I49*DO51,7)</f>
        <v>0</v>
      </c>
      <c r="CX51">
        <f>ROUND(Y51*Source!I49,7)</f>
        <v>0</v>
      </c>
      <c r="CY51">
        <f>AB51</f>
        <v>13.86</v>
      </c>
      <c r="CZ51">
        <f>AF51</f>
        <v>13.86</v>
      </c>
      <c r="DA51">
        <f>AJ51</f>
        <v>1</v>
      </c>
      <c r="DB51">
        <f t="shared" si="1"/>
        <v>2.2200000000000002</v>
      </c>
      <c r="DC51">
        <f t="shared" si="2"/>
        <v>0</v>
      </c>
      <c r="DD51" t="s">
        <v>3</v>
      </c>
      <c r="DE51" t="s">
        <v>3</v>
      </c>
      <c r="DF51">
        <f t="shared" si="8"/>
        <v>0</v>
      </c>
      <c r="DG51">
        <f>ROUND(ROUND(AF51,2)*CX51,2)</f>
        <v>0</v>
      </c>
      <c r="DH51">
        <f t="shared" si="4"/>
        <v>0</v>
      </c>
      <c r="DI51">
        <f t="shared" si="5"/>
        <v>0</v>
      </c>
      <c r="DJ51">
        <f>DG51+DH51</f>
        <v>0</v>
      </c>
      <c r="DK51">
        <v>1</v>
      </c>
      <c r="DL51" t="s">
        <v>3</v>
      </c>
      <c r="DM51">
        <v>0</v>
      </c>
      <c r="DN51" t="s">
        <v>3</v>
      </c>
      <c r="DO51">
        <v>0</v>
      </c>
    </row>
    <row r="52" spans="1:119" x14ac:dyDescent="0.2">
      <c r="A52">
        <f>ROW(Source!A49)</f>
        <v>49</v>
      </c>
      <c r="B52">
        <v>85057682</v>
      </c>
      <c r="C52">
        <v>85061027</v>
      </c>
      <c r="D52">
        <v>83785155</v>
      </c>
      <c r="E52">
        <v>1</v>
      </c>
      <c r="F52">
        <v>1</v>
      </c>
      <c r="G52">
        <v>1</v>
      </c>
      <c r="H52">
        <v>2</v>
      </c>
      <c r="I52" t="s">
        <v>627</v>
      </c>
      <c r="J52" t="s">
        <v>628</v>
      </c>
      <c r="K52" t="s">
        <v>629</v>
      </c>
      <c r="L52">
        <v>1368</v>
      </c>
      <c r="N52">
        <v>1011</v>
      </c>
      <c r="O52" t="s">
        <v>606</v>
      </c>
      <c r="P52" t="s">
        <v>606</v>
      </c>
      <c r="Q52">
        <v>1</v>
      </c>
      <c r="W52">
        <v>0</v>
      </c>
      <c r="X52">
        <v>1638899965</v>
      </c>
      <c r="Y52">
        <f t="shared" si="0"/>
        <v>0.16</v>
      </c>
      <c r="AA52">
        <v>0</v>
      </c>
      <c r="AB52">
        <v>634.32000000000005</v>
      </c>
      <c r="AC52">
        <v>811.79</v>
      </c>
      <c r="AD52">
        <v>0</v>
      </c>
      <c r="AE52">
        <v>0</v>
      </c>
      <c r="AF52">
        <v>487.94</v>
      </c>
      <c r="AG52">
        <v>811.79</v>
      </c>
      <c r="AH52">
        <v>0</v>
      </c>
      <c r="AI52">
        <v>1</v>
      </c>
      <c r="AJ52">
        <v>1.3</v>
      </c>
      <c r="AK52">
        <v>1</v>
      </c>
      <c r="AL52">
        <v>1</v>
      </c>
      <c r="AM52">
        <v>2</v>
      </c>
      <c r="AN52">
        <v>0</v>
      </c>
      <c r="AO52">
        <v>0</v>
      </c>
      <c r="AP52">
        <v>1</v>
      </c>
      <c r="AQ52">
        <v>1</v>
      </c>
      <c r="AR52">
        <v>0</v>
      </c>
      <c r="AS52" t="s">
        <v>3</v>
      </c>
      <c r="AT52">
        <v>0.16</v>
      </c>
      <c r="AU52" t="s">
        <v>3</v>
      </c>
      <c r="AV52">
        <v>1</v>
      </c>
      <c r="AW52">
        <v>2</v>
      </c>
      <c r="AX52">
        <v>85061035</v>
      </c>
      <c r="AY52">
        <v>1</v>
      </c>
      <c r="AZ52">
        <v>0</v>
      </c>
      <c r="BA52">
        <v>52</v>
      </c>
      <c r="BB52">
        <v>1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78.070400000000006</v>
      </c>
      <c r="BL52">
        <v>129.88640000000001</v>
      </c>
      <c r="BM52">
        <v>0</v>
      </c>
      <c r="BN52">
        <v>0</v>
      </c>
      <c r="BO52">
        <v>0.16</v>
      </c>
      <c r="BP52">
        <v>1</v>
      </c>
      <c r="BQ52">
        <v>0</v>
      </c>
      <c r="BR52">
        <v>78.070400000000006</v>
      </c>
      <c r="BS52">
        <v>129.88640000000001</v>
      </c>
      <c r="BT52">
        <v>0</v>
      </c>
      <c r="BU52">
        <v>0</v>
      </c>
      <c r="BV52">
        <v>0.16</v>
      </c>
      <c r="BW52">
        <v>1</v>
      </c>
      <c r="CV52">
        <v>0</v>
      </c>
      <c r="CW52">
        <f>ROUND(Y52*Source!I49*DO52,7)</f>
        <v>0</v>
      </c>
      <c r="CX52">
        <f>ROUND(Y52*Source!I49,7)</f>
        <v>0</v>
      </c>
      <c r="CY52">
        <f>AB52</f>
        <v>634.32000000000005</v>
      </c>
      <c r="CZ52">
        <f>AF52</f>
        <v>487.94</v>
      </c>
      <c r="DA52">
        <f>AJ52</f>
        <v>1.3</v>
      </c>
      <c r="DB52">
        <f t="shared" si="1"/>
        <v>78.069999999999993</v>
      </c>
      <c r="DC52">
        <f t="shared" si="2"/>
        <v>129.88999999999999</v>
      </c>
      <c r="DD52" t="s">
        <v>3</v>
      </c>
      <c r="DE52" t="s">
        <v>3</v>
      </c>
      <c r="DF52">
        <f t="shared" si="8"/>
        <v>0</v>
      </c>
      <c r="DG52">
        <f>ROUND(ROUND(AF52*AJ52,2)*CX52,2)</f>
        <v>0</v>
      </c>
      <c r="DH52">
        <f t="shared" si="4"/>
        <v>0</v>
      </c>
      <c r="DI52">
        <f t="shared" si="5"/>
        <v>0</v>
      </c>
      <c r="DJ52">
        <f>DG52+DH52</f>
        <v>0</v>
      </c>
      <c r="DK52">
        <v>0</v>
      </c>
      <c r="DL52" t="s">
        <v>630</v>
      </c>
      <c r="DM52">
        <v>4</v>
      </c>
      <c r="DN52" t="s">
        <v>593</v>
      </c>
      <c r="DO52">
        <v>1</v>
      </c>
    </row>
    <row r="53" spans="1:119" x14ac:dyDescent="0.2">
      <c r="A53">
        <f>ROW(Source!A50)</f>
        <v>50</v>
      </c>
      <c r="B53">
        <v>85057623</v>
      </c>
      <c r="C53">
        <v>85061027</v>
      </c>
      <c r="D53">
        <v>83777477</v>
      </c>
      <c r="E53">
        <v>117</v>
      </c>
      <c r="F53">
        <v>1</v>
      </c>
      <c r="G53">
        <v>1</v>
      </c>
      <c r="H53">
        <v>1</v>
      </c>
      <c r="I53" t="s">
        <v>619</v>
      </c>
      <c r="J53" t="s">
        <v>3</v>
      </c>
      <c r="K53" t="s">
        <v>620</v>
      </c>
      <c r="L53">
        <v>1191</v>
      </c>
      <c r="N53">
        <v>1013</v>
      </c>
      <c r="O53" t="s">
        <v>593</v>
      </c>
      <c r="P53" t="s">
        <v>593</v>
      </c>
      <c r="Q53">
        <v>1</v>
      </c>
      <c r="W53">
        <v>0</v>
      </c>
      <c r="X53">
        <v>-1991603921</v>
      </c>
      <c r="Y53">
        <f t="shared" si="0"/>
        <v>0.3</v>
      </c>
      <c r="AA53">
        <v>0</v>
      </c>
      <c r="AB53">
        <v>0</v>
      </c>
      <c r="AC53">
        <v>0</v>
      </c>
      <c r="AD53">
        <v>690.62</v>
      </c>
      <c r="AE53">
        <v>0</v>
      </c>
      <c r="AF53">
        <v>0</v>
      </c>
      <c r="AG53">
        <v>0</v>
      </c>
      <c r="AH53">
        <v>690.62</v>
      </c>
      <c r="AI53">
        <v>1</v>
      </c>
      <c r="AJ53">
        <v>1</v>
      </c>
      <c r="AK53">
        <v>1</v>
      </c>
      <c r="AL53">
        <v>1</v>
      </c>
      <c r="AM53">
        <v>-2</v>
      </c>
      <c r="AN53">
        <v>0</v>
      </c>
      <c r="AO53">
        <v>0</v>
      </c>
      <c r="AP53">
        <v>1</v>
      </c>
      <c r="AQ53">
        <v>1</v>
      </c>
      <c r="AR53">
        <v>0</v>
      </c>
      <c r="AS53" t="s">
        <v>3</v>
      </c>
      <c r="AT53">
        <v>0.3</v>
      </c>
      <c r="AU53" t="s">
        <v>3</v>
      </c>
      <c r="AV53">
        <v>1</v>
      </c>
      <c r="AW53">
        <v>2</v>
      </c>
      <c r="AX53">
        <v>85061032</v>
      </c>
      <c r="AY53">
        <v>1</v>
      </c>
      <c r="AZ53">
        <v>0</v>
      </c>
      <c r="BA53">
        <v>53</v>
      </c>
      <c r="BB53">
        <v>1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207.18600000000001</v>
      </c>
      <c r="BN53">
        <v>0.3</v>
      </c>
      <c r="BO53">
        <v>0</v>
      </c>
      <c r="BP53">
        <v>1</v>
      </c>
      <c r="BQ53">
        <v>0</v>
      </c>
      <c r="BR53">
        <v>0</v>
      </c>
      <c r="BS53">
        <v>0</v>
      </c>
      <c r="BT53">
        <v>207.18600000000001</v>
      </c>
      <c r="BU53">
        <v>0.3</v>
      </c>
      <c r="BV53">
        <v>0</v>
      </c>
      <c r="BW53">
        <v>1</v>
      </c>
      <c r="CU53">
        <f>ROUND(AT53*Source!I50*AH53*AL53,2)</f>
        <v>0</v>
      </c>
      <c r="CV53">
        <f>ROUND(Y53*Source!I50,7)</f>
        <v>0</v>
      </c>
      <c r="CW53">
        <v>0</v>
      </c>
      <c r="CX53">
        <f>ROUND(Y53*Source!I50,7)</f>
        <v>0</v>
      </c>
      <c r="CY53">
        <f>AD53</f>
        <v>690.62</v>
      </c>
      <c r="CZ53">
        <f>AH53</f>
        <v>690.62</v>
      </c>
      <c r="DA53">
        <f>AL53</f>
        <v>1</v>
      </c>
      <c r="DB53">
        <f t="shared" si="1"/>
        <v>207.19</v>
      </c>
      <c r="DC53">
        <f t="shared" si="2"/>
        <v>0</v>
      </c>
      <c r="DD53" t="s">
        <v>3</v>
      </c>
      <c r="DE53" t="s">
        <v>3</v>
      </c>
      <c r="DF53">
        <f t="shared" si="8"/>
        <v>0</v>
      </c>
      <c r="DG53">
        <f>ROUND(ROUND(AF53,2)*CX53,2)</f>
        <v>0</v>
      </c>
      <c r="DH53">
        <f t="shared" si="4"/>
        <v>0</v>
      </c>
      <c r="DI53">
        <f t="shared" si="5"/>
        <v>0</v>
      </c>
      <c r="DJ53">
        <f>DI53</f>
        <v>0</v>
      </c>
      <c r="DK53">
        <v>1</v>
      </c>
      <c r="DL53" t="s">
        <v>3</v>
      </c>
      <c r="DM53">
        <v>0</v>
      </c>
      <c r="DN53" t="s">
        <v>3</v>
      </c>
      <c r="DO53">
        <v>0</v>
      </c>
    </row>
    <row r="54" spans="1:119" x14ac:dyDescent="0.2">
      <c r="A54">
        <f>ROW(Source!A50)</f>
        <v>50</v>
      </c>
      <c r="B54">
        <v>85057623</v>
      </c>
      <c r="C54">
        <v>85061027</v>
      </c>
      <c r="D54">
        <v>83777689</v>
      </c>
      <c r="E54">
        <v>117</v>
      </c>
      <c r="F54">
        <v>1</v>
      </c>
      <c r="G54">
        <v>1</v>
      </c>
      <c r="H54">
        <v>1</v>
      </c>
      <c r="I54" t="s">
        <v>601</v>
      </c>
      <c r="J54" t="s">
        <v>3</v>
      </c>
      <c r="K54" t="s">
        <v>602</v>
      </c>
      <c r="L54">
        <v>1191</v>
      </c>
      <c r="N54">
        <v>1013</v>
      </c>
      <c r="O54" t="s">
        <v>593</v>
      </c>
      <c r="P54" t="s">
        <v>593</v>
      </c>
      <c r="Q54">
        <v>1</v>
      </c>
      <c r="W54">
        <v>0</v>
      </c>
      <c r="X54">
        <v>-1417349443</v>
      </c>
      <c r="Y54">
        <f t="shared" si="0"/>
        <v>0.16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1</v>
      </c>
      <c r="AJ54">
        <v>1</v>
      </c>
      <c r="AK54">
        <v>1</v>
      </c>
      <c r="AL54">
        <v>1</v>
      </c>
      <c r="AM54">
        <v>-2</v>
      </c>
      <c r="AN54">
        <v>0</v>
      </c>
      <c r="AO54">
        <v>0</v>
      </c>
      <c r="AP54">
        <v>1</v>
      </c>
      <c r="AQ54">
        <v>1</v>
      </c>
      <c r="AR54">
        <v>0</v>
      </c>
      <c r="AS54" t="s">
        <v>3</v>
      </c>
      <c r="AT54">
        <v>0.16</v>
      </c>
      <c r="AU54" t="s">
        <v>3</v>
      </c>
      <c r="AV54">
        <v>2</v>
      </c>
      <c r="AW54">
        <v>2</v>
      </c>
      <c r="AX54">
        <v>85061033</v>
      </c>
      <c r="AY54">
        <v>1</v>
      </c>
      <c r="AZ54">
        <v>0</v>
      </c>
      <c r="BA54">
        <v>54</v>
      </c>
      <c r="BB54">
        <v>1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V54">
        <v>0</v>
      </c>
      <c r="CW54">
        <v>0</v>
      </c>
      <c r="CX54">
        <f>ROUND(Y54*Source!I50,7)</f>
        <v>0</v>
      </c>
      <c r="CY54">
        <f>AD54</f>
        <v>0</v>
      </c>
      <c r="CZ54">
        <f>AH54</f>
        <v>0</v>
      </c>
      <c r="DA54">
        <f>AL54</f>
        <v>1</v>
      </c>
      <c r="DB54">
        <f t="shared" si="1"/>
        <v>0</v>
      </c>
      <c r="DC54">
        <f t="shared" si="2"/>
        <v>0</v>
      </c>
      <c r="DD54" t="s">
        <v>3</v>
      </c>
      <c r="DE54" t="s">
        <v>3</v>
      </c>
      <c r="DF54">
        <f t="shared" si="8"/>
        <v>0</v>
      </c>
      <c r="DG54">
        <f>ROUND(ROUND(AF54,2)*CX54,2)</f>
        <v>0</v>
      </c>
      <c r="DH54">
        <f t="shared" si="4"/>
        <v>0</v>
      </c>
      <c r="DI54">
        <f t="shared" si="5"/>
        <v>0</v>
      </c>
      <c r="DJ54">
        <f>DI54</f>
        <v>0</v>
      </c>
      <c r="DK54">
        <v>0</v>
      </c>
      <c r="DL54" t="s">
        <v>3</v>
      </c>
      <c r="DM54">
        <v>0</v>
      </c>
      <c r="DN54" t="s">
        <v>3</v>
      </c>
      <c r="DO54">
        <v>0</v>
      </c>
    </row>
    <row r="55" spans="1:119" x14ac:dyDescent="0.2">
      <c r="A55">
        <f>ROW(Source!A50)</f>
        <v>50</v>
      </c>
      <c r="B55">
        <v>85057623</v>
      </c>
      <c r="C55">
        <v>85061027</v>
      </c>
      <c r="D55">
        <v>83785137</v>
      </c>
      <c r="E55">
        <v>1</v>
      </c>
      <c r="F55">
        <v>1</v>
      </c>
      <c r="G55">
        <v>1</v>
      </c>
      <c r="H55">
        <v>2</v>
      </c>
      <c r="I55" t="s">
        <v>624</v>
      </c>
      <c r="J55" t="s">
        <v>625</v>
      </c>
      <c r="K55" t="s">
        <v>626</v>
      </c>
      <c r="L55">
        <v>1368</v>
      </c>
      <c r="N55">
        <v>1011</v>
      </c>
      <c r="O55" t="s">
        <v>606</v>
      </c>
      <c r="P55" t="s">
        <v>606</v>
      </c>
      <c r="Q55">
        <v>1</v>
      </c>
      <c r="W55">
        <v>0</v>
      </c>
      <c r="X55">
        <v>1256142057</v>
      </c>
      <c r="Y55">
        <f t="shared" si="0"/>
        <v>0.16</v>
      </c>
      <c r="AA55">
        <v>0</v>
      </c>
      <c r="AB55">
        <v>13.86</v>
      </c>
      <c r="AC55">
        <v>0</v>
      </c>
      <c r="AD55">
        <v>0</v>
      </c>
      <c r="AE55">
        <v>0</v>
      </c>
      <c r="AF55">
        <v>13.86</v>
      </c>
      <c r="AG55">
        <v>0</v>
      </c>
      <c r="AH55">
        <v>0</v>
      </c>
      <c r="AI55">
        <v>1</v>
      </c>
      <c r="AJ55">
        <v>1</v>
      </c>
      <c r="AK55">
        <v>1</v>
      </c>
      <c r="AL55">
        <v>1</v>
      </c>
      <c r="AM55">
        <v>-2</v>
      </c>
      <c r="AN55">
        <v>0</v>
      </c>
      <c r="AO55">
        <v>0</v>
      </c>
      <c r="AP55">
        <v>1</v>
      </c>
      <c r="AQ55">
        <v>1</v>
      </c>
      <c r="AR55">
        <v>0</v>
      </c>
      <c r="AS55" t="s">
        <v>3</v>
      </c>
      <c r="AT55">
        <v>0.16</v>
      </c>
      <c r="AU55" t="s">
        <v>3</v>
      </c>
      <c r="AV55">
        <v>1</v>
      </c>
      <c r="AW55">
        <v>2</v>
      </c>
      <c r="AX55">
        <v>85061034</v>
      </c>
      <c r="AY55">
        <v>1</v>
      </c>
      <c r="AZ55">
        <v>0</v>
      </c>
      <c r="BA55">
        <v>55</v>
      </c>
      <c r="BB55">
        <v>1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2.2176</v>
      </c>
      <c r="BL55">
        <v>0</v>
      </c>
      <c r="BM55">
        <v>0</v>
      </c>
      <c r="BN55">
        <v>0</v>
      </c>
      <c r="BO55">
        <v>0</v>
      </c>
      <c r="BP55">
        <v>1</v>
      </c>
      <c r="BQ55">
        <v>0</v>
      </c>
      <c r="BR55">
        <v>2.2176</v>
      </c>
      <c r="BS55">
        <v>0</v>
      </c>
      <c r="BT55">
        <v>0</v>
      </c>
      <c r="BU55">
        <v>0</v>
      </c>
      <c r="BV55">
        <v>0</v>
      </c>
      <c r="BW55">
        <v>1</v>
      </c>
      <c r="CV55">
        <v>0</v>
      </c>
      <c r="CW55">
        <f>ROUND(Y55*Source!I50*DO55,7)</f>
        <v>0</v>
      </c>
      <c r="CX55">
        <f>ROUND(Y55*Source!I50,7)</f>
        <v>0</v>
      </c>
      <c r="CY55">
        <f>AB55</f>
        <v>13.86</v>
      </c>
      <c r="CZ55">
        <f>AF55</f>
        <v>13.86</v>
      </c>
      <c r="DA55">
        <f>AJ55</f>
        <v>1</v>
      </c>
      <c r="DB55">
        <f t="shared" si="1"/>
        <v>2.2200000000000002</v>
      </c>
      <c r="DC55">
        <f t="shared" si="2"/>
        <v>0</v>
      </c>
      <c r="DD55" t="s">
        <v>3</v>
      </c>
      <c r="DE55" t="s">
        <v>3</v>
      </c>
      <c r="DF55">
        <f t="shared" si="8"/>
        <v>0</v>
      </c>
      <c r="DG55">
        <f>ROUND(ROUND(AF55,2)*CX55,2)</f>
        <v>0</v>
      </c>
      <c r="DH55">
        <f t="shared" si="4"/>
        <v>0</v>
      </c>
      <c r="DI55">
        <f t="shared" si="5"/>
        <v>0</v>
      </c>
      <c r="DJ55">
        <f>DG55+DH55</f>
        <v>0</v>
      </c>
      <c r="DK55">
        <v>1</v>
      </c>
      <c r="DL55" t="s">
        <v>3</v>
      </c>
      <c r="DM55">
        <v>0</v>
      </c>
      <c r="DN55" t="s">
        <v>3</v>
      </c>
      <c r="DO55">
        <v>0</v>
      </c>
    </row>
    <row r="56" spans="1:119" x14ac:dyDescent="0.2">
      <c r="A56">
        <f>ROW(Source!A50)</f>
        <v>50</v>
      </c>
      <c r="B56">
        <v>85057623</v>
      </c>
      <c r="C56">
        <v>85061027</v>
      </c>
      <c r="D56">
        <v>83785155</v>
      </c>
      <c r="E56">
        <v>1</v>
      </c>
      <c r="F56">
        <v>1</v>
      </c>
      <c r="G56">
        <v>1</v>
      </c>
      <c r="H56">
        <v>2</v>
      </c>
      <c r="I56" t="s">
        <v>627</v>
      </c>
      <c r="J56" t="s">
        <v>628</v>
      </c>
      <c r="K56" t="s">
        <v>629</v>
      </c>
      <c r="L56">
        <v>1368</v>
      </c>
      <c r="N56">
        <v>1011</v>
      </c>
      <c r="O56" t="s">
        <v>606</v>
      </c>
      <c r="P56" t="s">
        <v>606</v>
      </c>
      <c r="Q56">
        <v>1</v>
      </c>
      <c r="W56">
        <v>0</v>
      </c>
      <c r="X56">
        <v>1638899965</v>
      </c>
      <c r="Y56">
        <f t="shared" si="0"/>
        <v>0.16</v>
      </c>
      <c r="AA56">
        <v>0</v>
      </c>
      <c r="AB56">
        <v>634.32000000000005</v>
      </c>
      <c r="AC56">
        <v>811.79</v>
      </c>
      <c r="AD56">
        <v>0</v>
      </c>
      <c r="AE56">
        <v>0</v>
      </c>
      <c r="AF56">
        <v>487.94</v>
      </c>
      <c r="AG56">
        <v>811.79</v>
      </c>
      <c r="AH56">
        <v>0</v>
      </c>
      <c r="AI56">
        <v>1</v>
      </c>
      <c r="AJ56">
        <v>1.3</v>
      </c>
      <c r="AK56">
        <v>1</v>
      </c>
      <c r="AL56">
        <v>1</v>
      </c>
      <c r="AM56">
        <v>2</v>
      </c>
      <c r="AN56">
        <v>0</v>
      </c>
      <c r="AO56">
        <v>0</v>
      </c>
      <c r="AP56">
        <v>1</v>
      </c>
      <c r="AQ56">
        <v>1</v>
      </c>
      <c r="AR56">
        <v>0</v>
      </c>
      <c r="AS56" t="s">
        <v>3</v>
      </c>
      <c r="AT56">
        <v>0.16</v>
      </c>
      <c r="AU56" t="s">
        <v>3</v>
      </c>
      <c r="AV56">
        <v>1</v>
      </c>
      <c r="AW56">
        <v>2</v>
      </c>
      <c r="AX56">
        <v>85061035</v>
      </c>
      <c r="AY56">
        <v>1</v>
      </c>
      <c r="AZ56">
        <v>0</v>
      </c>
      <c r="BA56">
        <v>56</v>
      </c>
      <c r="BB56">
        <v>1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78.070400000000006</v>
      </c>
      <c r="BL56">
        <v>129.88640000000001</v>
      </c>
      <c r="BM56">
        <v>0</v>
      </c>
      <c r="BN56">
        <v>0</v>
      </c>
      <c r="BO56">
        <v>0.16</v>
      </c>
      <c r="BP56">
        <v>1</v>
      </c>
      <c r="BQ56">
        <v>0</v>
      </c>
      <c r="BR56">
        <v>78.070400000000006</v>
      </c>
      <c r="BS56">
        <v>129.88640000000001</v>
      </c>
      <c r="BT56">
        <v>0</v>
      </c>
      <c r="BU56">
        <v>0</v>
      </c>
      <c r="BV56">
        <v>0.16</v>
      </c>
      <c r="BW56">
        <v>1</v>
      </c>
      <c r="CV56">
        <v>0</v>
      </c>
      <c r="CW56">
        <f>ROUND(Y56*Source!I50*DO56,7)</f>
        <v>0</v>
      </c>
      <c r="CX56">
        <f>ROUND(Y56*Source!I50,7)</f>
        <v>0</v>
      </c>
      <c r="CY56">
        <f>AB56</f>
        <v>634.32000000000005</v>
      </c>
      <c r="CZ56">
        <f>AF56</f>
        <v>487.94</v>
      </c>
      <c r="DA56">
        <f>AJ56</f>
        <v>1.3</v>
      </c>
      <c r="DB56">
        <f t="shared" si="1"/>
        <v>78.069999999999993</v>
      </c>
      <c r="DC56">
        <f t="shared" si="2"/>
        <v>129.88999999999999</v>
      </c>
      <c r="DD56" t="s">
        <v>3</v>
      </c>
      <c r="DE56" t="s">
        <v>3</v>
      </c>
      <c r="DF56">
        <f t="shared" si="8"/>
        <v>0</v>
      </c>
      <c r="DG56">
        <f>ROUND(ROUND(AF56*AJ56,2)*CX56,2)</f>
        <v>0</v>
      </c>
      <c r="DH56">
        <f t="shared" si="4"/>
        <v>0</v>
      </c>
      <c r="DI56">
        <f t="shared" si="5"/>
        <v>0</v>
      </c>
      <c r="DJ56">
        <f>DG56+DH56</f>
        <v>0</v>
      </c>
      <c r="DK56">
        <v>0</v>
      </c>
      <c r="DL56" t="s">
        <v>630</v>
      </c>
      <c r="DM56">
        <v>4</v>
      </c>
      <c r="DN56" t="s">
        <v>593</v>
      </c>
      <c r="DO56">
        <v>1</v>
      </c>
    </row>
    <row r="57" spans="1:119" x14ac:dyDescent="0.2">
      <c r="A57">
        <f>ROW(Source!A52)</f>
        <v>52</v>
      </c>
      <c r="B57">
        <v>85057682</v>
      </c>
      <c r="C57">
        <v>85061037</v>
      </c>
      <c r="D57">
        <v>83777501</v>
      </c>
      <c r="E57">
        <v>117</v>
      </c>
      <c r="F57">
        <v>1</v>
      </c>
      <c r="G57">
        <v>1</v>
      </c>
      <c r="H57">
        <v>1</v>
      </c>
      <c r="I57" t="s">
        <v>591</v>
      </c>
      <c r="J57" t="s">
        <v>3</v>
      </c>
      <c r="K57" t="s">
        <v>592</v>
      </c>
      <c r="L57">
        <v>1191</v>
      </c>
      <c r="N57">
        <v>1013</v>
      </c>
      <c r="O57" t="s">
        <v>593</v>
      </c>
      <c r="P57" t="s">
        <v>593</v>
      </c>
      <c r="Q57">
        <v>1</v>
      </c>
      <c r="W57">
        <v>0</v>
      </c>
      <c r="X57">
        <v>32079103</v>
      </c>
      <c r="Y57">
        <f t="shared" si="0"/>
        <v>3.06</v>
      </c>
      <c r="AA57">
        <v>0</v>
      </c>
      <c r="AB57">
        <v>0</v>
      </c>
      <c r="AC57">
        <v>0</v>
      </c>
      <c r="AD57">
        <v>748.18</v>
      </c>
      <c r="AE57">
        <v>0</v>
      </c>
      <c r="AF57">
        <v>0</v>
      </c>
      <c r="AG57">
        <v>0</v>
      </c>
      <c r="AH57">
        <v>748.18</v>
      </c>
      <c r="AI57">
        <v>1</v>
      </c>
      <c r="AJ57">
        <v>1</v>
      </c>
      <c r="AK57">
        <v>1</v>
      </c>
      <c r="AL57">
        <v>1</v>
      </c>
      <c r="AM57">
        <v>-2</v>
      </c>
      <c r="AN57">
        <v>0</v>
      </c>
      <c r="AO57">
        <v>0</v>
      </c>
      <c r="AP57">
        <v>1</v>
      </c>
      <c r="AQ57">
        <v>1</v>
      </c>
      <c r="AR57">
        <v>0</v>
      </c>
      <c r="AS57" t="s">
        <v>3</v>
      </c>
      <c r="AT57">
        <v>3.06</v>
      </c>
      <c r="AU57" t="s">
        <v>3</v>
      </c>
      <c r="AV57">
        <v>1</v>
      </c>
      <c r="AW57">
        <v>2</v>
      </c>
      <c r="AX57">
        <v>85061056</v>
      </c>
      <c r="AY57">
        <v>1</v>
      </c>
      <c r="AZ57">
        <v>0</v>
      </c>
      <c r="BA57">
        <v>57</v>
      </c>
      <c r="BB57">
        <v>1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2289.4308000000001</v>
      </c>
      <c r="BN57">
        <v>3.06</v>
      </c>
      <c r="BO57">
        <v>0</v>
      </c>
      <c r="BP57">
        <v>1</v>
      </c>
      <c r="BQ57">
        <v>0</v>
      </c>
      <c r="BR57">
        <v>0</v>
      </c>
      <c r="BS57">
        <v>0</v>
      </c>
      <c r="BT57">
        <v>2289.4308000000001</v>
      </c>
      <c r="BU57">
        <v>3.06</v>
      </c>
      <c r="BV57">
        <v>0</v>
      </c>
      <c r="BW57">
        <v>1</v>
      </c>
      <c r="CU57">
        <f>ROUND(AT57*Source!I52*AH57*AL57,2)</f>
        <v>0</v>
      </c>
      <c r="CV57">
        <f>ROUND(Y57*Source!I52,7)</f>
        <v>0</v>
      </c>
      <c r="CW57">
        <v>0</v>
      </c>
      <c r="CX57">
        <f>ROUND(Y57*Source!I52,7)</f>
        <v>0</v>
      </c>
      <c r="CY57">
        <f>AD57</f>
        <v>748.18</v>
      </c>
      <c r="CZ57">
        <f>AH57</f>
        <v>748.18</v>
      </c>
      <c r="DA57">
        <f>AL57</f>
        <v>1</v>
      </c>
      <c r="DB57">
        <f t="shared" si="1"/>
        <v>2289.4299999999998</v>
      </c>
      <c r="DC57">
        <f t="shared" si="2"/>
        <v>0</v>
      </c>
      <c r="DD57" t="s">
        <v>3</v>
      </c>
      <c r="DE57" t="s">
        <v>3</v>
      </c>
      <c r="DF57">
        <f t="shared" si="8"/>
        <v>0</v>
      </c>
      <c r="DG57">
        <f>ROUND(ROUND(AF57,2)*CX57,2)</f>
        <v>0</v>
      </c>
      <c r="DH57">
        <f t="shared" si="4"/>
        <v>0</v>
      </c>
      <c r="DI57">
        <f t="shared" si="5"/>
        <v>0</v>
      </c>
      <c r="DJ57">
        <f>DI57</f>
        <v>0</v>
      </c>
      <c r="DK57">
        <v>1</v>
      </c>
      <c r="DL57" t="s">
        <v>3</v>
      </c>
      <c r="DM57">
        <v>0</v>
      </c>
      <c r="DN57" t="s">
        <v>3</v>
      </c>
      <c r="DO57">
        <v>0</v>
      </c>
    </row>
    <row r="58" spans="1:119" x14ac:dyDescent="0.2">
      <c r="A58">
        <f>ROW(Source!A52)</f>
        <v>52</v>
      </c>
      <c r="B58">
        <v>85057682</v>
      </c>
      <c r="C58">
        <v>85061037</v>
      </c>
      <c r="D58">
        <v>83777689</v>
      </c>
      <c r="E58">
        <v>117</v>
      </c>
      <c r="F58">
        <v>1</v>
      </c>
      <c r="G58">
        <v>1</v>
      </c>
      <c r="H58">
        <v>1</v>
      </c>
      <c r="I58" t="s">
        <v>601</v>
      </c>
      <c r="J58" t="s">
        <v>3</v>
      </c>
      <c r="K58" t="s">
        <v>602</v>
      </c>
      <c r="L58">
        <v>1191</v>
      </c>
      <c r="N58">
        <v>1013</v>
      </c>
      <c r="O58" t="s">
        <v>593</v>
      </c>
      <c r="P58" t="s">
        <v>593</v>
      </c>
      <c r="Q58">
        <v>1</v>
      </c>
      <c r="W58">
        <v>0</v>
      </c>
      <c r="X58">
        <v>-1417349443</v>
      </c>
      <c r="Y58">
        <f t="shared" si="0"/>
        <v>0.87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1</v>
      </c>
      <c r="AJ58">
        <v>1</v>
      </c>
      <c r="AK58">
        <v>1</v>
      </c>
      <c r="AL58">
        <v>1</v>
      </c>
      <c r="AM58">
        <v>-2</v>
      </c>
      <c r="AN58">
        <v>0</v>
      </c>
      <c r="AO58">
        <v>0</v>
      </c>
      <c r="AP58">
        <v>1</v>
      </c>
      <c r="AQ58">
        <v>1</v>
      </c>
      <c r="AR58">
        <v>0</v>
      </c>
      <c r="AS58" t="s">
        <v>3</v>
      </c>
      <c r="AT58">
        <v>0.87</v>
      </c>
      <c r="AU58" t="s">
        <v>3</v>
      </c>
      <c r="AV58">
        <v>2</v>
      </c>
      <c r="AW58">
        <v>2</v>
      </c>
      <c r="AX58">
        <v>85061057</v>
      </c>
      <c r="AY58">
        <v>1</v>
      </c>
      <c r="AZ58">
        <v>0</v>
      </c>
      <c r="BA58">
        <v>58</v>
      </c>
      <c r="BB58">
        <v>1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V58">
        <v>0</v>
      </c>
      <c r="CW58">
        <v>0</v>
      </c>
      <c r="CX58">
        <f>ROUND(Y58*Source!I52,7)</f>
        <v>0</v>
      </c>
      <c r="CY58">
        <f>AD58</f>
        <v>0</v>
      </c>
      <c r="CZ58">
        <f>AH58</f>
        <v>0</v>
      </c>
      <c r="DA58">
        <f>AL58</f>
        <v>1</v>
      </c>
      <c r="DB58">
        <f t="shared" si="1"/>
        <v>0</v>
      </c>
      <c r="DC58">
        <f t="shared" si="2"/>
        <v>0</v>
      </c>
      <c r="DD58" t="s">
        <v>3</v>
      </c>
      <c r="DE58" t="s">
        <v>3</v>
      </c>
      <c r="DF58">
        <f t="shared" si="8"/>
        <v>0</v>
      </c>
      <c r="DG58">
        <f>ROUND(ROUND(AF58,2)*CX58,2)</f>
        <v>0</v>
      </c>
      <c r="DH58">
        <f t="shared" si="4"/>
        <v>0</v>
      </c>
      <c r="DI58">
        <f t="shared" si="5"/>
        <v>0</v>
      </c>
      <c r="DJ58">
        <f>DI58</f>
        <v>0</v>
      </c>
      <c r="DK58">
        <v>0</v>
      </c>
      <c r="DL58" t="s">
        <v>3</v>
      </c>
      <c r="DM58">
        <v>0</v>
      </c>
      <c r="DN58" t="s">
        <v>3</v>
      </c>
      <c r="DO58">
        <v>0</v>
      </c>
    </row>
    <row r="59" spans="1:119" x14ac:dyDescent="0.2">
      <c r="A59">
        <f>ROW(Source!A52)</f>
        <v>52</v>
      </c>
      <c r="B59">
        <v>85057682</v>
      </c>
      <c r="C59">
        <v>85061037</v>
      </c>
      <c r="D59">
        <v>83784065</v>
      </c>
      <c r="E59">
        <v>1</v>
      </c>
      <c r="F59">
        <v>1</v>
      </c>
      <c r="G59">
        <v>1</v>
      </c>
      <c r="H59">
        <v>2</v>
      </c>
      <c r="I59" t="s">
        <v>631</v>
      </c>
      <c r="J59" t="s">
        <v>632</v>
      </c>
      <c r="K59" t="s">
        <v>633</v>
      </c>
      <c r="L59">
        <v>1368</v>
      </c>
      <c r="N59">
        <v>1011</v>
      </c>
      <c r="O59" t="s">
        <v>606</v>
      </c>
      <c r="P59" t="s">
        <v>606</v>
      </c>
      <c r="Q59">
        <v>1</v>
      </c>
      <c r="W59">
        <v>0</v>
      </c>
      <c r="X59">
        <v>843131152</v>
      </c>
      <c r="Y59">
        <f t="shared" si="0"/>
        <v>0.68</v>
      </c>
      <c r="AA59">
        <v>0</v>
      </c>
      <c r="AB59">
        <v>2736.29</v>
      </c>
      <c r="AC59">
        <v>932.95</v>
      </c>
      <c r="AD59">
        <v>0</v>
      </c>
      <c r="AE59">
        <v>0</v>
      </c>
      <c r="AF59">
        <v>2088.77</v>
      </c>
      <c r="AG59">
        <v>932.95</v>
      </c>
      <c r="AH59">
        <v>0</v>
      </c>
      <c r="AI59">
        <v>1</v>
      </c>
      <c r="AJ59">
        <v>1.31</v>
      </c>
      <c r="AK59">
        <v>1</v>
      </c>
      <c r="AL59">
        <v>1</v>
      </c>
      <c r="AM59">
        <v>2</v>
      </c>
      <c r="AN59">
        <v>0</v>
      </c>
      <c r="AO59">
        <v>0</v>
      </c>
      <c r="AP59">
        <v>1</v>
      </c>
      <c r="AQ59">
        <v>1</v>
      </c>
      <c r="AR59">
        <v>0</v>
      </c>
      <c r="AS59" t="s">
        <v>3</v>
      </c>
      <c r="AT59">
        <v>0.68</v>
      </c>
      <c r="AU59" t="s">
        <v>3</v>
      </c>
      <c r="AV59">
        <v>1</v>
      </c>
      <c r="AW59">
        <v>2</v>
      </c>
      <c r="AX59">
        <v>85061058</v>
      </c>
      <c r="AY59">
        <v>1</v>
      </c>
      <c r="AZ59">
        <v>0</v>
      </c>
      <c r="BA59">
        <v>59</v>
      </c>
      <c r="BB59">
        <v>1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1420.3636000000001</v>
      </c>
      <c r="BL59">
        <v>634.40600000000006</v>
      </c>
      <c r="BM59">
        <v>0</v>
      </c>
      <c r="BN59">
        <v>0</v>
      </c>
      <c r="BO59">
        <v>0.68</v>
      </c>
      <c r="BP59">
        <v>1</v>
      </c>
      <c r="BQ59">
        <v>0</v>
      </c>
      <c r="BR59">
        <v>1420.3636000000001</v>
      </c>
      <c r="BS59">
        <v>634.40600000000006</v>
      </c>
      <c r="BT59">
        <v>0</v>
      </c>
      <c r="BU59">
        <v>0</v>
      </c>
      <c r="BV59">
        <v>0.68</v>
      </c>
      <c r="BW59">
        <v>1</v>
      </c>
      <c r="CV59">
        <v>0</v>
      </c>
      <c r="CW59">
        <f>ROUND(Y59*Source!I52*DO59,7)</f>
        <v>0</v>
      </c>
      <c r="CX59">
        <f>ROUND(Y59*Source!I52,7)</f>
        <v>0</v>
      </c>
      <c r="CY59">
        <f>AB59</f>
        <v>2736.29</v>
      </c>
      <c r="CZ59">
        <f>AF59</f>
        <v>2088.77</v>
      </c>
      <c r="DA59">
        <f>AJ59</f>
        <v>1.31</v>
      </c>
      <c r="DB59">
        <f t="shared" si="1"/>
        <v>1420.36</v>
      </c>
      <c r="DC59">
        <f t="shared" si="2"/>
        <v>634.41</v>
      </c>
      <c r="DD59" t="s">
        <v>3</v>
      </c>
      <c r="DE59" t="s">
        <v>3</v>
      </c>
      <c r="DF59">
        <f t="shared" si="8"/>
        <v>0</v>
      </c>
      <c r="DG59">
        <f>ROUND(ROUND(AF59*AJ59,2)*CX59,2)</f>
        <v>0</v>
      </c>
      <c r="DH59">
        <f t="shared" si="4"/>
        <v>0</v>
      </c>
      <c r="DI59">
        <f t="shared" si="5"/>
        <v>0</v>
      </c>
      <c r="DJ59">
        <f>DG59+DH59</f>
        <v>0</v>
      </c>
      <c r="DK59">
        <v>0</v>
      </c>
      <c r="DL59" t="s">
        <v>616</v>
      </c>
      <c r="DM59">
        <v>5</v>
      </c>
      <c r="DN59" t="s">
        <v>593</v>
      </c>
      <c r="DO59">
        <v>1</v>
      </c>
    </row>
    <row r="60" spans="1:119" x14ac:dyDescent="0.2">
      <c r="A60">
        <f>ROW(Source!A52)</f>
        <v>52</v>
      </c>
      <c r="B60">
        <v>85057682</v>
      </c>
      <c r="C60">
        <v>85061037</v>
      </c>
      <c r="D60">
        <v>83785072</v>
      </c>
      <c r="E60">
        <v>1</v>
      </c>
      <c r="F60">
        <v>1</v>
      </c>
      <c r="G60">
        <v>1</v>
      </c>
      <c r="H60">
        <v>2</v>
      </c>
      <c r="I60" t="s">
        <v>634</v>
      </c>
      <c r="J60" t="s">
        <v>635</v>
      </c>
      <c r="K60" t="s">
        <v>636</v>
      </c>
      <c r="L60">
        <v>1368</v>
      </c>
      <c r="N60">
        <v>1011</v>
      </c>
      <c r="O60" t="s">
        <v>606</v>
      </c>
      <c r="P60" t="s">
        <v>606</v>
      </c>
      <c r="Q60">
        <v>1</v>
      </c>
      <c r="W60">
        <v>0</v>
      </c>
      <c r="X60">
        <v>-849950259</v>
      </c>
      <c r="Y60">
        <f t="shared" si="0"/>
        <v>0.19</v>
      </c>
      <c r="AA60">
        <v>0</v>
      </c>
      <c r="AB60">
        <v>641.70000000000005</v>
      </c>
      <c r="AC60">
        <v>811.79</v>
      </c>
      <c r="AD60">
        <v>0</v>
      </c>
      <c r="AE60">
        <v>0</v>
      </c>
      <c r="AF60">
        <v>641.70000000000005</v>
      </c>
      <c r="AG60">
        <v>811.79</v>
      </c>
      <c r="AH60">
        <v>0</v>
      </c>
      <c r="AI60">
        <v>1</v>
      </c>
      <c r="AJ60">
        <v>1</v>
      </c>
      <c r="AK60">
        <v>1</v>
      </c>
      <c r="AL60">
        <v>1</v>
      </c>
      <c r="AM60">
        <v>-2</v>
      </c>
      <c r="AN60">
        <v>0</v>
      </c>
      <c r="AO60">
        <v>0</v>
      </c>
      <c r="AP60">
        <v>1</v>
      </c>
      <c r="AQ60">
        <v>1</v>
      </c>
      <c r="AR60">
        <v>0</v>
      </c>
      <c r="AS60" t="s">
        <v>3</v>
      </c>
      <c r="AT60">
        <v>0.19</v>
      </c>
      <c r="AU60" t="s">
        <v>3</v>
      </c>
      <c r="AV60">
        <v>1</v>
      </c>
      <c r="AW60">
        <v>2</v>
      </c>
      <c r="AX60">
        <v>85061059</v>
      </c>
      <c r="AY60">
        <v>1</v>
      </c>
      <c r="AZ60">
        <v>0</v>
      </c>
      <c r="BA60">
        <v>60</v>
      </c>
      <c r="BB60">
        <v>1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121.92300000000002</v>
      </c>
      <c r="BL60">
        <v>154.24009999999998</v>
      </c>
      <c r="BM60">
        <v>0</v>
      </c>
      <c r="BN60">
        <v>0</v>
      </c>
      <c r="BO60">
        <v>0.19</v>
      </c>
      <c r="BP60">
        <v>1</v>
      </c>
      <c r="BQ60">
        <v>0</v>
      </c>
      <c r="BR60">
        <v>121.92300000000002</v>
      </c>
      <c r="BS60">
        <v>154.24009999999998</v>
      </c>
      <c r="BT60">
        <v>0</v>
      </c>
      <c r="BU60">
        <v>0</v>
      </c>
      <c r="BV60">
        <v>0.19</v>
      </c>
      <c r="BW60">
        <v>1</v>
      </c>
      <c r="CV60">
        <v>0</v>
      </c>
      <c r="CW60">
        <f>ROUND(Y60*Source!I52*DO60,7)</f>
        <v>0</v>
      </c>
      <c r="CX60">
        <f>ROUND(Y60*Source!I52,7)</f>
        <v>0</v>
      </c>
      <c r="CY60">
        <f>AB60</f>
        <v>641.70000000000005</v>
      </c>
      <c r="CZ60">
        <f>AF60</f>
        <v>641.70000000000005</v>
      </c>
      <c r="DA60">
        <f>AJ60</f>
        <v>1</v>
      </c>
      <c r="DB60">
        <f t="shared" si="1"/>
        <v>121.92</v>
      </c>
      <c r="DC60">
        <f t="shared" si="2"/>
        <v>154.24</v>
      </c>
      <c r="DD60" t="s">
        <v>3</v>
      </c>
      <c r="DE60" t="s">
        <v>3</v>
      </c>
      <c r="DF60">
        <f t="shared" si="8"/>
        <v>0</v>
      </c>
      <c r="DG60">
        <f t="shared" ref="DG60:DG76" si="9">ROUND(ROUND(AF60,2)*CX60,2)</f>
        <v>0</v>
      </c>
      <c r="DH60">
        <f t="shared" si="4"/>
        <v>0</v>
      </c>
      <c r="DI60">
        <f t="shared" si="5"/>
        <v>0</v>
      </c>
      <c r="DJ60">
        <f>DG60+DH60</f>
        <v>0</v>
      </c>
      <c r="DK60">
        <v>1</v>
      </c>
      <c r="DL60" t="s">
        <v>630</v>
      </c>
      <c r="DM60">
        <v>4</v>
      </c>
      <c r="DN60" t="s">
        <v>593</v>
      </c>
      <c r="DO60">
        <v>1</v>
      </c>
    </row>
    <row r="61" spans="1:119" x14ac:dyDescent="0.2">
      <c r="A61">
        <f>ROW(Source!A52)</f>
        <v>52</v>
      </c>
      <c r="B61">
        <v>85057682</v>
      </c>
      <c r="C61">
        <v>85061037</v>
      </c>
      <c r="D61">
        <v>83849794</v>
      </c>
      <c r="E61">
        <v>1</v>
      </c>
      <c r="F61">
        <v>1</v>
      </c>
      <c r="G61">
        <v>1</v>
      </c>
      <c r="H61">
        <v>3</v>
      </c>
      <c r="I61" t="s">
        <v>637</v>
      </c>
      <c r="J61" t="s">
        <v>638</v>
      </c>
      <c r="K61" t="s">
        <v>639</v>
      </c>
      <c r="L61">
        <v>1346</v>
      </c>
      <c r="N61">
        <v>1009</v>
      </c>
      <c r="O61" t="s">
        <v>86</v>
      </c>
      <c r="P61" t="s">
        <v>86</v>
      </c>
      <c r="Q61">
        <v>1</v>
      </c>
      <c r="W61">
        <v>0</v>
      </c>
      <c r="X61">
        <v>-897919439</v>
      </c>
      <c r="Y61">
        <f t="shared" si="0"/>
        <v>0.1</v>
      </c>
      <c r="AA61">
        <v>296.69</v>
      </c>
      <c r="AB61">
        <v>0</v>
      </c>
      <c r="AC61">
        <v>0</v>
      </c>
      <c r="AD61">
        <v>0</v>
      </c>
      <c r="AE61">
        <v>185.43</v>
      </c>
      <c r="AF61">
        <v>0</v>
      </c>
      <c r="AG61">
        <v>0</v>
      </c>
      <c r="AH61">
        <v>0</v>
      </c>
      <c r="AI61">
        <v>1.6</v>
      </c>
      <c r="AJ61">
        <v>1</v>
      </c>
      <c r="AK61">
        <v>1</v>
      </c>
      <c r="AL61">
        <v>1</v>
      </c>
      <c r="AM61">
        <v>2</v>
      </c>
      <c r="AN61">
        <v>0</v>
      </c>
      <c r="AO61">
        <v>0</v>
      </c>
      <c r="AP61">
        <v>1</v>
      </c>
      <c r="AQ61">
        <v>1</v>
      </c>
      <c r="AR61">
        <v>0</v>
      </c>
      <c r="AS61" t="s">
        <v>3</v>
      </c>
      <c r="AT61">
        <v>0.1</v>
      </c>
      <c r="AU61" t="s">
        <v>3</v>
      </c>
      <c r="AV61">
        <v>0</v>
      </c>
      <c r="AW61">
        <v>2</v>
      </c>
      <c r="AX61">
        <v>85061060</v>
      </c>
      <c r="AY61">
        <v>1</v>
      </c>
      <c r="AZ61">
        <v>0</v>
      </c>
      <c r="BA61">
        <v>61</v>
      </c>
      <c r="BB61">
        <v>1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18.543000000000003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1</v>
      </c>
      <c r="BQ61">
        <v>18.543000000000003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1</v>
      </c>
      <c r="CV61">
        <v>0</v>
      </c>
      <c r="CW61">
        <v>0</v>
      </c>
      <c r="CX61">
        <f>ROUND(Y61*Source!I52,7)</f>
        <v>0</v>
      </c>
      <c r="CY61">
        <f t="shared" ref="CY61:CY74" si="10">AA61</f>
        <v>296.69</v>
      </c>
      <c r="CZ61">
        <f t="shared" ref="CZ61:CZ74" si="11">AE61</f>
        <v>185.43</v>
      </c>
      <c r="DA61">
        <f t="shared" ref="DA61:DA74" si="12">AI61</f>
        <v>1.6</v>
      </c>
      <c r="DB61">
        <f t="shared" si="1"/>
        <v>18.54</v>
      </c>
      <c r="DC61">
        <f t="shared" si="2"/>
        <v>0</v>
      </c>
      <c r="DD61" t="s">
        <v>3</v>
      </c>
      <c r="DE61" t="s">
        <v>3</v>
      </c>
      <c r="DF61">
        <f>ROUND(ROUND(AE61*AI61,2)*CX61,2)</f>
        <v>0</v>
      </c>
      <c r="DG61">
        <f t="shared" si="9"/>
        <v>0</v>
      </c>
      <c r="DH61">
        <f t="shared" si="4"/>
        <v>0</v>
      </c>
      <c r="DI61">
        <f t="shared" si="5"/>
        <v>0</v>
      </c>
      <c r="DJ61">
        <f t="shared" ref="DJ61:DJ74" si="13">DF61</f>
        <v>0</v>
      </c>
      <c r="DK61">
        <v>0</v>
      </c>
      <c r="DL61" t="s">
        <v>3</v>
      </c>
      <c r="DM61">
        <v>0</v>
      </c>
      <c r="DN61" t="s">
        <v>3</v>
      </c>
      <c r="DO61">
        <v>0</v>
      </c>
    </row>
    <row r="62" spans="1:119" x14ac:dyDescent="0.2">
      <c r="A62">
        <f>ROW(Source!A52)</f>
        <v>52</v>
      </c>
      <c r="B62">
        <v>85057682</v>
      </c>
      <c r="C62">
        <v>85061037</v>
      </c>
      <c r="D62">
        <v>83849801</v>
      </c>
      <c r="E62">
        <v>1</v>
      </c>
      <c r="F62">
        <v>1</v>
      </c>
      <c r="G62">
        <v>1</v>
      </c>
      <c r="H62">
        <v>3</v>
      </c>
      <c r="I62" t="s">
        <v>640</v>
      </c>
      <c r="J62" t="s">
        <v>641</v>
      </c>
      <c r="K62" t="s">
        <v>642</v>
      </c>
      <c r="L62">
        <v>1346</v>
      </c>
      <c r="N62">
        <v>1009</v>
      </c>
      <c r="O62" t="s">
        <v>86</v>
      </c>
      <c r="P62" t="s">
        <v>86</v>
      </c>
      <c r="Q62">
        <v>1</v>
      </c>
      <c r="W62">
        <v>0</v>
      </c>
      <c r="X62">
        <v>-1547825166</v>
      </c>
      <c r="Y62">
        <f t="shared" si="0"/>
        <v>0.03</v>
      </c>
      <c r="AA62">
        <v>93.65</v>
      </c>
      <c r="AB62">
        <v>0</v>
      </c>
      <c r="AC62">
        <v>0</v>
      </c>
      <c r="AD62">
        <v>0</v>
      </c>
      <c r="AE62">
        <v>58.53</v>
      </c>
      <c r="AF62">
        <v>0</v>
      </c>
      <c r="AG62">
        <v>0</v>
      </c>
      <c r="AH62">
        <v>0</v>
      </c>
      <c r="AI62">
        <v>1.6</v>
      </c>
      <c r="AJ62">
        <v>1</v>
      </c>
      <c r="AK62">
        <v>1</v>
      </c>
      <c r="AL62">
        <v>1</v>
      </c>
      <c r="AM62">
        <v>2</v>
      </c>
      <c r="AN62">
        <v>0</v>
      </c>
      <c r="AO62">
        <v>0</v>
      </c>
      <c r="AP62">
        <v>1</v>
      </c>
      <c r="AQ62">
        <v>1</v>
      </c>
      <c r="AR62">
        <v>0</v>
      </c>
      <c r="AS62" t="s">
        <v>3</v>
      </c>
      <c r="AT62">
        <v>0.03</v>
      </c>
      <c r="AU62" t="s">
        <v>3</v>
      </c>
      <c r="AV62">
        <v>0</v>
      </c>
      <c r="AW62">
        <v>2</v>
      </c>
      <c r="AX62">
        <v>85061061</v>
      </c>
      <c r="AY62">
        <v>1</v>
      </c>
      <c r="AZ62">
        <v>0</v>
      </c>
      <c r="BA62">
        <v>62</v>
      </c>
      <c r="BB62">
        <v>1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1.7559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1</v>
      </c>
      <c r="BQ62">
        <v>1.7559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1</v>
      </c>
      <c r="CV62">
        <v>0</v>
      </c>
      <c r="CW62">
        <v>0</v>
      </c>
      <c r="CX62">
        <f>ROUND(Y62*Source!I52,7)</f>
        <v>0</v>
      </c>
      <c r="CY62">
        <f t="shared" si="10"/>
        <v>93.65</v>
      </c>
      <c r="CZ62">
        <f t="shared" si="11"/>
        <v>58.53</v>
      </c>
      <c r="DA62">
        <f t="shared" si="12"/>
        <v>1.6</v>
      </c>
      <c r="DB62">
        <f t="shared" si="1"/>
        <v>1.76</v>
      </c>
      <c r="DC62">
        <f t="shared" si="2"/>
        <v>0</v>
      </c>
      <c r="DD62" t="s">
        <v>3</v>
      </c>
      <c r="DE62" t="s">
        <v>3</v>
      </c>
      <c r="DF62">
        <f>ROUND(ROUND(AE62*AI62,2)*CX62,2)</f>
        <v>0</v>
      </c>
      <c r="DG62">
        <f t="shared" si="9"/>
        <v>0</v>
      </c>
      <c r="DH62">
        <f t="shared" si="4"/>
        <v>0</v>
      </c>
      <c r="DI62">
        <f t="shared" si="5"/>
        <v>0</v>
      </c>
      <c r="DJ62">
        <f t="shared" si="13"/>
        <v>0</v>
      </c>
      <c r="DK62">
        <v>0</v>
      </c>
      <c r="DL62" t="s">
        <v>3</v>
      </c>
      <c r="DM62">
        <v>0</v>
      </c>
      <c r="DN62" t="s">
        <v>3</v>
      </c>
      <c r="DO62">
        <v>0</v>
      </c>
    </row>
    <row r="63" spans="1:119" x14ac:dyDescent="0.2">
      <c r="A63">
        <f>ROW(Source!A52)</f>
        <v>52</v>
      </c>
      <c r="B63">
        <v>85057682</v>
      </c>
      <c r="C63">
        <v>85061037</v>
      </c>
      <c r="D63">
        <v>83853338</v>
      </c>
      <c r="E63">
        <v>1</v>
      </c>
      <c r="F63">
        <v>1</v>
      </c>
      <c r="G63">
        <v>1</v>
      </c>
      <c r="H63">
        <v>3</v>
      </c>
      <c r="I63" t="s">
        <v>84</v>
      </c>
      <c r="J63" t="s">
        <v>87</v>
      </c>
      <c r="K63" t="s">
        <v>85</v>
      </c>
      <c r="L63">
        <v>1346</v>
      </c>
      <c r="N63">
        <v>1009</v>
      </c>
      <c r="O63" t="s">
        <v>86</v>
      </c>
      <c r="P63" t="s">
        <v>86</v>
      </c>
      <c r="Q63">
        <v>1</v>
      </c>
      <c r="W63">
        <v>0</v>
      </c>
      <c r="X63">
        <v>-1131385474</v>
      </c>
      <c r="Y63">
        <f t="shared" si="0"/>
        <v>0</v>
      </c>
      <c r="AA63">
        <v>188.92</v>
      </c>
      <c r="AB63">
        <v>0</v>
      </c>
      <c r="AC63">
        <v>0</v>
      </c>
      <c r="AD63">
        <v>0</v>
      </c>
      <c r="AE63">
        <v>174.93</v>
      </c>
      <c r="AF63">
        <v>0</v>
      </c>
      <c r="AG63">
        <v>0</v>
      </c>
      <c r="AH63">
        <v>0</v>
      </c>
      <c r="AI63">
        <v>1.08</v>
      </c>
      <c r="AJ63">
        <v>1</v>
      </c>
      <c r="AK63">
        <v>1</v>
      </c>
      <c r="AL63">
        <v>1</v>
      </c>
      <c r="AM63">
        <v>0</v>
      </c>
      <c r="AN63">
        <v>1</v>
      </c>
      <c r="AO63">
        <v>0</v>
      </c>
      <c r="AP63">
        <v>1</v>
      </c>
      <c r="AQ63">
        <v>0</v>
      </c>
      <c r="AR63">
        <v>0</v>
      </c>
      <c r="AS63" t="s">
        <v>3</v>
      </c>
      <c r="AT63">
        <v>0</v>
      </c>
      <c r="AU63" t="s">
        <v>3</v>
      </c>
      <c r="AV63">
        <v>0</v>
      </c>
      <c r="AW63">
        <v>2</v>
      </c>
      <c r="AX63">
        <v>85061062</v>
      </c>
      <c r="AY63">
        <v>1</v>
      </c>
      <c r="AZ63">
        <v>0</v>
      </c>
      <c r="BA63">
        <v>63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V63">
        <v>0</v>
      </c>
      <c r="CW63">
        <v>0</v>
      </c>
      <c r="CX63">
        <f>ROUND(Y63*Source!I52,7)</f>
        <v>0</v>
      </c>
      <c r="CY63">
        <f t="shared" si="10"/>
        <v>188.92</v>
      </c>
      <c r="CZ63">
        <f t="shared" si="11"/>
        <v>174.93</v>
      </c>
      <c r="DA63">
        <f t="shared" si="12"/>
        <v>1.08</v>
      </c>
      <c r="DB63">
        <f t="shared" si="1"/>
        <v>0</v>
      </c>
      <c r="DC63">
        <f t="shared" si="2"/>
        <v>0</v>
      </c>
      <c r="DD63" t="s">
        <v>3</v>
      </c>
      <c r="DE63" t="s">
        <v>3</v>
      </c>
      <c r="DF63">
        <f>ROUND(ROUND(AE63*AI63,2)*CX63,2)</f>
        <v>0</v>
      </c>
      <c r="DG63">
        <f t="shared" si="9"/>
        <v>0</v>
      </c>
      <c r="DH63">
        <f t="shared" si="4"/>
        <v>0</v>
      </c>
      <c r="DI63">
        <f t="shared" si="5"/>
        <v>0</v>
      </c>
      <c r="DJ63">
        <f t="shared" si="13"/>
        <v>0</v>
      </c>
      <c r="DK63">
        <v>0</v>
      </c>
      <c r="DL63" t="s">
        <v>3</v>
      </c>
      <c r="DM63">
        <v>0</v>
      </c>
      <c r="DN63" t="s">
        <v>3</v>
      </c>
      <c r="DO63">
        <v>0</v>
      </c>
    </row>
    <row r="64" spans="1:119" x14ac:dyDescent="0.2">
      <c r="A64">
        <f>ROW(Source!A52)</f>
        <v>52</v>
      </c>
      <c r="B64">
        <v>85057682</v>
      </c>
      <c r="C64">
        <v>85061037</v>
      </c>
      <c r="D64">
        <v>83854484</v>
      </c>
      <c r="E64">
        <v>1</v>
      </c>
      <c r="F64">
        <v>1</v>
      </c>
      <c r="G64">
        <v>1</v>
      </c>
      <c r="H64">
        <v>3</v>
      </c>
      <c r="I64" t="s">
        <v>643</v>
      </c>
      <c r="J64" t="s">
        <v>644</v>
      </c>
      <c r="K64" t="s">
        <v>645</v>
      </c>
      <c r="L64">
        <v>1346</v>
      </c>
      <c r="N64">
        <v>1009</v>
      </c>
      <c r="O64" t="s">
        <v>86</v>
      </c>
      <c r="P64" t="s">
        <v>86</v>
      </c>
      <c r="Q64">
        <v>1</v>
      </c>
      <c r="W64">
        <v>0</v>
      </c>
      <c r="X64">
        <v>-373327139</v>
      </c>
      <c r="Y64">
        <f t="shared" si="0"/>
        <v>0.02</v>
      </c>
      <c r="AA64">
        <v>86.41</v>
      </c>
      <c r="AB64">
        <v>0</v>
      </c>
      <c r="AC64">
        <v>0</v>
      </c>
      <c r="AD64">
        <v>0</v>
      </c>
      <c r="AE64">
        <v>56.11</v>
      </c>
      <c r="AF64">
        <v>0</v>
      </c>
      <c r="AG64">
        <v>0</v>
      </c>
      <c r="AH64">
        <v>0</v>
      </c>
      <c r="AI64">
        <v>1.54</v>
      </c>
      <c r="AJ64">
        <v>1</v>
      </c>
      <c r="AK64">
        <v>1</v>
      </c>
      <c r="AL64">
        <v>1</v>
      </c>
      <c r="AM64">
        <v>2</v>
      </c>
      <c r="AN64">
        <v>0</v>
      </c>
      <c r="AO64">
        <v>0</v>
      </c>
      <c r="AP64">
        <v>1</v>
      </c>
      <c r="AQ64">
        <v>1</v>
      </c>
      <c r="AR64">
        <v>0</v>
      </c>
      <c r="AS64" t="s">
        <v>3</v>
      </c>
      <c r="AT64">
        <v>0.02</v>
      </c>
      <c r="AU64" t="s">
        <v>3</v>
      </c>
      <c r="AV64">
        <v>0</v>
      </c>
      <c r="AW64">
        <v>2</v>
      </c>
      <c r="AX64">
        <v>85061063</v>
      </c>
      <c r="AY64">
        <v>1</v>
      </c>
      <c r="AZ64">
        <v>0</v>
      </c>
      <c r="BA64">
        <v>64</v>
      </c>
      <c r="BB64">
        <v>1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1.1222000000000001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1</v>
      </c>
      <c r="BQ64">
        <v>1.1222000000000001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1</v>
      </c>
      <c r="CV64">
        <v>0</v>
      </c>
      <c r="CW64">
        <v>0</v>
      </c>
      <c r="CX64">
        <f>ROUND(Y64*Source!I52,7)</f>
        <v>0</v>
      </c>
      <c r="CY64">
        <f t="shared" si="10"/>
        <v>86.41</v>
      </c>
      <c r="CZ64">
        <f t="shared" si="11"/>
        <v>56.11</v>
      </c>
      <c r="DA64">
        <f t="shared" si="12"/>
        <v>1.54</v>
      </c>
      <c r="DB64">
        <f t="shared" si="1"/>
        <v>1.1200000000000001</v>
      </c>
      <c r="DC64">
        <f t="shared" si="2"/>
        <v>0</v>
      </c>
      <c r="DD64" t="s">
        <v>3</v>
      </c>
      <c r="DE64" t="s">
        <v>3</v>
      </c>
      <c r="DF64">
        <f>ROUND(ROUND(AE64*AI64,2)*CX64,2)</f>
        <v>0</v>
      </c>
      <c r="DG64">
        <f t="shared" si="9"/>
        <v>0</v>
      </c>
      <c r="DH64">
        <f t="shared" si="4"/>
        <v>0</v>
      </c>
      <c r="DI64">
        <f t="shared" si="5"/>
        <v>0</v>
      </c>
      <c r="DJ64">
        <f t="shared" si="13"/>
        <v>0</v>
      </c>
      <c r="DK64">
        <v>0</v>
      </c>
      <c r="DL64" t="s">
        <v>3</v>
      </c>
      <c r="DM64">
        <v>0</v>
      </c>
      <c r="DN64" t="s">
        <v>3</v>
      </c>
      <c r="DO64">
        <v>0</v>
      </c>
    </row>
    <row r="65" spans="1:119" x14ac:dyDescent="0.2">
      <c r="A65">
        <f>ROW(Source!A52)</f>
        <v>52</v>
      </c>
      <c r="B65">
        <v>85057682</v>
      </c>
      <c r="C65">
        <v>85061037</v>
      </c>
      <c r="D65">
        <v>83779061</v>
      </c>
      <c r="E65">
        <v>117</v>
      </c>
      <c r="F65">
        <v>1</v>
      </c>
      <c r="G65">
        <v>1</v>
      </c>
      <c r="H65">
        <v>3</v>
      </c>
      <c r="I65" t="s">
        <v>89</v>
      </c>
      <c r="J65" t="s">
        <v>3</v>
      </c>
      <c r="K65" t="s">
        <v>90</v>
      </c>
      <c r="L65">
        <v>1371</v>
      </c>
      <c r="N65">
        <v>1013</v>
      </c>
      <c r="O65" t="s">
        <v>43</v>
      </c>
      <c r="P65" t="s">
        <v>43</v>
      </c>
      <c r="Q65">
        <v>1</v>
      </c>
      <c r="W65">
        <v>0</v>
      </c>
      <c r="X65">
        <v>457934895</v>
      </c>
      <c r="Y65">
        <f t="shared" ref="Y65:Y128" si="14">AT65</f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1</v>
      </c>
      <c r="AJ65">
        <v>1</v>
      </c>
      <c r="AK65">
        <v>1</v>
      </c>
      <c r="AL65">
        <v>1</v>
      </c>
      <c r="AM65">
        <v>0</v>
      </c>
      <c r="AN65">
        <v>1</v>
      </c>
      <c r="AO65">
        <v>0</v>
      </c>
      <c r="AP65">
        <v>1</v>
      </c>
      <c r="AQ65">
        <v>0</v>
      </c>
      <c r="AR65">
        <v>0</v>
      </c>
      <c r="AS65" t="s">
        <v>3</v>
      </c>
      <c r="AT65">
        <v>0</v>
      </c>
      <c r="AU65" t="s">
        <v>3</v>
      </c>
      <c r="AV65">
        <v>0</v>
      </c>
      <c r="AW65">
        <v>2</v>
      </c>
      <c r="AX65">
        <v>85061064</v>
      </c>
      <c r="AY65">
        <v>1</v>
      </c>
      <c r="AZ65">
        <v>0</v>
      </c>
      <c r="BA65">
        <v>65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V65">
        <v>0</v>
      </c>
      <c r="CW65">
        <v>0</v>
      </c>
      <c r="CX65">
        <f>ROUND(Y65*Source!I52,7)</f>
        <v>0</v>
      </c>
      <c r="CY65">
        <f t="shared" si="10"/>
        <v>0</v>
      </c>
      <c r="CZ65">
        <f t="shared" si="11"/>
        <v>0</v>
      </c>
      <c r="DA65">
        <f t="shared" si="12"/>
        <v>1</v>
      </c>
      <c r="DB65">
        <f t="shared" ref="DB65:DB128" si="15">ROUND(ROUND(AT65*CZ65,2),2)</f>
        <v>0</v>
      </c>
      <c r="DC65">
        <f t="shared" ref="DC65:DC128" si="16">ROUND(ROUND(AT65*AG65,2),2)</f>
        <v>0</v>
      </c>
      <c r="DD65" t="s">
        <v>3</v>
      </c>
      <c r="DE65" t="s">
        <v>3</v>
      </c>
      <c r="DF65">
        <f>ROUND(ROUND(AE65,2)*CX65,2)</f>
        <v>0</v>
      </c>
      <c r="DG65">
        <f t="shared" si="9"/>
        <v>0</v>
      </c>
      <c r="DH65">
        <f t="shared" ref="DH65:DH128" si="17">ROUND(ROUND(AG65,2)*CX65,2)</f>
        <v>0</v>
      </c>
      <c r="DI65">
        <f t="shared" ref="DI65:DI128" si="18">ROUND(ROUND(AH65,2)*CX65,2)</f>
        <v>0</v>
      </c>
      <c r="DJ65">
        <f t="shared" si="13"/>
        <v>0</v>
      </c>
      <c r="DK65">
        <v>0</v>
      </c>
      <c r="DL65" t="s">
        <v>3</v>
      </c>
      <c r="DM65">
        <v>0</v>
      </c>
      <c r="DN65" t="s">
        <v>3</v>
      </c>
      <c r="DO65">
        <v>0</v>
      </c>
    </row>
    <row r="66" spans="1:119" x14ac:dyDescent="0.2">
      <c r="A66">
        <f>ROW(Source!A52)</f>
        <v>52</v>
      </c>
      <c r="B66">
        <v>85057682</v>
      </c>
      <c r="C66">
        <v>85061037</v>
      </c>
      <c r="D66">
        <v>83779738</v>
      </c>
      <c r="E66">
        <v>117</v>
      </c>
      <c r="F66">
        <v>1</v>
      </c>
      <c r="G66">
        <v>1</v>
      </c>
      <c r="H66">
        <v>3</v>
      </c>
      <c r="I66" t="s">
        <v>92</v>
      </c>
      <c r="J66" t="s">
        <v>3</v>
      </c>
      <c r="K66" t="s">
        <v>93</v>
      </c>
      <c r="L66">
        <v>1348</v>
      </c>
      <c r="N66">
        <v>1009</v>
      </c>
      <c r="O66" t="s">
        <v>94</v>
      </c>
      <c r="P66" t="s">
        <v>94</v>
      </c>
      <c r="Q66">
        <v>1000</v>
      </c>
      <c r="W66">
        <v>0</v>
      </c>
      <c r="X66">
        <v>1602794472</v>
      </c>
      <c r="Y66">
        <f t="shared" si="14"/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1</v>
      </c>
      <c r="AJ66">
        <v>1</v>
      </c>
      <c r="AK66">
        <v>1</v>
      </c>
      <c r="AL66">
        <v>1</v>
      </c>
      <c r="AM66">
        <v>0</v>
      </c>
      <c r="AN66">
        <v>1</v>
      </c>
      <c r="AO66">
        <v>0</v>
      </c>
      <c r="AP66">
        <v>1</v>
      </c>
      <c r="AQ66">
        <v>0</v>
      </c>
      <c r="AR66">
        <v>0</v>
      </c>
      <c r="AS66" t="s">
        <v>3</v>
      </c>
      <c r="AT66">
        <v>0</v>
      </c>
      <c r="AU66" t="s">
        <v>3</v>
      </c>
      <c r="AV66">
        <v>0</v>
      </c>
      <c r="AW66">
        <v>2</v>
      </c>
      <c r="AX66">
        <v>85061065</v>
      </c>
      <c r="AY66">
        <v>1</v>
      </c>
      <c r="AZ66">
        <v>0</v>
      </c>
      <c r="BA66">
        <v>66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V66">
        <v>0</v>
      </c>
      <c r="CW66">
        <v>0</v>
      </c>
      <c r="CX66">
        <f>ROUND(Y66*Source!I52,7)</f>
        <v>0</v>
      </c>
      <c r="CY66">
        <f t="shared" si="10"/>
        <v>0</v>
      </c>
      <c r="CZ66">
        <f t="shared" si="11"/>
        <v>0</v>
      </c>
      <c r="DA66">
        <f t="shared" si="12"/>
        <v>1</v>
      </c>
      <c r="DB66">
        <f t="shared" si="15"/>
        <v>0</v>
      </c>
      <c r="DC66">
        <f t="shared" si="16"/>
        <v>0</v>
      </c>
      <c r="DD66" t="s">
        <v>3</v>
      </c>
      <c r="DE66" t="s">
        <v>3</v>
      </c>
      <c r="DF66">
        <f>ROUND(ROUND(AE66,2)*CX66,2)</f>
        <v>0</v>
      </c>
      <c r="DG66">
        <f t="shared" si="9"/>
        <v>0</v>
      </c>
      <c r="DH66">
        <f t="shared" si="17"/>
        <v>0</v>
      </c>
      <c r="DI66">
        <f t="shared" si="18"/>
        <v>0</v>
      </c>
      <c r="DJ66">
        <f t="shared" si="13"/>
        <v>0</v>
      </c>
      <c r="DK66">
        <v>0</v>
      </c>
      <c r="DL66" t="s">
        <v>3</v>
      </c>
      <c r="DM66">
        <v>0</v>
      </c>
      <c r="DN66" t="s">
        <v>3</v>
      </c>
      <c r="DO66">
        <v>0</v>
      </c>
    </row>
    <row r="67" spans="1:119" x14ac:dyDescent="0.2">
      <c r="A67">
        <f>ROW(Source!A52)</f>
        <v>52</v>
      </c>
      <c r="B67">
        <v>85057682</v>
      </c>
      <c r="C67">
        <v>85061037</v>
      </c>
      <c r="D67">
        <v>83779884</v>
      </c>
      <c r="E67">
        <v>117</v>
      </c>
      <c r="F67">
        <v>1</v>
      </c>
      <c r="G67">
        <v>1</v>
      </c>
      <c r="H67">
        <v>3</v>
      </c>
      <c r="I67" t="s">
        <v>96</v>
      </c>
      <c r="J67" t="s">
        <v>3</v>
      </c>
      <c r="K67" t="s">
        <v>97</v>
      </c>
      <c r="L67">
        <v>1346</v>
      </c>
      <c r="N67">
        <v>1009</v>
      </c>
      <c r="O67" t="s">
        <v>86</v>
      </c>
      <c r="P67" t="s">
        <v>86</v>
      </c>
      <c r="Q67">
        <v>1</v>
      </c>
      <c r="W67">
        <v>0</v>
      </c>
      <c r="X67">
        <v>-1111733769</v>
      </c>
      <c r="Y67">
        <f t="shared" si="14"/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1</v>
      </c>
      <c r="AJ67">
        <v>1</v>
      </c>
      <c r="AK67">
        <v>1</v>
      </c>
      <c r="AL67">
        <v>1</v>
      </c>
      <c r="AM67">
        <v>0</v>
      </c>
      <c r="AN67">
        <v>1</v>
      </c>
      <c r="AO67">
        <v>0</v>
      </c>
      <c r="AP67">
        <v>1</v>
      </c>
      <c r="AQ67">
        <v>0</v>
      </c>
      <c r="AR67">
        <v>0</v>
      </c>
      <c r="AS67" t="s">
        <v>3</v>
      </c>
      <c r="AT67">
        <v>0</v>
      </c>
      <c r="AU67" t="s">
        <v>3</v>
      </c>
      <c r="AV67">
        <v>0</v>
      </c>
      <c r="AW67">
        <v>2</v>
      </c>
      <c r="AX67">
        <v>85061066</v>
      </c>
      <c r="AY67">
        <v>1</v>
      </c>
      <c r="AZ67">
        <v>0</v>
      </c>
      <c r="BA67">
        <v>67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V67">
        <v>0</v>
      </c>
      <c r="CW67">
        <v>0</v>
      </c>
      <c r="CX67">
        <f>ROUND(Y67*Source!I52,7)</f>
        <v>0</v>
      </c>
      <c r="CY67">
        <f t="shared" si="10"/>
        <v>0</v>
      </c>
      <c r="CZ67">
        <f t="shared" si="11"/>
        <v>0</v>
      </c>
      <c r="DA67">
        <f t="shared" si="12"/>
        <v>1</v>
      </c>
      <c r="DB67">
        <f t="shared" si="15"/>
        <v>0</v>
      </c>
      <c r="DC67">
        <f t="shared" si="16"/>
        <v>0</v>
      </c>
      <c r="DD67" t="s">
        <v>3</v>
      </c>
      <c r="DE67" t="s">
        <v>3</v>
      </c>
      <c r="DF67">
        <f>ROUND(ROUND(AE67,2)*CX67,2)</f>
        <v>0</v>
      </c>
      <c r="DG67">
        <f t="shared" si="9"/>
        <v>0</v>
      </c>
      <c r="DH67">
        <f t="shared" si="17"/>
        <v>0</v>
      </c>
      <c r="DI67">
        <f t="shared" si="18"/>
        <v>0</v>
      </c>
      <c r="DJ67">
        <f t="shared" si="13"/>
        <v>0</v>
      </c>
      <c r="DK67">
        <v>0</v>
      </c>
      <c r="DL67" t="s">
        <v>3</v>
      </c>
      <c r="DM67">
        <v>0</v>
      </c>
      <c r="DN67" t="s">
        <v>3</v>
      </c>
      <c r="DO67">
        <v>0</v>
      </c>
    </row>
    <row r="68" spans="1:119" x14ac:dyDescent="0.2">
      <c r="A68">
        <f>ROW(Source!A52)</f>
        <v>52</v>
      </c>
      <c r="B68">
        <v>85057682</v>
      </c>
      <c r="C68">
        <v>85061037</v>
      </c>
      <c r="D68">
        <v>83780219</v>
      </c>
      <c r="E68">
        <v>117</v>
      </c>
      <c r="F68">
        <v>1</v>
      </c>
      <c r="G68">
        <v>1</v>
      </c>
      <c r="H68">
        <v>3</v>
      </c>
      <c r="I68" t="s">
        <v>99</v>
      </c>
      <c r="J68" t="s">
        <v>3</v>
      </c>
      <c r="K68" t="s">
        <v>100</v>
      </c>
      <c r="L68">
        <v>1348</v>
      </c>
      <c r="N68">
        <v>1009</v>
      </c>
      <c r="O68" t="s">
        <v>94</v>
      </c>
      <c r="P68" t="s">
        <v>94</v>
      </c>
      <c r="Q68">
        <v>1000</v>
      </c>
      <c r="W68">
        <v>0</v>
      </c>
      <c r="X68">
        <v>1613753229</v>
      </c>
      <c r="Y68">
        <f t="shared" si="14"/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1</v>
      </c>
      <c r="AJ68">
        <v>1</v>
      </c>
      <c r="AK68">
        <v>1</v>
      </c>
      <c r="AL68">
        <v>1</v>
      </c>
      <c r="AM68">
        <v>0</v>
      </c>
      <c r="AN68">
        <v>1</v>
      </c>
      <c r="AO68">
        <v>0</v>
      </c>
      <c r="AP68">
        <v>1</v>
      </c>
      <c r="AQ68">
        <v>0</v>
      </c>
      <c r="AR68">
        <v>0</v>
      </c>
      <c r="AS68" t="s">
        <v>3</v>
      </c>
      <c r="AT68">
        <v>0</v>
      </c>
      <c r="AU68" t="s">
        <v>3</v>
      </c>
      <c r="AV68">
        <v>0</v>
      </c>
      <c r="AW68">
        <v>2</v>
      </c>
      <c r="AX68">
        <v>85061067</v>
      </c>
      <c r="AY68">
        <v>1</v>
      </c>
      <c r="AZ68">
        <v>0</v>
      </c>
      <c r="BA68">
        <v>68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V68">
        <v>0</v>
      </c>
      <c r="CW68">
        <v>0</v>
      </c>
      <c r="CX68">
        <f>ROUND(Y68*Source!I52,7)</f>
        <v>0</v>
      </c>
      <c r="CY68">
        <f t="shared" si="10"/>
        <v>0</v>
      </c>
      <c r="CZ68">
        <f t="shared" si="11"/>
        <v>0</v>
      </c>
      <c r="DA68">
        <f t="shared" si="12"/>
        <v>1</v>
      </c>
      <c r="DB68">
        <f t="shared" si="15"/>
        <v>0</v>
      </c>
      <c r="DC68">
        <f t="shared" si="16"/>
        <v>0</v>
      </c>
      <c r="DD68" t="s">
        <v>3</v>
      </c>
      <c r="DE68" t="s">
        <v>3</v>
      </c>
      <c r="DF68">
        <f>ROUND(ROUND(AE68,2)*CX68,2)</f>
        <v>0</v>
      </c>
      <c r="DG68">
        <f t="shared" si="9"/>
        <v>0</v>
      </c>
      <c r="DH68">
        <f t="shared" si="17"/>
        <v>0</v>
      </c>
      <c r="DI68">
        <f t="shared" si="18"/>
        <v>0</v>
      </c>
      <c r="DJ68">
        <f t="shared" si="13"/>
        <v>0</v>
      </c>
      <c r="DK68">
        <v>0</v>
      </c>
      <c r="DL68" t="s">
        <v>3</v>
      </c>
      <c r="DM68">
        <v>0</v>
      </c>
      <c r="DN68" t="s">
        <v>3</v>
      </c>
      <c r="DO68">
        <v>0</v>
      </c>
    </row>
    <row r="69" spans="1:119" x14ac:dyDescent="0.2">
      <c r="A69">
        <f>ROW(Source!A52)</f>
        <v>52</v>
      </c>
      <c r="B69">
        <v>85057682</v>
      </c>
      <c r="C69">
        <v>85061037</v>
      </c>
      <c r="D69">
        <v>83870522</v>
      </c>
      <c r="E69">
        <v>1</v>
      </c>
      <c r="F69">
        <v>1</v>
      </c>
      <c r="G69">
        <v>1</v>
      </c>
      <c r="H69">
        <v>3</v>
      </c>
      <c r="I69" t="s">
        <v>646</v>
      </c>
      <c r="J69" t="s">
        <v>647</v>
      </c>
      <c r="K69" t="s">
        <v>648</v>
      </c>
      <c r="L69">
        <v>1346</v>
      </c>
      <c r="N69">
        <v>1009</v>
      </c>
      <c r="O69" t="s">
        <v>86</v>
      </c>
      <c r="P69" t="s">
        <v>86</v>
      </c>
      <c r="Q69">
        <v>1</v>
      </c>
      <c r="W69">
        <v>0</v>
      </c>
      <c r="X69">
        <v>1157836156</v>
      </c>
      <c r="Y69">
        <f t="shared" si="14"/>
        <v>0</v>
      </c>
      <c r="AA69">
        <v>88.24</v>
      </c>
      <c r="AB69">
        <v>0</v>
      </c>
      <c r="AC69">
        <v>0</v>
      </c>
      <c r="AD69">
        <v>0</v>
      </c>
      <c r="AE69">
        <v>61.28</v>
      </c>
      <c r="AF69">
        <v>0</v>
      </c>
      <c r="AG69">
        <v>0</v>
      </c>
      <c r="AH69">
        <v>0</v>
      </c>
      <c r="AI69">
        <v>1.44</v>
      </c>
      <c r="AJ69">
        <v>1</v>
      </c>
      <c r="AK69">
        <v>1</v>
      </c>
      <c r="AL69">
        <v>1</v>
      </c>
      <c r="AM69">
        <v>2</v>
      </c>
      <c r="AN69">
        <v>0</v>
      </c>
      <c r="AO69">
        <v>0</v>
      </c>
      <c r="AP69">
        <v>1</v>
      </c>
      <c r="AQ69">
        <v>1</v>
      </c>
      <c r="AR69">
        <v>0</v>
      </c>
      <c r="AS69" t="s">
        <v>3</v>
      </c>
      <c r="AT69">
        <v>0</v>
      </c>
      <c r="AU69" t="s">
        <v>3</v>
      </c>
      <c r="AV69">
        <v>0</v>
      </c>
      <c r="AW69">
        <v>2</v>
      </c>
      <c r="AX69">
        <v>85061068</v>
      </c>
      <c r="AY69">
        <v>1</v>
      </c>
      <c r="AZ69">
        <v>6144</v>
      </c>
      <c r="BA69">
        <v>69</v>
      </c>
      <c r="BB69">
        <v>1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V69">
        <v>0</v>
      </c>
      <c r="CW69">
        <v>0</v>
      </c>
      <c r="CX69">
        <f>ROUND(Y69*Source!I52,7)</f>
        <v>0</v>
      </c>
      <c r="CY69">
        <f t="shared" si="10"/>
        <v>88.24</v>
      </c>
      <c r="CZ69">
        <f t="shared" si="11"/>
        <v>61.28</v>
      </c>
      <c r="DA69">
        <f t="shared" si="12"/>
        <v>1.44</v>
      </c>
      <c r="DB69">
        <f t="shared" si="15"/>
        <v>0</v>
      </c>
      <c r="DC69">
        <f t="shared" si="16"/>
        <v>0</v>
      </c>
      <c r="DD69" t="s">
        <v>3</v>
      </c>
      <c r="DE69" t="s">
        <v>3</v>
      </c>
      <c r="DF69">
        <f>ROUND(ROUND(AE69*AI69,2)*CX69,2)</f>
        <v>0</v>
      </c>
      <c r="DG69">
        <f t="shared" si="9"/>
        <v>0</v>
      </c>
      <c r="DH69">
        <f t="shared" si="17"/>
        <v>0</v>
      </c>
      <c r="DI69">
        <f t="shared" si="18"/>
        <v>0</v>
      </c>
      <c r="DJ69">
        <f t="shared" si="13"/>
        <v>0</v>
      </c>
      <c r="DK69">
        <v>0</v>
      </c>
      <c r="DL69" t="s">
        <v>3</v>
      </c>
      <c r="DM69">
        <v>0</v>
      </c>
      <c r="DN69" t="s">
        <v>3</v>
      </c>
      <c r="DO69">
        <v>0</v>
      </c>
    </row>
    <row r="70" spans="1:119" x14ac:dyDescent="0.2">
      <c r="A70">
        <f>ROW(Source!A52)</f>
        <v>52</v>
      </c>
      <c r="B70">
        <v>85057682</v>
      </c>
      <c r="C70">
        <v>85061037</v>
      </c>
      <c r="D70">
        <v>83870548</v>
      </c>
      <c r="E70">
        <v>1</v>
      </c>
      <c r="F70">
        <v>1</v>
      </c>
      <c r="G70">
        <v>1</v>
      </c>
      <c r="H70">
        <v>3</v>
      </c>
      <c r="I70" t="s">
        <v>649</v>
      </c>
      <c r="J70" t="s">
        <v>650</v>
      </c>
      <c r="K70" t="s">
        <v>651</v>
      </c>
      <c r="L70">
        <v>1348</v>
      </c>
      <c r="N70">
        <v>1009</v>
      </c>
      <c r="O70" t="s">
        <v>94</v>
      </c>
      <c r="P70" t="s">
        <v>94</v>
      </c>
      <c r="Q70">
        <v>1000</v>
      </c>
      <c r="W70">
        <v>0</v>
      </c>
      <c r="X70">
        <v>-615866360</v>
      </c>
      <c r="Y70">
        <f t="shared" si="14"/>
        <v>1E-4</v>
      </c>
      <c r="AA70">
        <v>103227.06</v>
      </c>
      <c r="AB70">
        <v>0</v>
      </c>
      <c r="AC70">
        <v>0</v>
      </c>
      <c r="AD70">
        <v>0</v>
      </c>
      <c r="AE70">
        <v>80020.98</v>
      </c>
      <c r="AF70">
        <v>0</v>
      </c>
      <c r="AG70">
        <v>0</v>
      </c>
      <c r="AH70">
        <v>0</v>
      </c>
      <c r="AI70">
        <v>1.29</v>
      </c>
      <c r="AJ70">
        <v>1</v>
      </c>
      <c r="AK70">
        <v>1</v>
      </c>
      <c r="AL70">
        <v>1</v>
      </c>
      <c r="AM70">
        <v>2</v>
      </c>
      <c r="AN70">
        <v>0</v>
      </c>
      <c r="AO70">
        <v>0</v>
      </c>
      <c r="AP70">
        <v>1</v>
      </c>
      <c r="AQ70">
        <v>1</v>
      </c>
      <c r="AR70">
        <v>0</v>
      </c>
      <c r="AS70" t="s">
        <v>3</v>
      </c>
      <c r="AT70">
        <v>1E-4</v>
      </c>
      <c r="AU70" t="s">
        <v>3</v>
      </c>
      <c r="AV70">
        <v>0</v>
      </c>
      <c r="AW70">
        <v>2</v>
      </c>
      <c r="AX70">
        <v>85061069</v>
      </c>
      <c r="AY70">
        <v>1</v>
      </c>
      <c r="AZ70">
        <v>0</v>
      </c>
      <c r="BA70">
        <v>70</v>
      </c>
      <c r="BB70">
        <v>1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8.0020980000000002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1</v>
      </c>
      <c r="BQ70">
        <v>8.0020980000000002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1</v>
      </c>
      <c r="CV70">
        <v>0</v>
      </c>
      <c r="CW70">
        <v>0</v>
      </c>
      <c r="CX70">
        <f>ROUND(Y70*Source!I52,7)</f>
        <v>0</v>
      </c>
      <c r="CY70">
        <f t="shared" si="10"/>
        <v>103227.06</v>
      </c>
      <c r="CZ70">
        <f t="shared" si="11"/>
        <v>80020.98</v>
      </c>
      <c r="DA70">
        <f t="shared" si="12"/>
        <v>1.29</v>
      </c>
      <c r="DB70">
        <f t="shared" si="15"/>
        <v>8</v>
      </c>
      <c r="DC70">
        <f t="shared" si="16"/>
        <v>0</v>
      </c>
      <c r="DD70" t="s">
        <v>3</v>
      </c>
      <c r="DE70" t="s">
        <v>3</v>
      </c>
      <c r="DF70">
        <f>ROUND(ROUND(AE70*AI70,2)*CX70,2)</f>
        <v>0</v>
      </c>
      <c r="DG70">
        <f t="shared" si="9"/>
        <v>0</v>
      </c>
      <c r="DH70">
        <f t="shared" si="17"/>
        <v>0</v>
      </c>
      <c r="DI70">
        <f t="shared" si="18"/>
        <v>0</v>
      </c>
      <c r="DJ70">
        <f t="shared" si="13"/>
        <v>0</v>
      </c>
      <c r="DK70">
        <v>0</v>
      </c>
      <c r="DL70" t="s">
        <v>3</v>
      </c>
      <c r="DM70">
        <v>0</v>
      </c>
      <c r="DN70" t="s">
        <v>3</v>
      </c>
      <c r="DO70">
        <v>0</v>
      </c>
    </row>
    <row r="71" spans="1:119" x14ac:dyDescent="0.2">
      <c r="A71">
        <f>ROW(Source!A52)</f>
        <v>52</v>
      </c>
      <c r="B71">
        <v>85057682</v>
      </c>
      <c r="C71">
        <v>85061037</v>
      </c>
      <c r="D71">
        <v>83878170</v>
      </c>
      <c r="E71">
        <v>1</v>
      </c>
      <c r="F71">
        <v>1</v>
      </c>
      <c r="G71">
        <v>1</v>
      </c>
      <c r="H71">
        <v>3</v>
      </c>
      <c r="I71" t="s">
        <v>652</v>
      </c>
      <c r="J71" t="s">
        <v>653</v>
      </c>
      <c r="K71" t="s">
        <v>654</v>
      </c>
      <c r="L71">
        <v>1425</v>
      </c>
      <c r="N71">
        <v>1013</v>
      </c>
      <c r="O71" t="s">
        <v>191</v>
      </c>
      <c r="P71" t="s">
        <v>191</v>
      </c>
      <c r="Q71">
        <v>1</v>
      </c>
      <c r="W71">
        <v>0</v>
      </c>
      <c r="X71">
        <v>-734153582</v>
      </c>
      <c r="Y71">
        <f t="shared" si="14"/>
        <v>0</v>
      </c>
      <c r="AA71">
        <v>1351.57</v>
      </c>
      <c r="AB71">
        <v>0</v>
      </c>
      <c r="AC71">
        <v>0</v>
      </c>
      <c r="AD71">
        <v>0</v>
      </c>
      <c r="AE71">
        <v>1031.73</v>
      </c>
      <c r="AF71">
        <v>0</v>
      </c>
      <c r="AG71">
        <v>0</v>
      </c>
      <c r="AH71">
        <v>0</v>
      </c>
      <c r="AI71">
        <v>1.31</v>
      </c>
      <c r="AJ71">
        <v>1</v>
      </c>
      <c r="AK71">
        <v>1</v>
      </c>
      <c r="AL71">
        <v>1</v>
      </c>
      <c r="AM71">
        <v>2</v>
      </c>
      <c r="AN71">
        <v>0</v>
      </c>
      <c r="AO71">
        <v>0</v>
      </c>
      <c r="AP71">
        <v>1</v>
      </c>
      <c r="AQ71">
        <v>1</v>
      </c>
      <c r="AR71">
        <v>0</v>
      </c>
      <c r="AS71" t="s">
        <v>3</v>
      </c>
      <c r="AT71">
        <v>0</v>
      </c>
      <c r="AU71" t="s">
        <v>3</v>
      </c>
      <c r="AV71">
        <v>0</v>
      </c>
      <c r="AW71">
        <v>2</v>
      </c>
      <c r="AX71">
        <v>85061070</v>
      </c>
      <c r="AY71">
        <v>1</v>
      </c>
      <c r="AZ71">
        <v>6144</v>
      </c>
      <c r="BA71">
        <v>71</v>
      </c>
      <c r="BB71">
        <v>1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V71">
        <v>0</v>
      </c>
      <c r="CW71">
        <v>0</v>
      </c>
      <c r="CX71">
        <f>ROUND(Y71*Source!I52,7)</f>
        <v>0</v>
      </c>
      <c r="CY71">
        <f t="shared" si="10"/>
        <v>1351.57</v>
      </c>
      <c r="CZ71">
        <f t="shared" si="11"/>
        <v>1031.73</v>
      </c>
      <c r="DA71">
        <f t="shared" si="12"/>
        <v>1.31</v>
      </c>
      <c r="DB71">
        <f t="shared" si="15"/>
        <v>0</v>
      </c>
      <c r="DC71">
        <f t="shared" si="16"/>
        <v>0</v>
      </c>
      <c r="DD71" t="s">
        <v>3</v>
      </c>
      <c r="DE71" t="s">
        <v>3</v>
      </c>
      <c r="DF71">
        <f>ROUND(ROUND(AE71*AI71,2)*CX71,2)</f>
        <v>0</v>
      </c>
      <c r="DG71">
        <f t="shared" si="9"/>
        <v>0</v>
      </c>
      <c r="DH71">
        <f t="shared" si="17"/>
        <v>0</v>
      </c>
      <c r="DI71">
        <f t="shared" si="18"/>
        <v>0</v>
      </c>
      <c r="DJ71">
        <f t="shared" si="13"/>
        <v>0</v>
      </c>
      <c r="DK71">
        <v>0</v>
      </c>
      <c r="DL71" t="s">
        <v>3</v>
      </c>
      <c r="DM71">
        <v>0</v>
      </c>
      <c r="DN71" t="s">
        <v>3</v>
      </c>
      <c r="DO71">
        <v>0</v>
      </c>
    </row>
    <row r="72" spans="1:119" x14ac:dyDescent="0.2">
      <c r="A72">
        <f>ROW(Source!A52)</f>
        <v>52</v>
      </c>
      <c r="B72">
        <v>85057682</v>
      </c>
      <c r="C72">
        <v>85061037</v>
      </c>
      <c r="D72">
        <v>83782579</v>
      </c>
      <c r="E72">
        <v>117</v>
      </c>
      <c r="F72">
        <v>1</v>
      </c>
      <c r="G72">
        <v>1</v>
      </c>
      <c r="H72">
        <v>3</v>
      </c>
      <c r="I72" t="s">
        <v>102</v>
      </c>
      <c r="J72" t="s">
        <v>3</v>
      </c>
      <c r="K72" t="s">
        <v>103</v>
      </c>
      <c r="L72">
        <v>1371</v>
      </c>
      <c r="N72">
        <v>1013</v>
      </c>
      <c r="O72" t="s">
        <v>43</v>
      </c>
      <c r="P72" t="s">
        <v>43</v>
      </c>
      <c r="Q72">
        <v>1</v>
      </c>
      <c r="W72">
        <v>0</v>
      </c>
      <c r="X72">
        <v>-950997571</v>
      </c>
      <c r="Y72">
        <f t="shared" si="14"/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1</v>
      </c>
      <c r="AJ72">
        <v>1</v>
      </c>
      <c r="AK72">
        <v>1</v>
      </c>
      <c r="AL72">
        <v>1</v>
      </c>
      <c r="AM72">
        <v>0</v>
      </c>
      <c r="AN72">
        <v>1</v>
      </c>
      <c r="AO72">
        <v>0</v>
      </c>
      <c r="AP72">
        <v>1</v>
      </c>
      <c r="AQ72">
        <v>0</v>
      </c>
      <c r="AR72">
        <v>0</v>
      </c>
      <c r="AS72" t="s">
        <v>3</v>
      </c>
      <c r="AT72">
        <v>0</v>
      </c>
      <c r="AU72" t="s">
        <v>3</v>
      </c>
      <c r="AV72">
        <v>0</v>
      </c>
      <c r="AW72">
        <v>2</v>
      </c>
      <c r="AX72">
        <v>85061071</v>
      </c>
      <c r="AY72">
        <v>1</v>
      </c>
      <c r="AZ72">
        <v>0</v>
      </c>
      <c r="BA72">
        <v>72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V72">
        <v>0</v>
      </c>
      <c r="CW72">
        <v>0</v>
      </c>
      <c r="CX72">
        <f>ROUND(Y72*Source!I52,7)</f>
        <v>0</v>
      </c>
      <c r="CY72">
        <f t="shared" si="10"/>
        <v>0</v>
      </c>
      <c r="CZ72">
        <f t="shared" si="11"/>
        <v>0</v>
      </c>
      <c r="DA72">
        <f t="shared" si="12"/>
        <v>1</v>
      </c>
      <c r="DB72">
        <f t="shared" si="15"/>
        <v>0</v>
      </c>
      <c r="DC72">
        <f t="shared" si="16"/>
        <v>0</v>
      </c>
      <c r="DD72" t="s">
        <v>3</v>
      </c>
      <c r="DE72" t="s">
        <v>3</v>
      </c>
      <c r="DF72">
        <f t="shared" ref="DF72:DF78" si="19">ROUND(ROUND(AE72,2)*CX72,2)</f>
        <v>0</v>
      </c>
      <c r="DG72">
        <f t="shared" si="9"/>
        <v>0</v>
      </c>
      <c r="DH72">
        <f t="shared" si="17"/>
        <v>0</v>
      </c>
      <c r="DI72">
        <f t="shared" si="18"/>
        <v>0</v>
      </c>
      <c r="DJ72">
        <f t="shared" si="13"/>
        <v>0</v>
      </c>
      <c r="DK72">
        <v>0</v>
      </c>
      <c r="DL72" t="s">
        <v>3</v>
      </c>
      <c r="DM72">
        <v>0</v>
      </c>
      <c r="DN72" t="s">
        <v>3</v>
      </c>
      <c r="DO72">
        <v>0</v>
      </c>
    </row>
    <row r="73" spans="1:119" x14ac:dyDescent="0.2">
      <c r="A73">
        <f>ROW(Source!A52)</f>
        <v>52</v>
      </c>
      <c r="B73">
        <v>85057682</v>
      </c>
      <c r="C73">
        <v>85061037</v>
      </c>
      <c r="D73">
        <v>83782625</v>
      </c>
      <c r="E73">
        <v>117</v>
      </c>
      <c r="F73">
        <v>1</v>
      </c>
      <c r="G73">
        <v>1</v>
      </c>
      <c r="H73">
        <v>3</v>
      </c>
      <c r="I73" t="s">
        <v>105</v>
      </c>
      <c r="J73" t="s">
        <v>3</v>
      </c>
      <c r="K73" t="s">
        <v>106</v>
      </c>
      <c r="L73">
        <v>1371</v>
      </c>
      <c r="N73">
        <v>1013</v>
      </c>
      <c r="O73" t="s">
        <v>43</v>
      </c>
      <c r="P73" t="s">
        <v>43</v>
      </c>
      <c r="Q73">
        <v>1</v>
      </c>
      <c r="W73">
        <v>0</v>
      </c>
      <c r="X73">
        <v>-320198552</v>
      </c>
      <c r="Y73">
        <f t="shared" si="14"/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1</v>
      </c>
      <c r="AJ73">
        <v>1</v>
      </c>
      <c r="AK73">
        <v>1</v>
      </c>
      <c r="AL73">
        <v>1</v>
      </c>
      <c r="AM73">
        <v>0</v>
      </c>
      <c r="AN73">
        <v>1</v>
      </c>
      <c r="AO73">
        <v>0</v>
      </c>
      <c r="AP73">
        <v>1</v>
      </c>
      <c r="AQ73">
        <v>0</v>
      </c>
      <c r="AR73">
        <v>0</v>
      </c>
      <c r="AS73" t="s">
        <v>3</v>
      </c>
      <c r="AT73">
        <v>0</v>
      </c>
      <c r="AU73" t="s">
        <v>3</v>
      </c>
      <c r="AV73">
        <v>0</v>
      </c>
      <c r="AW73">
        <v>2</v>
      </c>
      <c r="AX73">
        <v>85061072</v>
      </c>
      <c r="AY73">
        <v>1</v>
      </c>
      <c r="AZ73">
        <v>0</v>
      </c>
      <c r="BA73">
        <v>73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V73">
        <v>0</v>
      </c>
      <c r="CW73">
        <v>0</v>
      </c>
      <c r="CX73">
        <f>ROUND(Y73*Source!I52,7)</f>
        <v>0</v>
      </c>
      <c r="CY73">
        <f t="shared" si="10"/>
        <v>0</v>
      </c>
      <c r="CZ73">
        <f t="shared" si="11"/>
        <v>0</v>
      </c>
      <c r="DA73">
        <f t="shared" si="12"/>
        <v>1</v>
      </c>
      <c r="DB73">
        <f t="shared" si="15"/>
        <v>0</v>
      </c>
      <c r="DC73">
        <f t="shared" si="16"/>
        <v>0</v>
      </c>
      <c r="DD73" t="s">
        <v>3</v>
      </c>
      <c r="DE73" t="s">
        <v>3</v>
      </c>
      <c r="DF73">
        <f t="shared" si="19"/>
        <v>0</v>
      </c>
      <c r="DG73">
        <f t="shared" si="9"/>
        <v>0</v>
      </c>
      <c r="DH73">
        <f t="shared" si="17"/>
        <v>0</v>
      </c>
      <c r="DI73">
        <f t="shared" si="18"/>
        <v>0</v>
      </c>
      <c r="DJ73">
        <f t="shared" si="13"/>
        <v>0</v>
      </c>
      <c r="DK73">
        <v>0</v>
      </c>
      <c r="DL73" t="s">
        <v>3</v>
      </c>
      <c r="DM73">
        <v>0</v>
      </c>
      <c r="DN73" t="s">
        <v>3</v>
      </c>
      <c r="DO73">
        <v>0</v>
      </c>
    </row>
    <row r="74" spans="1:119" x14ac:dyDescent="0.2">
      <c r="A74">
        <f>ROW(Source!A52)</f>
        <v>52</v>
      </c>
      <c r="B74">
        <v>85057682</v>
      </c>
      <c r="C74">
        <v>85061037</v>
      </c>
      <c r="D74">
        <v>83782629</v>
      </c>
      <c r="E74">
        <v>117</v>
      </c>
      <c r="F74">
        <v>1</v>
      </c>
      <c r="G74">
        <v>1</v>
      </c>
      <c r="H74">
        <v>3</v>
      </c>
      <c r="I74" t="s">
        <v>108</v>
      </c>
      <c r="J74" t="s">
        <v>3</v>
      </c>
      <c r="K74" t="s">
        <v>109</v>
      </c>
      <c r="L74">
        <v>1371</v>
      </c>
      <c r="N74">
        <v>1013</v>
      </c>
      <c r="O74" t="s">
        <v>43</v>
      </c>
      <c r="P74" t="s">
        <v>43</v>
      </c>
      <c r="Q74">
        <v>1</v>
      </c>
      <c r="W74">
        <v>0</v>
      </c>
      <c r="X74">
        <v>326010188</v>
      </c>
      <c r="Y74">
        <f t="shared" si="14"/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1</v>
      </c>
      <c r="AJ74">
        <v>1</v>
      </c>
      <c r="AK74">
        <v>1</v>
      </c>
      <c r="AL74">
        <v>1</v>
      </c>
      <c r="AM74">
        <v>0</v>
      </c>
      <c r="AN74">
        <v>1</v>
      </c>
      <c r="AO74">
        <v>0</v>
      </c>
      <c r="AP74">
        <v>1</v>
      </c>
      <c r="AQ74">
        <v>0</v>
      </c>
      <c r="AR74">
        <v>0</v>
      </c>
      <c r="AS74" t="s">
        <v>3</v>
      </c>
      <c r="AT74">
        <v>0</v>
      </c>
      <c r="AU74" t="s">
        <v>3</v>
      </c>
      <c r="AV74">
        <v>0</v>
      </c>
      <c r="AW74">
        <v>2</v>
      </c>
      <c r="AX74">
        <v>85061073</v>
      </c>
      <c r="AY74">
        <v>1</v>
      </c>
      <c r="AZ74">
        <v>0</v>
      </c>
      <c r="BA74">
        <v>74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V74">
        <v>0</v>
      </c>
      <c r="CW74">
        <v>0</v>
      </c>
      <c r="CX74">
        <f>ROUND(Y74*Source!I52,7)</f>
        <v>0</v>
      </c>
      <c r="CY74">
        <f t="shared" si="10"/>
        <v>0</v>
      </c>
      <c r="CZ74">
        <f t="shared" si="11"/>
        <v>0</v>
      </c>
      <c r="DA74">
        <f t="shared" si="12"/>
        <v>1</v>
      </c>
      <c r="DB74">
        <f t="shared" si="15"/>
        <v>0</v>
      </c>
      <c r="DC74">
        <f t="shared" si="16"/>
        <v>0</v>
      </c>
      <c r="DD74" t="s">
        <v>3</v>
      </c>
      <c r="DE74" t="s">
        <v>3</v>
      </c>
      <c r="DF74">
        <f t="shared" si="19"/>
        <v>0</v>
      </c>
      <c r="DG74">
        <f t="shared" si="9"/>
        <v>0</v>
      </c>
      <c r="DH74">
        <f t="shared" si="17"/>
        <v>0</v>
      </c>
      <c r="DI74">
        <f t="shared" si="18"/>
        <v>0</v>
      </c>
      <c r="DJ74">
        <f t="shared" si="13"/>
        <v>0</v>
      </c>
      <c r="DK74">
        <v>0</v>
      </c>
      <c r="DL74" t="s">
        <v>3</v>
      </c>
      <c r="DM74">
        <v>0</v>
      </c>
      <c r="DN74" t="s">
        <v>3</v>
      </c>
      <c r="DO74">
        <v>0</v>
      </c>
    </row>
    <row r="75" spans="1:119" x14ac:dyDescent="0.2">
      <c r="A75">
        <f>ROW(Source!A53)</f>
        <v>53</v>
      </c>
      <c r="B75">
        <v>85057623</v>
      </c>
      <c r="C75">
        <v>85061037</v>
      </c>
      <c r="D75">
        <v>83777501</v>
      </c>
      <c r="E75">
        <v>117</v>
      </c>
      <c r="F75">
        <v>1</v>
      </c>
      <c r="G75">
        <v>1</v>
      </c>
      <c r="H75">
        <v>1</v>
      </c>
      <c r="I75" t="s">
        <v>591</v>
      </c>
      <c r="J75" t="s">
        <v>3</v>
      </c>
      <c r="K75" t="s">
        <v>592</v>
      </c>
      <c r="L75">
        <v>1191</v>
      </c>
      <c r="N75">
        <v>1013</v>
      </c>
      <c r="O75" t="s">
        <v>593</v>
      </c>
      <c r="P75" t="s">
        <v>593</v>
      </c>
      <c r="Q75">
        <v>1</v>
      </c>
      <c r="W75">
        <v>0</v>
      </c>
      <c r="X75">
        <v>32079103</v>
      </c>
      <c r="Y75">
        <f t="shared" si="14"/>
        <v>3.06</v>
      </c>
      <c r="AA75">
        <v>0</v>
      </c>
      <c r="AB75">
        <v>0</v>
      </c>
      <c r="AC75">
        <v>0</v>
      </c>
      <c r="AD75">
        <v>748.18</v>
      </c>
      <c r="AE75">
        <v>0</v>
      </c>
      <c r="AF75">
        <v>0</v>
      </c>
      <c r="AG75">
        <v>0</v>
      </c>
      <c r="AH75">
        <v>748.18</v>
      </c>
      <c r="AI75">
        <v>1</v>
      </c>
      <c r="AJ75">
        <v>1</v>
      </c>
      <c r="AK75">
        <v>1</v>
      </c>
      <c r="AL75">
        <v>1</v>
      </c>
      <c r="AM75">
        <v>-2</v>
      </c>
      <c r="AN75">
        <v>0</v>
      </c>
      <c r="AO75">
        <v>0</v>
      </c>
      <c r="AP75">
        <v>1</v>
      </c>
      <c r="AQ75">
        <v>1</v>
      </c>
      <c r="AR75">
        <v>0</v>
      </c>
      <c r="AS75" t="s">
        <v>3</v>
      </c>
      <c r="AT75">
        <v>3.06</v>
      </c>
      <c r="AU75" t="s">
        <v>3</v>
      </c>
      <c r="AV75">
        <v>1</v>
      </c>
      <c r="AW75">
        <v>2</v>
      </c>
      <c r="AX75">
        <v>85061056</v>
      </c>
      <c r="AY75">
        <v>1</v>
      </c>
      <c r="AZ75">
        <v>0</v>
      </c>
      <c r="BA75">
        <v>75</v>
      </c>
      <c r="BB75">
        <v>1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2289.4308000000001</v>
      </c>
      <c r="BN75">
        <v>3.06</v>
      </c>
      <c r="BO75">
        <v>0</v>
      </c>
      <c r="BP75">
        <v>1</v>
      </c>
      <c r="BQ75">
        <v>0</v>
      </c>
      <c r="BR75">
        <v>0</v>
      </c>
      <c r="BS75">
        <v>0</v>
      </c>
      <c r="BT75">
        <v>2289.4308000000001</v>
      </c>
      <c r="BU75">
        <v>3.06</v>
      </c>
      <c r="BV75">
        <v>0</v>
      </c>
      <c r="BW75">
        <v>1</v>
      </c>
      <c r="CU75">
        <f>ROUND(AT75*Source!I53*AH75*AL75,2)</f>
        <v>0</v>
      </c>
      <c r="CV75">
        <f>ROUND(Y75*Source!I53,7)</f>
        <v>0</v>
      </c>
      <c r="CW75">
        <v>0</v>
      </c>
      <c r="CX75">
        <f>ROUND(Y75*Source!I53,7)</f>
        <v>0</v>
      </c>
      <c r="CY75">
        <f>AD75</f>
        <v>748.18</v>
      </c>
      <c r="CZ75">
        <f>AH75</f>
        <v>748.18</v>
      </c>
      <c r="DA75">
        <f>AL75</f>
        <v>1</v>
      </c>
      <c r="DB75">
        <f t="shared" si="15"/>
        <v>2289.4299999999998</v>
      </c>
      <c r="DC75">
        <f t="shared" si="16"/>
        <v>0</v>
      </c>
      <c r="DD75" t="s">
        <v>3</v>
      </c>
      <c r="DE75" t="s">
        <v>3</v>
      </c>
      <c r="DF75">
        <f t="shared" si="19"/>
        <v>0</v>
      </c>
      <c r="DG75">
        <f t="shared" si="9"/>
        <v>0</v>
      </c>
      <c r="DH75">
        <f t="shared" si="17"/>
        <v>0</v>
      </c>
      <c r="DI75">
        <f t="shared" si="18"/>
        <v>0</v>
      </c>
      <c r="DJ75">
        <f>DI75</f>
        <v>0</v>
      </c>
      <c r="DK75">
        <v>1</v>
      </c>
      <c r="DL75" t="s">
        <v>3</v>
      </c>
      <c r="DM75">
        <v>0</v>
      </c>
      <c r="DN75" t="s">
        <v>3</v>
      </c>
      <c r="DO75">
        <v>0</v>
      </c>
    </row>
    <row r="76" spans="1:119" x14ac:dyDescent="0.2">
      <c r="A76">
        <f>ROW(Source!A53)</f>
        <v>53</v>
      </c>
      <c r="B76">
        <v>85057623</v>
      </c>
      <c r="C76">
        <v>85061037</v>
      </c>
      <c r="D76">
        <v>83777689</v>
      </c>
      <c r="E76">
        <v>117</v>
      </c>
      <c r="F76">
        <v>1</v>
      </c>
      <c r="G76">
        <v>1</v>
      </c>
      <c r="H76">
        <v>1</v>
      </c>
      <c r="I76" t="s">
        <v>601</v>
      </c>
      <c r="J76" t="s">
        <v>3</v>
      </c>
      <c r="K76" t="s">
        <v>602</v>
      </c>
      <c r="L76">
        <v>1191</v>
      </c>
      <c r="N76">
        <v>1013</v>
      </c>
      <c r="O76" t="s">
        <v>593</v>
      </c>
      <c r="P76" t="s">
        <v>593</v>
      </c>
      <c r="Q76">
        <v>1</v>
      </c>
      <c r="W76">
        <v>0</v>
      </c>
      <c r="X76">
        <v>-1417349443</v>
      </c>
      <c r="Y76">
        <f t="shared" si="14"/>
        <v>0.87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1</v>
      </c>
      <c r="AJ76">
        <v>1</v>
      </c>
      <c r="AK76">
        <v>1</v>
      </c>
      <c r="AL76">
        <v>1</v>
      </c>
      <c r="AM76">
        <v>-2</v>
      </c>
      <c r="AN76">
        <v>0</v>
      </c>
      <c r="AO76">
        <v>0</v>
      </c>
      <c r="AP76">
        <v>1</v>
      </c>
      <c r="AQ76">
        <v>1</v>
      </c>
      <c r="AR76">
        <v>0</v>
      </c>
      <c r="AS76" t="s">
        <v>3</v>
      </c>
      <c r="AT76">
        <v>0.87</v>
      </c>
      <c r="AU76" t="s">
        <v>3</v>
      </c>
      <c r="AV76">
        <v>2</v>
      </c>
      <c r="AW76">
        <v>2</v>
      </c>
      <c r="AX76">
        <v>85061057</v>
      </c>
      <c r="AY76">
        <v>1</v>
      </c>
      <c r="AZ76">
        <v>0</v>
      </c>
      <c r="BA76">
        <v>76</v>
      </c>
      <c r="BB76">
        <v>1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V76">
        <v>0</v>
      </c>
      <c r="CW76">
        <v>0</v>
      </c>
      <c r="CX76">
        <f>ROUND(Y76*Source!I53,7)</f>
        <v>0</v>
      </c>
      <c r="CY76">
        <f>AD76</f>
        <v>0</v>
      </c>
      <c r="CZ76">
        <f>AH76</f>
        <v>0</v>
      </c>
      <c r="DA76">
        <f>AL76</f>
        <v>1</v>
      </c>
      <c r="DB76">
        <f t="shared" si="15"/>
        <v>0</v>
      </c>
      <c r="DC76">
        <f t="shared" si="16"/>
        <v>0</v>
      </c>
      <c r="DD76" t="s">
        <v>3</v>
      </c>
      <c r="DE76" t="s">
        <v>3</v>
      </c>
      <c r="DF76">
        <f t="shared" si="19"/>
        <v>0</v>
      </c>
      <c r="DG76">
        <f t="shared" si="9"/>
        <v>0</v>
      </c>
      <c r="DH76">
        <f t="shared" si="17"/>
        <v>0</v>
      </c>
      <c r="DI76">
        <f t="shared" si="18"/>
        <v>0</v>
      </c>
      <c r="DJ76">
        <f>DI76</f>
        <v>0</v>
      </c>
      <c r="DK76">
        <v>0</v>
      </c>
      <c r="DL76" t="s">
        <v>3</v>
      </c>
      <c r="DM76">
        <v>0</v>
      </c>
      <c r="DN76" t="s">
        <v>3</v>
      </c>
      <c r="DO76">
        <v>0</v>
      </c>
    </row>
    <row r="77" spans="1:119" x14ac:dyDescent="0.2">
      <c r="A77">
        <f>ROW(Source!A53)</f>
        <v>53</v>
      </c>
      <c r="B77">
        <v>85057623</v>
      </c>
      <c r="C77">
        <v>85061037</v>
      </c>
      <c r="D77">
        <v>83784065</v>
      </c>
      <c r="E77">
        <v>1</v>
      </c>
      <c r="F77">
        <v>1</v>
      </c>
      <c r="G77">
        <v>1</v>
      </c>
      <c r="H77">
        <v>2</v>
      </c>
      <c r="I77" t="s">
        <v>631</v>
      </c>
      <c r="J77" t="s">
        <v>632</v>
      </c>
      <c r="K77" t="s">
        <v>633</v>
      </c>
      <c r="L77">
        <v>1368</v>
      </c>
      <c r="N77">
        <v>1011</v>
      </c>
      <c r="O77" t="s">
        <v>606</v>
      </c>
      <c r="P77" t="s">
        <v>606</v>
      </c>
      <c r="Q77">
        <v>1</v>
      </c>
      <c r="W77">
        <v>0</v>
      </c>
      <c r="X77">
        <v>843131152</v>
      </c>
      <c r="Y77">
        <f t="shared" si="14"/>
        <v>0.68</v>
      </c>
      <c r="AA77">
        <v>0</v>
      </c>
      <c r="AB77">
        <v>2736.29</v>
      </c>
      <c r="AC77">
        <v>932.95</v>
      </c>
      <c r="AD77">
        <v>0</v>
      </c>
      <c r="AE77">
        <v>0</v>
      </c>
      <c r="AF77">
        <v>2088.77</v>
      </c>
      <c r="AG77">
        <v>932.95</v>
      </c>
      <c r="AH77">
        <v>0</v>
      </c>
      <c r="AI77">
        <v>1</v>
      </c>
      <c r="AJ77">
        <v>1.31</v>
      </c>
      <c r="AK77">
        <v>1</v>
      </c>
      <c r="AL77">
        <v>1</v>
      </c>
      <c r="AM77">
        <v>2</v>
      </c>
      <c r="AN77">
        <v>0</v>
      </c>
      <c r="AO77">
        <v>0</v>
      </c>
      <c r="AP77">
        <v>1</v>
      </c>
      <c r="AQ77">
        <v>1</v>
      </c>
      <c r="AR77">
        <v>0</v>
      </c>
      <c r="AS77" t="s">
        <v>3</v>
      </c>
      <c r="AT77">
        <v>0.68</v>
      </c>
      <c r="AU77" t="s">
        <v>3</v>
      </c>
      <c r="AV77">
        <v>1</v>
      </c>
      <c r="AW77">
        <v>2</v>
      </c>
      <c r="AX77">
        <v>85061058</v>
      </c>
      <c r="AY77">
        <v>1</v>
      </c>
      <c r="AZ77">
        <v>0</v>
      </c>
      <c r="BA77">
        <v>77</v>
      </c>
      <c r="BB77">
        <v>1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1420.3636000000001</v>
      </c>
      <c r="BL77">
        <v>634.40600000000006</v>
      </c>
      <c r="BM77">
        <v>0</v>
      </c>
      <c r="BN77">
        <v>0</v>
      </c>
      <c r="BO77">
        <v>0.68</v>
      </c>
      <c r="BP77">
        <v>1</v>
      </c>
      <c r="BQ77">
        <v>0</v>
      </c>
      <c r="BR77">
        <v>1420.3636000000001</v>
      </c>
      <c r="BS77">
        <v>634.40600000000006</v>
      </c>
      <c r="BT77">
        <v>0</v>
      </c>
      <c r="BU77">
        <v>0</v>
      </c>
      <c r="BV77">
        <v>0.68</v>
      </c>
      <c r="BW77">
        <v>1</v>
      </c>
      <c r="CV77">
        <v>0</v>
      </c>
      <c r="CW77">
        <f>ROUND(Y77*Source!I53*DO77,7)</f>
        <v>0</v>
      </c>
      <c r="CX77">
        <f>ROUND(Y77*Source!I53,7)</f>
        <v>0</v>
      </c>
      <c r="CY77">
        <f>AB77</f>
        <v>2736.29</v>
      </c>
      <c r="CZ77">
        <f>AF77</f>
        <v>2088.77</v>
      </c>
      <c r="DA77">
        <f>AJ77</f>
        <v>1.31</v>
      </c>
      <c r="DB77">
        <f t="shared" si="15"/>
        <v>1420.36</v>
      </c>
      <c r="DC77">
        <f t="shared" si="16"/>
        <v>634.41</v>
      </c>
      <c r="DD77" t="s">
        <v>3</v>
      </c>
      <c r="DE77" t="s">
        <v>3</v>
      </c>
      <c r="DF77">
        <f t="shared" si="19"/>
        <v>0</v>
      </c>
      <c r="DG77">
        <f>ROUND(ROUND(AF77*AJ77,2)*CX77,2)</f>
        <v>0</v>
      </c>
      <c r="DH77">
        <f t="shared" si="17"/>
        <v>0</v>
      </c>
      <c r="DI77">
        <f t="shared" si="18"/>
        <v>0</v>
      </c>
      <c r="DJ77">
        <f>DG77+DH77</f>
        <v>0</v>
      </c>
      <c r="DK77">
        <v>0</v>
      </c>
      <c r="DL77" t="s">
        <v>616</v>
      </c>
      <c r="DM77">
        <v>5</v>
      </c>
      <c r="DN77" t="s">
        <v>593</v>
      </c>
      <c r="DO77">
        <v>1</v>
      </c>
    </row>
    <row r="78" spans="1:119" x14ac:dyDescent="0.2">
      <c r="A78">
        <f>ROW(Source!A53)</f>
        <v>53</v>
      </c>
      <c r="B78">
        <v>85057623</v>
      </c>
      <c r="C78">
        <v>85061037</v>
      </c>
      <c r="D78">
        <v>83785072</v>
      </c>
      <c r="E78">
        <v>1</v>
      </c>
      <c r="F78">
        <v>1</v>
      </c>
      <c r="G78">
        <v>1</v>
      </c>
      <c r="H78">
        <v>2</v>
      </c>
      <c r="I78" t="s">
        <v>634</v>
      </c>
      <c r="J78" t="s">
        <v>635</v>
      </c>
      <c r="K78" t="s">
        <v>636</v>
      </c>
      <c r="L78">
        <v>1368</v>
      </c>
      <c r="N78">
        <v>1011</v>
      </c>
      <c r="O78" t="s">
        <v>606</v>
      </c>
      <c r="P78" t="s">
        <v>606</v>
      </c>
      <c r="Q78">
        <v>1</v>
      </c>
      <c r="W78">
        <v>0</v>
      </c>
      <c r="X78">
        <v>-849950259</v>
      </c>
      <c r="Y78">
        <f t="shared" si="14"/>
        <v>0.19</v>
      </c>
      <c r="AA78">
        <v>0</v>
      </c>
      <c r="AB78">
        <v>641.70000000000005</v>
      </c>
      <c r="AC78">
        <v>811.79</v>
      </c>
      <c r="AD78">
        <v>0</v>
      </c>
      <c r="AE78">
        <v>0</v>
      </c>
      <c r="AF78">
        <v>641.70000000000005</v>
      </c>
      <c r="AG78">
        <v>811.79</v>
      </c>
      <c r="AH78">
        <v>0</v>
      </c>
      <c r="AI78">
        <v>1</v>
      </c>
      <c r="AJ78">
        <v>1</v>
      </c>
      <c r="AK78">
        <v>1</v>
      </c>
      <c r="AL78">
        <v>1</v>
      </c>
      <c r="AM78">
        <v>-2</v>
      </c>
      <c r="AN78">
        <v>0</v>
      </c>
      <c r="AO78">
        <v>0</v>
      </c>
      <c r="AP78">
        <v>1</v>
      </c>
      <c r="AQ78">
        <v>1</v>
      </c>
      <c r="AR78">
        <v>0</v>
      </c>
      <c r="AS78" t="s">
        <v>3</v>
      </c>
      <c r="AT78">
        <v>0.19</v>
      </c>
      <c r="AU78" t="s">
        <v>3</v>
      </c>
      <c r="AV78">
        <v>1</v>
      </c>
      <c r="AW78">
        <v>2</v>
      </c>
      <c r="AX78">
        <v>85061059</v>
      </c>
      <c r="AY78">
        <v>1</v>
      </c>
      <c r="AZ78">
        <v>0</v>
      </c>
      <c r="BA78">
        <v>78</v>
      </c>
      <c r="BB78">
        <v>1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121.92300000000002</v>
      </c>
      <c r="BL78">
        <v>154.24009999999998</v>
      </c>
      <c r="BM78">
        <v>0</v>
      </c>
      <c r="BN78">
        <v>0</v>
      </c>
      <c r="BO78">
        <v>0.19</v>
      </c>
      <c r="BP78">
        <v>1</v>
      </c>
      <c r="BQ78">
        <v>0</v>
      </c>
      <c r="BR78">
        <v>121.92300000000002</v>
      </c>
      <c r="BS78">
        <v>154.24009999999998</v>
      </c>
      <c r="BT78">
        <v>0</v>
      </c>
      <c r="BU78">
        <v>0</v>
      </c>
      <c r="BV78">
        <v>0.19</v>
      </c>
      <c r="BW78">
        <v>1</v>
      </c>
      <c r="CV78">
        <v>0</v>
      </c>
      <c r="CW78">
        <f>ROUND(Y78*Source!I53*DO78,7)</f>
        <v>0</v>
      </c>
      <c r="CX78">
        <f>ROUND(Y78*Source!I53,7)</f>
        <v>0</v>
      </c>
      <c r="CY78">
        <f>AB78</f>
        <v>641.70000000000005</v>
      </c>
      <c r="CZ78">
        <f>AF78</f>
        <v>641.70000000000005</v>
      </c>
      <c r="DA78">
        <f>AJ78</f>
        <v>1</v>
      </c>
      <c r="DB78">
        <f t="shared" si="15"/>
        <v>121.92</v>
      </c>
      <c r="DC78">
        <f t="shared" si="16"/>
        <v>154.24</v>
      </c>
      <c r="DD78" t="s">
        <v>3</v>
      </c>
      <c r="DE78" t="s">
        <v>3</v>
      </c>
      <c r="DF78">
        <f t="shared" si="19"/>
        <v>0</v>
      </c>
      <c r="DG78">
        <f t="shared" ref="DG78:DG94" si="20">ROUND(ROUND(AF78,2)*CX78,2)</f>
        <v>0</v>
      </c>
      <c r="DH78">
        <f t="shared" si="17"/>
        <v>0</v>
      </c>
      <c r="DI78">
        <f t="shared" si="18"/>
        <v>0</v>
      </c>
      <c r="DJ78">
        <f>DG78+DH78</f>
        <v>0</v>
      </c>
      <c r="DK78">
        <v>1</v>
      </c>
      <c r="DL78" t="s">
        <v>630</v>
      </c>
      <c r="DM78">
        <v>4</v>
      </c>
      <c r="DN78" t="s">
        <v>593</v>
      </c>
      <c r="DO78">
        <v>1</v>
      </c>
    </row>
    <row r="79" spans="1:119" x14ac:dyDescent="0.2">
      <c r="A79">
        <f>ROW(Source!A53)</f>
        <v>53</v>
      </c>
      <c r="B79">
        <v>85057623</v>
      </c>
      <c r="C79">
        <v>85061037</v>
      </c>
      <c r="D79">
        <v>83849794</v>
      </c>
      <c r="E79">
        <v>1</v>
      </c>
      <c r="F79">
        <v>1</v>
      </c>
      <c r="G79">
        <v>1</v>
      </c>
      <c r="H79">
        <v>3</v>
      </c>
      <c r="I79" t="s">
        <v>637</v>
      </c>
      <c r="J79" t="s">
        <v>638</v>
      </c>
      <c r="K79" t="s">
        <v>639</v>
      </c>
      <c r="L79">
        <v>1346</v>
      </c>
      <c r="N79">
        <v>1009</v>
      </c>
      <c r="O79" t="s">
        <v>86</v>
      </c>
      <c r="P79" t="s">
        <v>86</v>
      </c>
      <c r="Q79">
        <v>1</v>
      </c>
      <c r="W79">
        <v>0</v>
      </c>
      <c r="X79">
        <v>-897919439</v>
      </c>
      <c r="Y79">
        <f t="shared" si="14"/>
        <v>0.1</v>
      </c>
      <c r="AA79">
        <v>296.69</v>
      </c>
      <c r="AB79">
        <v>0</v>
      </c>
      <c r="AC79">
        <v>0</v>
      </c>
      <c r="AD79">
        <v>0</v>
      </c>
      <c r="AE79">
        <v>185.43</v>
      </c>
      <c r="AF79">
        <v>0</v>
      </c>
      <c r="AG79">
        <v>0</v>
      </c>
      <c r="AH79">
        <v>0</v>
      </c>
      <c r="AI79">
        <v>1.6</v>
      </c>
      <c r="AJ79">
        <v>1</v>
      </c>
      <c r="AK79">
        <v>1</v>
      </c>
      <c r="AL79">
        <v>1</v>
      </c>
      <c r="AM79">
        <v>2</v>
      </c>
      <c r="AN79">
        <v>0</v>
      </c>
      <c r="AO79">
        <v>0</v>
      </c>
      <c r="AP79">
        <v>1</v>
      </c>
      <c r="AQ79">
        <v>1</v>
      </c>
      <c r="AR79">
        <v>0</v>
      </c>
      <c r="AS79" t="s">
        <v>3</v>
      </c>
      <c r="AT79">
        <v>0.1</v>
      </c>
      <c r="AU79" t="s">
        <v>3</v>
      </c>
      <c r="AV79">
        <v>0</v>
      </c>
      <c r="AW79">
        <v>2</v>
      </c>
      <c r="AX79">
        <v>85061060</v>
      </c>
      <c r="AY79">
        <v>1</v>
      </c>
      <c r="AZ79">
        <v>0</v>
      </c>
      <c r="BA79">
        <v>79</v>
      </c>
      <c r="BB79">
        <v>1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18.543000000000003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1</v>
      </c>
      <c r="BQ79">
        <v>18.543000000000003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1</v>
      </c>
      <c r="CV79">
        <v>0</v>
      </c>
      <c r="CW79">
        <v>0</v>
      </c>
      <c r="CX79">
        <f>ROUND(Y79*Source!I53,7)</f>
        <v>0</v>
      </c>
      <c r="CY79">
        <f t="shared" ref="CY79:CY92" si="21">AA79</f>
        <v>296.69</v>
      </c>
      <c r="CZ79">
        <f t="shared" ref="CZ79:CZ92" si="22">AE79</f>
        <v>185.43</v>
      </c>
      <c r="DA79">
        <f t="shared" ref="DA79:DA92" si="23">AI79</f>
        <v>1.6</v>
      </c>
      <c r="DB79">
        <f t="shared" si="15"/>
        <v>18.54</v>
      </c>
      <c r="DC79">
        <f t="shared" si="16"/>
        <v>0</v>
      </c>
      <c r="DD79" t="s">
        <v>3</v>
      </c>
      <c r="DE79" t="s">
        <v>3</v>
      </c>
      <c r="DF79">
        <f>ROUND(ROUND(AE79*AI79,2)*CX79,2)</f>
        <v>0</v>
      </c>
      <c r="DG79">
        <f t="shared" si="20"/>
        <v>0</v>
      </c>
      <c r="DH79">
        <f t="shared" si="17"/>
        <v>0</v>
      </c>
      <c r="DI79">
        <f t="shared" si="18"/>
        <v>0</v>
      </c>
      <c r="DJ79">
        <f t="shared" ref="DJ79:DJ92" si="24">DF79</f>
        <v>0</v>
      </c>
      <c r="DK79">
        <v>0</v>
      </c>
      <c r="DL79" t="s">
        <v>3</v>
      </c>
      <c r="DM79">
        <v>0</v>
      </c>
      <c r="DN79" t="s">
        <v>3</v>
      </c>
      <c r="DO79">
        <v>0</v>
      </c>
    </row>
    <row r="80" spans="1:119" x14ac:dyDescent="0.2">
      <c r="A80">
        <f>ROW(Source!A53)</f>
        <v>53</v>
      </c>
      <c r="B80">
        <v>85057623</v>
      </c>
      <c r="C80">
        <v>85061037</v>
      </c>
      <c r="D80">
        <v>83849801</v>
      </c>
      <c r="E80">
        <v>1</v>
      </c>
      <c r="F80">
        <v>1</v>
      </c>
      <c r="G80">
        <v>1</v>
      </c>
      <c r="H80">
        <v>3</v>
      </c>
      <c r="I80" t="s">
        <v>640</v>
      </c>
      <c r="J80" t="s">
        <v>641</v>
      </c>
      <c r="K80" t="s">
        <v>642</v>
      </c>
      <c r="L80">
        <v>1346</v>
      </c>
      <c r="N80">
        <v>1009</v>
      </c>
      <c r="O80" t="s">
        <v>86</v>
      </c>
      <c r="P80" t="s">
        <v>86</v>
      </c>
      <c r="Q80">
        <v>1</v>
      </c>
      <c r="W80">
        <v>0</v>
      </c>
      <c r="X80">
        <v>-1547825166</v>
      </c>
      <c r="Y80">
        <f t="shared" si="14"/>
        <v>0.03</v>
      </c>
      <c r="AA80">
        <v>93.65</v>
      </c>
      <c r="AB80">
        <v>0</v>
      </c>
      <c r="AC80">
        <v>0</v>
      </c>
      <c r="AD80">
        <v>0</v>
      </c>
      <c r="AE80">
        <v>58.53</v>
      </c>
      <c r="AF80">
        <v>0</v>
      </c>
      <c r="AG80">
        <v>0</v>
      </c>
      <c r="AH80">
        <v>0</v>
      </c>
      <c r="AI80">
        <v>1.6</v>
      </c>
      <c r="AJ80">
        <v>1</v>
      </c>
      <c r="AK80">
        <v>1</v>
      </c>
      <c r="AL80">
        <v>1</v>
      </c>
      <c r="AM80">
        <v>2</v>
      </c>
      <c r="AN80">
        <v>0</v>
      </c>
      <c r="AO80">
        <v>0</v>
      </c>
      <c r="AP80">
        <v>1</v>
      </c>
      <c r="AQ80">
        <v>1</v>
      </c>
      <c r="AR80">
        <v>0</v>
      </c>
      <c r="AS80" t="s">
        <v>3</v>
      </c>
      <c r="AT80">
        <v>0.03</v>
      </c>
      <c r="AU80" t="s">
        <v>3</v>
      </c>
      <c r="AV80">
        <v>0</v>
      </c>
      <c r="AW80">
        <v>2</v>
      </c>
      <c r="AX80">
        <v>85061061</v>
      </c>
      <c r="AY80">
        <v>1</v>
      </c>
      <c r="AZ80">
        <v>0</v>
      </c>
      <c r="BA80">
        <v>80</v>
      </c>
      <c r="BB80">
        <v>1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1.7559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1</v>
      </c>
      <c r="BQ80">
        <v>1.7559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1</v>
      </c>
      <c r="CV80">
        <v>0</v>
      </c>
      <c r="CW80">
        <v>0</v>
      </c>
      <c r="CX80">
        <f>ROUND(Y80*Source!I53,7)</f>
        <v>0</v>
      </c>
      <c r="CY80">
        <f t="shared" si="21"/>
        <v>93.65</v>
      </c>
      <c r="CZ80">
        <f t="shared" si="22"/>
        <v>58.53</v>
      </c>
      <c r="DA80">
        <f t="shared" si="23"/>
        <v>1.6</v>
      </c>
      <c r="DB80">
        <f t="shared" si="15"/>
        <v>1.76</v>
      </c>
      <c r="DC80">
        <f t="shared" si="16"/>
        <v>0</v>
      </c>
      <c r="DD80" t="s">
        <v>3</v>
      </c>
      <c r="DE80" t="s">
        <v>3</v>
      </c>
      <c r="DF80">
        <f>ROUND(ROUND(AE80*AI80,2)*CX80,2)</f>
        <v>0</v>
      </c>
      <c r="DG80">
        <f t="shared" si="20"/>
        <v>0</v>
      </c>
      <c r="DH80">
        <f t="shared" si="17"/>
        <v>0</v>
      </c>
      <c r="DI80">
        <f t="shared" si="18"/>
        <v>0</v>
      </c>
      <c r="DJ80">
        <f t="shared" si="24"/>
        <v>0</v>
      </c>
      <c r="DK80">
        <v>0</v>
      </c>
      <c r="DL80" t="s">
        <v>3</v>
      </c>
      <c r="DM80">
        <v>0</v>
      </c>
      <c r="DN80" t="s">
        <v>3</v>
      </c>
      <c r="DO80">
        <v>0</v>
      </c>
    </row>
    <row r="81" spans="1:119" x14ac:dyDescent="0.2">
      <c r="A81">
        <f>ROW(Source!A53)</f>
        <v>53</v>
      </c>
      <c r="B81">
        <v>85057623</v>
      </c>
      <c r="C81">
        <v>85061037</v>
      </c>
      <c r="D81">
        <v>83853338</v>
      </c>
      <c r="E81">
        <v>1</v>
      </c>
      <c r="F81">
        <v>1</v>
      </c>
      <c r="G81">
        <v>1</v>
      </c>
      <c r="H81">
        <v>3</v>
      </c>
      <c r="I81" t="s">
        <v>84</v>
      </c>
      <c r="J81" t="s">
        <v>87</v>
      </c>
      <c r="K81" t="s">
        <v>85</v>
      </c>
      <c r="L81">
        <v>1346</v>
      </c>
      <c r="N81">
        <v>1009</v>
      </c>
      <c r="O81" t="s">
        <v>86</v>
      </c>
      <c r="P81" t="s">
        <v>86</v>
      </c>
      <c r="Q81">
        <v>1</v>
      </c>
      <c r="W81">
        <v>0</v>
      </c>
      <c r="X81">
        <v>-1131385474</v>
      </c>
      <c r="Y81">
        <f t="shared" si="14"/>
        <v>0</v>
      </c>
      <c r="AA81">
        <v>188.92</v>
      </c>
      <c r="AB81">
        <v>0</v>
      </c>
      <c r="AC81">
        <v>0</v>
      </c>
      <c r="AD81">
        <v>0</v>
      </c>
      <c r="AE81">
        <v>174.93</v>
      </c>
      <c r="AF81">
        <v>0</v>
      </c>
      <c r="AG81">
        <v>0</v>
      </c>
      <c r="AH81">
        <v>0</v>
      </c>
      <c r="AI81">
        <v>1.08</v>
      </c>
      <c r="AJ81">
        <v>1</v>
      </c>
      <c r="AK81">
        <v>1</v>
      </c>
      <c r="AL81">
        <v>1</v>
      </c>
      <c r="AM81">
        <v>0</v>
      </c>
      <c r="AN81">
        <v>1</v>
      </c>
      <c r="AO81">
        <v>0</v>
      </c>
      <c r="AP81">
        <v>1</v>
      </c>
      <c r="AQ81">
        <v>0</v>
      </c>
      <c r="AR81">
        <v>0</v>
      </c>
      <c r="AS81" t="s">
        <v>3</v>
      </c>
      <c r="AT81">
        <v>0</v>
      </c>
      <c r="AU81" t="s">
        <v>3</v>
      </c>
      <c r="AV81">
        <v>0</v>
      </c>
      <c r="AW81">
        <v>2</v>
      </c>
      <c r="AX81">
        <v>85061062</v>
      </c>
      <c r="AY81">
        <v>1</v>
      </c>
      <c r="AZ81">
        <v>0</v>
      </c>
      <c r="BA81">
        <v>81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V81">
        <v>0</v>
      </c>
      <c r="CW81">
        <v>0</v>
      </c>
      <c r="CX81">
        <f>ROUND(Y81*Source!I53,7)</f>
        <v>0</v>
      </c>
      <c r="CY81">
        <f t="shared" si="21"/>
        <v>188.92</v>
      </c>
      <c r="CZ81">
        <f t="shared" si="22"/>
        <v>174.93</v>
      </c>
      <c r="DA81">
        <f t="shared" si="23"/>
        <v>1.08</v>
      </c>
      <c r="DB81">
        <f t="shared" si="15"/>
        <v>0</v>
      </c>
      <c r="DC81">
        <f t="shared" si="16"/>
        <v>0</v>
      </c>
      <c r="DD81" t="s">
        <v>3</v>
      </c>
      <c r="DE81" t="s">
        <v>3</v>
      </c>
      <c r="DF81">
        <f>ROUND(ROUND(AE81*AI81,2)*CX81,2)</f>
        <v>0</v>
      </c>
      <c r="DG81">
        <f t="shared" si="20"/>
        <v>0</v>
      </c>
      <c r="DH81">
        <f t="shared" si="17"/>
        <v>0</v>
      </c>
      <c r="DI81">
        <f t="shared" si="18"/>
        <v>0</v>
      </c>
      <c r="DJ81">
        <f t="shared" si="24"/>
        <v>0</v>
      </c>
      <c r="DK81">
        <v>0</v>
      </c>
      <c r="DL81" t="s">
        <v>3</v>
      </c>
      <c r="DM81">
        <v>0</v>
      </c>
      <c r="DN81" t="s">
        <v>3</v>
      </c>
      <c r="DO81">
        <v>0</v>
      </c>
    </row>
    <row r="82" spans="1:119" x14ac:dyDescent="0.2">
      <c r="A82">
        <f>ROW(Source!A53)</f>
        <v>53</v>
      </c>
      <c r="B82">
        <v>85057623</v>
      </c>
      <c r="C82">
        <v>85061037</v>
      </c>
      <c r="D82">
        <v>83854484</v>
      </c>
      <c r="E82">
        <v>1</v>
      </c>
      <c r="F82">
        <v>1</v>
      </c>
      <c r="G82">
        <v>1</v>
      </c>
      <c r="H82">
        <v>3</v>
      </c>
      <c r="I82" t="s">
        <v>643</v>
      </c>
      <c r="J82" t="s">
        <v>644</v>
      </c>
      <c r="K82" t="s">
        <v>645</v>
      </c>
      <c r="L82">
        <v>1346</v>
      </c>
      <c r="N82">
        <v>1009</v>
      </c>
      <c r="O82" t="s">
        <v>86</v>
      </c>
      <c r="P82" t="s">
        <v>86</v>
      </c>
      <c r="Q82">
        <v>1</v>
      </c>
      <c r="W82">
        <v>0</v>
      </c>
      <c r="X82">
        <v>-373327139</v>
      </c>
      <c r="Y82">
        <f t="shared" si="14"/>
        <v>0.02</v>
      </c>
      <c r="AA82">
        <v>86.41</v>
      </c>
      <c r="AB82">
        <v>0</v>
      </c>
      <c r="AC82">
        <v>0</v>
      </c>
      <c r="AD82">
        <v>0</v>
      </c>
      <c r="AE82">
        <v>56.11</v>
      </c>
      <c r="AF82">
        <v>0</v>
      </c>
      <c r="AG82">
        <v>0</v>
      </c>
      <c r="AH82">
        <v>0</v>
      </c>
      <c r="AI82">
        <v>1.54</v>
      </c>
      <c r="AJ82">
        <v>1</v>
      </c>
      <c r="AK82">
        <v>1</v>
      </c>
      <c r="AL82">
        <v>1</v>
      </c>
      <c r="AM82">
        <v>2</v>
      </c>
      <c r="AN82">
        <v>0</v>
      </c>
      <c r="AO82">
        <v>0</v>
      </c>
      <c r="AP82">
        <v>1</v>
      </c>
      <c r="AQ82">
        <v>1</v>
      </c>
      <c r="AR82">
        <v>0</v>
      </c>
      <c r="AS82" t="s">
        <v>3</v>
      </c>
      <c r="AT82">
        <v>0.02</v>
      </c>
      <c r="AU82" t="s">
        <v>3</v>
      </c>
      <c r="AV82">
        <v>0</v>
      </c>
      <c r="AW82">
        <v>2</v>
      </c>
      <c r="AX82">
        <v>85061063</v>
      </c>
      <c r="AY82">
        <v>1</v>
      </c>
      <c r="AZ82">
        <v>0</v>
      </c>
      <c r="BA82">
        <v>82</v>
      </c>
      <c r="BB82">
        <v>1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1.1222000000000001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1</v>
      </c>
      <c r="BQ82">
        <v>1.1222000000000001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1</v>
      </c>
      <c r="CV82">
        <v>0</v>
      </c>
      <c r="CW82">
        <v>0</v>
      </c>
      <c r="CX82">
        <f>ROUND(Y82*Source!I53,7)</f>
        <v>0</v>
      </c>
      <c r="CY82">
        <f t="shared" si="21"/>
        <v>86.41</v>
      </c>
      <c r="CZ82">
        <f t="shared" si="22"/>
        <v>56.11</v>
      </c>
      <c r="DA82">
        <f t="shared" si="23"/>
        <v>1.54</v>
      </c>
      <c r="DB82">
        <f t="shared" si="15"/>
        <v>1.1200000000000001</v>
      </c>
      <c r="DC82">
        <f t="shared" si="16"/>
        <v>0</v>
      </c>
      <c r="DD82" t="s">
        <v>3</v>
      </c>
      <c r="DE82" t="s">
        <v>3</v>
      </c>
      <c r="DF82">
        <f>ROUND(ROUND(AE82*AI82,2)*CX82,2)</f>
        <v>0</v>
      </c>
      <c r="DG82">
        <f t="shared" si="20"/>
        <v>0</v>
      </c>
      <c r="DH82">
        <f t="shared" si="17"/>
        <v>0</v>
      </c>
      <c r="DI82">
        <f t="shared" si="18"/>
        <v>0</v>
      </c>
      <c r="DJ82">
        <f t="shared" si="24"/>
        <v>0</v>
      </c>
      <c r="DK82">
        <v>0</v>
      </c>
      <c r="DL82" t="s">
        <v>3</v>
      </c>
      <c r="DM82">
        <v>0</v>
      </c>
      <c r="DN82" t="s">
        <v>3</v>
      </c>
      <c r="DO82">
        <v>0</v>
      </c>
    </row>
    <row r="83" spans="1:119" x14ac:dyDescent="0.2">
      <c r="A83">
        <f>ROW(Source!A53)</f>
        <v>53</v>
      </c>
      <c r="B83">
        <v>85057623</v>
      </c>
      <c r="C83">
        <v>85061037</v>
      </c>
      <c r="D83">
        <v>83779061</v>
      </c>
      <c r="E83">
        <v>117</v>
      </c>
      <c r="F83">
        <v>1</v>
      </c>
      <c r="G83">
        <v>1</v>
      </c>
      <c r="H83">
        <v>3</v>
      </c>
      <c r="I83" t="s">
        <v>89</v>
      </c>
      <c r="J83" t="s">
        <v>3</v>
      </c>
      <c r="K83" t="s">
        <v>90</v>
      </c>
      <c r="L83">
        <v>1371</v>
      </c>
      <c r="N83">
        <v>1013</v>
      </c>
      <c r="O83" t="s">
        <v>43</v>
      </c>
      <c r="P83" t="s">
        <v>43</v>
      </c>
      <c r="Q83">
        <v>1</v>
      </c>
      <c r="W83">
        <v>0</v>
      </c>
      <c r="X83">
        <v>457934895</v>
      </c>
      <c r="Y83">
        <f t="shared" si="14"/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1</v>
      </c>
      <c r="AJ83">
        <v>1</v>
      </c>
      <c r="AK83">
        <v>1</v>
      </c>
      <c r="AL83">
        <v>1</v>
      </c>
      <c r="AM83">
        <v>0</v>
      </c>
      <c r="AN83">
        <v>1</v>
      </c>
      <c r="AO83">
        <v>0</v>
      </c>
      <c r="AP83">
        <v>1</v>
      </c>
      <c r="AQ83">
        <v>0</v>
      </c>
      <c r="AR83">
        <v>0</v>
      </c>
      <c r="AS83" t="s">
        <v>3</v>
      </c>
      <c r="AT83">
        <v>0</v>
      </c>
      <c r="AU83" t="s">
        <v>3</v>
      </c>
      <c r="AV83">
        <v>0</v>
      </c>
      <c r="AW83">
        <v>2</v>
      </c>
      <c r="AX83">
        <v>85061064</v>
      </c>
      <c r="AY83">
        <v>1</v>
      </c>
      <c r="AZ83">
        <v>0</v>
      </c>
      <c r="BA83">
        <v>83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V83">
        <v>0</v>
      </c>
      <c r="CW83">
        <v>0</v>
      </c>
      <c r="CX83">
        <f>ROUND(Y83*Source!I53,7)</f>
        <v>0</v>
      </c>
      <c r="CY83">
        <f t="shared" si="21"/>
        <v>0</v>
      </c>
      <c r="CZ83">
        <f t="shared" si="22"/>
        <v>0</v>
      </c>
      <c r="DA83">
        <f t="shared" si="23"/>
        <v>1</v>
      </c>
      <c r="DB83">
        <f t="shared" si="15"/>
        <v>0</v>
      </c>
      <c r="DC83">
        <f t="shared" si="16"/>
        <v>0</v>
      </c>
      <c r="DD83" t="s">
        <v>3</v>
      </c>
      <c r="DE83" t="s">
        <v>3</v>
      </c>
      <c r="DF83">
        <f>ROUND(ROUND(AE83,2)*CX83,2)</f>
        <v>0</v>
      </c>
      <c r="DG83">
        <f t="shared" si="20"/>
        <v>0</v>
      </c>
      <c r="DH83">
        <f t="shared" si="17"/>
        <v>0</v>
      </c>
      <c r="DI83">
        <f t="shared" si="18"/>
        <v>0</v>
      </c>
      <c r="DJ83">
        <f t="shared" si="24"/>
        <v>0</v>
      </c>
      <c r="DK83">
        <v>0</v>
      </c>
      <c r="DL83" t="s">
        <v>3</v>
      </c>
      <c r="DM83">
        <v>0</v>
      </c>
      <c r="DN83" t="s">
        <v>3</v>
      </c>
      <c r="DO83">
        <v>0</v>
      </c>
    </row>
    <row r="84" spans="1:119" x14ac:dyDescent="0.2">
      <c r="A84">
        <f>ROW(Source!A53)</f>
        <v>53</v>
      </c>
      <c r="B84">
        <v>85057623</v>
      </c>
      <c r="C84">
        <v>85061037</v>
      </c>
      <c r="D84">
        <v>83779738</v>
      </c>
      <c r="E84">
        <v>117</v>
      </c>
      <c r="F84">
        <v>1</v>
      </c>
      <c r="G84">
        <v>1</v>
      </c>
      <c r="H84">
        <v>3</v>
      </c>
      <c r="I84" t="s">
        <v>92</v>
      </c>
      <c r="J84" t="s">
        <v>3</v>
      </c>
      <c r="K84" t="s">
        <v>93</v>
      </c>
      <c r="L84">
        <v>1348</v>
      </c>
      <c r="N84">
        <v>1009</v>
      </c>
      <c r="O84" t="s">
        <v>94</v>
      </c>
      <c r="P84" t="s">
        <v>94</v>
      </c>
      <c r="Q84">
        <v>1000</v>
      </c>
      <c r="W84">
        <v>0</v>
      </c>
      <c r="X84">
        <v>1602794472</v>
      </c>
      <c r="Y84">
        <f t="shared" si="14"/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1</v>
      </c>
      <c r="AJ84">
        <v>1</v>
      </c>
      <c r="AK84">
        <v>1</v>
      </c>
      <c r="AL84">
        <v>1</v>
      </c>
      <c r="AM84">
        <v>0</v>
      </c>
      <c r="AN84">
        <v>1</v>
      </c>
      <c r="AO84">
        <v>0</v>
      </c>
      <c r="AP84">
        <v>1</v>
      </c>
      <c r="AQ84">
        <v>0</v>
      </c>
      <c r="AR84">
        <v>0</v>
      </c>
      <c r="AS84" t="s">
        <v>3</v>
      </c>
      <c r="AT84">
        <v>0</v>
      </c>
      <c r="AU84" t="s">
        <v>3</v>
      </c>
      <c r="AV84">
        <v>0</v>
      </c>
      <c r="AW84">
        <v>2</v>
      </c>
      <c r="AX84">
        <v>85061065</v>
      </c>
      <c r="AY84">
        <v>1</v>
      </c>
      <c r="AZ84">
        <v>0</v>
      </c>
      <c r="BA84">
        <v>84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V84">
        <v>0</v>
      </c>
      <c r="CW84">
        <v>0</v>
      </c>
      <c r="CX84">
        <f>ROUND(Y84*Source!I53,7)</f>
        <v>0</v>
      </c>
      <c r="CY84">
        <f t="shared" si="21"/>
        <v>0</v>
      </c>
      <c r="CZ84">
        <f t="shared" si="22"/>
        <v>0</v>
      </c>
      <c r="DA84">
        <f t="shared" si="23"/>
        <v>1</v>
      </c>
      <c r="DB84">
        <f t="shared" si="15"/>
        <v>0</v>
      </c>
      <c r="DC84">
        <f t="shared" si="16"/>
        <v>0</v>
      </c>
      <c r="DD84" t="s">
        <v>3</v>
      </c>
      <c r="DE84" t="s">
        <v>3</v>
      </c>
      <c r="DF84">
        <f>ROUND(ROUND(AE84,2)*CX84,2)</f>
        <v>0</v>
      </c>
      <c r="DG84">
        <f t="shared" si="20"/>
        <v>0</v>
      </c>
      <c r="DH84">
        <f t="shared" si="17"/>
        <v>0</v>
      </c>
      <c r="DI84">
        <f t="shared" si="18"/>
        <v>0</v>
      </c>
      <c r="DJ84">
        <f t="shared" si="24"/>
        <v>0</v>
      </c>
      <c r="DK84">
        <v>0</v>
      </c>
      <c r="DL84" t="s">
        <v>3</v>
      </c>
      <c r="DM84">
        <v>0</v>
      </c>
      <c r="DN84" t="s">
        <v>3</v>
      </c>
      <c r="DO84">
        <v>0</v>
      </c>
    </row>
    <row r="85" spans="1:119" x14ac:dyDescent="0.2">
      <c r="A85">
        <f>ROW(Source!A53)</f>
        <v>53</v>
      </c>
      <c r="B85">
        <v>85057623</v>
      </c>
      <c r="C85">
        <v>85061037</v>
      </c>
      <c r="D85">
        <v>83779884</v>
      </c>
      <c r="E85">
        <v>117</v>
      </c>
      <c r="F85">
        <v>1</v>
      </c>
      <c r="G85">
        <v>1</v>
      </c>
      <c r="H85">
        <v>3</v>
      </c>
      <c r="I85" t="s">
        <v>96</v>
      </c>
      <c r="J85" t="s">
        <v>3</v>
      </c>
      <c r="K85" t="s">
        <v>97</v>
      </c>
      <c r="L85">
        <v>1346</v>
      </c>
      <c r="N85">
        <v>1009</v>
      </c>
      <c r="O85" t="s">
        <v>86</v>
      </c>
      <c r="P85" t="s">
        <v>86</v>
      </c>
      <c r="Q85">
        <v>1</v>
      </c>
      <c r="W85">
        <v>0</v>
      </c>
      <c r="X85">
        <v>-1111733769</v>
      </c>
      <c r="Y85">
        <f t="shared" si="14"/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1</v>
      </c>
      <c r="AJ85">
        <v>1</v>
      </c>
      <c r="AK85">
        <v>1</v>
      </c>
      <c r="AL85">
        <v>1</v>
      </c>
      <c r="AM85">
        <v>0</v>
      </c>
      <c r="AN85">
        <v>1</v>
      </c>
      <c r="AO85">
        <v>0</v>
      </c>
      <c r="AP85">
        <v>1</v>
      </c>
      <c r="AQ85">
        <v>0</v>
      </c>
      <c r="AR85">
        <v>0</v>
      </c>
      <c r="AS85" t="s">
        <v>3</v>
      </c>
      <c r="AT85">
        <v>0</v>
      </c>
      <c r="AU85" t="s">
        <v>3</v>
      </c>
      <c r="AV85">
        <v>0</v>
      </c>
      <c r="AW85">
        <v>2</v>
      </c>
      <c r="AX85">
        <v>85061066</v>
      </c>
      <c r="AY85">
        <v>1</v>
      </c>
      <c r="AZ85">
        <v>0</v>
      </c>
      <c r="BA85">
        <v>85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V85">
        <v>0</v>
      </c>
      <c r="CW85">
        <v>0</v>
      </c>
      <c r="CX85">
        <f>ROUND(Y85*Source!I53,7)</f>
        <v>0</v>
      </c>
      <c r="CY85">
        <f t="shared" si="21"/>
        <v>0</v>
      </c>
      <c r="CZ85">
        <f t="shared" si="22"/>
        <v>0</v>
      </c>
      <c r="DA85">
        <f t="shared" si="23"/>
        <v>1</v>
      </c>
      <c r="DB85">
        <f t="shared" si="15"/>
        <v>0</v>
      </c>
      <c r="DC85">
        <f t="shared" si="16"/>
        <v>0</v>
      </c>
      <c r="DD85" t="s">
        <v>3</v>
      </c>
      <c r="DE85" t="s">
        <v>3</v>
      </c>
      <c r="DF85">
        <f>ROUND(ROUND(AE85,2)*CX85,2)</f>
        <v>0</v>
      </c>
      <c r="DG85">
        <f t="shared" si="20"/>
        <v>0</v>
      </c>
      <c r="DH85">
        <f t="shared" si="17"/>
        <v>0</v>
      </c>
      <c r="DI85">
        <f t="shared" si="18"/>
        <v>0</v>
      </c>
      <c r="DJ85">
        <f t="shared" si="24"/>
        <v>0</v>
      </c>
      <c r="DK85">
        <v>0</v>
      </c>
      <c r="DL85" t="s">
        <v>3</v>
      </c>
      <c r="DM85">
        <v>0</v>
      </c>
      <c r="DN85" t="s">
        <v>3</v>
      </c>
      <c r="DO85">
        <v>0</v>
      </c>
    </row>
    <row r="86" spans="1:119" x14ac:dyDescent="0.2">
      <c r="A86">
        <f>ROW(Source!A53)</f>
        <v>53</v>
      </c>
      <c r="B86">
        <v>85057623</v>
      </c>
      <c r="C86">
        <v>85061037</v>
      </c>
      <c r="D86">
        <v>83780219</v>
      </c>
      <c r="E86">
        <v>117</v>
      </c>
      <c r="F86">
        <v>1</v>
      </c>
      <c r="G86">
        <v>1</v>
      </c>
      <c r="H86">
        <v>3</v>
      </c>
      <c r="I86" t="s">
        <v>99</v>
      </c>
      <c r="J86" t="s">
        <v>3</v>
      </c>
      <c r="K86" t="s">
        <v>100</v>
      </c>
      <c r="L86">
        <v>1348</v>
      </c>
      <c r="N86">
        <v>1009</v>
      </c>
      <c r="O86" t="s">
        <v>94</v>
      </c>
      <c r="P86" t="s">
        <v>94</v>
      </c>
      <c r="Q86">
        <v>1000</v>
      </c>
      <c r="W86">
        <v>0</v>
      </c>
      <c r="X86">
        <v>1613753229</v>
      </c>
      <c r="Y86">
        <f t="shared" si="14"/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1</v>
      </c>
      <c r="AJ86">
        <v>1</v>
      </c>
      <c r="AK86">
        <v>1</v>
      </c>
      <c r="AL86">
        <v>1</v>
      </c>
      <c r="AM86">
        <v>0</v>
      </c>
      <c r="AN86">
        <v>1</v>
      </c>
      <c r="AO86">
        <v>0</v>
      </c>
      <c r="AP86">
        <v>1</v>
      </c>
      <c r="AQ86">
        <v>0</v>
      </c>
      <c r="AR86">
        <v>0</v>
      </c>
      <c r="AS86" t="s">
        <v>3</v>
      </c>
      <c r="AT86">
        <v>0</v>
      </c>
      <c r="AU86" t="s">
        <v>3</v>
      </c>
      <c r="AV86">
        <v>0</v>
      </c>
      <c r="AW86">
        <v>2</v>
      </c>
      <c r="AX86">
        <v>85061067</v>
      </c>
      <c r="AY86">
        <v>1</v>
      </c>
      <c r="AZ86">
        <v>0</v>
      </c>
      <c r="BA86">
        <v>86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V86">
        <v>0</v>
      </c>
      <c r="CW86">
        <v>0</v>
      </c>
      <c r="CX86">
        <f>ROUND(Y86*Source!I53,7)</f>
        <v>0</v>
      </c>
      <c r="CY86">
        <f t="shared" si="21"/>
        <v>0</v>
      </c>
      <c r="CZ86">
        <f t="shared" si="22"/>
        <v>0</v>
      </c>
      <c r="DA86">
        <f t="shared" si="23"/>
        <v>1</v>
      </c>
      <c r="DB86">
        <f t="shared" si="15"/>
        <v>0</v>
      </c>
      <c r="DC86">
        <f t="shared" si="16"/>
        <v>0</v>
      </c>
      <c r="DD86" t="s">
        <v>3</v>
      </c>
      <c r="DE86" t="s">
        <v>3</v>
      </c>
      <c r="DF86">
        <f>ROUND(ROUND(AE86,2)*CX86,2)</f>
        <v>0</v>
      </c>
      <c r="DG86">
        <f t="shared" si="20"/>
        <v>0</v>
      </c>
      <c r="DH86">
        <f t="shared" si="17"/>
        <v>0</v>
      </c>
      <c r="DI86">
        <f t="shared" si="18"/>
        <v>0</v>
      </c>
      <c r="DJ86">
        <f t="shared" si="24"/>
        <v>0</v>
      </c>
      <c r="DK86">
        <v>0</v>
      </c>
      <c r="DL86" t="s">
        <v>3</v>
      </c>
      <c r="DM86">
        <v>0</v>
      </c>
      <c r="DN86" t="s">
        <v>3</v>
      </c>
      <c r="DO86">
        <v>0</v>
      </c>
    </row>
    <row r="87" spans="1:119" x14ac:dyDescent="0.2">
      <c r="A87">
        <f>ROW(Source!A53)</f>
        <v>53</v>
      </c>
      <c r="B87">
        <v>85057623</v>
      </c>
      <c r="C87">
        <v>85061037</v>
      </c>
      <c r="D87">
        <v>83870522</v>
      </c>
      <c r="E87">
        <v>1</v>
      </c>
      <c r="F87">
        <v>1</v>
      </c>
      <c r="G87">
        <v>1</v>
      </c>
      <c r="H87">
        <v>3</v>
      </c>
      <c r="I87" t="s">
        <v>646</v>
      </c>
      <c r="J87" t="s">
        <v>647</v>
      </c>
      <c r="K87" t="s">
        <v>648</v>
      </c>
      <c r="L87">
        <v>1346</v>
      </c>
      <c r="N87">
        <v>1009</v>
      </c>
      <c r="O87" t="s">
        <v>86</v>
      </c>
      <c r="P87" t="s">
        <v>86</v>
      </c>
      <c r="Q87">
        <v>1</v>
      </c>
      <c r="W87">
        <v>0</v>
      </c>
      <c r="X87">
        <v>1157836156</v>
      </c>
      <c r="Y87">
        <f t="shared" si="14"/>
        <v>0</v>
      </c>
      <c r="AA87">
        <v>88.24</v>
      </c>
      <c r="AB87">
        <v>0</v>
      </c>
      <c r="AC87">
        <v>0</v>
      </c>
      <c r="AD87">
        <v>0</v>
      </c>
      <c r="AE87">
        <v>61.28</v>
      </c>
      <c r="AF87">
        <v>0</v>
      </c>
      <c r="AG87">
        <v>0</v>
      </c>
      <c r="AH87">
        <v>0</v>
      </c>
      <c r="AI87">
        <v>1.44</v>
      </c>
      <c r="AJ87">
        <v>1</v>
      </c>
      <c r="AK87">
        <v>1</v>
      </c>
      <c r="AL87">
        <v>1</v>
      </c>
      <c r="AM87">
        <v>2</v>
      </c>
      <c r="AN87">
        <v>0</v>
      </c>
      <c r="AO87">
        <v>0</v>
      </c>
      <c r="AP87">
        <v>1</v>
      </c>
      <c r="AQ87">
        <v>1</v>
      </c>
      <c r="AR87">
        <v>0</v>
      </c>
      <c r="AS87" t="s">
        <v>3</v>
      </c>
      <c r="AT87">
        <v>0</v>
      </c>
      <c r="AU87" t="s">
        <v>3</v>
      </c>
      <c r="AV87">
        <v>0</v>
      </c>
      <c r="AW87">
        <v>2</v>
      </c>
      <c r="AX87">
        <v>85061068</v>
      </c>
      <c r="AY87">
        <v>1</v>
      </c>
      <c r="AZ87">
        <v>6144</v>
      </c>
      <c r="BA87">
        <v>87</v>
      </c>
      <c r="BB87">
        <v>1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CV87">
        <v>0</v>
      </c>
      <c r="CW87">
        <v>0</v>
      </c>
      <c r="CX87">
        <f>ROUND(Y87*Source!I53,7)</f>
        <v>0</v>
      </c>
      <c r="CY87">
        <f t="shared" si="21"/>
        <v>88.24</v>
      </c>
      <c r="CZ87">
        <f t="shared" si="22"/>
        <v>61.28</v>
      </c>
      <c r="DA87">
        <f t="shared" si="23"/>
        <v>1.44</v>
      </c>
      <c r="DB87">
        <f t="shared" si="15"/>
        <v>0</v>
      </c>
      <c r="DC87">
        <f t="shared" si="16"/>
        <v>0</v>
      </c>
      <c r="DD87" t="s">
        <v>3</v>
      </c>
      <c r="DE87" t="s">
        <v>3</v>
      </c>
      <c r="DF87">
        <f>ROUND(ROUND(AE87*AI87,2)*CX87,2)</f>
        <v>0</v>
      </c>
      <c r="DG87">
        <f t="shared" si="20"/>
        <v>0</v>
      </c>
      <c r="DH87">
        <f t="shared" si="17"/>
        <v>0</v>
      </c>
      <c r="DI87">
        <f t="shared" si="18"/>
        <v>0</v>
      </c>
      <c r="DJ87">
        <f t="shared" si="24"/>
        <v>0</v>
      </c>
      <c r="DK87">
        <v>0</v>
      </c>
      <c r="DL87" t="s">
        <v>3</v>
      </c>
      <c r="DM87">
        <v>0</v>
      </c>
      <c r="DN87" t="s">
        <v>3</v>
      </c>
      <c r="DO87">
        <v>0</v>
      </c>
    </row>
    <row r="88" spans="1:119" x14ac:dyDescent="0.2">
      <c r="A88">
        <f>ROW(Source!A53)</f>
        <v>53</v>
      </c>
      <c r="B88">
        <v>85057623</v>
      </c>
      <c r="C88">
        <v>85061037</v>
      </c>
      <c r="D88">
        <v>83870548</v>
      </c>
      <c r="E88">
        <v>1</v>
      </c>
      <c r="F88">
        <v>1</v>
      </c>
      <c r="G88">
        <v>1</v>
      </c>
      <c r="H88">
        <v>3</v>
      </c>
      <c r="I88" t="s">
        <v>649</v>
      </c>
      <c r="J88" t="s">
        <v>650</v>
      </c>
      <c r="K88" t="s">
        <v>651</v>
      </c>
      <c r="L88">
        <v>1348</v>
      </c>
      <c r="N88">
        <v>1009</v>
      </c>
      <c r="O88" t="s">
        <v>94</v>
      </c>
      <c r="P88" t="s">
        <v>94</v>
      </c>
      <c r="Q88">
        <v>1000</v>
      </c>
      <c r="W88">
        <v>0</v>
      </c>
      <c r="X88">
        <v>-615866360</v>
      </c>
      <c r="Y88">
        <f t="shared" si="14"/>
        <v>1E-4</v>
      </c>
      <c r="AA88">
        <v>103227.06</v>
      </c>
      <c r="AB88">
        <v>0</v>
      </c>
      <c r="AC88">
        <v>0</v>
      </c>
      <c r="AD88">
        <v>0</v>
      </c>
      <c r="AE88">
        <v>80020.98</v>
      </c>
      <c r="AF88">
        <v>0</v>
      </c>
      <c r="AG88">
        <v>0</v>
      </c>
      <c r="AH88">
        <v>0</v>
      </c>
      <c r="AI88">
        <v>1.29</v>
      </c>
      <c r="AJ88">
        <v>1</v>
      </c>
      <c r="AK88">
        <v>1</v>
      </c>
      <c r="AL88">
        <v>1</v>
      </c>
      <c r="AM88">
        <v>2</v>
      </c>
      <c r="AN88">
        <v>0</v>
      </c>
      <c r="AO88">
        <v>0</v>
      </c>
      <c r="AP88">
        <v>1</v>
      </c>
      <c r="AQ88">
        <v>1</v>
      </c>
      <c r="AR88">
        <v>0</v>
      </c>
      <c r="AS88" t="s">
        <v>3</v>
      </c>
      <c r="AT88">
        <v>1E-4</v>
      </c>
      <c r="AU88" t="s">
        <v>3</v>
      </c>
      <c r="AV88">
        <v>0</v>
      </c>
      <c r="AW88">
        <v>2</v>
      </c>
      <c r="AX88">
        <v>85061069</v>
      </c>
      <c r="AY88">
        <v>1</v>
      </c>
      <c r="AZ88">
        <v>0</v>
      </c>
      <c r="BA88">
        <v>88</v>
      </c>
      <c r="BB88">
        <v>1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8.0020980000000002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1</v>
      </c>
      <c r="BQ88">
        <v>8.0020980000000002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1</v>
      </c>
      <c r="CV88">
        <v>0</v>
      </c>
      <c r="CW88">
        <v>0</v>
      </c>
      <c r="CX88">
        <f>ROUND(Y88*Source!I53,7)</f>
        <v>0</v>
      </c>
      <c r="CY88">
        <f t="shared" si="21"/>
        <v>103227.06</v>
      </c>
      <c r="CZ88">
        <f t="shared" si="22"/>
        <v>80020.98</v>
      </c>
      <c r="DA88">
        <f t="shared" si="23"/>
        <v>1.29</v>
      </c>
      <c r="DB88">
        <f t="shared" si="15"/>
        <v>8</v>
      </c>
      <c r="DC88">
        <f t="shared" si="16"/>
        <v>0</v>
      </c>
      <c r="DD88" t="s">
        <v>3</v>
      </c>
      <c r="DE88" t="s">
        <v>3</v>
      </c>
      <c r="DF88">
        <f>ROUND(ROUND(AE88*AI88,2)*CX88,2)</f>
        <v>0</v>
      </c>
      <c r="DG88">
        <f t="shared" si="20"/>
        <v>0</v>
      </c>
      <c r="DH88">
        <f t="shared" si="17"/>
        <v>0</v>
      </c>
      <c r="DI88">
        <f t="shared" si="18"/>
        <v>0</v>
      </c>
      <c r="DJ88">
        <f t="shared" si="24"/>
        <v>0</v>
      </c>
      <c r="DK88">
        <v>0</v>
      </c>
      <c r="DL88" t="s">
        <v>3</v>
      </c>
      <c r="DM88">
        <v>0</v>
      </c>
      <c r="DN88" t="s">
        <v>3</v>
      </c>
      <c r="DO88">
        <v>0</v>
      </c>
    </row>
    <row r="89" spans="1:119" x14ac:dyDescent="0.2">
      <c r="A89">
        <f>ROW(Source!A53)</f>
        <v>53</v>
      </c>
      <c r="B89">
        <v>85057623</v>
      </c>
      <c r="C89">
        <v>85061037</v>
      </c>
      <c r="D89">
        <v>83878170</v>
      </c>
      <c r="E89">
        <v>1</v>
      </c>
      <c r="F89">
        <v>1</v>
      </c>
      <c r="G89">
        <v>1</v>
      </c>
      <c r="H89">
        <v>3</v>
      </c>
      <c r="I89" t="s">
        <v>652</v>
      </c>
      <c r="J89" t="s">
        <v>653</v>
      </c>
      <c r="K89" t="s">
        <v>654</v>
      </c>
      <c r="L89">
        <v>1425</v>
      </c>
      <c r="N89">
        <v>1013</v>
      </c>
      <c r="O89" t="s">
        <v>191</v>
      </c>
      <c r="P89" t="s">
        <v>191</v>
      </c>
      <c r="Q89">
        <v>1</v>
      </c>
      <c r="W89">
        <v>0</v>
      </c>
      <c r="X89">
        <v>-734153582</v>
      </c>
      <c r="Y89">
        <f t="shared" si="14"/>
        <v>0</v>
      </c>
      <c r="AA89">
        <v>1351.57</v>
      </c>
      <c r="AB89">
        <v>0</v>
      </c>
      <c r="AC89">
        <v>0</v>
      </c>
      <c r="AD89">
        <v>0</v>
      </c>
      <c r="AE89">
        <v>1031.73</v>
      </c>
      <c r="AF89">
        <v>0</v>
      </c>
      <c r="AG89">
        <v>0</v>
      </c>
      <c r="AH89">
        <v>0</v>
      </c>
      <c r="AI89">
        <v>1.31</v>
      </c>
      <c r="AJ89">
        <v>1</v>
      </c>
      <c r="AK89">
        <v>1</v>
      </c>
      <c r="AL89">
        <v>1</v>
      </c>
      <c r="AM89">
        <v>2</v>
      </c>
      <c r="AN89">
        <v>0</v>
      </c>
      <c r="AO89">
        <v>0</v>
      </c>
      <c r="AP89">
        <v>1</v>
      </c>
      <c r="AQ89">
        <v>1</v>
      </c>
      <c r="AR89">
        <v>0</v>
      </c>
      <c r="AS89" t="s">
        <v>3</v>
      </c>
      <c r="AT89">
        <v>0</v>
      </c>
      <c r="AU89" t="s">
        <v>3</v>
      </c>
      <c r="AV89">
        <v>0</v>
      </c>
      <c r="AW89">
        <v>2</v>
      </c>
      <c r="AX89">
        <v>85061070</v>
      </c>
      <c r="AY89">
        <v>1</v>
      </c>
      <c r="AZ89">
        <v>6144</v>
      </c>
      <c r="BA89">
        <v>89</v>
      </c>
      <c r="BB89">
        <v>1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CV89">
        <v>0</v>
      </c>
      <c r="CW89">
        <v>0</v>
      </c>
      <c r="CX89">
        <f>ROUND(Y89*Source!I53,7)</f>
        <v>0</v>
      </c>
      <c r="CY89">
        <f t="shared" si="21"/>
        <v>1351.57</v>
      </c>
      <c r="CZ89">
        <f t="shared" si="22"/>
        <v>1031.73</v>
      </c>
      <c r="DA89">
        <f t="shared" si="23"/>
        <v>1.31</v>
      </c>
      <c r="DB89">
        <f t="shared" si="15"/>
        <v>0</v>
      </c>
      <c r="DC89">
        <f t="shared" si="16"/>
        <v>0</v>
      </c>
      <c r="DD89" t="s">
        <v>3</v>
      </c>
      <c r="DE89" t="s">
        <v>3</v>
      </c>
      <c r="DF89">
        <f>ROUND(ROUND(AE89*AI89,2)*CX89,2)</f>
        <v>0</v>
      </c>
      <c r="DG89">
        <f t="shared" si="20"/>
        <v>0</v>
      </c>
      <c r="DH89">
        <f t="shared" si="17"/>
        <v>0</v>
      </c>
      <c r="DI89">
        <f t="shared" si="18"/>
        <v>0</v>
      </c>
      <c r="DJ89">
        <f t="shared" si="24"/>
        <v>0</v>
      </c>
      <c r="DK89">
        <v>0</v>
      </c>
      <c r="DL89" t="s">
        <v>3</v>
      </c>
      <c r="DM89">
        <v>0</v>
      </c>
      <c r="DN89" t="s">
        <v>3</v>
      </c>
      <c r="DO89">
        <v>0</v>
      </c>
    </row>
    <row r="90" spans="1:119" x14ac:dyDescent="0.2">
      <c r="A90">
        <f>ROW(Source!A53)</f>
        <v>53</v>
      </c>
      <c r="B90">
        <v>85057623</v>
      </c>
      <c r="C90">
        <v>85061037</v>
      </c>
      <c r="D90">
        <v>83782579</v>
      </c>
      <c r="E90">
        <v>117</v>
      </c>
      <c r="F90">
        <v>1</v>
      </c>
      <c r="G90">
        <v>1</v>
      </c>
      <c r="H90">
        <v>3</v>
      </c>
      <c r="I90" t="s">
        <v>102</v>
      </c>
      <c r="J90" t="s">
        <v>3</v>
      </c>
      <c r="K90" t="s">
        <v>103</v>
      </c>
      <c r="L90">
        <v>1371</v>
      </c>
      <c r="N90">
        <v>1013</v>
      </c>
      <c r="O90" t="s">
        <v>43</v>
      </c>
      <c r="P90" t="s">
        <v>43</v>
      </c>
      <c r="Q90">
        <v>1</v>
      </c>
      <c r="W90">
        <v>0</v>
      </c>
      <c r="X90">
        <v>-950997571</v>
      </c>
      <c r="Y90">
        <f t="shared" si="14"/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1</v>
      </c>
      <c r="AJ90">
        <v>1</v>
      </c>
      <c r="AK90">
        <v>1</v>
      </c>
      <c r="AL90">
        <v>1</v>
      </c>
      <c r="AM90">
        <v>0</v>
      </c>
      <c r="AN90">
        <v>1</v>
      </c>
      <c r="AO90">
        <v>0</v>
      </c>
      <c r="AP90">
        <v>1</v>
      </c>
      <c r="AQ90">
        <v>0</v>
      </c>
      <c r="AR90">
        <v>0</v>
      </c>
      <c r="AS90" t="s">
        <v>3</v>
      </c>
      <c r="AT90">
        <v>0</v>
      </c>
      <c r="AU90" t="s">
        <v>3</v>
      </c>
      <c r="AV90">
        <v>0</v>
      </c>
      <c r="AW90">
        <v>2</v>
      </c>
      <c r="AX90">
        <v>85061071</v>
      </c>
      <c r="AY90">
        <v>1</v>
      </c>
      <c r="AZ90">
        <v>0</v>
      </c>
      <c r="BA90">
        <v>90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V90">
        <v>0</v>
      </c>
      <c r="CW90">
        <v>0</v>
      </c>
      <c r="CX90">
        <f>ROUND(Y90*Source!I53,7)</f>
        <v>0</v>
      </c>
      <c r="CY90">
        <f t="shared" si="21"/>
        <v>0</v>
      </c>
      <c r="CZ90">
        <f t="shared" si="22"/>
        <v>0</v>
      </c>
      <c r="DA90">
        <f t="shared" si="23"/>
        <v>1</v>
      </c>
      <c r="DB90">
        <f t="shared" si="15"/>
        <v>0</v>
      </c>
      <c r="DC90">
        <f t="shared" si="16"/>
        <v>0</v>
      </c>
      <c r="DD90" t="s">
        <v>3</v>
      </c>
      <c r="DE90" t="s">
        <v>3</v>
      </c>
      <c r="DF90">
        <f t="shared" ref="DF90:DF96" si="25">ROUND(ROUND(AE90,2)*CX90,2)</f>
        <v>0</v>
      </c>
      <c r="DG90">
        <f t="shared" si="20"/>
        <v>0</v>
      </c>
      <c r="DH90">
        <f t="shared" si="17"/>
        <v>0</v>
      </c>
      <c r="DI90">
        <f t="shared" si="18"/>
        <v>0</v>
      </c>
      <c r="DJ90">
        <f t="shared" si="24"/>
        <v>0</v>
      </c>
      <c r="DK90">
        <v>0</v>
      </c>
      <c r="DL90" t="s">
        <v>3</v>
      </c>
      <c r="DM90">
        <v>0</v>
      </c>
      <c r="DN90" t="s">
        <v>3</v>
      </c>
      <c r="DO90">
        <v>0</v>
      </c>
    </row>
    <row r="91" spans="1:119" x14ac:dyDescent="0.2">
      <c r="A91">
        <f>ROW(Source!A53)</f>
        <v>53</v>
      </c>
      <c r="B91">
        <v>85057623</v>
      </c>
      <c r="C91">
        <v>85061037</v>
      </c>
      <c r="D91">
        <v>83782625</v>
      </c>
      <c r="E91">
        <v>117</v>
      </c>
      <c r="F91">
        <v>1</v>
      </c>
      <c r="G91">
        <v>1</v>
      </c>
      <c r="H91">
        <v>3</v>
      </c>
      <c r="I91" t="s">
        <v>105</v>
      </c>
      <c r="J91" t="s">
        <v>3</v>
      </c>
      <c r="K91" t="s">
        <v>106</v>
      </c>
      <c r="L91">
        <v>1371</v>
      </c>
      <c r="N91">
        <v>1013</v>
      </c>
      <c r="O91" t="s">
        <v>43</v>
      </c>
      <c r="P91" t="s">
        <v>43</v>
      </c>
      <c r="Q91">
        <v>1</v>
      </c>
      <c r="W91">
        <v>0</v>
      </c>
      <c r="X91">
        <v>-320198552</v>
      </c>
      <c r="Y91">
        <f t="shared" si="14"/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1</v>
      </c>
      <c r="AJ91">
        <v>1</v>
      </c>
      <c r="AK91">
        <v>1</v>
      </c>
      <c r="AL91">
        <v>1</v>
      </c>
      <c r="AM91">
        <v>0</v>
      </c>
      <c r="AN91">
        <v>1</v>
      </c>
      <c r="AO91">
        <v>0</v>
      </c>
      <c r="AP91">
        <v>1</v>
      </c>
      <c r="AQ91">
        <v>0</v>
      </c>
      <c r="AR91">
        <v>0</v>
      </c>
      <c r="AS91" t="s">
        <v>3</v>
      </c>
      <c r="AT91">
        <v>0</v>
      </c>
      <c r="AU91" t="s">
        <v>3</v>
      </c>
      <c r="AV91">
        <v>0</v>
      </c>
      <c r="AW91">
        <v>2</v>
      </c>
      <c r="AX91">
        <v>85061072</v>
      </c>
      <c r="AY91">
        <v>1</v>
      </c>
      <c r="AZ91">
        <v>0</v>
      </c>
      <c r="BA91">
        <v>91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V91">
        <v>0</v>
      </c>
      <c r="CW91">
        <v>0</v>
      </c>
      <c r="CX91">
        <f>ROUND(Y91*Source!I53,7)</f>
        <v>0</v>
      </c>
      <c r="CY91">
        <f t="shared" si="21"/>
        <v>0</v>
      </c>
      <c r="CZ91">
        <f t="shared" si="22"/>
        <v>0</v>
      </c>
      <c r="DA91">
        <f t="shared" si="23"/>
        <v>1</v>
      </c>
      <c r="DB91">
        <f t="shared" si="15"/>
        <v>0</v>
      </c>
      <c r="DC91">
        <f t="shared" si="16"/>
        <v>0</v>
      </c>
      <c r="DD91" t="s">
        <v>3</v>
      </c>
      <c r="DE91" t="s">
        <v>3</v>
      </c>
      <c r="DF91">
        <f t="shared" si="25"/>
        <v>0</v>
      </c>
      <c r="DG91">
        <f t="shared" si="20"/>
        <v>0</v>
      </c>
      <c r="DH91">
        <f t="shared" si="17"/>
        <v>0</v>
      </c>
      <c r="DI91">
        <f t="shared" si="18"/>
        <v>0</v>
      </c>
      <c r="DJ91">
        <f t="shared" si="24"/>
        <v>0</v>
      </c>
      <c r="DK91">
        <v>0</v>
      </c>
      <c r="DL91" t="s">
        <v>3</v>
      </c>
      <c r="DM91">
        <v>0</v>
      </c>
      <c r="DN91" t="s">
        <v>3</v>
      </c>
      <c r="DO91">
        <v>0</v>
      </c>
    </row>
    <row r="92" spans="1:119" x14ac:dyDescent="0.2">
      <c r="A92">
        <f>ROW(Source!A53)</f>
        <v>53</v>
      </c>
      <c r="B92">
        <v>85057623</v>
      </c>
      <c r="C92">
        <v>85061037</v>
      </c>
      <c r="D92">
        <v>83782629</v>
      </c>
      <c r="E92">
        <v>117</v>
      </c>
      <c r="F92">
        <v>1</v>
      </c>
      <c r="G92">
        <v>1</v>
      </c>
      <c r="H92">
        <v>3</v>
      </c>
      <c r="I92" t="s">
        <v>108</v>
      </c>
      <c r="J92" t="s">
        <v>3</v>
      </c>
      <c r="K92" t="s">
        <v>109</v>
      </c>
      <c r="L92">
        <v>1371</v>
      </c>
      <c r="N92">
        <v>1013</v>
      </c>
      <c r="O92" t="s">
        <v>43</v>
      </c>
      <c r="P92" t="s">
        <v>43</v>
      </c>
      <c r="Q92">
        <v>1</v>
      </c>
      <c r="W92">
        <v>0</v>
      </c>
      <c r="X92">
        <v>326010188</v>
      </c>
      <c r="Y92">
        <f t="shared" si="14"/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1</v>
      </c>
      <c r="AJ92">
        <v>1</v>
      </c>
      <c r="AK92">
        <v>1</v>
      </c>
      <c r="AL92">
        <v>1</v>
      </c>
      <c r="AM92">
        <v>0</v>
      </c>
      <c r="AN92">
        <v>1</v>
      </c>
      <c r="AO92">
        <v>0</v>
      </c>
      <c r="AP92">
        <v>1</v>
      </c>
      <c r="AQ92">
        <v>0</v>
      </c>
      <c r="AR92">
        <v>0</v>
      </c>
      <c r="AS92" t="s">
        <v>3</v>
      </c>
      <c r="AT92">
        <v>0</v>
      </c>
      <c r="AU92" t="s">
        <v>3</v>
      </c>
      <c r="AV92">
        <v>0</v>
      </c>
      <c r="AW92">
        <v>2</v>
      </c>
      <c r="AX92">
        <v>85061073</v>
      </c>
      <c r="AY92">
        <v>1</v>
      </c>
      <c r="AZ92">
        <v>0</v>
      </c>
      <c r="BA92">
        <v>92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V92">
        <v>0</v>
      </c>
      <c r="CW92">
        <v>0</v>
      </c>
      <c r="CX92">
        <f>ROUND(Y92*Source!I53,7)</f>
        <v>0</v>
      </c>
      <c r="CY92">
        <f t="shared" si="21"/>
        <v>0</v>
      </c>
      <c r="CZ92">
        <f t="shared" si="22"/>
        <v>0</v>
      </c>
      <c r="DA92">
        <f t="shared" si="23"/>
        <v>1</v>
      </c>
      <c r="DB92">
        <f t="shared" si="15"/>
        <v>0</v>
      </c>
      <c r="DC92">
        <f t="shared" si="16"/>
        <v>0</v>
      </c>
      <c r="DD92" t="s">
        <v>3</v>
      </c>
      <c r="DE92" t="s">
        <v>3</v>
      </c>
      <c r="DF92">
        <f t="shared" si="25"/>
        <v>0</v>
      </c>
      <c r="DG92">
        <f t="shared" si="20"/>
        <v>0</v>
      </c>
      <c r="DH92">
        <f t="shared" si="17"/>
        <v>0</v>
      </c>
      <c r="DI92">
        <f t="shared" si="18"/>
        <v>0</v>
      </c>
      <c r="DJ92">
        <f t="shared" si="24"/>
        <v>0</v>
      </c>
      <c r="DK92">
        <v>0</v>
      </c>
      <c r="DL92" t="s">
        <v>3</v>
      </c>
      <c r="DM92">
        <v>0</v>
      </c>
      <c r="DN92" t="s">
        <v>3</v>
      </c>
      <c r="DO92">
        <v>0</v>
      </c>
    </row>
    <row r="93" spans="1:119" x14ac:dyDescent="0.2">
      <c r="A93">
        <f>ROW(Source!A71)</f>
        <v>71</v>
      </c>
      <c r="B93">
        <v>85057682</v>
      </c>
      <c r="C93">
        <v>85061083</v>
      </c>
      <c r="D93">
        <v>77306354</v>
      </c>
      <c r="E93">
        <v>114</v>
      </c>
      <c r="F93">
        <v>1</v>
      </c>
      <c r="G93">
        <v>1</v>
      </c>
      <c r="H93">
        <v>1</v>
      </c>
      <c r="I93" t="s">
        <v>655</v>
      </c>
      <c r="J93" t="s">
        <v>3</v>
      </c>
      <c r="K93" t="s">
        <v>656</v>
      </c>
      <c r="L93">
        <v>1191</v>
      </c>
      <c r="N93">
        <v>1013</v>
      </c>
      <c r="O93" t="s">
        <v>593</v>
      </c>
      <c r="P93" t="s">
        <v>593</v>
      </c>
      <c r="Q93">
        <v>1</v>
      </c>
      <c r="W93">
        <v>0</v>
      </c>
      <c r="X93">
        <v>1958912953</v>
      </c>
      <c r="Y93">
        <f t="shared" si="14"/>
        <v>5.81</v>
      </c>
      <c r="AA93">
        <v>0</v>
      </c>
      <c r="AB93">
        <v>0</v>
      </c>
      <c r="AC93">
        <v>0</v>
      </c>
      <c r="AD93">
        <v>739.09</v>
      </c>
      <c r="AE93">
        <v>0</v>
      </c>
      <c r="AF93">
        <v>0</v>
      </c>
      <c r="AG93">
        <v>0</v>
      </c>
      <c r="AH93">
        <v>739.09</v>
      </c>
      <c r="AI93">
        <v>1</v>
      </c>
      <c r="AJ93">
        <v>1</v>
      </c>
      <c r="AK93">
        <v>1</v>
      </c>
      <c r="AL93">
        <v>1</v>
      </c>
      <c r="AM93">
        <v>-2</v>
      </c>
      <c r="AN93">
        <v>0</v>
      </c>
      <c r="AO93">
        <v>0</v>
      </c>
      <c r="AP93">
        <v>1</v>
      </c>
      <c r="AQ93">
        <v>1</v>
      </c>
      <c r="AR93">
        <v>0</v>
      </c>
      <c r="AS93" t="s">
        <v>3</v>
      </c>
      <c r="AT93">
        <v>5.81</v>
      </c>
      <c r="AU93" t="s">
        <v>3</v>
      </c>
      <c r="AV93">
        <v>1</v>
      </c>
      <c r="AW93">
        <v>2</v>
      </c>
      <c r="AX93">
        <v>85061103</v>
      </c>
      <c r="AY93">
        <v>2</v>
      </c>
      <c r="AZ93">
        <v>131072</v>
      </c>
      <c r="BA93">
        <v>93</v>
      </c>
      <c r="BB93">
        <v>1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4294.1129000000001</v>
      </c>
      <c r="BN93">
        <v>5.81</v>
      </c>
      <c r="BO93">
        <v>0</v>
      </c>
      <c r="BP93">
        <v>1</v>
      </c>
      <c r="BQ93">
        <v>0</v>
      </c>
      <c r="BR93">
        <v>0</v>
      </c>
      <c r="BS93">
        <v>0</v>
      </c>
      <c r="BT93">
        <v>4294.1129000000001</v>
      </c>
      <c r="BU93">
        <v>5.81</v>
      </c>
      <c r="BV93">
        <v>0</v>
      </c>
      <c r="BW93">
        <v>1</v>
      </c>
      <c r="CU93">
        <f>ROUND(AT93*Source!I71*AH93*AL93,2)</f>
        <v>0</v>
      </c>
      <c r="CV93">
        <f>ROUND(Y93*Source!I71,7)</f>
        <v>0</v>
      </c>
      <c r="CW93">
        <v>0</v>
      </c>
      <c r="CX93">
        <f>ROUND(Y93*Source!I71,7)</f>
        <v>0</v>
      </c>
      <c r="CY93">
        <f>AD93</f>
        <v>739.09</v>
      </c>
      <c r="CZ93">
        <f>AH93</f>
        <v>739.09</v>
      </c>
      <c r="DA93">
        <f>AL93</f>
        <v>1</v>
      </c>
      <c r="DB93">
        <f t="shared" si="15"/>
        <v>4294.1099999999997</v>
      </c>
      <c r="DC93">
        <f t="shared" si="16"/>
        <v>0</v>
      </c>
      <c r="DD93" t="s">
        <v>3</v>
      </c>
      <c r="DE93" t="s">
        <v>3</v>
      </c>
      <c r="DF93">
        <f t="shared" si="25"/>
        <v>0</v>
      </c>
      <c r="DG93">
        <f t="shared" si="20"/>
        <v>0</v>
      </c>
      <c r="DH93">
        <f t="shared" si="17"/>
        <v>0</v>
      </c>
      <c r="DI93">
        <f t="shared" si="18"/>
        <v>0</v>
      </c>
      <c r="DJ93">
        <f>DI93</f>
        <v>0</v>
      </c>
      <c r="DK93">
        <v>1</v>
      </c>
      <c r="DL93" t="s">
        <v>3</v>
      </c>
      <c r="DM93">
        <v>0</v>
      </c>
      <c r="DN93" t="s">
        <v>3</v>
      </c>
      <c r="DO93">
        <v>0</v>
      </c>
    </row>
    <row r="94" spans="1:119" x14ac:dyDescent="0.2">
      <c r="A94">
        <f>ROW(Source!A71)</f>
        <v>71</v>
      </c>
      <c r="B94">
        <v>85057682</v>
      </c>
      <c r="C94">
        <v>85061083</v>
      </c>
      <c r="D94">
        <v>77306545</v>
      </c>
      <c r="E94">
        <v>114</v>
      </c>
      <c r="F94">
        <v>1</v>
      </c>
      <c r="G94">
        <v>1</v>
      </c>
      <c r="H94">
        <v>1</v>
      </c>
      <c r="I94" t="s">
        <v>601</v>
      </c>
      <c r="J94" t="s">
        <v>3</v>
      </c>
      <c r="K94" t="s">
        <v>602</v>
      </c>
      <c r="L94">
        <v>1191</v>
      </c>
      <c r="N94">
        <v>1013</v>
      </c>
      <c r="O94" t="s">
        <v>593</v>
      </c>
      <c r="P94" t="s">
        <v>593</v>
      </c>
      <c r="Q94">
        <v>1</v>
      </c>
      <c r="W94">
        <v>0</v>
      </c>
      <c r="X94">
        <v>-1417349443</v>
      </c>
      <c r="Y94">
        <f t="shared" si="14"/>
        <v>1.07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1</v>
      </c>
      <c r="AJ94">
        <v>1</v>
      </c>
      <c r="AK94">
        <v>1</v>
      </c>
      <c r="AL94">
        <v>1</v>
      </c>
      <c r="AM94">
        <v>-2</v>
      </c>
      <c r="AN94">
        <v>0</v>
      </c>
      <c r="AO94">
        <v>0</v>
      </c>
      <c r="AP94">
        <v>1</v>
      </c>
      <c r="AQ94">
        <v>1</v>
      </c>
      <c r="AR94">
        <v>0</v>
      </c>
      <c r="AS94" t="s">
        <v>3</v>
      </c>
      <c r="AT94">
        <v>1.07</v>
      </c>
      <c r="AU94" t="s">
        <v>3</v>
      </c>
      <c r="AV94">
        <v>2</v>
      </c>
      <c r="AW94">
        <v>2</v>
      </c>
      <c r="AX94">
        <v>85061104</v>
      </c>
      <c r="AY94">
        <v>1</v>
      </c>
      <c r="AZ94">
        <v>0</v>
      </c>
      <c r="BA94">
        <v>94</v>
      </c>
      <c r="BB94">
        <v>1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V94">
        <v>0</v>
      </c>
      <c r="CW94">
        <v>0</v>
      </c>
      <c r="CX94">
        <f>ROUND(Y94*Source!I71,7)</f>
        <v>0</v>
      </c>
      <c r="CY94">
        <f>AD94</f>
        <v>0</v>
      </c>
      <c r="CZ94">
        <f>AH94</f>
        <v>0</v>
      </c>
      <c r="DA94">
        <f>AL94</f>
        <v>1</v>
      </c>
      <c r="DB94">
        <f t="shared" si="15"/>
        <v>0</v>
      </c>
      <c r="DC94">
        <f t="shared" si="16"/>
        <v>0</v>
      </c>
      <c r="DD94" t="s">
        <v>3</v>
      </c>
      <c r="DE94" t="s">
        <v>3</v>
      </c>
      <c r="DF94">
        <f t="shared" si="25"/>
        <v>0</v>
      </c>
      <c r="DG94">
        <f t="shared" si="20"/>
        <v>0</v>
      </c>
      <c r="DH94">
        <f t="shared" si="17"/>
        <v>0</v>
      </c>
      <c r="DI94">
        <f t="shared" si="18"/>
        <v>0</v>
      </c>
      <c r="DJ94">
        <f>DI94</f>
        <v>0</v>
      </c>
      <c r="DK94">
        <v>0</v>
      </c>
      <c r="DL94" t="s">
        <v>3</v>
      </c>
      <c r="DM94">
        <v>0</v>
      </c>
      <c r="DN94" t="s">
        <v>3</v>
      </c>
      <c r="DO94">
        <v>0</v>
      </c>
    </row>
    <row r="95" spans="1:119" x14ac:dyDescent="0.2">
      <c r="A95">
        <f>ROW(Source!A71)</f>
        <v>71</v>
      </c>
      <c r="B95">
        <v>85057682</v>
      </c>
      <c r="C95">
        <v>85061083</v>
      </c>
      <c r="D95">
        <v>77430875</v>
      </c>
      <c r="E95">
        <v>1</v>
      </c>
      <c r="F95">
        <v>1</v>
      </c>
      <c r="G95">
        <v>1</v>
      </c>
      <c r="H95">
        <v>2</v>
      </c>
      <c r="I95" t="s">
        <v>631</v>
      </c>
      <c r="J95" t="s">
        <v>632</v>
      </c>
      <c r="K95" t="s">
        <v>633</v>
      </c>
      <c r="L95">
        <v>1368</v>
      </c>
      <c r="N95">
        <v>1011</v>
      </c>
      <c r="O95" t="s">
        <v>606</v>
      </c>
      <c r="P95" t="s">
        <v>606</v>
      </c>
      <c r="Q95">
        <v>1</v>
      </c>
      <c r="W95">
        <v>0</v>
      </c>
      <c r="X95">
        <v>1146632698</v>
      </c>
      <c r="Y95">
        <f t="shared" si="14"/>
        <v>0.78</v>
      </c>
      <c r="AA95">
        <v>0</v>
      </c>
      <c r="AB95">
        <v>2736.29</v>
      </c>
      <c r="AC95">
        <v>932.95</v>
      </c>
      <c r="AD95">
        <v>0</v>
      </c>
      <c r="AE95">
        <v>0</v>
      </c>
      <c r="AF95">
        <v>2088.77</v>
      </c>
      <c r="AG95">
        <v>932.95</v>
      </c>
      <c r="AH95">
        <v>0</v>
      </c>
      <c r="AI95">
        <v>1</v>
      </c>
      <c r="AJ95">
        <v>1.31</v>
      </c>
      <c r="AK95">
        <v>1</v>
      </c>
      <c r="AL95">
        <v>1</v>
      </c>
      <c r="AM95">
        <v>2</v>
      </c>
      <c r="AN95">
        <v>0</v>
      </c>
      <c r="AO95">
        <v>0</v>
      </c>
      <c r="AP95">
        <v>1</v>
      </c>
      <c r="AQ95">
        <v>1</v>
      </c>
      <c r="AR95">
        <v>0</v>
      </c>
      <c r="AS95" t="s">
        <v>3</v>
      </c>
      <c r="AT95">
        <v>0.78</v>
      </c>
      <c r="AU95" t="s">
        <v>3</v>
      </c>
      <c r="AV95">
        <v>1</v>
      </c>
      <c r="AW95">
        <v>2</v>
      </c>
      <c r="AX95">
        <v>85061105</v>
      </c>
      <c r="AY95">
        <v>2</v>
      </c>
      <c r="AZ95">
        <v>65536</v>
      </c>
      <c r="BA95">
        <v>95</v>
      </c>
      <c r="BB95">
        <v>1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1629.2406000000001</v>
      </c>
      <c r="BL95">
        <v>727.70100000000002</v>
      </c>
      <c r="BM95">
        <v>0</v>
      </c>
      <c r="BN95">
        <v>0</v>
      </c>
      <c r="BO95">
        <v>0.78</v>
      </c>
      <c r="BP95">
        <v>1</v>
      </c>
      <c r="BQ95">
        <v>0</v>
      </c>
      <c r="BR95">
        <v>1629.2406000000001</v>
      </c>
      <c r="BS95">
        <v>727.70100000000002</v>
      </c>
      <c r="BT95">
        <v>0</v>
      </c>
      <c r="BU95">
        <v>0</v>
      </c>
      <c r="BV95">
        <v>0.78</v>
      </c>
      <c r="BW95">
        <v>1</v>
      </c>
      <c r="CV95">
        <v>0</v>
      </c>
      <c r="CW95">
        <f>ROUND(Y95*Source!I71*DO95,7)</f>
        <v>0</v>
      </c>
      <c r="CX95">
        <f>ROUND(Y95*Source!I71,7)</f>
        <v>0</v>
      </c>
      <c r="CY95">
        <f>AB95</f>
        <v>2736.29</v>
      </c>
      <c r="CZ95">
        <f>AF95</f>
        <v>2088.77</v>
      </c>
      <c r="DA95">
        <f>AJ95</f>
        <v>1.31</v>
      </c>
      <c r="DB95">
        <f t="shared" si="15"/>
        <v>1629.24</v>
      </c>
      <c r="DC95">
        <f t="shared" si="16"/>
        <v>727.7</v>
      </c>
      <c r="DD95" t="s">
        <v>3</v>
      </c>
      <c r="DE95" t="s">
        <v>3</v>
      </c>
      <c r="DF95">
        <f t="shared" si="25"/>
        <v>0</v>
      </c>
      <c r="DG95">
        <f>ROUND(ROUND(AF95*AJ95,2)*CX95,2)</f>
        <v>0</v>
      </c>
      <c r="DH95">
        <f t="shared" si="17"/>
        <v>0</v>
      </c>
      <c r="DI95">
        <f t="shared" si="18"/>
        <v>0</v>
      </c>
      <c r="DJ95">
        <f>DG95+DH95</f>
        <v>0</v>
      </c>
      <c r="DK95">
        <v>0</v>
      </c>
      <c r="DL95" t="s">
        <v>616</v>
      </c>
      <c r="DM95">
        <v>5</v>
      </c>
      <c r="DN95" t="s">
        <v>593</v>
      </c>
      <c r="DO95">
        <v>1</v>
      </c>
    </row>
    <row r="96" spans="1:119" x14ac:dyDescent="0.2">
      <c r="A96">
        <f>ROW(Source!A71)</f>
        <v>71</v>
      </c>
      <c r="B96">
        <v>85057682</v>
      </c>
      <c r="C96">
        <v>85061083</v>
      </c>
      <c r="D96">
        <v>77431879</v>
      </c>
      <c r="E96">
        <v>1</v>
      </c>
      <c r="F96">
        <v>1</v>
      </c>
      <c r="G96">
        <v>1</v>
      </c>
      <c r="H96">
        <v>2</v>
      </c>
      <c r="I96" t="s">
        <v>634</v>
      </c>
      <c r="J96" t="s">
        <v>635</v>
      </c>
      <c r="K96" t="s">
        <v>636</v>
      </c>
      <c r="L96">
        <v>1368</v>
      </c>
      <c r="N96">
        <v>1011</v>
      </c>
      <c r="O96" t="s">
        <v>606</v>
      </c>
      <c r="P96" t="s">
        <v>606</v>
      </c>
      <c r="Q96">
        <v>1</v>
      </c>
      <c r="W96">
        <v>0</v>
      </c>
      <c r="X96">
        <v>-1152394969</v>
      </c>
      <c r="Y96">
        <f t="shared" si="14"/>
        <v>0.28999999999999998</v>
      </c>
      <c r="AA96">
        <v>0</v>
      </c>
      <c r="AB96">
        <v>641.70000000000005</v>
      </c>
      <c r="AC96">
        <v>811.79</v>
      </c>
      <c r="AD96">
        <v>0</v>
      </c>
      <c r="AE96">
        <v>0</v>
      </c>
      <c r="AF96">
        <v>641.70000000000005</v>
      </c>
      <c r="AG96">
        <v>811.79</v>
      </c>
      <c r="AH96">
        <v>0</v>
      </c>
      <c r="AI96">
        <v>1</v>
      </c>
      <c r="AJ96">
        <v>1</v>
      </c>
      <c r="AK96">
        <v>1</v>
      </c>
      <c r="AL96">
        <v>1</v>
      </c>
      <c r="AM96">
        <v>-2</v>
      </c>
      <c r="AN96">
        <v>0</v>
      </c>
      <c r="AO96">
        <v>0</v>
      </c>
      <c r="AP96">
        <v>1</v>
      </c>
      <c r="AQ96">
        <v>1</v>
      </c>
      <c r="AR96">
        <v>0</v>
      </c>
      <c r="AS96" t="s">
        <v>3</v>
      </c>
      <c r="AT96">
        <v>0.28999999999999998</v>
      </c>
      <c r="AU96" t="s">
        <v>3</v>
      </c>
      <c r="AV96">
        <v>1</v>
      </c>
      <c r="AW96">
        <v>2</v>
      </c>
      <c r="AX96">
        <v>85061106</v>
      </c>
      <c r="AY96">
        <v>1</v>
      </c>
      <c r="AZ96">
        <v>0</v>
      </c>
      <c r="BA96">
        <v>96</v>
      </c>
      <c r="BB96">
        <v>1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186.09299999999999</v>
      </c>
      <c r="BL96">
        <v>235.41909999999999</v>
      </c>
      <c r="BM96">
        <v>0</v>
      </c>
      <c r="BN96">
        <v>0</v>
      </c>
      <c r="BO96">
        <v>0.28999999999999998</v>
      </c>
      <c r="BP96">
        <v>1</v>
      </c>
      <c r="BQ96">
        <v>0</v>
      </c>
      <c r="BR96">
        <v>186.09299999999999</v>
      </c>
      <c r="BS96">
        <v>235.41909999999999</v>
      </c>
      <c r="BT96">
        <v>0</v>
      </c>
      <c r="BU96">
        <v>0</v>
      </c>
      <c r="BV96">
        <v>0.28999999999999998</v>
      </c>
      <c r="BW96">
        <v>1</v>
      </c>
      <c r="CV96">
        <v>0</v>
      </c>
      <c r="CW96">
        <f>ROUND(Y96*Source!I71*DO96,7)</f>
        <v>0</v>
      </c>
      <c r="CX96">
        <f>ROUND(Y96*Source!I71,7)</f>
        <v>0</v>
      </c>
      <c r="CY96">
        <f>AB96</f>
        <v>641.70000000000005</v>
      </c>
      <c r="CZ96">
        <f>AF96</f>
        <v>641.70000000000005</v>
      </c>
      <c r="DA96">
        <f>AJ96</f>
        <v>1</v>
      </c>
      <c r="DB96">
        <f t="shared" si="15"/>
        <v>186.09</v>
      </c>
      <c r="DC96">
        <f t="shared" si="16"/>
        <v>235.42</v>
      </c>
      <c r="DD96" t="s">
        <v>3</v>
      </c>
      <c r="DE96" t="s">
        <v>3</v>
      </c>
      <c r="DF96">
        <f t="shared" si="25"/>
        <v>0</v>
      </c>
      <c r="DG96">
        <f t="shared" ref="DG96:DG113" si="26">ROUND(ROUND(AF96,2)*CX96,2)</f>
        <v>0</v>
      </c>
      <c r="DH96">
        <f t="shared" si="17"/>
        <v>0</v>
      </c>
      <c r="DI96">
        <f t="shared" si="18"/>
        <v>0</v>
      </c>
      <c r="DJ96">
        <f>DG96+DH96</f>
        <v>0</v>
      </c>
      <c r="DK96">
        <v>1</v>
      </c>
      <c r="DL96" t="s">
        <v>630</v>
      </c>
      <c r="DM96">
        <v>4</v>
      </c>
      <c r="DN96" t="s">
        <v>593</v>
      </c>
      <c r="DO96">
        <v>1</v>
      </c>
    </row>
    <row r="97" spans="1:119" x14ac:dyDescent="0.2">
      <c r="A97">
        <f>ROW(Source!A71)</f>
        <v>71</v>
      </c>
      <c r="B97">
        <v>85057682</v>
      </c>
      <c r="C97">
        <v>85061083</v>
      </c>
      <c r="D97">
        <v>77375900</v>
      </c>
      <c r="E97">
        <v>1</v>
      </c>
      <c r="F97">
        <v>1</v>
      </c>
      <c r="G97">
        <v>1</v>
      </c>
      <c r="H97">
        <v>3</v>
      </c>
      <c r="I97" t="s">
        <v>637</v>
      </c>
      <c r="J97" t="s">
        <v>657</v>
      </c>
      <c r="K97" t="s">
        <v>639</v>
      </c>
      <c r="L97">
        <v>1346</v>
      </c>
      <c r="N97">
        <v>1009</v>
      </c>
      <c r="O97" t="s">
        <v>86</v>
      </c>
      <c r="P97" t="s">
        <v>86</v>
      </c>
      <c r="Q97">
        <v>1</v>
      </c>
      <c r="W97">
        <v>0</v>
      </c>
      <c r="X97">
        <v>-1628490559</v>
      </c>
      <c r="Y97">
        <f t="shared" si="14"/>
        <v>0.1</v>
      </c>
      <c r="AA97">
        <v>381.26</v>
      </c>
      <c r="AB97">
        <v>0</v>
      </c>
      <c r="AC97">
        <v>0</v>
      </c>
      <c r="AD97">
        <v>0</v>
      </c>
      <c r="AE97">
        <v>238.29</v>
      </c>
      <c r="AF97">
        <v>0</v>
      </c>
      <c r="AG97">
        <v>0</v>
      </c>
      <c r="AH97">
        <v>0</v>
      </c>
      <c r="AI97">
        <v>1.6</v>
      </c>
      <c r="AJ97">
        <v>1</v>
      </c>
      <c r="AK97">
        <v>1</v>
      </c>
      <c r="AL97">
        <v>1</v>
      </c>
      <c r="AM97">
        <v>2</v>
      </c>
      <c r="AN97">
        <v>0</v>
      </c>
      <c r="AO97">
        <v>0</v>
      </c>
      <c r="AP97">
        <v>1</v>
      </c>
      <c r="AQ97">
        <v>1</v>
      </c>
      <c r="AR97">
        <v>0</v>
      </c>
      <c r="AS97" t="s">
        <v>3</v>
      </c>
      <c r="AT97">
        <v>0.1</v>
      </c>
      <c r="AU97" t="s">
        <v>3</v>
      </c>
      <c r="AV97">
        <v>0</v>
      </c>
      <c r="AW97">
        <v>2</v>
      </c>
      <c r="AX97">
        <v>85061107</v>
      </c>
      <c r="AY97">
        <v>1</v>
      </c>
      <c r="AZ97">
        <v>0</v>
      </c>
      <c r="BA97">
        <v>97</v>
      </c>
      <c r="BB97">
        <v>1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23.829000000000001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1</v>
      </c>
      <c r="BQ97">
        <v>23.829000000000001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1</v>
      </c>
      <c r="CV97">
        <v>0</v>
      </c>
      <c r="CW97">
        <v>0</v>
      </c>
      <c r="CX97">
        <f>ROUND(Y97*Source!I71,7)</f>
        <v>0</v>
      </c>
      <c r="CY97">
        <f t="shared" ref="CY97:CY111" si="27">AA97</f>
        <v>381.26</v>
      </c>
      <c r="CZ97">
        <f t="shared" ref="CZ97:CZ111" si="28">AE97</f>
        <v>238.29</v>
      </c>
      <c r="DA97">
        <f t="shared" ref="DA97:DA111" si="29">AI97</f>
        <v>1.6</v>
      </c>
      <c r="DB97">
        <f t="shared" si="15"/>
        <v>23.83</v>
      </c>
      <c r="DC97">
        <f t="shared" si="16"/>
        <v>0</v>
      </c>
      <c r="DD97" t="s">
        <v>3</v>
      </c>
      <c r="DE97" t="s">
        <v>3</v>
      </c>
      <c r="DF97">
        <f>ROUND(ROUND(AE97*AI97,2)*CX97,2)</f>
        <v>0</v>
      </c>
      <c r="DG97">
        <f t="shared" si="26"/>
        <v>0</v>
      </c>
      <c r="DH97">
        <f t="shared" si="17"/>
        <v>0</v>
      </c>
      <c r="DI97">
        <f t="shared" si="18"/>
        <v>0</v>
      </c>
      <c r="DJ97">
        <f t="shared" ref="DJ97:DJ111" si="30">DF97</f>
        <v>0</v>
      </c>
      <c r="DK97">
        <v>0</v>
      </c>
      <c r="DL97" t="s">
        <v>3</v>
      </c>
      <c r="DM97">
        <v>0</v>
      </c>
      <c r="DN97" t="s">
        <v>3</v>
      </c>
      <c r="DO97">
        <v>0</v>
      </c>
    </row>
    <row r="98" spans="1:119" x14ac:dyDescent="0.2">
      <c r="A98">
        <f>ROW(Source!A71)</f>
        <v>71</v>
      </c>
      <c r="B98">
        <v>85057682</v>
      </c>
      <c r="C98">
        <v>85061083</v>
      </c>
      <c r="D98">
        <v>77375907</v>
      </c>
      <c r="E98">
        <v>1</v>
      </c>
      <c r="F98">
        <v>1</v>
      </c>
      <c r="G98">
        <v>1</v>
      </c>
      <c r="H98">
        <v>3</v>
      </c>
      <c r="I98" t="s">
        <v>640</v>
      </c>
      <c r="J98" t="s">
        <v>641</v>
      </c>
      <c r="K98" t="s">
        <v>642</v>
      </c>
      <c r="L98">
        <v>1346</v>
      </c>
      <c r="N98">
        <v>1009</v>
      </c>
      <c r="O98" t="s">
        <v>86</v>
      </c>
      <c r="P98" t="s">
        <v>86</v>
      </c>
      <c r="Q98">
        <v>1</v>
      </c>
      <c r="W98">
        <v>0</v>
      </c>
      <c r="X98">
        <v>-479354107</v>
      </c>
      <c r="Y98">
        <f t="shared" si="14"/>
        <v>0.03</v>
      </c>
      <c r="AA98">
        <v>93.65</v>
      </c>
      <c r="AB98">
        <v>0</v>
      </c>
      <c r="AC98">
        <v>0</v>
      </c>
      <c r="AD98">
        <v>0</v>
      </c>
      <c r="AE98">
        <v>58.53</v>
      </c>
      <c r="AF98">
        <v>0</v>
      </c>
      <c r="AG98">
        <v>0</v>
      </c>
      <c r="AH98">
        <v>0</v>
      </c>
      <c r="AI98">
        <v>1.6</v>
      </c>
      <c r="AJ98">
        <v>1</v>
      </c>
      <c r="AK98">
        <v>1</v>
      </c>
      <c r="AL98">
        <v>1</v>
      </c>
      <c r="AM98">
        <v>2</v>
      </c>
      <c r="AN98">
        <v>0</v>
      </c>
      <c r="AO98">
        <v>0</v>
      </c>
      <c r="AP98">
        <v>1</v>
      </c>
      <c r="AQ98">
        <v>1</v>
      </c>
      <c r="AR98">
        <v>0</v>
      </c>
      <c r="AS98" t="s">
        <v>3</v>
      </c>
      <c r="AT98">
        <v>0.03</v>
      </c>
      <c r="AU98" t="s">
        <v>3</v>
      </c>
      <c r="AV98">
        <v>0</v>
      </c>
      <c r="AW98">
        <v>2</v>
      </c>
      <c r="AX98">
        <v>85061108</v>
      </c>
      <c r="AY98">
        <v>1</v>
      </c>
      <c r="AZ98">
        <v>0</v>
      </c>
      <c r="BA98">
        <v>98</v>
      </c>
      <c r="BB98">
        <v>1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1.7559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1</v>
      </c>
      <c r="BQ98">
        <v>1.7559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1</v>
      </c>
      <c r="CV98">
        <v>0</v>
      </c>
      <c r="CW98">
        <v>0</v>
      </c>
      <c r="CX98">
        <f>ROUND(Y98*Source!I71,7)</f>
        <v>0</v>
      </c>
      <c r="CY98">
        <f t="shared" si="27"/>
        <v>93.65</v>
      </c>
      <c r="CZ98">
        <f t="shared" si="28"/>
        <v>58.53</v>
      </c>
      <c r="DA98">
        <f t="shared" si="29"/>
        <v>1.6</v>
      </c>
      <c r="DB98">
        <f t="shared" si="15"/>
        <v>1.76</v>
      </c>
      <c r="DC98">
        <f t="shared" si="16"/>
        <v>0</v>
      </c>
      <c r="DD98" t="s">
        <v>3</v>
      </c>
      <c r="DE98" t="s">
        <v>3</v>
      </c>
      <c r="DF98">
        <f>ROUND(ROUND(AE98*AI98,2)*CX98,2)</f>
        <v>0</v>
      </c>
      <c r="DG98">
        <f t="shared" si="26"/>
        <v>0</v>
      </c>
      <c r="DH98">
        <f t="shared" si="17"/>
        <v>0</v>
      </c>
      <c r="DI98">
        <f t="shared" si="18"/>
        <v>0</v>
      </c>
      <c r="DJ98">
        <f t="shared" si="30"/>
        <v>0</v>
      </c>
      <c r="DK98">
        <v>0</v>
      </c>
      <c r="DL98" t="s">
        <v>3</v>
      </c>
      <c r="DM98">
        <v>0</v>
      </c>
      <c r="DN98" t="s">
        <v>3</v>
      </c>
      <c r="DO98">
        <v>0</v>
      </c>
    </row>
    <row r="99" spans="1:119" x14ac:dyDescent="0.2">
      <c r="A99">
        <f>ROW(Source!A71)</f>
        <v>71</v>
      </c>
      <c r="B99">
        <v>85057682</v>
      </c>
      <c r="C99">
        <v>85061083</v>
      </c>
      <c r="D99">
        <v>77379558</v>
      </c>
      <c r="E99">
        <v>1</v>
      </c>
      <c r="F99">
        <v>1</v>
      </c>
      <c r="G99">
        <v>1</v>
      </c>
      <c r="H99">
        <v>3</v>
      </c>
      <c r="I99" t="s">
        <v>84</v>
      </c>
      <c r="J99" t="s">
        <v>87</v>
      </c>
      <c r="K99" t="s">
        <v>85</v>
      </c>
      <c r="L99">
        <v>1346</v>
      </c>
      <c r="N99">
        <v>1009</v>
      </c>
      <c r="O99" t="s">
        <v>86</v>
      </c>
      <c r="P99" t="s">
        <v>86</v>
      </c>
      <c r="Q99">
        <v>1</v>
      </c>
      <c r="W99">
        <v>0</v>
      </c>
      <c r="X99">
        <v>1181962216</v>
      </c>
      <c r="Y99">
        <f t="shared" si="14"/>
        <v>0</v>
      </c>
      <c r="AA99">
        <v>188.92</v>
      </c>
      <c r="AB99">
        <v>0</v>
      </c>
      <c r="AC99">
        <v>0</v>
      </c>
      <c r="AD99">
        <v>0</v>
      </c>
      <c r="AE99">
        <v>174.93</v>
      </c>
      <c r="AF99">
        <v>0</v>
      </c>
      <c r="AG99">
        <v>0</v>
      </c>
      <c r="AH99">
        <v>0</v>
      </c>
      <c r="AI99">
        <v>1.08</v>
      </c>
      <c r="AJ99">
        <v>1</v>
      </c>
      <c r="AK99">
        <v>1</v>
      </c>
      <c r="AL99">
        <v>1</v>
      </c>
      <c r="AM99">
        <v>2</v>
      </c>
      <c r="AN99">
        <v>1</v>
      </c>
      <c r="AO99">
        <v>0</v>
      </c>
      <c r="AP99">
        <v>1</v>
      </c>
      <c r="AQ99">
        <v>0</v>
      </c>
      <c r="AR99">
        <v>0</v>
      </c>
      <c r="AS99" t="s">
        <v>3</v>
      </c>
      <c r="AT99">
        <v>0</v>
      </c>
      <c r="AU99" t="s">
        <v>3</v>
      </c>
      <c r="AV99">
        <v>0</v>
      </c>
      <c r="AW99">
        <v>2</v>
      </c>
      <c r="AX99">
        <v>85061109</v>
      </c>
      <c r="AY99">
        <v>1</v>
      </c>
      <c r="AZ99">
        <v>0</v>
      </c>
      <c r="BA99">
        <v>99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CV99">
        <v>0</v>
      </c>
      <c r="CW99">
        <v>0</v>
      </c>
      <c r="CX99">
        <f>ROUND(Y99*Source!I71,7)</f>
        <v>0</v>
      </c>
      <c r="CY99">
        <f t="shared" si="27"/>
        <v>188.92</v>
      </c>
      <c r="CZ99">
        <f t="shared" si="28"/>
        <v>174.93</v>
      </c>
      <c r="DA99">
        <f t="shared" si="29"/>
        <v>1.08</v>
      </c>
      <c r="DB99">
        <f t="shared" si="15"/>
        <v>0</v>
      </c>
      <c r="DC99">
        <f t="shared" si="16"/>
        <v>0</v>
      </c>
      <c r="DD99" t="s">
        <v>3</v>
      </c>
      <c r="DE99" t="s">
        <v>3</v>
      </c>
      <c r="DF99">
        <f>ROUND(ROUND(AE99*AI99,2)*CX99,2)</f>
        <v>0</v>
      </c>
      <c r="DG99">
        <f t="shared" si="26"/>
        <v>0</v>
      </c>
      <c r="DH99">
        <f t="shared" si="17"/>
        <v>0</v>
      </c>
      <c r="DI99">
        <f t="shared" si="18"/>
        <v>0</v>
      </c>
      <c r="DJ99">
        <f t="shared" si="30"/>
        <v>0</v>
      </c>
      <c r="DK99">
        <v>0</v>
      </c>
      <c r="DL99" t="s">
        <v>3</v>
      </c>
      <c r="DM99">
        <v>0</v>
      </c>
      <c r="DN99" t="s">
        <v>3</v>
      </c>
      <c r="DO99">
        <v>0</v>
      </c>
    </row>
    <row r="100" spans="1:119" x14ac:dyDescent="0.2">
      <c r="A100">
        <f>ROW(Source!A71)</f>
        <v>71</v>
      </c>
      <c r="B100">
        <v>85057682</v>
      </c>
      <c r="C100">
        <v>85061083</v>
      </c>
      <c r="D100">
        <v>77380691</v>
      </c>
      <c r="E100">
        <v>1</v>
      </c>
      <c r="F100">
        <v>1</v>
      </c>
      <c r="G100">
        <v>1</v>
      </c>
      <c r="H100">
        <v>3</v>
      </c>
      <c r="I100" t="s">
        <v>643</v>
      </c>
      <c r="J100" t="s">
        <v>644</v>
      </c>
      <c r="K100" t="s">
        <v>645</v>
      </c>
      <c r="L100">
        <v>1346</v>
      </c>
      <c r="N100">
        <v>1009</v>
      </c>
      <c r="O100" t="s">
        <v>86</v>
      </c>
      <c r="P100" t="s">
        <v>86</v>
      </c>
      <c r="Q100">
        <v>1</v>
      </c>
      <c r="W100">
        <v>0</v>
      </c>
      <c r="X100">
        <v>-130701290</v>
      </c>
      <c r="Y100">
        <f t="shared" si="14"/>
        <v>0.02</v>
      </c>
      <c r="AA100">
        <v>86.41</v>
      </c>
      <c r="AB100">
        <v>0</v>
      </c>
      <c r="AC100">
        <v>0</v>
      </c>
      <c r="AD100">
        <v>0</v>
      </c>
      <c r="AE100">
        <v>56.11</v>
      </c>
      <c r="AF100">
        <v>0</v>
      </c>
      <c r="AG100">
        <v>0</v>
      </c>
      <c r="AH100">
        <v>0</v>
      </c>
      <c r="AI100">
        <v>1.54</v>
      </c>
      <c r="AJ100">
        <v>1</v>
      </c>
      <c r="AK100">
        <v>1</v>
      </c>
      <c r="AL100">
        <v>1</v>
      </c>
      <c r="AM100">
        <v>2</v>
      </c>
      <c r="AN100">
        <v>0</v>
      </c>
      <c r="AO100">
        <v>0</v>
      </c>
      <c r="AP100">
        <v>1</v>
      </c>
      <c r="AQ100">
        <v>1</v>
      </c>
      <c r="AR100">
        <v>0</v>
      </c>
      <c r="AS100" t="s">
        <v>3</v>
      </c>
      <c r="AT100">
        <v>0.02</v>
      </c>
      <c r="AU100" t="s">
        <v>3</v>
      </c>
      <c r="AV100">
        <v>0</v>
      </c>
      <c r="AW100">
        <v>2</v>
      </c>
      <c r="AX100">
        <v>85061110</v>
      </c>
      <c r="AY100">
        <v>1</v>
      </c>
      <c r="AZ100">
        <v>0</v>
      </c>
      <c r="BA100">
        <v>100</v>
      </c>
      <c r="BB100">
        <v>1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1.1222000000000001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1</v>
      </c>
      <c r="BQ100">
        <v>1.1222000000000001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1</v>
      </c>
      <c r="CV100">
        <v>0</v>
      </c>
      <c r="CW100">
        <v>0</v>
      </c>
      <c r="CX100">
        <f>ROUND(Y100*Source!I71,7)</f>
        <v>0</v>
      </c>
      <c r="CY100">
        <f t="shared" si="27"/>
        <v>86.41</v>
      </c>
      <c r="CZ100">
        <f t="shared" si="28"/>
        <v>56.11</v>
      </c>
      <c r="DA100">
        <f t="shared" si="29"/>
        <v>1.54</v>
      </c>
      <c r="DB100">
        <f t="shared" si="15"/>
        <v>1.1200000000000001</v>
      </c>
      <c r="DC100">
        <f t="shared" si="16"/>
        <v>0</v>
      </c>
      <c r="DD100" t="s">
        <v>3</v>
      </c>
      <c r="DE100" t="s">
        <v>3</v>
      </c>
      <c r="DF100">
        <f>ROUND(ROUND(AE100*AI100,2)*CX100,2)</f>
        <v>0</v>
      </c>
      <c r="DG100">
        <f t="shared" si="26"/>
        <v>0</v>
      </c>
      <c r="DH100">
        <f t="shared" si="17"/>
        <v>0</v>
      </c>
      <c r="DI100">
        <f t="shared" si="18"/>
        <v>0</v>
      </c>
      <c r="DJ100">
        <f t="shared" si="30"/>
        <v>0</v>
      </c>
      <c r="DK100">
        <v>0</v>
      </c>
      <c r="DL100" t="s">
        <v>3</v>
      </c>
      <c r="DM100">
        <v>0</v>
      </c>
      <c r="DN100" t="s">
        <v>3</v>
      </c>
      <c r="DO100">
        <v>0</v>
      </c>
    </row>
    <row r="101" spans="1:119" x14ac:dyDescent="0.2">
      <c r="A101">
        <f>ROW(Source!A71)</f>
        <v>71</v>
      </c>
      <c r="B101">
        <v>85057682</v>
      </c>
      <c r="C101">
        <v>85061083</v>
      </c>
      <c r="D101">
        <v>77307872</v>
      </c>
      <c r="E101">
        <v>114</v>
      </c>
      <c r="F101">
        <v>1</v>
      </c>
      <c r="G101">
        <v>1</v>
      </c>
      <c r="H101">
        <v>3</v>
      </c>
      <c r="I101" t="s">
        <v>114</v>
      </c>
      <c r="J101" t="s">
        <v>3</v>
      </c>
      <c r="K101" t="s">
        <v>115</v>
      </c>
      <c r="L101">
        <v>1371</v>
      </c>
      <c r="N101">
        <v>1013</v>
      </c>
      <c r="O101" t="s">
        <v>43</v>
      </c>
      <c r="P101" t="s">
        <v>43</v>
      </c>
      <c r="Q101">
        <v>1</v>
      </c>
      <c r="W101">
        <v>0</v>
      </c>
      <c r="X101">
        <v>-1729700736</v>
      </c>
      <c r="Y101">
        <f t="shared" si="14"/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1</v>
      </c>
      <c r="AJ101">
        <v>1</v>
      </c>
      <c r="AK101">
        <v>1</v>
      </c>
      <c r="AL101">
        <v>1</v>
      </c>
      <c r="AM101">
        <v>-2</v>
      </c>
      <c r="AN101">
        <v>1</v>
      </c>
      <c r="AO101">
        <v>0</v>
      </c>
      <c r="AP101">
        <v>1</v>
      </c>
      <c r="AQ101">
        <v>0</v>
      </c>
      <c r="AR101">
        <v>0</v>
      </c>
      <c r="AS101" t="s">
        <v>3</v>
      </c>
      <c r="AT101">
        <v>0</v>
      </c>
      <c r="AU101" t="s">
        <v>3</v>
      </c>
      <c r="AV101">
        <v>0</v>
      </c>
      <c r="AW101">
        <v>2</v>
      </c>
      <c r="AX101">
        <v>85061111</v>
      </c>
      <c r="AY101">
        <v>1</v>
      </c>
      <c r="AZ101">
        <v>0</v>
      </c>
      <c r="BA101">
        <v>101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CV101">
        <v>0</v>
      </c>
      <c r="CW101">
        <v>0</v>
      </c>
      <c r="CX101">
        <f>ROUND(Y101*Source!I71,7)</f>
        <v>0</v>
      </c>
      <c r="CY101">
        <f t="shared" si="27"/>
        <v>0</v>
      </c>
      <c r="CZ101">
        <f t="shared" si="28"/>
        <v>0</v>
      </c>
      <c r="DA101">
        <f t="shared" si="29"/>
        <v>1</v>
      </c>
      <c r="DB101">
        <f t="shared" si="15"/>
        <v>0</v>
      </c>
      <c r="DC101">
        <f t="shared" si="16"/>
        <v>0</v>
      </c>
      <c r="DD101" t="s">
        <v>3</v>
      </c>
      <c r="DE101" t="s">
        <v>3</v>
      </c>
      <c r="DF101">
        <f>ROUND(ROUND(AE101,2)*CX101,2)</f>
        <v>0</v>
      </c>
      <c r="DG101">
        <f t="shared" si="26"/>
        <v>0</v>
      </c>
      <c r="DH101">
        <f t="shared" si="17"/>
        <v>0</v>
      </c>
      <c r="DI101">
        <f t="shared" si="18"/>
        <v>0</v>
      </c>
      <c r="DJ101">
        <f t="shared" si="30"/>
        <v>0</v>
      </c>
      <c r="DK101">
        <v>0</v>
      </c>
      <c r="DL101" t="s">
        <v>3</v>
      </c>
      <c r="DM101">
        <v>0</v>
      </c>
      <c r="DN101" t="s">
        <v>3</v>
      </c>
      <c r="DO101">
        <v>0</v>
      </c>
    </row>
    <row r="102" spans="1:119" x14ac:dyDescent="0.2">
      <c r="A102">
        <f>ROW(Source!A71)</f>
        <v>71</v>
      </c>
      <c r="B102">
        <v>85057682</v>
      </c>
      <c r="C102">
        <v>85061083</v>
      </c>
      <c r="D102">
        <v>77307877</v>
      </c>
      <c r="E102">
        <v>114</v>
      </c>
      <c r="F102">
        <v>1</v>
      </c>
      <c r="G102">
        <v>1</v>
      </c>
      <c r="H102">
        <v>3</v>
      </c>
      <c r="I102" t="s">
        <v>89</v>
      </c>
      <c r="J102" t="s">
        <v>3</v>
      </c>
      <c r="K102" t="s">
        <v>90</v>
      </c>
      <c r="L102">
        <v>1371</v>
      </c>
      <c r="N102">
        <v>1013</v>
      </c>
      <c r="O102" t="s">
        <v>43</v>
      </c>
      <c r="P102" t="s">
        <v>43</v>
      </c>
      <c r="Q102">
        <v>1</v>
      </c>
      <c r="W102">
        <v>0</v>
      </c>
      <c r="X102">
        <v>457934895</v>
      </c>
      <c r="Y102">
        <f t="shared" si="14"/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1</v>
      </c>
      <c r="AJ102">
        <v>1</v>
      </c>
      <c r="AK102">
        <v>1</v>
      </c>
      <c r="AL102">
        <v>1</v>
      </c>
      <c r="AM102">
        <v>-2</v>
      </c>
      <c r="AN102">
        <v>1</v>
      </c>
      <c r="AO102">
        <v>0</v>
      </c>
      <c r="AP102">
        <v>1</v>
      </c>
      <c r="AQ102">
        <v>0</v>
      </c>
      <c r="AR102">
        <v>0</v>
      </c>
      <c r="AS102" t="s">
        <v>3</v>
      </c>
      <c r="AT102">
        <v>0</v>
      </c>
      <c r="AU102" t="s">
        <v>3</v>
      </c>
      <c r="AV102">
        <v>0</v>
      </c>
      <c r="AW102">
        <v>2</v>
      </c>
      <c r="AX102">
        <v>85061112</v>
      </c>
      <c r="AY102">
        <v>1</v>
      </c>
      <c r="AZ102">
        <v>0</v>
      </c>
      <c r="BA102">
        <v>102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V102">
        <v>0</v>
      </c>
      <c r="CW102">
        <v>0</v>
      </c>
      <c r="CX102">
        <f>ROUND(Y102*Source!I71,7)</f>
        <v>0</v>
      </c>
      <c r="CY102">
        <f t="shared" si="27"/>
        <v>0</v>
      </c>
      <c r="CZ102">
        <f t="shared" si="28"/>
        <v>0</v>
      </c>
      <c r="DA102">
        <f t="shared" si="29"/>
        <v>1</v>
      </c>
      <c r="DB102">
        <f t="shared" si="15"/>
        <v>0</v>
      </c>
      <c r="DC102">
        <f t="shared" si="16"/>
        <v>0</v>
      </c>
      <c r="DD102" t="s">
        <v>3</v>
      </c>
      <c r="DE102" t="s">
        <v>3</v>
      </c>
      <c r="DF102">
        <f>ROUND(ROUND(AE102,2)*CX102,2)</f>
        <v>0</v>
      </c>
      <c r="DG102">
        <f t="shared" si="26"/>
        <v>0</v>
      </c>
      <c r="DH102">
        <f t="shared" si="17"/>
        <v>0</v>
      </c>
      <c r="DI102">
        <f t="shared" si="18"/>
        <v>0</v>
      </c>
      <c r="DJ102">
        <f t="shared" si="30"/>
        <v>0</v>
      </c>
      <c r="DK102">
        <v>0</v>
      </c>
      <c r="DL102" t="s">
        <v>3</v>
      </c>
      <c r="DM102">
        <v>0</v>
      </c>
      <c r="DN102" t="s">
        <v>3</v>
      </c>
      <c r="DO102">
        <v>0</v>
      </c>
    </row>
    <row r="103" spans="1:119" x14ac:dyDescent="0.2">
      <c r="A103">
        <f>ROW(Source!A71)</f>
        <v>71</v>
      </c>
      <c r="B103">
        <v>85057682</v>
      </c>
      <c r="C103">
        <v>85061083</v>
      </c>
      <c r="D103">
        <v>77308556</v>
      </c>
      <c r="E103">
        <v>114</v>
      </c>
      <c r="F103">
        <v>1</v>
      </c>
      <c r="G103">
        <v>1</v>
      </c>
      <c r="H103">
        <v>3</v>
      </c>
      <c r="I103" t="s">
        <v>92</v>
      </c>
      <c r="J103" t="s">
        <v>3</v>
      </c>
      <c r="K103" t="s">
        <v>93</v>
      </c>
      <c r="L103">
        <v>1348</v>
      </c>
      <c r="N103">
        <v>1009</v>
      </c>
      <c r="O103" t="s">
        <v>94</v>
      </c>
      <c r="P103" t="s">
        <v>94</v>
      </c>
      <c r="Q103">
        <v>1000</v>
      </c>
      <c r="W103">
        <v>0</v>
      </c>
      <c r="X103">
        <v>1602794472</v>
      </c>
      <c r="Y103">
        <f t="shared" si="14"/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1</v>
      </c>
      <c r="AJ103">
        <v>1</v>
      </c>
      <c r="AK103">
        <v>1</v>
      </c>
      <c r="AL103">
        <v>1</v>
      </c>
      <c r="AM103">
        <v>-2</v>
      </c>
      <c r="AN103">
        <v>1</v>
      </c>
      <c r="AO103">
        <v>0</v>
      </c>
      <c r="AP103">
        <v>1</v>
      </c>
      <c r="AQ103">
        <v>0</v>
      </c>
      <c r="AR103">
        <v>0</v>
      </c>
      <c r="AS103" t="s">
        <v>3</v>
      </c>
      <c r="AT103">
        <v>0</v>
      </c>
      <c r="AU103" t="s">
        <v>3</v>
      </c>
      <c r="AV103">
        <v>0</v>
      </c>
      <c r="AW103">
        <v>2</v>
      </c>
      <c r="AX103">
        <v>85061113</v>
      </c>
      <c r="AY103">
        <v>1</v>
      </c>
      <c r="AZ103">
        <v>0</v>
      </c>
      <c r="BA103">
        <v>103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CV103">
        <v>0</v>
      </c>
      <c r="CW103">
        <v>0</v>
      </c>
      <c r="CX103">
        <f>ROUND(Y103*Source!I71,7)</f>
        <v>0</v>
      </c>
      <c r="CY103">
        <f t="shared" si="27"/>
        <v>0</v>
      </c>
      <c r="CZ103">
        <f t="shared" si="28"/>
        <v>0</v>
      </c>
      <c r="DA103">
        <f t="shared" si="29"/>
        <v>1</v>
      </c>
      <c r="DB103">
        <f t="shared" si="15"/>
        <v>0</v>
      </c>
      <c r="DC103">
        <f t="shared" si="16"/>
        <v>0</v>
      </c>
      <c r="DD103" t="s">
        <v>3</v>
      </c>
      <c r="DE103" t="s">
        <v>3</v>
      </c>
      <c r="DF103">
        <f>ROUND(ROUND(AE103,2)*CX103,2)</f>
        <v>0</v>
      </c>
      <c r="DG103">
        <f t="shared" si="26"/>
        <v>0</v>
      </c>
      <c r="DH103">
        <f t="shared" si="17"/>
        <v>0</v>
      </c>
      <c r="DI103">
        <f t="shared" si="18"/>
        <v>0</v>
      </c>
      <c r="DJ103">
        <f t="shared" si="30"/>
        <v>0</v>
      </c>
      <c r="DK103">
        <v>0</v>
      </c>
      <c r="DL103" t="s">
        <v>3</v>
      </c>
      <c r="DM103">
        <v>0</v>
      </c>
      <c r="DN103" t="s">
        <v>3</v>
      </c>
      <c r="DO103">
        <v>0</v>
      </c>
    </row>
    <row r="104" spans="1:119" x14ac:dyDescent="0.2">
      <c r="A104">
        <f>ROW(Source!A71)</f>
        <v>71</v>
      </c>
      <c r="B104">
        <v>85057682</v>
      </c>
      <c r="C104">
        <v>85061083</v>
      </c>
      <c r="D104">
        <v>77308705</v>
      </c>
      <c r="E104">
        <v>114</v>
      </c>
      <c r="F104">
        <v>1</v>
      </c>
      <c r="G104">
        <v>1</v>
      </c>
      <c r="H104">
        <v>3</v>
      </c>
      <c r="I104" t="s">
        <v>96</v>
      </c>
      <c r="J104" t="s">
        <v>3</v>
      </c>
      <c r="K104" t="s">
        <v>97</v>
      </c>
      <c r="L104">
        <v>1346</v>
      </c>
      <c r="N104">
        <v>1009</v>
      </c>
      <c r="O104" t="s">
        <v>86</v>
      </c>
      <c r="P104" t="s">
        <v>86</v>
      </c>
      <c r="Q104">
        <v>1</v>
      </c>
      <c r="W104">
        <v>0</v>
      </c>
      <c r="X104">
        <v>-1111733769</v>
      </c>
      <c r="Y104">
        <f t="shared" si="14"/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1</v>
      </c>
      <c r="AJ104">
        <v>1</v>
      </c>
      <c r="AK104">
        <v>1</v>
      </c>
      <c r="AL104">
        <v>1</v>
      </c>
      <c r="AM104">
        <v>-2</v>
      </c>
      <c r="AN104">
        <v>1</v>
      </c>
      <c r="AO104">
        <v>0</v>
      </c>
      <c r="AP104">
        <v>1</v>
      </c>
      <c r="AQ104">
        <v>0</v>
      </c>
      <c r="AR104">
        <v>0</v>
      </c>
      <c r="AS104" t="s">
        <v>3</v>
      </c>
      <c r="AT104">
        <v>0</v>
      </c>
      <c r="AU104" t="s">
        <v>3</v>
      </c>
      <c r="AV104">
        <v>0</v>
      </c>
      <c r="AW104">
        <v>2</v>
      </c>
      <c r="AX104">
        <v>85061114</v>
      </c>
      <c r="AY104">
        <v>1</v>
      </c>
      <c r="AZ104">
        <v>0</v>
      </c>
      <c r="BA104">
        <v>104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CV104">
        <v>0</v>
      </c>
      <c r="CW104">
        <v>0</v>
      </c>
      <c r="CX104">
        <f>ROUND(Y104*Source!I71,7)</f>
        <v>0</v>
      </c>
      <c r="CY104">
        <f t="shared" si="27"/>
        <v>0</v>
      </c>
      <c r="CZ104">
        <f t="shared" si="28"/>
        <v>0</v>
      </c>
      <c r="DA104">
        <f t="shared" si="29"/>
        <v>1</v>
      </c>
      <c r="DB104">
        <f t="shared" si="15"/>
        <v>0</v>
      </c>
      <c r="DC104">
        <f t="shared" si="16"/>
        <v>0</v>
      </c>
      <c r="DD104" t="s">
        <v>3</v>
      </c>
      <c r="DE104" t="s">
        <v>3</v>
      </c>
      <c r="DF104">
        <f>ROUND(ROUND(AE104,2)*CX104,2)</f>
        <v>0</v>
      </c>
      <c r="DG104">
        <f t="shared" si="26"/>
        <v>0</v>
      </c>
      <c r="DH104">
        <f t="shared" si="17"/>
        <v>0</v>
      </c>
      <c r="DI104">
        <f t="shared" si="18"/>
        <v>0</v>
      </c>
      <c r="DJ104">
        <f t="shared" si="30"/>
        <v>0</v>
      </c>
      <c r="DK104">
        <v>0</v>
      </c>
      <c r="DL104" t="s">
        <v>3</v>
      </c>
      <c r="DM104">
        <v>0</v>
      </c>
      <c r="DN104" t="s">
        <v>3</v>
      </c>
      <c r="DO104">
        <v>0</v>
      </c>
    </row>
    <row r="105" spans="1:119" x14ac:dyDescent="0.2">
      <c r="A105">
        <f>ROW(Source!A71)</f>
        <v>71</v>
      </c>
      <c r="B105">
        <v>85057682</v>
      </c>
      <c r="C105">
        <v>85061083</v>
      </c>
      <c r="D105">
        <v>77309038</v>
      </c>
      <c r="E105">
        <v>114</v>
      </c>
      <c r="F105">
        <v>1</v>
      </c>
      <c r="G105">
        <v>1</v>
      </c>
      <c r="H105">
        <v>3</v>
      </c>
      <c r="I105" t="s">
        <v>99</v>
      </c>
      <c r="J105" t="s">
        <v>3</v>
      </c>
      <c r="K105" t="s">
        <v>100</v>
      </c>
      <c r="L105">
        <v>1348</v>
      </c>
      <c r="N105">
        <v>1009</v>
      </c>
      <c r="O105" t="s">
        <v>94</v>
      </c>
      <c r="P105" t="s">
        <v>94</v>
      </c>
      <c r="Q105">
        <v>1000</v>
      </c>
      <c r="W105">
        <v>0</v>
      </c>
      <c r="X105">
        <v>1613753229</v>
      </c>
      <c r="Y105">
        <f t="shared" si="14"/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1</v>
      </c>
      <c r="AJ105">
        <v>1</v>
      </c>
      <c r="AK105">
        <v>1</v>
      </c>
      <c r="AL105">
        <v>1</v>
      </c>
      <c r="AM105">
        <v>-2</v>
      </c>
      <c r="AN105">
        <v>1</v>
      </c>
      <c r="AO105">
        <v>0</v>
      </c>
      <c r="AP105">
        <v>1</v>
      </c>
      <c r="AQ105">
        <v>0</v>
      </c>
      <c r="AR105">
        <v>0</v>
      </c>
      <c r="AS105" t="s">
        <v>3</v>
      </c>
      <c r="AT105">
        <v>0</v>
      </c>
      <c r="AU105" t="s">
        <v>3</v>
      </c>
      <c r="AV105">
        <v>0</v>
      </c>
      <c r="AW105">
        <v>2</v>
      </c>
      <c r="AX105">
        <v>85061115</v>
      </c>
      <c r="AY105">
        <v>1</v>
      </c>
      <c r="AZ105">
        <v>0</v>
      </c>
      <c r="BA105">
        <v>105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CV105">
        <v>0</v>
      </c>
      <c r="CW105">
        <v>0</v>
      </c>
      <c r="CX105">
        <f>ROUND(Y105*Source!I71,7)</f>
        <v>0</v>
      </c>
      <c r="CY105">
        <f t="shared" si="27"/>
        <v>0</v>
      </c>
      <c r="CZ105">
        <f t="shared" si="28"/>
        <v>0</v>
      </c>
      <c r="DA105">
        <f t="shared" si="29"/>
        <v>1</v>
      </c>
      <c r="DB105">
        <f t="shared" si="15"/>
        <v>0</v>
      </c>
      <c r="DC105">
        <f t="shared" si="16"/>
        <v>0</v>
      </c>
      <c r="DD105" t="s">
        <v>3</v>
      </c>
      <c r="DE105" t="s">
        <v>3</v>
      </c>
      <c r="DF105">
        <f>ROUND(ROUND(AE105,2)*CX105,2)</f>
        <v>0</v>
      </c>
      <c r="DG105">
        <f t="shared" si="26"/>
        <v>0</v>
      </c>
      <c r="DH105">
        <f t="shared" si="17"/>
        <v>0</v>
      </c>
      <c r="DI105">
        <f t="shared" si="18"/>
        <v>0</v>
      </c>
      <c r="DJ105">
        <f t="shared" si="30"/>
        <v>0</v>
      </c>
      <c r="DK105">
        <v>0</v>
      </c>
      <c r="DL105" t="s">
        <v>3</v>
      </c>
      <c r="DM105">
        <v>0</v>
      </c>
      <c r="DN105" t="s">
        <v>3</v>
      </c>
      <c r="DO105">
        <v>0</v>
      </c>
    </row>
    <row r="106" spans="1:119" x14ac:dyDescent="0.2">
      <c r="A106">
        <f>ROW(Source!A71)</f>
        <v>71</v>
      </c>
      <c r="B106">
        <v>85057682</v>
      </c>
      <c r="C106">
        <v>85061083</v>
      </c>
      <c r="D106">
        <v>77397232</v>
      </c>
      <c r="E106">
        <v>1</v>
      </c>
      <c r="F106">
        <v>1</v>
      </c>
      <c r="G106">
        <v>1</v>
      </c>
      <c r="H106">
        <v>3</v>
      </c>
      <c r="I106" t="s">
        <v>646</v>
      </c>
      <c r="J106" t="s">
        <v>658</v>
      </c>
      <c r="K106" t="s">
        <v>648</v>
      </c>
      <c r="L106">
        <v>1348</v>
      </c>
      <c r="N106">
        <v>1009</v>
      </c>
      <c r="O106" t="s">
        <v>94</v>
      </c>
      <c r="P106" t="s">
        <v>94</v>
      </c>
      <c r="Q106">
        <v>1000</v>
      </c>
      <c r="W106">
        <v>0</v>
      </c>
      <c r="X106">
        <v>-460826109</v>
      </c>
      <c r="Y106">
        <f t="shared" si="14"/>
        <v>0</v>
      </c>
      <c r="AA106">
        <v>88222.16</v>
      </c>
      <c r="AB106">
        <v>0</v>
      </c>
      <c r="AC106">
        <v>0</v>
      </c>
      <c r="AD106">
        <v>0</v>
      </c>
      <c r="AE106">
        <v>61265.39</v>
      </c>
      <c r="AF106">
        <v>0</v>
      </c>
      <c r="AG106">
        <v>0</v>
      </c>
      <c r="AH106">
        <v>0</v>
      </c>
      <c r="AI106">
        <v>1.44</v>
      </c>
      <c r="AJ106">
        <v>1</v>
      </c>
      <c r="AK106">
        <v>1</v>
      </c>
      <c r="AL106">
        <v>1</v>
      </c>
      <c r="AM106">
        <v>2</v>
      </c>
      <c r="AN106">
        <v>0</v>
      </c>
      <c r="AO106">
        <v>0</v>
      </c>
      <c r="AP106">
        <v>1</v>
      </c>
      <c r="AQ106">
        <v>1</v>
      </c>
      <c r="AR106">
        <v>0</v>
      </c>
      <c r="AS106" t="s">
        <v>3</v>
      </c>
      <c r="AT106">
        <v>0</v>
      </c>
      <c r="AU106" t="s">
        <v>3</v>
      </c>
      <c r="AV106">
        <v>0</v>
      </c>
      <c r="AW106">
        <v>2</v>
      </c>
      <c r="AX106">
        <v>85061116</v>
      </c>
      <c r="AY106">
        <v>1</v>
      </c>
      <c r="AZ106">
        <v>6144</v>
      </c>
      <c r="BA106">
        <v>106</v>
      </c>
      <c r="BB106">
        <v>1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CV106">
        <v>0</v>
      </c>
      <c r="CW106">
        <v>0</v>
      </c>
      <c r="CX106">
        <f>ROUND(Y106*Source!I71,7)</f>
        <v>0</v>
      </c>
      <c r="CY106">
        <f t="shared" si="27"/>
        <v>88222.16</v>
      </c>
      <c r="CZ106">
        <f t="shared" si="28"/>
        <v>61265.39</v>
      </c>
      <c r="DA106">
        <f t="shared" si="29"/>
        <v>1.44</v>
      </c>
      <c r="DB106">
        <f t="shared" si="15"/>
        <v>0</v>
      </c>
      <c r="DC106">
        <f t="shared" si="16"/>
        <v>0</v>
      </c>
      <c r="DD106" t="s">
        <v>3</v>
      </c>
      <c r="DE106" t="s">
        <v>3</v>
      </c>
      <c r="DF106">
        <f>ROUND(ROUND(AE106*AI106,2)*CX106,2)</f>
        <v>0</v>
      </c>
      <c r="DG106">
        <f t="shared" si="26"/>
        <v>0</v>
      </c>
      <c r="DH106">
        <f t="shared" si="17"/>
        <v>0</v>
      </c>
      <c r="DI106">
        <f t="shared" si="18"/>
        <v>0</v>
      </c>
      <c r="DJ106">
        <f t="shared" si="30"/>
        <v>0</v>
      </c>
      <c r="DK106">
        <v>0</v>
      </c>
      <c r="DL106" t="s">
        <v>3</v>
      </c>
      <c r="DM106">
        <v>0</v>
      </c>
      <c r="DN106" t="s">
        <v>3</v>
      </c>
      <c r="DO106">
        <v>0</v>
      </c>
    </row>
    <row r="107" spans="1:119" x14ac:dyDescent="0.2">
      <c r="A107">
        <f>ROW(Source!A71)</f>
        <v>71</v>
      </c>
      <c r="B107">
        <v>85057682</v>
      </c>
      <c r="C107">
        <v>85061083</v>
      </c>
      <c r="D107">
        <v>77397258</v>
      </c>
      <c r="E107">
        <v>1</v>
      </c>
      <c r="F107">
        <v>1</v>
      </c>
      <c r="G107">
        <v>1</v>
      </c>
      <c r="H107">
        <v>3</v>
      </c>
      <c r="I107" t="s">
        <v>649</v>
      </c>
      <c r="J107" t="s">
        <v>650</v>
      </c>
      <c r="K107" t="s">
        <v>651</v>
      </c>
      <c r="L107">
        <v>1348</v>
      </c>
      <c r="N107">
        <v>1009</v>
      </c>
      <c r="O107" t="s">
        <v>94</v>
      </c>
      <c r="P107" t="s">
        <v>94</v>
      </c>
      <c r="Q107">
        <v>1000</v>
      </c>
      <c r="W107">
        <v>0</v>
      </c>
      <c r="X107">
        <v>1215516986</v>
      </c>
      <c r="Y107">
        <f t="shared" si="14"/>
        <v>1E-4</v>
      </c>
      <c r="AA107">
        <v>103227.06</v>
      </c>
      <c r="AB107">
        <v>0</v>
      </c>
      <c r="AC107">
        <v>0</v>
      </c>
      <c r="AD107">
        <v>0</v>
      </c>
      <c r="AE107">
        <v>80020.98</v>
      </c>
      <c r="AF107">
        <v>0</v>
      </c>
      <c r="AG107">
        <v>0</v>
      </c>
      <c r="AH107">
        <v>0</v>
      </c>
      <c r="AI107">
        <v>1.29</v>
      </c>
      <c r="AJ107">
        <v>1</v>
      </c>
      <c r="AK107">
        <v>1</v>
      </c>
      <c r="AL107">
        <v>1</v>
      </c>
      <c r="AM107">
        <v>2</v>
      </c>
      <c r="AN107">
        <v>0</v>
      </c>
      <c r="AO107">
        <v>0</v>
      </c>
      <c r="AP107">
        <v>1</v>
      </c>
      <c r="AQ107">
        <v>1</v>
      </c>
      <c r="AR107">
        <v>0</v>
      </c>
      <c r="AS107" t="s">
        <v>3</v>
      </c>
      <c r="AT107">
        <v>1E-4</v>
      </c>
      <c r="AU107" t="s">
        <v>3</v>
      </c>
      <c r="AV107">
        <v>0</v>
      </c>
      <c r="AW107">
        <v>2</v>
      </c>
      <c r="AX107">
        <v>85061117</v>
      </c>
      <c r="AY107">
        <v>1</v>
      </c>
      <c r="AZ107">
        <v>0</v>
      </c>
      <c r="BA107">
        <v>107</v>
      </c>
      <c r="BB107">
        <v>1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8.0020980000000002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1</v>
      </c>
      <c r="BQ107">
        <v>8.0020980000000002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1</v>
      </c>
      <c r="CV107">
        <v>0</v>
      </c>
      <c r="CW107">
        <v>0</v>
      </c>
      <c r="CX107">
        <f>ROUND(Y107*Source!I71,7)</f>
        <v>0</v>
      </c>
      <c r="CY107">
        <f t="shared" si="27"/>
        <v>103227.06</v>
      </c>
      <c r="CZ107">
        <f t="shared" si="28"/>
        <v>80020.98</v>
      </c>
      <c r="DA107">
        <f t="shared" si="29"/>
        <v>1.29</v>
      </c>
      <c r="DB107">
        <f t="shared" si="15"/>
        <v>8</v>
      </c>
      <c r="DC107">
        <f t="shared" si="16"/>
        <v>0</v>
      </c>
      <c r="DD107" t="s">
        <v>3</v>
      </c>
      <c r="DE107" t="s">
        <v>3</v>
      </c>
      <c r="DF107">
        <f>ROUND(ROUND(AE107*AI107,2)*CX107,2)</f>
        <v>0</v>
      </c>
      <c r="DG107">
        <f t="shared" si="26"/>
        <v>0</v>
      </c>
      <c r="DH107">
        <f t="shared" si="17"/>
        <v>0</v>
      </c>
      <c r="DI107">
        <f t="shared" si="18"/>
        <v>0</v>
      </c>
      <c r="DJ107">
        <f t="shared" si="30"/>
        <v>0</v>
      </c>
      <c r="DK107">
        <v>0</v>
      </c>
      <c r="DL107" t="s">
        <v>3</v>
      </c>
      <c r="DM107">
        <v>0</v>
      </c>
      <c r="DN107" t="s">
        <v>3</v>
      </c>
      <c r="DO107">
        <v>0</v>
      </c>
    </row>
    <row r="108" spans="1:119" x14ac:dyDescent="0.2">
      <c r="A108">
        <f>ROW(Source!A71)</f>
        <v>71</v>
      </c>
      <c r="B108">
        <v>85057682</v>
      </c>
      <c r="C108">
        <v>85061083</v>
      </c>
      <c r="D108">
        <v>77404679</v>
      </c>
      <c r="E108">
        <v>1</v>
      </c>
      <c r="F108">
        <v>1</v>
      </c>
      <c r="G108">
        <v>1</v>
      </c>
      <c r="H108">
        <v>3</v>
      </c>
      <c r="I108" t="s">
        <v>652</v>
      </c>
      <c r="J108" t="s">
        <v>653</v>
      </c>
      <c r="K108" t="s">
        <v>654</v>
      </c>
      <c r="L108">
        <v>1425</v>
      </c>
      <c r="N108">
        <v>1013</v>
      </c>
      <c r="O108" t="s">
        <v>191</v>
      </c>
      <c r="P108" t="s">
        <v>191</v>
      </c>
      <c r="Q108">
        <v>1</v>
      </c>
      <c r="W108">
        <v>0</v>
      </c>
      <c r="X108">
        <v>600080833</v>
      </c>
      <c r="Y108">
        <f t="shared" si="14"/>
        <v>0</v>
      </c>
      <c r="AA108">
        <v>1351.57</v>
      </c>
      <c r="AB108">
        <v>0</v>
      </c>
      <c r="AC108">
        <v>0</v>
      </c>
      <c r="AD108">
        <v>0</v>
      </c>
      <c r="AE108">
        <v>1031.73</v>
      </c>
      <c r="AF108">
        <v>0</v>
      </c>
      <c r="AG108">
        <v>0</v>
      </c>
      <c r="AH108">
        <v>0</v>
      </c>
      <c r="AI108">
        <v>1.31</v>
      </c>
      <c r="AJ108">
        <v>1</v>
      </c>
      <c r="AK108">
        <v>1</v>
      </c>
      <c r="AL108">
        <v>1</v>
      </c>
      <c r="AM108">
        <v>2</v>
      </c>
      <c r="AN108">
        <v>0</v>
      </c>
      <c r="AO108">
        <v>0</v>
      </c>
      <c r="AP108">
        <v>1</v>
      </c>
      <c r="AQ108">
        <v>1</v>
      </c>
      <c r="AR108">
        <v>0</v>
      </c>
      <c r="AS108" t="s">
        <v>3</v>
      </c>
      <c r="AT108">
        <v>0</v>
      </c>
      <c r="AU108" t="s">
        <v>3</v>
      </c>
      <c r="AV108">
        <v>0</v>
      </c>
      <c r="AW108">
        <v>2</v>
      </c>
      <c r="AX108">
        <v>85061118</v>
      </c>
      <c r="AY108">
        <v>1</v>
      </c>
      <c r="AZ108">
        <v>6144</v>
      </c>
      <c r="BA108">
        <v>108</v>
      </c>
      <c r="BB108">
        <v>1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CV108">
        <v>0</v>
      </c>
      <c r="CW108">
        <v>0</v>
      </c>
      <c r="CX108">
        <f>ROUND(Y108*Source!I71,7)</f>
        <v>0</v>
      </c>
      <c r="CY108">
        <f t="shared" si="27"/>
        <v>1351.57</v>
      </c>
      <c r="CZ108">
        <f t="shared" si="28"/>
        <v>1031.73</v>
      </c>
      <c r="DA108">
        <f t="shared" si="29"/>
        <v>1.31</v>
      </c>
      <c r="DB108">
        <f t="shared" si="15"/>
        <v>0</v>
      </c>
      <c r="DC108">
        <f t="shared" si="16"/>
        <v>0</v>
      </c>
      <c r="DD108" t="s">
        <v>3</v>
      </c>
      <c r="DE108" t="s">
        <v>3</v>
      </c>
      <c r="DF108">
        <f>ROUND(ROUND(AE108*AI108,2)*CX108,2)</f>
        <v>0</v>
      </c>
      <c r="DG108">
        <f t="shared" si="26"/>
        <v>0</v>
      </c>
      <c r="DH108">
        <f t="shared" si="17"/>
        <v>0</v>
      </c>
      <c r="DI108">
        <f t="shared" si="18"/>
        <v>0</v>
      </c>
      <c r="DJ108">
        <f t="shared" si="30"/>
        <v>0</v>
      </c>
      <c r="DK108">
        <v>0</v>
      </c>
      <c r="DL108" t="s">
        <v>3</v>
      </c>
      <c r="DM108">
        <v>0</v>
      </c>
      <c r="DN108" t="s">
        <v>3</v>
      </c>
      <c r="DO108">
        <v>0</v>
      </c>
    </row>
    <row r="109" spans="1:119" x14ac:dyDescent="0.2">
      <c r="A109">
        <f>ROW(Source!A71)</f>
        <v>71</v>
      </c>
      <c r="B109">
        <v>85057682</v>
      </c>
      <c r="C109">
        <v>85061083</v>
      </c>
      <c r="D109">
        <v>77311321</v>
      </c>
      <c r="E109">
        <v>114</v>
      </c>
      <c r="F109">
        <v>1</v>
      </c>
      <c r="G109">
        <v>1</v>
      </c>
      <c r="H109">
        <v>3</v>
      </c>
      <c r="I109" t="s">
        <v>102</v>
      </c>
      <c r="J109" t="s">
        <v>3</v>
      </c>
      <c r="K109" t="s">
        <v>103</v>
      </c>
      <c r="L109">
        <v>1371</v>
      </c>
      <c r="N109">
        <v>1013</v>
      </c>
      <c r="O109" t="s">
        <v>43</v>
      </c>
      <c r="P109" t="s">
        <v>43</v>
      </c>
      <c r="Q109">
        <v>1</v>
      </c>
      <c r="W109">
        <v>0</v>
      </c>
      <c r="X109">
        <v>-950997571</v>
      </c>
      <c r="Y109">
        <f t="shared" si="14"/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1</v>
      </c>
      <c r="AJ109">
        <v>1</v>
      </c>
      <c r="AK109">
        <v>1</v>
      </c>
      <c r="AL109">
        <v>1</v>
      </c>
      <c r="AM109">
        <v>-2</v>
      </c>
      <c r="AN109">
        <v>1</v>
      </c>
      <c r="AO109">
        <v>0</v>
      </c>
      <c r="AP109">
        <v>1</v>
      </c>
      <c r="AQ109">
        <v>0</v>
      </c>
      <c r="AR109">
        <v>0</v>
      </c>
      <c r="AS109" t="s">
        <v>3</v>
      </c>
      <c r="AT109">
        <v>0</v>
      </c>
      <c r="AU109" t="s">
        <v>3</v>
      </c>
      <c r="AV109">
        <v>0</v>
      </c>
      <c r="AW109">
        <v>2</v>
      </c>
      <c r="AX109">
        <v>85061119</v>
      </c>
      <c r="AY109">
        <v>1</v>
      </c>
      <c r="AZ109">
        <v>0</v>
      </c>
      <c r="BA109">
        <v>109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CV109">
        <v>0</v>
      </c>
      <c r="CW109">
        <v>0</v>
      </c>
      <c r="CX109">
        <f>ROUND(Y109*Source!I71,7)</f>
        <v>0</v>
      </c>
      <c r="CY109">
        <f t="shared" si="27"/>
        <v>0</v>
      </c>
      <c r="CZ109">
        <f t="shared" si="28"/>
        <v>0</v>
      </c>
      <c r="DA109">
        <f t="shared" si="29"/>
        <v>1</v>
      </c>
      <c r="DB109">
        <f t="shared" si="15"/>
        <v>0</v>
      </c>
      <c r="DC109">
        <f t="shared" si="16"/>
        <v>0</v>
      </c>
      <c r="DD109" t="s">
        <v>3</v>
      </c>
      <c r="DE109" t="s">
        <v>3</v>
      </c>
      <c r="DF109">
        <f t="shared" ref="DF109:DF115" si="31">ROUND(ROUND(AE109,2)*CX109,2)</f>
        <v>0</v>
      </c>
      <c r="DG109">
        <f t="shared" si="26"/>
        <v>0</v>
      </c>
      <c r="DH109">
        <f t="shared" si="17"/>
        <v>0</v>
      </c>
      <c r="DI109">
        <f t="shared" si="18"/>
        <v>0</v>
      </c>
      <c r="DJ109">
        <f t="shared" si="30"/>
        <v>0</v>
      </c>
      <c r="DK109">
        <v>0</v>
      </c>
      <c r="DL109" t="s">
        <v>3</v>
      </c>
      <c r="DM109">
        <v>0</v>
      </c>
      <c r="DN109" t="s">
        <v>3</v>
      </c>
      <c r="DO109">
        <v>0</v>
      </c>
    </row>
    <row r="110" spans="1:119" x14ac:dyDescent="0.2">
      <c r="A110">
        <f>ROW(Source!A71)</f>
        <v>71</v>
      </c>
      <c r="B110">
        <v>85057682</v>
      </c>
      <c r="C110">
        <v>85061083</v>
      </c>
      <c r="D110">
        <v>77311366</v>
      </c>
      <c r="E110">
        <v>114</v>
      </c>
      <c r="F110">
        <v>1</v>
      </c>
      <c r="G110">
        <v>1</v>
      </c>
      <c r="H110">
        <v>3</v>
      </c>
      <c r="I110" t="s">
        <v>105</v>
      </c>
      <c r="J110" t="s">
        <v>3</v>
      </c>
      <c r="K110" t="s">
        <v>106</v>
      </c>
      <c r="L110">
        <v>1371</v>
      </c>
      <c r="N110">
        <v>1013</v>
      </c>
      <c r="O110" t="s">
        <v>43</v>
      </c>
      <c r="P110" t="s">
        <v>43</v>
      </c>
      <c r="Q110">
        <v>1</v>
      </c>
      <c r="W110">
        <v>0</v>
      </c>
      <c r="X110">
        <v>-320198552</v>
      </c>
      <c r="Y110">
        <f t="shared" si="14"/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1</v>
      </c>
      <c r="AJ110">
        <v>1</v>
      </c>
      <c r="AK110">
        <v>1</v>
      </c>
      <c r="AL110">
        <v>1</v>
      </c>
      <c r="AM110">
        <v>-2</v>
      </c>
      <c r="AN110">
        <v>1</v>
      </c>
      <c r="AO110">
        <v>0</v>
      </c>
      <c r="AP110">
        <v>1</v>
      </c>
      <c r="AQ110">
        <v>0</v>
      </c>
      <c r="AR110">
        <v>0</v>
      </c>
      <c r="AS110" t="s">
        <v>3</v>
      </c>
      <c r="AT110">
        <v>0</v>
      </c>
      <c r="AU110" t="s">
        <v>3</v>
      </c>
      <c r="AV110">
        <v>0</v>
      </c>
      <c r="AW110">
        <v>2</v>
      </c>
      <c r="AX110">
        <v>85061120</v>
      </c>
      <c r="AY110">
        <v>1</v>
      </c>
      <c r="AZ110">
        <v>0</v>
      </c>
      <c r="BA110">
        <v>110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CV110">
        <v>0</v>
      </c>
      <c r="CW110">
        <v>0</v>
      </c>
      <c r="CX110">
        <f>ROUND(Y110*Source!I71,7)</f>
        <v>0</v>
      </c>
      <c r="CY110">
        <f t="shared" si="27"/>
        <v>0</v>
      </c>
      <c r="CZ110">
        <f t="shared" si="28"/>
        <v>0</v>
      </c>
      <c r="DA110">
        <f t="shared" si="29"/>
        <v>1</v>
      </c>
      <c r="DB110">
        <f t="shared" si="15"/>
        <v>0</v>
      </c>
      <c r="DC110">
        <f t="shared" si="16"/>
        <v>0</v>
      </c>
      <c r="DD110" t="s">
        <v>3</v>
      </c>
      <c r="DE110" t="s">
        <v>3</v>
      </c>
      <c r="DF110">
        <f t="shared" si="31"/>
        <v>0</v>
      </c>
      <c r="DG110">
        <f t="shared" si="26"/>
        <v>0</v>
      </c>
      <c r="DH110">
        <f t="shared" si="17"/>
        <v>0</v>
      </c>
      <c r="DI110">
        <f t="shared" si="18"/>
        <v>0</v>
      </c>
      <c r="DJ110">
        <f t="shared" si="30"/>
        <v>0</v>
      </c>
      <c r="DK110">
        <v>0</v>
      </c>
      <c r="DL110" t="s">
        <v>3</v>
      </c>
      <c r="DM110">
        <v>0</v>
      </c>
      <c r="DN110" t="s">
        <v>3</v>
      </c>
      <c r="DO110">
        <v>0</v>
      </c>
    </row>
    <row r="111" spans="1:119" x14ac:dyDescent="0.2">
      <c r="A111">
        <f>ROW(Source!A71)</f>
        <v>71</v>
      </c>
      <c r="B111">
        <v>85057682</v>
      </c>
      <c r="C111">
        <v>85061083</v>
      </c>
      <c r="D111">
        <v>77311370</v>
      </c>
      <c r="E111">
        <v>114</v>
      </c>
      <c r="F111">
        <v>1</v>
      </c>
      <c r="G111">
        <v>1</v>
      </c>
      <c r="H111">
        <v>3</v>
      </c>
      <c r="I111" t="s">
        <v>108</v>
      </c>
      <c r="J111" t="s">
        <v>3</v>
      </c>
      <c r="K111" t="s">
        <v>109</v>
      </c>
      <c r="L111">
        <v>1371</v>
      </c>
      <c r="N111">
        <v>1013</v>
      </c>
      <c r="O111" t="s">
        <v>43</v>
      </c>
      <c r="P111" t="s">
        <v>43</v>
      </c>
      <c r="Q111">
        <v>1</v>
      </c>
      <c r="W111">
        <v>0</v>
      </c>
      <c r="X111">
        <v>326010188</v>
      </c>
      <c r="Y111">
        <f t="shared" si="14"/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1</v>
      </c>
      <c r="AJ111">
        <v>1</v>
      </c>
      <c r="AK111">
        <v>1</v>
      </c>
      <c r="AL111">
        <v>1</v>
      </c>
      <c r="AM111">
        <v>-2</v>
      </c>
      <c r="AN111">
        <v>1</v>
      </c>
      <c r="AO111">
        <v>0</v>
      </c>
      <c r="AP111">
        <v>1</v>
      </c>
      <c r="AQ111">
        <v>0</v>
      </c>
      <c r="AR111">
        <v>0</v>
      </c>
      <c r="AS111" t="s">
        <v>3</v>
      </c>
      <c r="AT111">
        <v>0</v>
      </c>
      <c r="AU111" t="s">
        <v>3</v>
      </c>
      <c r="AV111">
        <v>0</v>
      </c>
      <c r="AW111">
        <v>2</v>
      </c>
      <c r="AX111">
        <v>85061121</v>
      </c>
      <c r="AY111">
        <v>1</v>
      </c>
      <c r="AZ111">
        <v>0</v>
      </c>
      <c r="BA111">
        <v>111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CV111">
        <v>0</v>
      </c>
      <c r="CW111">
        <v>0</v>
      </c>
      <c r="CX111">
        <f>ROUND(Y111*Source!I71,7)</f>
        <v>0</v>
      </c>
      <c r="CY111">
        <f t="shared" si="27"/>
        <v>0</v>
      </c>
      <c r="CZ111">
        <f t="shared" si="28"/>
        <v>0</v>
      </c>
      <c r="DA111">
        <f t="shared" si="29"/>
        <v>1</v>
      </c>
      <c r="DB111">
        <f t="shared" si="15"/>
        <v>0</v>
      </c>
      <c r="DC111">
        <f t="shared" si="16"/>
        <v>0</v>
      </c>
      <c r="DD111" t="s">
        <v>3</v>
      </c>
      <c r="DE111" t="s">
        <v>3</v>
      </c>
      <c r="DF111">
        <f t="shared" si="31"/>
        <v>0</v>
      </c>
      <c r="DG111">
        <f t="shared" si="26"/>
        <v>0</v>
      </c>
      <c r="DH111">
        <f t="shared" si="17"/>
        <v>0</v>
      </c>
      <c r="DI111">
        <f t="shared" si="18"/>
        <v>0</v>
      </c>
      <c r="DJ111">
        <f t="shared" si="30"/>
        <v>0</v>
      </c>
      <c r="DK111">
        <v>0</v>
      </c>
      <c r="DL111" t="s">
        <v>3</v>
      </c>
      <c r="DM111">
        <v>0</v>
      </c>
      <c r="DN111" t="s">
        <v>3</v>
      </c>
      <c r="DO111">
        <v>0</v>
      </c>
    </row>
    <row r="112" spans="1:119" x14ac:dyDescent="0.2">
      <c r="A112">
        <f>ROW(Source!A72)</f>
        <v>72</v>
      </c>
      <c r="B112">
        <v>85057623</v>
      </c>
      <c r="C112">
        <v>85061083</v>
      </c>
      <c r="D112">
        <v>77306354</v>
      </c>
      <c r="E112">
        <v>114</v>
      </c>
      <c r="F112">
        <v>1</v>
      </c>
      <c r="G112">
        <v>1</v>
      </c>
      <c r="H112">
        <v>1</v>
      </c>
      <c r="I112" t="s">
        <v>655</v>
      </c>
      <c r="J112" t="s">
        <v>3</v>
      </c>
      <c r="K112" t="s">
        <v>656</v>
      </c>
      <c r="L112">
        <v>1191</v>
      </c>
      <c r="N112">
        <v>1013</v>
      </c>
      <c r="O112" t="s">
        <v>593</v>
      </c>
      <c r="P112" t="s">
        <v>593</v>
      </c>
      <c r="Q112">
        <v>1</v>
      </c>
      <c r="W112">
        <v>0</v>
      </c>
      <c r="X112">
        <v>1958912953</v>
      </c>
      <c r="Y112">
        <f t="shared" si="14"/>
        <v>5.81</v>
      </c>
      <c r="AA112">
        <v>0</v>
      </c>
      <c r="AB112">
        <v>0</v>
      </c>
      <c r="AC112">
        <v>0</v>
      </c>
      <c r="AD112">
        <v>739.09</v>
      </c>
      <c r="AE112">
        <v>0</v>
      </c>
      <c r="AF112">
        <v>0</v>
      </c>
      <c r="AG112">
        <v>0</v>
      </c>
      <c r="AH112">
        <v>739.09</v>
      </c>
      <c r="AI112">
        <v>1</v>
      </c>
      <c r="AJ112">
        <v>1</v>
      </c>
      <c r="AK112">
        <v>1</v>
      </c>
      <c r="AL112">
        <v>1</v>
      </c>
      <c r="AM112">
        <v>-2</v>
      </c>
      <c r="AN112">
        <v>0</v>
      </c>
      <c r="AO112">
        <v>0</v>
      </c>
      <c r="AP112">
        <v>1</v>
      </c>
      <c r="AQ112">
        <v>1</v>
      </c>
      <c r="AR112">
        <v>0</v>
      </c>
      <c r="AS112" t="s">
        <v>3</v>
      </c>
      <c r="AT112">
        <v>5.81</v>
      </c>
      <c r="AU112" t="s">
        <v>3</v>
      </c>
      <c r="AV112">
        <v>1</v>
      </c>
      <c r="AW112">
        <v>2</v>
      </c>
      <c r="AX112">
        <v>85061103</v>
      </c>
      <c r="AY112">
        <v>2</v>
      </c>
      <c r="AZ112">
        <v>131072</v>
      </c>
      <c r="BA112">
        <v>112</v>
      </c>
      <c r="BB112">
        <v>1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4294.1129000000001</v>
      </c>
      <c r="BN112">
        <v>5.81</v>
      </c>
      <c r="BO112">
        <v>0</v>
      </c>
      <c r="BP112">
        <v>1</v>
      </c>
      <c r="BQ112">
        <v>0</v>
      </c>
      <c r="BR112">
        <v>0</v>
      </c>
      <c r="BS112">
        <v>0</v>
      </c>
      <c r="BT112">
        <v>4294.1129000000001</v>
      </c>
      <c r="BU112">
        <v>5.81</v>
      </c>
      <c r="BV112">
        <v>0</v>
      </c>
      <c r="BW112">
        <v>1</v>
      </c>
      <c r="CU112">
        <f>ROUND(AT112*Source!I72*AH112*AL112,2)</f>
        <v>0</v>
      </c>
      <c r="CV112">
        <f>ROUND(Y112*Source!I72,7)</f>
        <v>0</v>
      </c>
      <c r="CW112">
        <v>0</v>
      </c>
      <c r="CX112">
        <f>ROUND(Y112*Source!I72,7)</f>
        <v>0</v>
      </c>
      <c r="CY112">
        <f>AD112</f>
        <v>739.09</v>
      </c>
      <c r="CZ112">
        <f>AH112</f>
        <v>739.09</v>
      </c>
      <c r="DA112">
        <f>AL112</f>
        <v>1</v>
      </c>
      <c r="DB112">
        <f t="shared" si="15"/>
        <v>4294.1099999999997</v>
      </c>
      <c r="DC112">
        <f t="shared" si="16"/>
        <v>0</v>
      </c>
      <c r="DD112" t="s">
        <v>3</v>
      </c>
      <c r="DE112" t="s">
        <v>3</v>
      </c>
      <c r="DF112">
        <f t="shared" si="31"/>
        <v>0</v>
      </c>
      <c r="DG112">
        <f t="shared" si="26"/>
        <v>0</v>
      </c>
      <c r="DH112">
        <f t="shared" si="17"/>
        <v>0</v>
      </c>
      <c r="DI112">
        <f t="shared" si="18"/>
        <v>0</v>
      </c>
      <c r="DJ112">
        <f>DI112</f>
        <v>0</v>
      </c>
      <c r="DK112">
        <v>1</v>
      </c>
      <c r="DL112" t="s">
        <v>3</v>
      </c>
      <c r="DM112">
        <v>0</v>
      </c>
      <c r="DN112" t="s">
        <v>3</v>
      </c>
      <c r="DO112">
        <v>0</v>
      </c>
    </row>
    <row r="113" spans="1:119" x14ac:dyDescent="0.2">
      <c r="A113">
        <f>ROW(Source!A72)</f>
        <v>72</v>
      </c>
      <c r="B113">
        <v>85057623</v>
      </c>
      <c r="C113">
        <v>85061083</v>
      </c>
      <c r="D113">
        <v>77306545</v>
      </c>
      <c r="E113">
        <v>114</v>
      </c>
      <c r="F113">
        <v>1</v>
      </c>
      <c r="G113">
        <v>1</v>
      </c>
      <c r="H113">
        <v>1</v>
      </c>
      <c r="I113" t="s">
        <v>601</v>
      </c>
      <c r="J113" t="s">
        <v>3</v>
      </c>
      <c r="K113" t="s">
        <v>602</v>
      </c>
      <c r="L113">
        <v>1191</v>
      </c>
      <c r="N113">
        <v>1013</v>
      </c>
      <c r="O113" t="s">
        <v>593</v>
      </c>
      <c r="P113" t="s">
        <v>593</v>
      </c>
      <c r="Q113">
        <v>1</v>
      </c>
      <c r="W113">
        <v>0</v>
      </c>
      <c r="X113">
        <v>-1417349443</v>
      </c>
      <c r="Y113">
        <f t="shared" si="14"/>
        <v>1.07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1</v>
      </c>
      <c r="AJ113">
        <v>1</v>
      </c>
      <c r="AK113">
        <v>1</v>
      </c>
      <c r="AL113">
        <v>1</v>
      </c>
      <c r="AM113">
        <v>-2</v>
      </c>
      <c r="AN113">
        <v>0</v>
      </c>
      <c r="AO113">
        <v>0</v>
      </c>
      <c r="AP113">
        <v>1</v>
      </c>
      <c r="AQ113">
        <v>1</v>
      </c>
      <c r="AR113">
        <v>0</v>
      </c>
      <c r="AS113" t="s">
        <v>3</v>
      </c>
      <c r="AT113">
        <v>1.07</v>
      </c>
      <c r="AU113" t="s">
        <v>3</v>
      </c>
      <c r="AV113">
        <v>2</v>
      </c>
      <c r="AW113">
        <v>2</v>
      </c>
      <c r="AX113">
        <v>85061104</v>
      </c>
      <c r="AY113">
        <v>1</v>
      </c>
      <c r="AZ113">
        <v>0</v>
      </c>
      <c r="BA113">
        <v>113</v>
      </c>
      <c r="BB113">
        <v>1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CV113">
        <v>0</v>
      </c>
      <c r="CW113">
        <v>0</v>
      </c>
      <c r="CX113">
        <f>ROUND(Y113*Source!I72,7)</f>
        <v>0</v>
      </c>
      <c r="CY113">
        <f>AD113</f>
        <v>0</v>
      </c>
      <c r="CZ113">
        <f>AH113</f>
        <v>0</v>
      </c>
      <c r="DA113">
        <f>AL113</f>
        <v>1</v>
      </c>
      <c r="DB113">
        <f t="shared" si="15"/>
        <v>0</v>
      </c>
      <c r="DC113">
        <f t="shared" si="16"/>
        <v>0</v>
      </c>
      <c r="DD113" t="s">
        <v>3</v>
      </c>
      <c r="DE113" t="s">
        <v>3</v>
      </c>
      <c r="DF113">
        <f t="shared" si="31"/>
        <v>0</v>
      </c>
      <c r="DG113">
        <f t="shared" si="26"/>
        <v>0</v>
      </c>
      <c r="DH113">
        <f t="shared" si="17"/>
        <v>0</v>
      </c>
      <c r="DI113">
        <f t="shared" si="18"/>
        <v>0</v>
      </c>
      <c r="DJ113">
        <f>DI113</f>
        <v>0</v>
      </c>
      <c r="DK113">
        <v>0</v>
      </c>
      <c r="DL113" t="s">
        <v>3</v>
      </c>
      <c r="DM113">
        <v>0</v>
      </c>
      <c r="DN113" t="s">
        <v>3</v>
      </c>
      <c r="DO113">
        <v>0</v>
      </c>
    </row>
    <row r="114" spans="1:119" x14ac:dyDescent="0.2">
      <c r="A114">
        <f>ROW(Source!A72)</f>
        <v>72</v>
      </c>
      <c r="B114">
        <v>85057623</v>
      </c>
      <c r="C114">
        <v>85061083</v>
      </c>
      <c r="D114">
        <v>77430875</v>
      </c>
      <c r="E114">
        <v>1</v>
      </c>
      <c r="F114">
        <v>1</v>
      </c>
      <c r="G114">
        <v>1</v>
      </c>
      <c r="H114">
        <v>2</v>
      </c>
      <c r="I114" t="s">
        <v>631</v>
      </c>
      <c r="J114" t="s">
        <v>632</v>
      </c>
      <c r="K114" t="s">
        <v>633</v>
      </c>
      <c r="L114">
        <v>1368</v>
      </c>
      <c r="N114">
        <v>1011</v>
      </c>
      <c r="O114" t="s">
        <v>606</v>
      </c>
      <c r="P114" t="s">
        <v>606</v>
      </c>
      <c r="Q114">
        <v>1</v>
      </c>
      <c r="W114">
        <v>0</v>
      </c>
      <c r="X114">
        <v>1146632698</v>
      </c>
      <c r="Y114">
        <f t="shared" si="14"/>
        <v>0.78</v>
      </c>
      <c r="AA114">
        <v>0</v>
      </c>
      <c r="AB114">
        <v>2736.29</v>
      </c>
      <c r="AC114">
        <v>932.95</v>
      </c>
      <c r="AD114">
        <v>0</v>
      </c>
      <c r="AE114">
        <v>0</v>
      </c>
      <c r="AF114">
        <v>2088.77</v>
      </c>
      <c r="AG114">
        <v>932.95</v>
      </c>
      <c r="AH114">
        <v>0</v>
      </c>
      <c r="AI114">
        <v>1</v>
      </c>
      <c r="AJ114">
        <v>1.31</v>
      </c>
      <c r="AK114">
        <v>1</v>
      </c>
      <c r="AL114">
        <v>1</v>
      </c>
      <c r="AM114">
        <v>2</v>
      </c>
      <c r="AN114">
        <v>0</v>
      </c>
      <c r="AO114">
        <v>0</v>
      </c>
      <c r="AP114">
        <v>1</v>
      </c>
      <c r="AQ114">
        <v>1</v>
      </c>
      <c r="AR114">
        <v>0</v>
      </c>
      <c r="AS114" t="s">
        <v>3</v>
      </c>
      <c r="AT114">
        <v>0.78</v>
      </c>
      <c r="AU114" t="s">
        <v>3</v>
      </c>
      <c r="AV114">
        <v>1</v>
      </c>
      <c r="AW114">
        <v>2</v>
      </c>
      <c r="AX114">
        <v>85061105</v>
      </c>
      <c r="AY114">
        <v>2</v>
      </c>
      <c r="AZ114">
        <v>65536</v>
      </c>
      <c r="BA114">
        <v>114</v>
      </c>
      <c r="BB114">
        <v>1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1629.2406000000001</v>
      </c>
      <c r="BL114">
        <v>727.70100000000002</v>
      </c>
      <c r="BM114">
        <v>0</v>
      </c>
      <c r="BN114">
        <v>0</v>
      </c>
      <c r="BO114">
        <v>0.78</v>
      </c>
      <c r="BP114">
        <v>1</v>
      </c>
      <c r="BQ114">
        <v>0</v>
      </c>
      <c r="BR114">
        <v>1629.2406000000001</v>
      </c>
      <c r="BS114">
        <v>727.70100000000002</v>
      </c>
      <c r="BT114">
        <v>0</v>
      </c>
      <c r="BU114">
        <v>0</v>
      </c>
      <c r="BV114">
        <v>0.78</v>
      </c>
      <c r="BW114">
        <v>1</v>
      </c>
      <c r="CV114">
        <v>0</v>
      </c>
      <c r="CW114">
        <f>ROUND(Y114*Source!I72*DO114,7)</f>
        <v>0</v>
      </c>
      <c r="CX114">
        <f>ROUND(Y114*Source!I72,7)</f>
        <v>0</v>
      </c>
      <c r="CY114">
        <f>AB114</f>
        <v>2736.29</v>
      </c>
      <c r="CZ114">
        <f>AF114</f>
        <v>2088.77</v>
      </c>
      <c r="DA114">
        <f>AJ114</f>
        <v>1.31</v>
      </c>
      <c r="DB114">
        <f t="shared" si="15"/>
        <v>1629.24</v>
      </c>
      <c r="DC114">
        <f t="shared" si="16"/>
        <v>727.7</v>
      </c>
      <c r="DD114" t="s">
        <v>3</v>
      </c>
      <c r="DE114" t="s">
        <v>3</v>
      </c>
      <c r="DF114">
        <f t="shared" si="31"/>
        <v>0</v>
      </c>
      <c r="DG114">
        <f>ROUND(ROUND(AF114*AJ114,2)*CX114,2)</f>
        <v>0</v>
      </c>
      <c r="DH114">
        <f t="shared" si="17"/>
        <v>0</v>
      </c>
      <c r="DI114">
        <f t="shared" si="18"/>
        <v>0</v>
      </c>
      <c r="DJ114">
        <f>DG114+DH114</f>
        <v>0</v>
      </c>
      <c r="DK114">
        <v>0</v>
      </c>
      <c r="DL114" t="s">
        <v>616</v>
      </c>
      <c r="DM114">
        <v>5</v>
      </c>
      <c r="DN114" t="s">
        <v>593</v>
      </c>
      <c r="DO114">
        <v>1</v>
      </c>
    </row>
    <row r="115" spans="1:119" x14ac:dyDescent="0.2">
      <c r="A115">
        <f>ROW(Source!A72)</f>
        <v>72</v>
      </c>
      <c r="B115">
        <v>85057623</v>
      </c>
      <c r="C115">
        <v>85061083</v>
      </c>
      <c r="D115">
        <v>77431879</v>
      </c>
      <c r="E115">
        <v>1</v>
      </c>
      <c r="F115">
        <v>1</v>
      </c>
      <c r="G115">
        <v>1</v>
      </c>
      <c r="H115">
        <v>2</v>
      </c>
      <c r="I115" t="s">
        <v>634</v>
      </c>
      <c r="J115" t="s">
        <v>635</v>
      </c>
      <c r="K115" t="s">
        <v>636</v>
      </c>
      <c r="L115">
        <v>1368</v>
      </c>
      <c r="N115">
        <v>1011</v>
      </c>
      <c r="O115" t="s">
        <v>606</v>
      </c>
      <c r="P115" t="s">
        <v>606</v>
      </c>
      <c r="Q115">
        <v>1</v>
      </c>
      <c r="W115">
        <v>0</v>
      </c>
      <c r="X115">
        <v>-1152394969</v>
      </c>
      <c r="Y115">
        <f t="shared" si="14"/>
        <v>0.28999999999999998</v>
      </c>
      <c r="AA115">
        <v>0</v>
      </c>
      <c r="AB115">
        <v>641.70000000000005</v>
      </c>
      <c r="AC115">
        <v>811.79</v>
      </c>
      <c r="AD115">
        <v>0</v>
      </c>
      <c r="AE115">
        <v>0</v>
      </c>
      <c r="AF115">
        <v>641.70000000000005</v>
      </c>
      <c r="AG115">
        <v>811.79</v>
      </c>
      <c r="AH115">
        <v>0</v>
      </c>
      <c r="AI115">
        <v>1</v>
      </c>
      <c r="AJ115">
        <v>1</v>
      </c>
      <c r="AK115">
        <v>1</v>
      </c>
      <c r="AL115">
        <v>1</v>
      </c>
      <c r="AM115">
        <v>-2</v>
      </c>
      <c r="AN115">
        <v>0</v>
      </c>
      <c r="AO115">
        <v>0</v>
      </c>
      <c r="AP115">
        <v>1</v>
      </c>
      <c r="AQ115">
        <v>1</v>
      </c>
      <c r="AR115">
        <v>0</v>
      </c>
      <c r="AS115" t="s">
        <v>3</v>
      </c>
      <c r="AT115">
        <v>0.28999999999999998</v>
      </c>
      <c r="AU115" t="s">
        <v>3</v>
      </c>
      <c r="AV115">
        <v>1</v>
      </c>
      <c r="AW115">
        <v>2</v>
      </c>
      <c r="AX115">
        <v>85061106</v>
      </c>
      <c r="AY115">
        <v>1</v>
      </c>
      <c r="AZ115">
        <v>0</v>
      </c>
      <c r="BA115">
        <v>115</v>
      </c>
      <c r="BB115">
        <v>1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186.09299999999999</v>
      </c>
      <c r="BL115">
        <v>235.41909999999999</v>
      </c>
      <c r="BM115">
        <v>0</v>
      </c>
      <c r="BN115">
        <v>0</v>
      </c>
      <c r="BO115">
        <v>0.28999999999999998</v>
      </c>
      <c r="BP115">
        <v>1</v>
      </c>
      <c r="BQ115">
        <v>0</v>
      </c>
      <c r="BR115">
        <v>186.09299999999999</v>
      </c>
      <c r="BS115">
        <v>235.41909999999999</v>
      </c>
      <c r="BT115">
        <v>0</v>
      </c>
      <c r="BU115">
        <v>0</v>
      </c>
      <c r="BV115">
        <v>0.28999999999999998</v>
      </c>
      <c r="BW115">
        <v>1</v>
      </c>
      <c r="CV115">
        <v>0</v>
      </c>
      <c r="CW115">
        <f>ROUND(Y115*Source!I72*DO115,7)</f>
        <v>0</v>
      </c>
      <c r="CX115">
        <f>ROUND(Y115*Source!I72,7)</f>
        <v>0</v>
      </c>
      <c r="CY115">
        <f>AB115</f>
        <v>641.70000000000005</v>
      </c>
      <c r="CZ115">
        <f>AF115</f>
        <v>641.70000000000005</v>
      </c>
      <c r="DA115">
        <f>AJ115</f>
        <v>1</v>
      </c>
      <c r="DB115">
        <f t="shared" si="15"/>
        <v>186.09</v>
      </c>
      <c r="DC115">
        <f t="shared" si="16"/>
        <v>235.42</v>
      </c>
      <c r="DD115" t="s">
        <v>3</v>
      </c>
      <c r="DE115" t="s">
        <v>3</v>
      </c>
      <c r="DF115">
        <f t="shared" si="31"/>
        <v>0</v>
      </c>
      <c r="DG115">
        <f t="shared" ref="DG115:DG132" si="32">ROUND(ROUND(AF115,2)*CX115,2)</f>
        <v>0</v>
      </c>
      <c r="DH115">
        <f t="shared" si="17"/>
        <v>0</v>
      </c>
      <c r="DI115">
        <f t="shared" si="18"/>
        <v>0</v>
      </c>
      <c r="DJ115">
        <f>DG115+DH115</f>
        <v>0</v>
      </c>
      <c r="DK115">
        <v>1</v>
      </c>
      <c r="DL115" t="s">
        <v>630</v>
      </c>
      <c r="DM115">
        <v>4</v>
      </c>
      <c r="DN115" t="s">
        <v>593</v>
      </c>
      <c r="DO115">
        <v>1</v>
      </c>
    </row>
    <row r="116" spans="1:119" x14ac:dyDescent="0.2">
      <c r="A116">
        <f>ROW(Source!A72)</f>
        <v>72</v>
      </c>
      <c r="B116">
        <v>85057623</v>
      </c>
      <c r="C116">
        <v>85061083</v>
      </c>
      <c r="D116">
        <v>77375900</v>
      </c>
      <c r="E116">
        <v>1</v>
      </c>
      <c r="F116">
        <v>1</v>
      </c>
      <c r="G116">
        <v>1</v>
      </c>
      <c r="H116">
        <v>3</v>
      </c>
      <c r="I116" t="s">
        <v>637</v>
      </c>
      <c r="J116" t="s">
        <v>657</v>
      </c>
      <c r="K116" t="s">
        <v>639</v>
      </c>
      <c r="L116">
        <v>1346</v>
      </c>
      <c r="N116">
        <v>1009</v>
      </c>
      <c r="O116" t="s">
        <v>86</v>
      </c>
      <c r="P116" t="s">
        <v>86</v>
      </c>
      <c r="Q116">
        <v>1</v>
      </c>
      <c r="W116">
        <v>0</v>
      </c>
      <c r="X116">
        <v>-1628490559</v>
      </c>
      <c r="Y116">
        <f t="shared" si="14"/>
        <v>0.1</v>
      </c>
      <c r="AA116">
        <v>381.26</v>
      </c>
      <c r="AB116">
        <v>0</v>
      </c>
      <c r="AC116">
        <v>0</v>
      </c>
      <c r="AD116">
        <v>0</v>
      </c>
      <c r="AE116">
        <v>238.29</v>
      </c>
      <c r="AF116">
        <v>0</v>
      </c>
      <c r="AG116">
        <v>0</v>
      </c>
      <c r="AH116">
        <v>0</v>
      </c>
      <c r="AI116">
        <v>1.6</v>
      </c>
      <c r="AJ116">
        <v>1</v>
      </c>
      <c r="AK116">
        <v>1</v>
      </c>
      <c r="AL116">
        <v>1</v>
      </c>
      <c r="AM116">
        <v>2</v>
      </c>
      <c r="AN116">
        <v>0</v>
      </c>
      <c r="AO116">
        <v>0</v>
      </c>
      <c r="AP116">
        <v>1</v>
      </c>
      <c r="AQ116">
        <v>1</v>
      </c>
      <c r="AR116">
        <v>0</v>
      </c>
      <c r="AS116" t="s">
        <v>3</v>
      </c>
      <c r="AT116">
        <v>0.1</v>
      </c>
      <c r="AU116" t="s">
        <v>3</v>
      </c>
      <c r="AV116">
        <v>0</v>
      </c>
      <c r="AW116">
        <v>2</v>
      </c>
      <c r="AX116">
        <v>85061107</v>
      </c>
      <c r="AY116">
        <v>1</v>
      </c>
      <c r="AZ116">
        <v>0</v>
      </c>
      <c r="BA116">
        <v>116</v>
      </c>
      <c r="BB116">
        <v>1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23.829000000000001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1</v>
      </c>
      <c r="BQ116">
        <v>23.829000000000001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1</v>
      </c>
      <c r="CV116">
        <v>0</v>
      </c>
      <c r="CW116">
        <v>0</v>
      </c>
      <c r="CX116">
        <f>ROUND(Y116*Source!I72,7)</f>
        <v>0</v>
      </c>
      <c r="CY116">
        <f t="shared" ref="CY116:CY130" si="33">AA116</f>
        <v>381.26</v>
      </c>
      <c r="CZ116">
        <f t="shared" ref="CZ116:CZ130" si="34">AE116</f>
        <v>238.29</v>
      </c>
      <c r="DA116">
        <f t="shared" ref="DA116:DA130" si="35">AI116</f>
        <v>1.6</v>
      </c>
      <c r="DB116">
        <f t="shared" si="15"/>
        <v>23.83</v>
      </c>
      <c r="DC116">
        <f t="shared" si="16"/>
        <v>0</v>
      </c>
      <c r="DD116" t="s">
        <v>3</v>
      </c>
      <c r="DE116" t="s">
        <v>3</v>
      </c>
      <c r="DF116">
        <f>ROUND(ROUND(AE116*AI116,2)*CX116,2)</f>
        <v>0</v>
      </c>
      <c r="DG116">
        <f t="shared" si="32"/>
        <v>0</v>
      </c>
      <c r="DH116">
        <f t="shared" si="17"/>
        <v>0</v>
      </c>
      <c r="DI116">
        <f t="shared" si="18"/>
        <v>0</v>
      </c>
      <c r="DJ116">
        <f t="shared" ref="DJ116:DJ130" si="36">DF116</f>
        <v>0</v>
      </c>
      <c r="DK116">
        <v>0</v>
      </c>
      <c r="DL116" t="s">
        <v>3</v>
      </c>
      <c r="DM116">
        <v>0</v>
      </c>
      <c r="DN116" t="s">
        <v>3</v>
      </c>
      <c r="DO116">
        <v>0</v>
      </c>
    </row>
    <row r="117" spans="1:119" x14ac:dyDescent="0.2">
      <c r="A117">
        <f>ROW(Source!A72)</f>
        <v>72</v>
      </c>
      <c r="B117">
        <v>85057623</v>
      </c>
      <c r="C117">
        <v>85061083</v>
      </c>
      <c r="D117">
        <v>77375907</v>
      </c>
      <c r="E117">
        <v>1</v>
      </c>
      <c r="F117">
        <v>1</v>
      </c>
      <c r="G117">
        <v>1</v>
      </c>
      <c r="H117">
        <v>3</v>
      </c>
      <c r="I117" t="s">
        <v>640</v>
      </c>
      <c r="J117" t="s">
        <v>641</v>
      </c>
      <c r="K117" t="s">
        <v>642</v>
      </c>
      <c r="L117">
        <v>1346</v>
      </c>
      <c r="N117">
        <v>1009</v>
      </c>
      <c r="O117" t="s">
        <v>86</v>
      </c>
      <c r="P117" t="s">
        <v>86</v>
      </c>
      <c r="Q117">
        <v>1</v>
      </c>
      <c r="W117">
        <v>0</v>
      </c>
      <c r="X117">
        <v>-479354107</v>
      </c>
      <c r="Y117">
        <f t="shared" si="14"/>
        <v>0.03</v>
      </c>
      <c r="AA117">
        <v>93.65</v>
      </c>
      <c r="AB117">
        <v>0</v>
      </c>
      <c r="AC117">
        <v>0</v>
      </c>
      <c r="AD117">
        <v>0</v>
      </c>
      <c r="AE117">
        <v>58.53</v>
      </c>
      <c r="AF117">
        <v>0</v>
      </c>
      <c r="AG117">
        <v>0</v>
      </c>
      <c r="AH117">
        <v>0</v>
      </c>
      <c r="AI117">
        <v>1.6</v>
      </c>
      <c r="AJ117">
        <v>1</v>
      </c>
      <c r="AK117">
        <v>1</v>
      </c>
      <c r="AL117">
        <v>1</v>
      </c>
      <c r="AM117">
        <v>2</v>
      </c>
      <c r="AN117">
        <v>0</v>
      </c>
      <c r="AO117">
        <v>0</v>
      </c>
      <c r="AP117">
        <v>1</v>
      </c>
      <c r="AQ117">
        <v>1</v>
      </c>
      <c r="AR117">
        <v>0</v>
      </c>
      <c r="AS117" t="s">
        <v>3</v>
      </c>
      <c r="AT117">
        <v>0.03</v>
      </c>
      <c r="AU117" t="s">
        <v>3</v>
      </c>
      <c r="AV117">
        <v>0</v>
      </c>
      <c r="AW117">
        <v>2</v>
      </c>
      <c r="AX117">
        <v>85061108</v>
      </c>
      <c r="AY117">
        <v>1</v>
      </c>
      <c r="AZ117">
        <v>0</v>
      </c>
      <c r="BA117">
        <v>117</v>
      </c>
      <c r="BB117">
        <v>1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1.7559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1</v>
      </c>
      <c r="BQ117">
        <v>1.7559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1</v>
      </c>
      <c r="CV117">
        <v>0</v>
      </c>
      <c r="CW117">
        <v>0</v>
      </c>
      <c r="CX117">
        <f>ROUND(Y117*Source!I72,7)</f>
        <v>0</v>
      </c>
      <c r="CY117">
        <f t="shared" si="33"/>
        <v>93.65</v>
      </c>
      <c r="CZ117">
        <f t="shared" si="34"/>
        <v>58.53</v>
      </c>
      <c r="DA117">
        <f t="shared" si="35"/>
        <v>1.6</v>
      </c>
      <c r="DB117">
        <f t="shared" si="15"/>
        <v>1.76</v>
      </c>
      <c r="DC117">
        <f t="shared" si="16"/>
        <v>0</v>
      </c>
      <c r="DD117" t="s">
        <v>3</v>
      </c>
      <c r="DE117" t="s">
        <v>3</v>
      </c>
      <c r="DF117">
        <f>ROUND(ROUND(AE117*AI117,2)*CX117,2)</f>
        <v>0</v>
      </c>
      <c r="DG117">
        <f t="shared" si="32"/>
        <v>0</v>
      </c>
      <c r="DH117">
        <f t="shared" si="17"/>
        <v>0</v>
      </c>
      <c r="DI117">
        <f t="shared" si="18"/>
        <v>0</v>
      </c>
      <c r="DJ117">
        <f t="shared" si="36"/>
        <v>0</v>
      </c>
      <c r="DK117">
        <v>0</v>
      </c>
      <c r="DL117" t="s">
        <v>3</v>
      </c>
      <c r="DM117">
        <v>0</v>
      </c>
      <c r="DN117" t="s">
        <v>3</v>
      </c>
      <c r="DO117">
        <v>0</v>
      </c>
    </row>
    <row r="118" spans="1:119" x14ac:dyDescent="0.2">
      <c r="A118">
        <f>ROW(Source!A72)</f>
        <v>72</v>
      </c>
      <c r="B118">
        <v>85057623</v>
      </c>
      <c r="C118">
        <v>85061083</v>
      </c>
      <c r="D118">
        <v>77379558</v>
      </c>
      <c r="E118">
        <v>1</v>
      </c>
      <c r="F118">
        <v>1</v>
      </c>
      <c r="G118">
        <v>1</v>
      </c>
      <c r="H118">
        <v>3</v>
      </c>
      <c r="I118" t="s">
        <v>84</v>
      </c>
      <c r="J118" t="s">
        <v>87</v>
      </c>
      <c r="K118" t="s">
        <v>85</v>
      </c>
      <c r="L118">
        <v>1346</v>
      </c>
      <c r="N118">
        <v>1009</v>
      </c>
      <c r="O118" t="s">
        <v>86</v>
      </c>
      <c r="P118" t="s">
        <v>86</v>
      </c>
      <c r="Q118">
        <v>1</v>
      </c>
      <c r="W118">
        <v>0</v>
      </c>
      <c r="X118">
        <v>1181962216</v>
      </c>
      <c r="Y118">
        <f t="shared" si="14"/>
        <v>0</v>
      </c>
      <c r="AA118">
        <v>188.92</v>
      </c>
      <c r="AB118">
        <v>0</v>
      </c>
      <c r="AC118">
        <v>0</v>
      </c>
      <c r="AD118">
        <v>0</v>
      </c>
      <c r="AE118">
        <v>174.93</v>
      </c>
      <c r="AF118">
        <v>0</v>
      </c>
      <c r="AG118">
        <v>0</v>
      </c>
      <c r="AH118">
        <v>0</v>
      </c>
      <c r="AI118">
        <v>1.08</v>
      </c>
      <c r="AJ118">
        <v>1</v>
      </c>
      <c r="AK118">
        <v>1</v>
      </c>
      <c r="AL118">
        <v>1</v>
      </c>
      <c r="AM118">
        <v>2</v>
      </c>
      <c r="AN118">
        <v>1</v>
      </c>
      <c r="AO118">
        <v>0</v>
      </c>
      <c r="AP118">
        <v>1</v>
      </c>
      <c r="AQ118">
        <v>0</v>
      </c>
      <c r="AR118">
        <v>0</v>
      </c>
      <c r="AS118" t="s">
        <v>3</v>
      </c>
      <c r="AT118">
        <v>0</v>
      </c>
      <c r="AU118" t="s">
        <v>3</v>
      </c>
      <c r="AV118">
        <v>0</v>
      </c>
      <c r="AW118">
        <v>2</v>
      </c>
      <c r="AX118">
        <v>85061109</v>
      </c>
      <c r="AY118">
        <v>1</v>
      </c>
      <c r="AZ118">
        <v>0</v>
      </c>
      <c r="BA118">
        <v>118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CV118">
        <v>0</v>
      </c>
      <c r="CW118">
        <v>0</v>
      </c>
      <c r="CX118">
        <f>ROUND(Y118*Source!I72,7)</f>
        <v>0</v>
      </c>
      <c r="CY118">
        <f t="shared" si="33"/>
        <v>188.92</v>
      </c>
      <c r="CZ118">
        <f t="shared" si="34"/>
        <v>174.93</v>
      </c>
      <c r="DA118">
        <f t="shared" si="35"/>
        <v>1.08</v>
      </c>
      <c r="DB118">
        <f t="shared" si="15"/>
        <v>0</v>
      </c>
      <c r="DC118">
        <f t="shared" si="16"/>
        <v>0</v>
      </c>
      <c r="DD118" t="s">
        <v>3</v>
      </c>
      <c r="DE118" t="s">
        <v>3</v>
      </c>
      <c r="DF118">
        <f>ROUND(ROUND(AE118*AI118,2)*CX118,2)</f>
        <v>0</v>
      </c>
      <c r="DG118">
        <f t="shared" si="32"/>
        <v>0</v>
      </c>
      <c r="DH118">
        <f t="shared" si="17"/>
        <v>0</v>
      </c>
      <c r="DI118">
        <f t="shared" si="18"/>
        <v>0</v>
      </c>
      <c r="DJ118">
        <f t="shared" si="36"/>
        <v>0</v>
      </c>
      <c r="DK118">
        <v>0</v>
      </c>
      <c r="DL118" t="s">
        <v>3</v>
      </c>
      <c r="DM118">
        <v>0</v>
      </c>
      <c r="DN118" t="s">
        <v>3</v>
      </c>
      <c r="DO118">
        <v>0</v>
      </c>
    </row>
    <row r="119" spans="1:119" x14ac:dyDescent="0.2">
      <c r="A119">
        <f>ROW(Source!A72)</f>
        <v>72</v>
      </c>
      <c r="B119">
        <v>85057623</v>
      </c>
      <c r="C119">
        <v>85061083</v>
      </c>
      <c r="D119">
        <v>77380691</v>
      </c>
      <c r="E119">
        <v>1</v>
      </c>
      <c r="F119">
        <v>1</v>
      </c>
      <c r="G119">
        <v>1</v>
      </c>
      <c r="H119">
        <v>3</v>
      </c>
      <c r="I119" t="s">
        <v>643</v>
      </c>
      <c r="J119" t="s">
        <v>644</v>
      </c>
      <c r="K119" t="s">
        <v>645</v>
      </c>
      <c r="L119">
        <v>1346</v>
      </c>
      <c r="N119">
        <v>1009</v>
      </c>
      <c r="O119" t="s">
        <v>86</v>
      </c>
      <c r="P119" t="s">
        <v>86</v>
      </c>
      <c r="Q119">
        <v>1</v>
      </c>
      <c r="W119">
        <v>0</v>
      </c>
      <c r="X119">
        <v>-130701290</v>
      </c>
      <c r="Y119">
        <f t="shared" si="14"/>
        <v>0.02</v>
      </c>
      <c r="AA119">
        <v>86.41</v>
      </c>
      <c r="AB119">
        <v>0</v>
      </c>
      <c r="AC119">
        <v>0</v>
      </c>
      <c r="AD119">
        <v>0</v>
      </c>
      <c r="AE119">
        <v>56.11</v>
      </c>
      <c r="AF119">
        <v>0</v>
      </c>
      <c r="AG119">
        <v>0</v>
      </c>
      <c r="AH119">
        <v>0</v>
      </c>
      <c r="AI119">
        <v>1.54</v>
      </c>
      <c r="AJ119">
        <v>1</v>
      </c>
      <c r="AK119">
        <v>1</v>
      </c>
      <c r="AL119">
        <v>1</v>
      </c>
      <c r="AM119">
        <v>2</v>
      </c>
      <c r="AN119">
        <v>0</v>
      </c>
      <c r="AO119">
        <v>0</v>
      </c>
      <c r="AP119">
        <v>1</v>
      </c>
      <c r="AQ119">
        <v>1</v>
      </c>
      <c r="AR119">
        <v>0</v>
      </c>
      <c r="AS119" t="s">
        <v>3</v>
      </c>
      <c r="AT119">
        <v>0.02</v>
      </c>
      <c r="AU119" t="s">
        <v>3</v>
      </c>
      <c r="AV119">
        <v>0</v>
      </c>
      <c r="AW119">
        <v>2</v>
      </c>
      <c r="AX119">
        <v>85061110</v>
      </c>
      <c r="AY119">
        <v>1</v>
      </c>
      <c r="AZ119">
        <v>0</v>
      </c>
      <c r="BA119">
        <v>119</v>
      </c>
      <c r="BB119">
        <v>1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1.1222000000000001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1</v>
      </c>
      <c r="BQ119">
        <v>1.1222000000000001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1</v>
      </c>
      <c r="CV119">
        <v>0</v>
      </c>
      <c r="CW119">
        <v>0</v>
      </c>
      <c r="CX119">
        <f>ROUND(Y119*Source!I72,7)</f>
        <v>0</v>
      </c>
      <c r="CY119">
        <f t="shared" si="33"/>
        <v>86.41</v>
      </c>
      <c r="CZ119">
        <f t="shared" si="34"/>
        <v>56.11</v>
      </c>
      <c r="DA119">
        <f t="shared" si="35"/>
        <v>1.54</v>
      </c>
      <c r="DB119">
        <f t="shared" si="15"/>
        <v>1.1200000000000001</v>
      </c>
      <c r="DC119">
        <f t="shared" si="16"/>
        <v>0</v>
      </c>
      <c r="DD119" t="s">
        <v>3</v>
      </c>
      <c r="DE119" t="s">
        <v>3</v>
      </c>
      <c r="DF119">
        <f>ROUND(ROUND(AE119*AI119,2)*CX119,2)</f>
        <v>0</v>
      </c>
      <c r="DG119">
        <f t="shared" si="32"/>
        <v>0</v>
      </c>
      <c r="DH119">
        <f t="shared" si="17"/>
        <v>0</v>
      </c>
      <c r="DI119">
        <f t="shared" si="18"/>
        <v>0</v>
      </c>
      <c r="DJ119">
        <f t="shared" si="36"/>
        <v>0</v>
      </c>
      <c r="DK119">
        <v>0</v>
      </c>
      <c r="DL119" t="s">
        <v>3</v>
      </c>
      <c r="DM119">
        <v>0</v>
      </c>
      <c r="DN119" t="s">
        <v>3</v>
      </c>
      <c r="DO119">
        <v>0</v>
      </c>
    </row>
    <row r="120" spans="1:119" x14ac:dyDescent="0.2">
      <c r="A120">
        <f>ROW(Source!A72)</f>
        <v>72</v>
      </c>
      <c r="B120">
        <v>85057623</v>
      </c>
      <c r="C120">
        <v>85061083</v>
      </c>
      <c r="D120">
        <v>77307872</v>
      </c>
      <c r="E120">
        <v>114</v>
      </c>
      <c r="F120">
        <v>1</v>
      </c>
      <c r="G120">
        <v>1</v>
      </c>
      <c r="H120">
        <v>3</v>
      </c>
      <c r="I120" t="s">
        <v>114</v>
      </c>
      <c r="J120" t="s">
        <v>3</v>
      </c>
      <c r="K120" t="s">
        <v>115</v>
      </c>
      <c r="L120">
        <v>1371</v>
      </c>
      <c r="N120">
        <v>1013</v>
      </c>
      <c r="O120" t="s">
        <v>43</v>
      </c>
      <c r="P120" t="s">
        <v>43</v>
      </c>
      <c r="Q120">
        <v>1</v>
      </c>
      <c r="W120">
        <v>0</v>
      </c>
      <c r="X120">
        <v>-1729700736</v>
      </c>
      <c r="Y120">
        <f t="shared" si="14"/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1</v>
      </c>
      <c r="AJ120">
        <v>1</v>
      </c>
      <c r="AK120">
        <v>1</v>
      </c>
      <c r="AL120">
        <v>1</v>
      </c>
      <c r="AM120">
        <v>-2</v>
      </c>
      <c r="AN120">
        <v>1</v>
      </c>
      <c r="AO120">
        <v>0</v>
      </c>
      <c r="AP120">
        <v>1</v>
      </c>
      <c r="AQ120">
        <v>0</v>
      </c>
      <c r="AR120">
        <v>0</v>
      </c>
      <c r="AS120" t="s">
        <v>3</v>
      </c>
      <c r="AT120">
        <v>0</v>
      </c>
      <c r="AU120" t="s">
        <v>3</v>
      </c>
      <c r="AV120">
        <v>0</v>
      </c>
      <c r="AW120">
        <v>2</v>
      </c>
      <c r="AX120">
        <v>85061111</v>
      </c>
      <c r="AY120">
        <v>1</v>
      </c>
      <c r="AZ120">
        <v>0</v>
      </c>
      <c r="BA120">
        <v>120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CV120">
        <v>0</v>
      </c>
      <c r="CW120">
        <v>0</v>
      </c>
      <c r="CX120">
        <f>ROUND(Y120*Source!I72,7)</f>
        <v>0</v>
      </c>
      <c r="CY120">
        <f t="shared" si="33"/>
        <v>0</v>
      </c>
      <c r="CZ120">
        <f t="shared" si="34"/>
        <v>0</v>
      </c>
      <c r="DA120">
        <f t="shared" si="35"/>
        <v>1</v>
      </c>
      <c r="DB120">
        <f t="shared" si="15"/>
        <v>0</v>
      </c>
      <c r="DC120">
        <f t="shared" si="16"/>
        <v>0</v>
      </c>
      <c r="DD120" t="s">
        <v>3</v>
      </c>
      <c r="DE120" t="s">
        <v>3</v>
      </c>
      <c r="DF120">
        <f>ROUND(ROUND(AE120,2)*CX120,2)</f>
        <v>0</v>
      </c>
      <c r="DG120">
        <f t="shared" si="32"/>
        <v>0</v>
      </c>
      <c r="DH120">
        <f t="shared" si="17"/>
        <v>0</v>
      </c>
      <c r="DI120">
        <f t="shared" si="18"/>
        <v>0</v>
      </c>
      <c r="DJ120">
        <f t="shared" si="36"/>
        <v>0</v>
      </c>
      <c r="DK120">
        <v>0</v>
      </c>
      <c r="DL120" t="s">
        <v>3</v>
      </c>
      <c r="DM120">
        <v>0</v>
      </c>
      <c r="DN120" t="s">
        <v>3</v>
      </c>
      <c r="DO120">
        <v>0</v>
      </c>
    </row>
    <row r="121" spans="1:119" x14ac:dyDescent="0.2">
      <c r="A121">
        <f>ROW(Source!A72)</f>
        <v>72</v>
      </c>
      <c r="B121">
        <v>85057623</v>
      </c>
      <c r="C121">
        <v>85061083</v>
      </c>
      <c r="D121">
        <v>77307877</v>
      </c>
      <c r="E121">
        <v>114</v>
      </c>
      <c r="F121">
        <v>1</v>
      </c>
      <c r="G121">
        <v>1</v>
      </c>
      <c r="H121">
        <v>3</v>
      </c>
      <c r="I121" t="s">
        <v>89</v>
      </c>
      <c r="J121" t="s">
        <v>3</v>
      </c>
      <c r="K121" t="s">
        <v>90</v>
      </c>
      <c r="L121">
        <v>1371</v>
      </c>
      <c r="N121">
        <v>1013</v>
      </c>
      <c r="O121" t="s">
        <v>43</v>
      </c>
      <c r="P121" t="s">
        <v>43</v>
      </c>
      <c r="Q121">
        <v>1</v>
      </c>
      <c r="W121">
        <v>0</v>
      </c>
      <c r="X121">
        <v>457934895</v>
      </c>
      <c r="Y121">
        <f t="shared" si="14"/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1</v>
      </c>
      <c r="AJ121">
        <v>1</v>
      </c>
      <c r="AK121">
        <v>1</v>
      </c>
      <c r="AL121">
        <v>1</v>
      </c>
      <c r="AM121">
        <v>-2</v>
      </c>
      <c r="AN121">
        <v>1</v>
      </c>
      <c r="AO121">
        <v>0</v>
      </c>
      <c r="AP121">
        <v>1</v>
      </c>
      <c r="AQ121">
        <v>0</v>
      </c>
      <c r="AR121">
        <v>0</v>
      </c>
      <c r="AS121" t="s">
        <v>3</v>
      </c>
      <c r="AT121">
        <v>0</v>
      </c>
      <c r="AU121" t="s">
        <v>3</v>
      </c>
      <c r="AV121">
        <v>0</v>
      </c>
      <c r="AW121">
        <v>2</v>
      </c>
      <c r="AX121">
        <v>85061112</v>
      </c>
      <c r="AY121">
        <v>1</v>
      </c>
      <c r="AZ121">
        <v>0</v>
      </c>
      <c r="BA121">
        <v>121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CV121">
        <v>0</v>
      </c>
      <c r="CW121">
        <v>0</v>
      </c>
      <c r="CX121">
        <f>ROUND(Y121*Source!I72,7)</f>
        <v>0</v>
      </c>
      <c r="CY121">
        <f t="shared" si="33"/>
        <v>0</v>
      </c>
      <c r="CZ121">
        <f t="shared" si="34"/>
        <v>0</v>
      </c>
      <c r="DA121">
        <f t="shared" si="35"/>
        <v>1</v>
      </c>
      <c r="DB121">
        <f t="shared" si="15"/>
        <v>0</v>
      </c>
      <c r="DC121">
        <f t="shared" si="16"/>
        <v>0</v>
      </c>
      <c r="DD121" t="s">
        <v>3</v>
      </c>
      <c r="DE121" t="s">
        <v>3</v>
      </c>
      <c r="DF121">
        <f>ROUND(ROUND(AE121,2)*CX121,2)</f>
        <v>0</v>
      </c>
      <c r="DG121">
        <f t="shared" si="32"/>
        <v>0</v>
      </c>
      <c r="DH121">
        <f t="shared" si="17"/>
        <v>0</v>
      </c>
      <c r="DI121">
        <f t="shared" si="18"/>
        <v>0</v>
      </c>
      <c r="DJ121">
        <f t="shared" si="36"/>
        <v>0</v>
      </c>
      <c r="DK121">
        <v>0</v>
      </c>
      <c r="DL121" t="s">
        <v>3</v>
      </c>
      <c r="DM121">
        <v>0</v>
      </c>
      <c r="DN121" t="s">
        <v>3</v>
      </c>
      <c r="DO121">
        <v>0</v>
      </c>
    </row>
    <row r="122" spans="1:119" x14ac:dyDescent="0.2">
      <c r="A122">
        <f>ROW(Source!A72)</f>
        <v>72</v>
      </c>
      <c r="B122">
        <v>85057623</v>
      </c>
      <c r="C122">
        <v>85061083</v>
      </c>
      <c r="D122">
        <v>77308556</v>
      </c>
      <c r="E122">
        <v>114</v>
      </c>
      <c r="F122">
        <v>1</v>
      </c>
      <c r="G122">
        <v>1</v>
      </c>
      <c r="H122">
        <v>3</v>
      </c>
      <c r="I122" t="s">
        <v>92</v>
      </c>
      <c r="J122" t="s">
        <v>3</v>
      </c>
      <c r="K122" t="s">
        <v>93</v>
      </c>
      <c r="L122">
        <v>1348</v>
      </c>
      <c r="N122">
        <v>1009</v>
      </c>
      <c r="O122" t="s">
        <v>94</v>
      </c>
      <c r="P122" t="s">
        <v>94</v>
      </c>
      <c r="Q122">
        <v>1000</v>
      </c>
      <c r="W122">
        <v>0</v>
      </c>
      <c r="X122">
        <v>1602794472</v>
      </c>
      <c r="Y122">
        <f t="shared" si="14"/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1</v>
      </c>
      <c r="AJ122">
        <v>1</v>
      </c>
      <c r="AK122">
        <v>1</v>
      </c>
      <c r="AL122">
        <v>1</v>
      </c>
      <c r="AM122">
        <v>-2</v>
      </c>
      <c r="AN122">
        <v>1</v>
      </c>
      <c r="AO122">
        <v>0</v>
      </c>
      <c r="AP122">
        <v>1</v>
      </c>
      <c r="AQ122">
        <v>0</v>
      </c>
      <c r="AR122">
        <v>0</v>
      </c>
      <c r="AS122" t="s">
        <v>3</v>
      </c>
      <c r="AT122">
        <v>0</v>
      </c>
      <c r="AU122" t="s">
        <v>3</v>
      </c>
      <c r="AV122">
        <v>0</v>
      </c>
      <c r="AW122">
        <v>2</v>
      </c>
      <c r="AX122">
        <v>85061113</v>
      </c>
      <c r="AY122">
        <v>1</v>
      </c>
      <c r="AZ122">
        <v>0</v>
      </c>
      <c r="BA122">
        <v>122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CV122">
        <v>0</v>
      </c>
      <c r="CW122">
        <v>0</v>
      </c>
      <c r="CX122">
        <f>ROUND(Y122*Source!I72,7)</f>
        <v>0</v>
      </c>
      <c r="CY122">
        <f t="shared" si="33"/>
        <v>0</v>
      </c>
      <c r="CZ122">
        <f t="shared" si="34"/>
        <v>0</v>
      </c>
      <c r="DA122">
        <f t="shared" si="35"/>
        <v>1</v>
      </c>
      <c r="DB122">
        <f t="shared" si="15"/>
        <v>0</v>
      </c>
      <c r="DC122">
        <f t="shared" si="16"/>
        <v>0</v>
      </c>
      <c r="DD122" t="s">
        <v>3</v>
      </c>
      <c r="DE122" t="s">
        <v>3</v>
      </c>
      <c r="DF122">
        <f>ROUND(ROUND(AE122,2)*CX122,2)</f>
        <v>0</v>
      </c>
      <c r="DG122">
        <f t="shared" si="32"/>
        <v>0</v>
      </c>
      <c r="DH122">
        <f t="shared" si="17"/>
        <v>0</v>
      </c>
      <c r="DI122">
        <f t="shared" si="18"/>
        <v>0</v>
      </c>
      <c r="DJ122">
        <f t="shared" si="36"/>
        <v>0</v>
      </c>
      <c r="DK122">
        <v>0</v>
      </c>
      <c r="DL122" t="s">
        <v>3</v>
      </c>
      <c r="DM122">
        <v>0</v>
      </c>
      <c r="DN122" t="s">
        <v>3</v>
      </c>
      <c r="DO122">
        <v>0</v>
      </c>
    </row>
    <row r="123" spans="1:119" x14ac:dyDescent="0.2">
      <c r="A123">
        <f>ROW(Source!A72)</f>
        <v>72</v>
      </c>
      <c r="B123">
        <v>85057623</v>
      </c>
      <c r="C123">
        <v>85061083</v>
      </c>
      <c r="D123">
        <v>77308705</v>
      </c>
      <c r="E123">
        <v>114</v>
      </c>
      <c r="F123">
        <v>1</v>
      </c>
      <c r="G123">
        <v>1</v>
      </c>
      <c r="H123">
        <v>3</v>
      </c>
      <c r="I123" t="s">
        <v>96</v>
      </c>
      <c r="J123" t="s">
        <v>3</v>
      </c>
      <c r="K123" t="s">
        <v>97</v>
      </c>
      <c r="L123">
        <v>1346</v>
      </c>
      <c r="N123">
        <v>1009</v>
      </c>
      <c r="O123" t="s">
        <v>86</v>
      </c>
      <c r="P123" t="s">
        <v>86</v>
      </c>
      <c r="Q123">
        <v>1</v>
      </c>
      <c r="W123">
        <v>0</v>
      </c>
      <c r="X123">
        <v>-1111733769</v>
      </c>
      <c r="Y123">
        <f t="shared" si="14"/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1</v>
      </c>
      <c r="AJ123">
        <v>1</v>
      </c>
      <c r="AK123">
        <v>1</v>
      </c>
      <c r="AL123">
        <v>1</v>
      </c>
      <c r="AM123">
        <v>-2</v>
      </c>
      <c r="AN123">
        <v>1</v>
      </c>
      <c r="AO123">
        <v>0</v>
      </c>
      <c r="AP123">
        <v>1</v>
      </c>
      <c r="AQ123">
        <v>0</v>
      </c>
      <c r="AR123">
        <v>0</v>
      </c>
      <c r="AS123" t="s">
        <v>3</v>
      </c>
      <c r="AT123">
        <v>0</v>
      </c>
      <c r="AU123" t="s">
        <v>3</v>
      </c>
      <c r="AV123">
        <v>0</v>
      </c>
      <c r="AW123">
        <v>2</v>
      </c>
      <c r="AX123">
        <v>85061114</v>
      </c>
      <c r="AY123">
        <v>1</v>
      </c>
      <c r="AZ123">
        <v>0</v>
      </c>
      <c r="BA123">
        <v>123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CV123">
        <v>0</v>
      </c>
      <c r="CW123">
        <v>0</v>
      </c>
      <c r="CX123">
        <f>ROUND(Y123*Source!I72,7)</f>
        <v>0</v>
      </c>
      <c r="CY123">
        <f t="shared" si="33"/>
        <v>0</v>
      </c>
      <c r="CZ123">
        <f t="shared" si="34"/>
        <v>0</v>
      </c>
      <c r="DA123">
        <f t="shared" si="35"/>
        <v>1</v>
      </c>
      <c r="DB123">
        <f t="shared" si="15"/>
        <v>0</v>
      </c>
      <c r="DC123">
        <f t="shared" si="16"/>
        <v>0</v>
      </c>
      <c r="DD123" t="s">
        <v>3</v>
      </c>
      <c r="DE123" t="s">
        <v>3</v>
      </c>
      <c r="DF123">
        <f>ROUND(ROUND(AE123,2)*CX123,2)</f>
        <v>0</v>
      </c>
      <c r="DG123">
        <f t="shared" si="32"/>
        <v>0</v>
      </c>
      <c r="DH123">
        <f t="shared" si="17"/>
        <v>0</v>
      </c>
      <c r="DI123">
        <f t="shared" si="18"/>
        <v>0</v>
      </c>
      <c r="DJ123">
        <f t="shared" si="36"/>
        <v>0</v>
      </c>
      <c r="DK123">
        <v>0</v>
      </c>
      <c r="DL123" t="s">
        <v>3</v>
      </c>
      <c r="DM123">
        <v>0</v>
      </c>
      <c r="DN123" t="s">
        <v>3</v>
      </c>
      <c r="DO123">
        <v>0</v>
      </c>
    </row>
    <row r="124" spans="1:119" x14ac:dyDescent="0.2">
      <c r="A124">
        <f>ROW(Source!A72)</f>
        <v>72</v>
      </c>
      <c r="B124">
        <v>85057623</v>
      </c>
      <c r="C124">
        <v>85061083</v>
      </c>
      <c r="D124">
        <v>77309038</v>
      </c>
      <c r="E124">
        <v>114</v>
      </c>
      <c r="F124">
        <v>1</v>
      </c>
      <c r="G124">
        <v>1</v>
      </c>
      <c r="H124">
        <v>3</v>
      </c>
      <c r="I124" t="s">
        <v>99</v>
      </c>
      <c r="J124" t="s">
        <v>3</v>
      </c>
      <c r="K124" t="s">
        <v>100</v>
      </c>
      <c r="L124">
        <v>1348</v>
      </c>
      <c r="N124">
        <v>1009</v>
      </c>
      <c r="O124" t="s">
        <v>94</v>
      </c>
      <c r="P124" t="s">
        <v>94</v>
      </c>
      <c r="Q124">
        <v>1000</v>
      </c>
      <c r="W124">
        <v>0</v>
      </c>
      <c r="X124">
        <v>1613753229</v>
      </c>
      <c r="Y124">
        <f t="shared" si="14"/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1</v>
      </c>
      <c r="AJ124">
        <v>1</v>
      </c>
      <c r="AK124">
        <v>1</v>
      </c>
      <c r="AL124">
        <v>1</v>
      </c>
      <c r="AM124">
        <v>-2</v>
      </c>
      <c r="AN124">
        <v>1</v>
      </c>
      <c r="AO124">
        <v>0</v>
      </c>
      <c r="AP124">
        <v>1</v>
      </c>
      <c r="AQ124">
        <v>0</v>
      </c>
      <c r="AR124">
        <v>0</v>
      </c>
      <c r="AS124" t="s">
        <v>3</v>
      </c>
      <c r="AT124">
        <v>0</v>
      </c>
      <c r="AU124" t="s">
        <v>3</v>
      </c>
      <c r="AV124">
        <v>0</v>
      </c>
      <c r="AW124">
        <v>2</v>
      </c>
      <c r="AX124">
        <v>85061115</v>
      </c>
      <c r="AY124">
        <v>1</v>
      </c>
      <c r="AZ124">
        <v>0</v>
      </c>
      <c r="BA124">
        <v>124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CV124">
        <v>0</v>
      </c>
      <c r="CW124">
        <v>0</v>
      </c>
      <c r="CX124">
        <f>ROUND(Y124*Source!I72,7)</f>
        <v>0</v>
      </c>
      <c r="CY124">
        <f t="shared" si="33"/>
        <v>0</v>
      </c>
      <c r="CZ124">
        <f t="shared" si="34"/>
        <v>0</v>
      </c>
      <c r="DA124">
        <f t="shared" si="35"/>
        <v>1</v>
      </c>
      <c r="DB124">
        <f t="shared" si="15"/>
        <v>0</v>
      </c>
      <c r="DC124">
        <f t="shared" si="16"/>
        <v>0</v>
      </c>
      <c r="DD124" t="s">
        <v>3</v>
      </c>
      <c r="DE124" t="s">
        <v>3</v>
      </c>
      <c r="DF124">
        <f>ROUND(ROUND(AE124,2)*CX124,2)</f>
        <v>0</v>
      </c>
      <c r="DG124">
        <f t="shared" si="32"/>
        <v>0</v>
      </c>
      <c r="DH124">
        <f t="shared" si="17"/>
        <v>0</v>
      </c>
      <c r="DI124">
        <f t="shared" si="18"/>
        <v>0</v>
      </c>
      <c r="DJ124">
        <f t="shared" si="36"/>
        <v>0</v>
      </c>
      <c r="DK124">
        <v>0</v>
      </c>
      <c r="DL124" t="s">
        <v>3</v>
      </c>
      <c r="DM124">
        <v>0</v>
      </c>
      <c r="DN124" t="s">
        <v>3</v>
      </c>
      <c r="DO124">
        <v>0</v>
      </c>
    </row>
    <row r="125" spans="1:119" x14ac:dyDescent="0.2">
      <c r="A125">
        <f>ROW(Source!A72)</f>
        <v>72</v>
      </c>
      <c r="B125">
        <v>85057623</v>
      </c>
      <c r="C125">
        <v>85061083</v>
      </c>
      <c r="D125">
        <v>77397232</v>
      </c>
      <c r="E125">
        <v>1</v>
      </c>
      <c r="F125">
        <v>1</v>
      </c>
      <c r="G125">
        <v>1</v>
      </c>
      <c r="H125">
        <v>3</v>
      </c>
      <c r="I125" t="s">
        <v>646</v>
      </c>
      <c r="J125" t="s">
        <v>658</v>
      </c>
      <c r="K125" t="s">
        <v>648</v>
      </c>
      <c r="L125">
        <v>1348</v>
      </c>
      <c r="N125">
        <v>1009</v>
      </c>
      <c r="O125" t="s">
        <v>94</v>
      </c>
      <c r="P125" t="s">
        <v>94</v>
      </c>
      <c r="Q125">
        <v>1000</v>
      </c>
      <c r="W125">
        <v>0</v>
      </c>
      <c r="X125">
        <v>-460826109</v>
      </c>
      <c r="Y125">
        <f t="shared" si="14"/>
        <v>0</v>
      </c>
      <c r="AA125">
        <v>88222.16</v>
      </c>
      <c r="AB125">
        <v>0</v>
      </c>
      <c r="AC125">
        <v>0</v>
      </c>
      <c r="AD125">
        <v>0</v>
      </c>
      <c r="AE125">
        <v>61265.39</v>
      </c>
      <c r="AF125">
        <v>0</v>
      </c>
      <c r="AG125">
        <v>0</v>
      </c>
      <c r="AH125">
        <v>0</v>
      </c>
      <c r="AI125">
        <v>1.44</v>
      </c>
      <c r="AJ125">
        <v>1</v>
      </c>
      <c r="AK125">
        <v>1</v>
      </c>
      <c r="AL125">
        <v>1</v>
      </c>
      <c r="AM125">
        <v>2</v>
      </c>
      <c r="AN125">
        <v>0</v>
      </c>
      <c r="AO125">
        <v>0</v>
      </c>
      <c r="AP125">
        <v>1</v>
      </c>
      <c r="AQ125">
        <v>1</v>
      </c>
      <c r="AR125">
        <v>0</v>
      </c>
      <c r="AS125" t="s">
        <v>3</v>
      </c>
      <c r="AT125">
        <v>0</v>
      </c>
      <c r="AU125" t="s">
        <v>3</v>
      </c>
      <c r="AV125">
        <v>0</v>
      </c>
      <c r="AW125">
        <v>2</v>
      </c>
      <c r="AX125">
        <v>85061116</v>
      </c>
      <c r="AY125">
        <v>1</v>
      </c>
      <c r="AZ125">
        <v>6144</v>
      </c>
      <c r="BA125">
        <v>125</v>
      </c>
      <c r="BB125">
        <v>1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CV125">
        <v>0</v>
      </c>
      <c r="CW125">
        <v>0</v>
      </c>
      <c r="CX125">
        <f>ROUND(Y125*Source!I72,7)</f>
        <v>0</v>
      </c>
      <c r="CY125">
        <f t="shared" si="33"/>
        <v>88222.16</v>
      </c>
      <c r="CZ125">
        <f t="shared" si="34"/>
        <v>61265.39</v>
      </c>
      <c r="DA125">
        <f t="shared" si="35"/>
        <v>1.44</v>
      </c>
      <c r="DB125">
        <f t="shared" si="15"/>
        <v>0</v>
      </c>
      <c r="DC125">
        <f t="shared" si="16"/>
        <v>0</v>
      </c>
      <c r="DD125" t="s">
        <v>3</v>
      </c>
      <c r="DE125" t="s">
        <v>3</v>
      </c>
      <c r="DF125">
        <f>ROUND(ROUND(AE125*AI125,2)*CX125,2)</f>
        <v>0</v>
      </c>
      <c r="DG125">
        <f t="shared" si="32"/>
        <v>0</v>
      </c>
      <c r="DH125">
        <f t="shared" si="17"/>
        <v>0</v>
      </c>
      <c r="DI125">
        <f t="shared" si="18"/>
        <v>0</v>
      </c>
      <c r="DJ125">
        <f t="shared" si="36"/>
        <v>0</v>
      </c>
      <c r="DK125">
        <v>0</v>
      </c>
      <c r="DL125" t="s">
        <v>3</v>
      </c>
      <c r="DM125">
        <v>0</v>
      </c>
      <c r="DN125" t="s">
        <v>3</v>
      </c>
      <c r="DO125">
        <v>0</v>
      </c>
    </row>
    <row r="126" spans="1:119" x14ac:dyDescent="0.2">
      <c r="A126">
        <f>ROW(Source!A72)</f>
        <v>72</v>
      </c>
      <c r="B126">
        <v>85057623</v>
      </c>
      <c r="C126">
        <v>85061083</v>
      </c>
      <c r="D126">
        <v>77397258</v>
      </c>
      <c r="E126">
        <v>1</v>
      </c>
      <c r="F126">
        <v>1</v>
      </c>
      <c r="G126">
        <v>1</v>
      </c>
      <c r="H126">
        <v>3</v>
      </c>
      <c r="I126" t="s">
        <v>649</v>
      </c>
      <c r="J126" t="s">
        <v>650</v>
      </c>
      <c r="K126" t="s">
        <v>651</v>
      </c>
      <c r="L126">
        <v>1348</v>
      </c>
      <c r="N126">
        <v>1009</v>
      </c>
      <c r="O126" t="s">
        <v>94</v>
      </c>
      <c r="P126" t="s">
        <v>94</v>
      </c>
      <c r="Q126">
        <v>1000</v>
      </c>
      <c r="W126">
        <v>0</v>
      </c>
      <c r="X126">
        <v>1215516986</v>
      </c>
      <c r="Y126">
        <f t="shared" si="14"/>
        <v>1E-4</v>
      </c>
      <c r="AA126">
        <v>103227.06</v>
      </c>
      <c r="AB126">
        <v>0</v>
      </c>
      <c r="AC126">
        <v>0</v>
      </c>
      <c r="AD126">
        <v>0</v>
      </c>
      <c r="AE126">
        <v>80020.98</v>
      </c>
      <c r="AF126">
        <v>0</v>
      </c>
      <c r="AG126">
        <v>0</v>
      </c>
      <c r="AH126">
        <v>0</v>
      </c>
      <c r="AI126">
        <v>1.29</v>
      </c>
      <c r="AJ126">
        <v>1</v>
      </c>
      <c r="AK126">
        <v>1</v>
      </c>
      <c r="AL126">
        <v>1</v>
      </c>
      <c r="AM126">
        <v>2</v>
      </c>
      <c r="AN126">
        <v>0</v>
      </c>
      <c r="AO126">
        <v>0</v>
      </c>
      <c r="AP126">
        <v>1</v>
      </c>
      <c r="AQ126">
        <v>1</v>
      </c>
      <c r="AR126">
        <v>0</v>
      </c>
      <c r="AS126" t="s">
        <v>3</v>
      </c>
      <c r="AT126">
        <v>1E-4</v>
      </c>
      <c r="AU126" t="s">
        <v>3</v>
      </c>
      <c r="AV126">
        <v>0</v>
      </c>
      <c r="AW126">
        <v>2</v>
      </c>
      <c r="AX126">
        <v>85061117</v>
      </c>
      <c r="AY126">
        <v>1</v>
      </c>
      <c r="AZ126">
        <v>0</v>
      </c>
      <c r="BA126">
        <v>126</v>
      </c>
      <c r="BB126">
        <v>1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8.0020980000000002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1</v>
      </c>
      <c r="BQ126">
        <v>8.0020980000000002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1</v>
      </c>
      <c r="CV126">
        <v>0</v>
      </c>
      <c r="CW126">
        <v>0</v>
      </c>
      <c r="CX126">
        <f>ROUND(Y126*Source!I72,7)</f>
        <v>0</v>
      </c>
      <c r="CY126">
        <f t="shared" si="33"/>
        <v>103227.06</v>
      </c>
      <c r="CZ126">
        <f t="shared" si="34"/>
        <v>80020.98</v>
      </c>
      <c r="DA126">
        <f t="shared" si="35"/>
        <v>1.29</v>
      </c>
      <c r="DB126">
        <f t="shared" si="15"/>
        <v>8</v>
      </c>
      <c r="DC126">
        <f t="shared" si="16"/>
        <v>0</v>
      </c>
      <c r="DD126" t="s">
        <v>3</v>
      </c>
      <c r="DE126" t="s">
        <v>3</v>
      </c>
      <c r="DF126">
        <f>ROUND(ROUND(AE126*AI126,2)*CX126,2)</f>
        <v>0</v>
      </c>
      <c r="DG126">
        <f t="shared" si="32"/>
        <v>0</v>
      </c>
      <c r="DH126">
        <f t="shared" si="17"/>
        <v>0</v>
      </c>
      <c r="DI126">
        <f t="shared" si="18"/>
        <v>0</v>
      </c>
      <c r="DJ126">
        <f t="shared" si="36"/>
        <v>0</v>
      </c>
      <c r="DK126">
        <v>0</v>
      </c>
      <c r="DL126" t="s">
        <v>3</v>
      </c>
      <c r="DM126">
        <v>0</v>
      </c>
      <c r="DN126" t="s">
        <v>3</v>
      </c>
      <c r="DO126">
        <v>0</v>
      </c>
    </row>
    <row r="127" spans="1:119" x14ac:dyDescent="0.2">
      <c r="A127">
        <f>ROW(Source!A72)</f>
        <v>72</v>
      </c>
      <c r="B127">
        <v>85057623</v>
      </c>
      <c r="C127">
        <v>85061083</v>
      </c>
      <c r="D127">
        <v>77404679</v>
      </c>
      <c r="E127">
        <v>1</v>
      </c>
      <c r="F127">
        <v>1</v>
      </c>
      <c r="G127">
        <v>1</v>
      </c>
      <c r="H127">
        <v>3</v>
      </c>
      <c r="I127" t="s">
        <v>652</v>
      </c>
      <c r="J127" t="s">
        <v>653</v>
      </c>
      <c r="K127" t="s">
        <v>654</v>
      </c>
      <c r="L127">
        <v>1425</v>
      </c>
      <c r="N127">
        <v>1013</v>
      </c>
      <c r="O127" t="s">
        <v>191</v>
      </c>
      <c r="P127" t="s">
        <v>191</v>
      </c>
      <c r="Q127">
        <v>1</v>
      </c>
      <c r="W127">
        <v>0</v>
      </c>
      <c r="X127">
        <v>600080833</v>
      </c>
      <c r="Y127">
        <f t="shared" si="14"/>
        <v>0</v>
      </c>
      <c r="AA127">
        <v>1351.57</v>
      </c>
      <c r="AB127">
        <v>0</v>
      </c>
      <c r="AC127">
        <v>0</v>
      </c>
      <c r="AD127">
        <v>0</v>
      </c>
      <c r="AE127">
        <v>1031.73</v>
      </c>
      <c r="AF127">
        <v>0</v>
      </c>
      <c r="AG127">
        <v>0</v>
      </c>
      <c r="AH127">
        <v>0</v>
      </c>
      <c r="AI127">
        <v>1.31</v>
      </c>
      <c r="AJ127">
        <v>1</v>
      </c>
      <c r="AK127">
        <v>1</v>
      </c>
      <c r="AL127">
        <v>1</v>
      </c>
      <c r="AM127">
        <v>2</v>
      </c>
      <c r="AN127">
        <v>0</v>
      </c>
      <c r="AO127">
        <v>0</v>
      </c>
      <c r="AP127">
        <v>1</v>
      </c>
      <c r="AQ127">
        <v>1</v>
      </c>
      <c r="AR127">
        <v>0</v>
      </c>
      <c r="AS127" t="s">
        <v>3</v>
      </c>
      <c r="AT127">
        <v>0</v>
      </c>
      <c r="AU127" t="s">
        <v>3</v>
      </c>
      <c r="AV127">
        <v>0</v>
      </c>
      <c r="AW127">
        <v>2</v>
      </c>
      <c r="AX127">
        <v>85061118</v>
      </c>
      <c r="AY127">
        <v>1</v>
      </c>
      <c r="AZ127">
        <v>6144</v>
      </c>
      <c r="BA127">
        <v>127</v>
      </c>
      <c r="BB127">
        <v>1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CV127">
        <v>0</v>
      </c>
      <c r="CW127">
        <v>0</v>
      </c>
      <c r="CX127">
        <f>ROUND(Y127*Source!I72,7)</f>
        <v>0</v>
      </c>
      <c r="CY127">
        <f t="shared" si="33"/>
        <v>1351.57</v>
      </c>
      <c r="CZ127">
        <f t="shared" si="34"/>
        <v>1031.73</v>
      </c>
      <c r="DA127">
        <f t="shared" si="35"/>
        <v>1.31</v>
      </c>
      <c r="DB127">
        <f t="shared" si="15"/>
        <v>0</v>
      </c>
      <c r="DC127">
        <f t="shared" si="16"/>
        <v>0</v>
      </c>
      <c r="DD127" t="s">
        <v>3</v>
      </c>
      <c r="DE127" t="s">
        <v>3</v>
      </c>
      <c r="DF127">
        <f>ROUND(ROUND(AE127*AI127,2)*CX127,2)</f>
        <v>0</v>
      </c>
      <c r="DG127">
        <f t="shared" si="32"/>
        <v>0</v>
      </c>
      <c r="DH127">
        <f t="shared" si="17"/>
        <v>0</v>
      </c>
      <c r="DI127">
        <f t="shared" si="18"/>
        <v>0</v>
      </c>
      <c r="DJ127">
        <f t="shared" si="36"/>
        <v>0</v>
      </c>
      <c r="DK127">
        <v>0</v>
      </c>
      <c r="DL127" t="s">
        <v>3</v>
      </c>
      <c r="DM127">
        <v>0</v>
      </c>
      <c r="DN127" t="s">
        <v>3</v>
      </c>
      <c r="DO127">
        <v>0</v>
      </c>
    </row>
    <row r="128" spans="1:119" x14ac:dyDescent="0.2">
      <c r="A128">
        <f>ROW(Source!A72)</f>
        <v>72</v>
      </c>
      <c r="B128">
        <v>85057623</v>
      </c>
      <c r="C128">
        <v>85061083</v>
      </c>
      <c r="D128">
        <v>77311321</v>
      </c>
      <c r="E128">
        <v>114</v>
      </c>
      <c r="F128">
        <v>1</v>
      </c>
      <c r="G128">
        <v>1</v>
      </c>
      <c r="H128">
        <v>3</v>
      </c>
      <c r="I128" t="s">
        <v>102</v>
      </c>
      <c r="J128" t="s">
        <v>3</v>
      </c>
      <c r="K128" t="s">
        <v>103</v>
      </c>
      <c r="L128">
        <v>1371</v>
      </c>
      <c r="N128">
        <v>1013</v>
      </c>
      <c r="O128" t="s">
        <v>43</v>
      </c>
      <c r="P128" t="s">
        <v>43</v>
      </c>
      <c r="Q128">
        <v>1</v>
      </c>
      <c r="W128">
        <v>0</v>
      </c>
      <c r="X128">
        <v>-950997571</v>
      </c>
      <c r="Y128">
        <f t="shared" si="14"/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1</v>
      </c>
      <c r="AJ128">
        <v>1</v>
      </c>
      <c r="AK128">
        <v>1</v>
      </c>
      <c r="AL128">
        <v>1</v>
      </c>
      <c r="AM128">
        <v>-2</v>
      </c>
      <c r="AN128">
        <v>1</v>
      </c>
      <c r="AO128">
        <v>0</v>
      </c>
      <c r="AP128">
        <v>1</v>
      </c>
      <c r="AQ128">
        <v>0</v>
      </c>
      <c r="AR128">
        <v>0</v>
      </c>
      <c r="AS128" t="s">
        <v>3</v>
      </c>
      <c r="AT128">
        <v>0</v>
      </c>
      <c r="AU128" t="s">
        <v>3</v>
      </c>
      <c r="AV128">
        <v>0</v>
      </c>
      <c r="AW128">
        <v>2</v>
      </c>
      <c r="AX128">
        <v>85061119</v>
      </c>
      <c r="AY128">
        <v>1</v>
      </c>
      <c r="AZ128">
        <v>0</v>
      </c>
      <c r="BA128">
        <v>128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CV128">
        <v>0</v>
      </c>
      <c r="CW128">
        <v>0</v>
      </c>
      <c r="CX128">
        <f>ROUND(Y128*Source!I72,7)</f>
        <v>0</v>
      </c>
      <c r="CY128">
        <f t="shared" si="33"/>
        <v>0</v>
      </c>
      <c r="CZ128">
        <f t="shared" si="34"/>
        <v>0</v>
      </c>
      <c r="DA128">
        <f t="shared" si="35"/>
        <v>1</v>
      </c>
      <c r="DB128">
        <f t="shared" si="15"/>
        <v>0</v>
      </c>
      <c r="DC128">
        <f t="shared" si="16"/>
        <v>0</v>
      </c>
      <c r="DD128" t="s">
        <v>3</v>
      </c>
      <c r="DE128" t="s">
        <v>3</v>
      </c>
      <c r="DF128">
        <f t="shared" ref="DF128:DF134" si="37">ROUND(ROUND(AE128,2)*CX128,2)</f>
        <v>0</v>
      </c>
      <c r="DG128">
        <f t="shared" si="32"/>
        <v>0</v>
      </c>
      <c r="DH128">
        <f t="shared" si="17"/>
        <v>0</v>
      </c>
      <c r="DI128">
        <f t="shared" si="18"/>
        <v>0</v>
      </c>
      <c r="DJ128">
        <f t="shared" si="36"/>
        <v>0</v>
      </c>
      <c r="DK128">
        <v>0</v>
      </c>
      <c r="DL128" t="s">
        <v>3</v>
      </c>
      <c r="DM128">
        <v>0</v>
      </c>
      <c r="DN128" t="s">
        <v>3</v>
      </c>
      <c r="DO128">
        <v>0</v>
      </c>
    </row>
    <row r="129" spans="1:119" x14ac:dyDescent="0.2">
      <c r="A129">
        <f>ROW(Source!A72)</f>
        <v>72</v>
      </c>
      <c r="B129">
        <v>85057623</v>
      </c>
      <c r="C129">
        <v>85061083</v>
      </c>
      <c r="D129">
        <v>77311366</v>
      </c>
      <c r="E129">
        <v>114</v>
      </c>
      <c r="F129">
        <v>1</v>
      </c>
      <c r="G129">
        <v>1</v>
      </c>
      <c r="H129">
        <v>3</v>
      </c>
      <c r="I129" t="s">
        <v>105</v>
      </c>
      <c r="J129" t="s">
        <v>3</v>
      </c>
      <c r="K129" t="s">
        <v>106</v>
      </c>
      <c r="L129">
        <v>1371</v>
      </c>
      <c r="N129">
        <v>1013</v>
      </c>
      <c r="O129" t="s">
        <v>43</v>
      </c>
      <c r="P129" t="s">
        <v>43</v>
      </c>
      <c r="Q129">
        <v>1</v>
      </c>
      <c r="W129">
        <v>0</v>
      </c>
      <c r="X129">
        <v>-320198552</v>
      </c>
      <c r="Y129">
        <f t="shared" ref="Y129:Y192" si="38">AT129</f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1</v>
      </c>
      <c r="AJ129">
        <v>1</v>
      </c>
      <c r="AK129">
        <v>1</v>
      </c>
      <c r="AL129">
        <v>1</v>
      </c>
      <c r="AM129">
        <v>-2</v>
      </c>
      <c r="AN129">
        <v>1</v>
      </c>
      <c r="AO129">
        <v>0</v>
      </c>
      <c r="AP129">
        <v>1</v>
      </c>
      <c r="AQ129">
        <v>0</v>
      </c>
      <c r="AR129">
        <v>0</v>
      </c>
      <c r="AS129" t="s">
        <v>3</v>
      </c>
      <c r="AT129">
        <v>0</v>
      </c>
      <c r="AU129" t="s">
        <v>3</v>
      </c>
      <c r="AV129">
        <v>0</v>
      </c>
      <c r="AW129">
        <v>2</v>
      </c>
      <c r="AX129">
        <v>85061120</v>
      </c>
      <c r="AY129">
        <v>1</v>
      </c>
      <c r="AZ129">
        <v>0</v>
      </c>
      <c r="BA129">
        <v>129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CV129">
        <v>0</v>
      </c>
      <c r="CW129">
        <v>0</v>
      </c>
      <c r="CX129">
        <f>ROUND(Y129*Source!I72,7)</f>
        <v>0</v>
      </c>
      <c r="CY129">
        <f t="shared" si="33"/>
        <v>0</v>
      </c>
      <c r="CZ129">
        <f t="shared" si="34"/>
        <v>0</v>
      </c>
      <c r="DA129">
        <f t="shared" si="35"/>
        <v>1</v>
      </c>
      <c r="DB129">
        <f t="shared" ref="DB129:DB192" si="39">ROUND(ROUND(AT129*CZ129,2),2)</f>
        <v>0</v>
      </c>
      <c r="DC129">
        <f t="shared" ref="DC129:DC192" si="40">ROUND(ROUND(AT129*AG129,2),2)</f>
        <v>0</v>
      </c>
      <c r="DD129" t="s">
        <v>3</v>
      </c>
      <c r="DE129" t="s">
        <v>3</v>
      </c>
      <c r="DF129">
        <f t="shared" si="37"/>
        <v>0</v>
      </c>
      <c r="DG129">
        <f t="shared" si="32"/>
        <v>0</v>
      </c>
      <c r="DH129">
        <f t="shared" ref="DH129:DH192" si="41">ROUND(ROUND(AG129,2)*CX129,2)</f>
        <v>0</v>
      </c>
      <c r="DI129">
        <f t="shared" ref="DI129:DI192" si="42">ROUND(ROUND(AH129,2)*CX129,2)</f>
        <v>0</v>
      </c>
      <c r="DJ129">
        <f t="shared" si="36"/>
        <v>0</v>
      </c>
      <c r="DK129">
        <v>0</v>
      </c>
      <c r="DL129" t="s">
        <v>3</v>
      </c>
      <c r="DM129">
        <v>0</v>
      </c>
      <c r="DN129" t="s">
        <v>3</v>
      </c>
      <c r="DO129">
        <v>0</v>
      </c>
    </row>
    <row r="130" spans="1:119" x14ac:dyDescent="0.2">
      <c r="A130">
        <f>ROW(Source!A72)</f>
        <v>72</v>
      </c>
      <c r="B130">
        <v>85057623</v>
      </c>
      <c r="C130">
        <v>85061083</v>
      </c>
      <c r="D130">
        <v>77311370</v>
      </c>
      <c r="E130">
        <v>114</v>
      </c>
      <c r="F130">
        <v>1</v>
      </c>
      <c r="G130">
        <v>1</v>
      </c>
      <c r="H130">
        <v>3</v>
      </c>
      <c r="I130" t="s">
        <v>108</v>
      </c>
      <c r="J130" t="s">
        <v>3</v>
      </c>
      <c r="K130" t="s">
        <v>109</v>
      </c>
      <c r="L130">
        <v>1371</v>
      </c>
      <c r="N130">
        <v>1013</v>
      </c>
      <c r="O130" t="s">
        <v>43</v>
      </c>
      <c r="P130" t="s">
        <v>43</v>
      </c>
      <c r="Q130">
        <v>1</v>
      </c>
      <c r="W130">
        <v>0</v>
      </c>
      <c r="X130">
        <v>326010188</v>
      </c>
      <c r="Y130">
        <f t="shared" si="38"/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1</v>
      </c>
      <c r="AJ130">
        <v>1</v>
      </c>
      <c r="AK130">
        <v>1</v>
      </c>
      <c r="AL130">
        <v>1</v>
      </c>
      <c r="AM130">
        <v>-2</v>
      </c>
      <c r="AN130">
        <v>1</v>
      </c>
      <c r="AO130">
        <v>0</v>
      </c>
      <c r="AP130">
        <v>1</v>
      </c>
      <c r="AQ130">
        <v>0</v>
      </c>
      <c r="AR130">
        <v>0</v>
      </c>
      <c r="AS130" t="s">
        <v>3</v>
      </c>
      <c r="AT130">
        <v>0</v>
      </c>
      <c r="AU130" t="s">
        <v>3</v>
      </c>
      <c r="AV130">
        <v>0</v>
      </c>
      <c r="AW130">
        <v>2</v>
      </c>
      <c r="AX130">
        <v>85061121</v>
      </c>
      <c r="AY130">
        <v>1</v>
      </c>
      <c r="AZ130">
        <v>0</v>
      </c>
      <c r="BA130">
        <v>130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CV130">
        <v>0</v>
      </c>
      <c r="CW130">
        <v>0</v>
      </c>
      <c r="CX130">
        <f>ROUND(Y130*Source!I72,7)</f>
        <v>0</v>
      </c>
      <c r="CY130">
        <f t="shared" si="33"/>
        <v>0</v>
      </c>
      <c r="CZ130">
        <f t="shared" si="34"/>
        <v>0</v>
      </c>
      <c r="DA130">
        <f t="shared" si="35"/>
        <v>1</v>
      </c>
      <c r="DB130">
        <f t="shared" si="39"/>
        <v>0</v>
      </c>
      <c r="DC130">
        <f t="shared" si="40"/>
        <v>0</v>
      </c>
      <c r="DD130" t="s">
        <v>3</v>
      </c>
      <c r="DE130" t="s">
        <v>3</v>
      </c>
      <c r="DF130">
        <f t="shared" si="37"/>
        <v>0</v>
      </c>
      <c r="DG130">
        <f t="shared" si="32"/>
        <v>0</v>
      </c>
      <c r="DH130">
        <f t="shared" si="41"/>
        <v>0</v>
      </c>
      <c r="DI130">
        <f t="shared" si="42"/>
        <v>0</v>
      </c>
      <c r="DJ130">
        <f t="shared" si="36"/>
        <v>0</v>
      </c>
      <c r="DK130">
        <v>0</v>
      </c>
      <c r="DL130" t="s">
        <v>3</v>
      </c>
      <c r="DM130">
        <v>0</v>
      </c>
      <c r="DN130" t="s">
        <v>3</v>
      </c>
      <c r="DO130">
        <v>0</v>
      </c>
    </row>
    <row r="131" spans="1:119" x14ac:dyDescent="0.2">
      <c r="A131">
        <f>ROW(Source!A92)</f>
        <v>92</v>
      </c>
      <c r="B131">
        <v>85057682</v>
      </c>
      <c r="C131">
        <v>85061132</v>
      </c>
      <c r="D131">
        <v>77306356</v>
      </c>
      <c r="E131">
        <v>114</v>
      </c>
      <c r="F131">
        <v>1</v>
      </c>
      <c r="G131">
        <v>1</v>
      </c>
      <c r="H131">
        <v>1</v>
      </c>
      <c r="I131" t="s">
        <v>591</v>
      </c>
      <c r="J131" t="s">
        <v>3</v>
      </c>
      <c r="K131" t="s">
        <v>592</v>
      </c>
      <c r="L131">
        <v>1191</v>
      </c>
      <c r="N131">
        <v>1013</v>
      </c>
      <c r="O131" t="s">
        <v>593</v>
      </c>
      <c r="P131" t="s">
        <v>593</v>
      </c>
      <c r="Q131">
        <v>1</v>
      </c>
      <c r="W131">
        <v>0</v>
      </c>
      <c r="X131">
        <v>32079103</v>
      </c>
      <c r="Y131">
        <f t="shared" si="38"/>
        <v>9</v>
      </c>
      <c r="AA131">
        <v>0</v>
      </c>
      <c r="AB131">
        <v>0</v>
      </c>
      <c r="AC131">
        <v>0</v>
      </c>
      <c r="AD131">
        <v>748.18</v>
      </c>
      <c r="AE131">
        <v>0</v>
      </c>
      <c r="AF131">
        <v>0</v>
      </c>
      <c r="AG131">
        <v>0</v>
      </c>
      <c r="AH131">
        <v>748.18</v>
      </c>
      <c r="AI131">
        <v>1</v>
      </c>
      <c r="AJ131">
        <v>1</v>
      </c>
      <c r="AK131">
        <v>1</v>
      </c>
      <c r="AL131">
        <v>1</v>
      </c>
      <c r="AM131">
        <v>-2</v>
      </c>
      <c r="AN131">
        <v>0</v>
      </c>
      <c r="AO131">
        <v>0</v>
      </c>
      <c r="AP131">
        <v>1</v>
      </c>
      <c r="AQ131">
        <v>1</v>
      </c>
      <c r="AR131">
        <v>0</v>
      </c>
      <c r="AS131" t="s">
        <v>3</v>
      </c>
      <c r="AT131">
        <v>9</v>
      </c>
      <c r="AU131" t="s">
        <v>3</v>
      </c>
      <c r="AV131">
        <v>1</v>
      </c>
      <c r="AW131">
        <v>2</v>
      </c>
      <c r="AX131">
        <v>85061153</v>
      </c>
      <c r="AY131">
        <v>2</v>
      </c>
      <c r="AZ131">
        <v>131072</v>
      </c>
      <c r="BA131">
        <v>131</v>
      </c>
      <c r="BB131">
        <v>1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6733.62</v>
      </c>
      <c r="BN131">
        <v>9</v>
      </c>
      <c r="BO131">
        <v>0</v>
      </c>
      <c r="BP131">
        <v>1</v>
      </c>
      <c r="BQ131">
        <v>0</v>
      </c>
      <c r="BR131">
        <v>0</v>
      </c>
      <c r="BS131">
        <v>0</v>
      </c>
      <c r="BT131">
        <v>6733.62</v>
      </c>
      <c r="BU131">
        <v>9</v>
      </c>
      <c r="BV131">
        <v>0</v>
      </c>
      <c r="BW131">
        <v>1</v>
      </c>
      <c r="CU131">
        <f>ROUND(AT131*Source!I92*AH131*AL131,2)</f>
        <v>0</v>
      </c>
      <c r="CV131">
        <f>ROUND(Y131*Source!I92,7)</f>
        <v>0</v>
      </c>
      <c r="CW131">
        <v>0</v>
      </c>
      <c r="CX131">
        <f>ROUND(Y131*Source!I92,7)</f>
        <v>0</v>
      </c>
      <c r="CY131">
        <f>AD131</f>
        <v>748.18</v>
      </c>
      <c r="CZ131">
        <f>AH131</f>
        <v>748.18</v>
      </c>
      <c r="DA131">
        <f>AL131</f>
        <v>1</v>
      </c>
      <c r="DB131">
        <f t="shared" si="39"/>
        <v>6733.62</v>
      </c>
      <c r="DC131">
        <f t="shared" si="40"/>
        <v>0</v>
      </c>
      <c r="DD131" t="s">
        <v>3</v>
      </c>
      <c r="DE131" t="s">
        <v>3</v>
      </c>
      <c r="DF131">
        <f t="shared" si="37"/>
        <v>0</v>
      </c>
      <c r="DG131">
        <f t="shared" si="32"/>
        <v>0</v>
      </c>
      <c r="DH131">
        <f t="shared" si="41"/>
        <v>0</v>
      </c>
      <c r="DI131">
        <f t="shared" si="42"/>
        <v>0</v>
      </c>
      <c r="DJ131">
        <f>DI131</f>
        <v>0</v>
      </c>
      <c r="DK131">
        <v>1</v>
      </c>
      <c r="DL131" t="s">
        <v>3</v>
      </c>
      <c r="DM131">
        <v>0</v>
      </c>
      <c r="DN131" t="s">
        <v>3</v>
      </c>
      <c r="DO131">
        <v>0</v>
      </c>
    </row>
    <row r="132" spans="1:119" x14ac:dyDescent="0.2">
      <c r="A132">
        <f>ROW(Source!A92)</f>
        <v>92</v>
      </c>
      <c r="B132">
        <v>85057682</v>
      </c>
      <c r="C132">
        <v>85061132</v>
      </c>
      <c r="D132">
        <v>77306545</v>
      </c>
      <c r="E132">
        <v>114</v>
      </c>
      <c r="F132">
        <v>1</v>
      </c>
      <c r="G132">
        <v>1</v>
      </c>
      <c r="H132">
        <v>1</v>
      </c>
      <c r="I132" t="s">
        <v>601</v>
      </c>
      <c r="J132" t="s">
        <v>3</v>
      </c>
      <c r="K132" t="s">
        <v>602</v>
      </c>
      <c r="L132">
        <v>1191</v>
      </c>
      <c r="N132">
        <v>1013</v>
      </c>
      <c r="O132" t="s">
        <v>593</v>
      </c>
      <c r="P132" t="s">
        <v>593</v>
      </c>
      <c r="Q132">
        <v>1</v>
      </c>
      <c r="W132">
        <v>0</v>
      </c>
      <c r="X132">
        <v>-1417349443</v>
      </c>
      <c r="Y132">
        <f t="shared" si="38"/>
        <v>3.21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1</v>
      </c>
      <c r="AJ132">
        <v>1</v>
      </c>
      <c r="AK132">
        <v>1</v>
      </c>
      <c r="AL132">
        <v>1</v>
      </c>
      <c r="AM132">
        <v>-2</v>
      </c>
      <c r="AN132">
        <v>0</v>
      </c>
      <c r="AO132">
        <v>0</v>
      </c>
      <c r="AP132">
        <v>1</v>
      </c>
      <c r="AQ132">
        <v>1</v>
      </c>
      <c r="AR132">
        <v>0</v>
      </c>
      <c r="AS132" t="s">
        <v>3</v>
      </c>
      <c r="AT132">
        <v>3.21</v>
      </c>
      <c r="AU132" t="s">
        <v>3</v>
      </c>
      <c r="AV132">
        <v>2</v>
      </c>
      <c r="AW132">
        <v>2</v>
      </c>
      <c r="AX132">
        <v>85061154</v>
      </c>
      <c r="AY132">
        <v>1</v>
      </c>
      <c r="AZ132">
        <v>0</v>
      </c>
      <c r="BA132">
        <v>132</v>
      </c>
      <c r="BB132">
        <v>1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CV132">
        <v>0</v>
      </c>
      <c r="CW132">
        <v>0</v>
      </c>
      <c r="CX132">
        <f>ROUND(Y132*Source!I92,7)</f>
        <v>0</v>
      </c>
      <c r="CY132">
        <f>AD132</f>
        <v>0</v>
      </c>
      <c r="CZ132">
        <f>AH132</f>
        <v>0</v>
      </c>
      <c r="DA132">
        <f>AL132</f>
        <v>1</v>
      </c>
      <c r="DB132">
        <f t="shared" si="39"/>
        <v>0</v>
      </c>
      <c r="DC132">
        <f t="shared" si="40"/>
        <v>0</v>
      </c>
      <c r="DD132" t="s">
        <v>3</v>
      </c>
      <c r="DE132" t="s">
        <v>3</v>
      </c>
      <c r="DF132">
        <f t="shared" si="37"/>
        <v>0</v>
      </c>
      <c r="DG132">
        <f t="shared" si="32"/>
        <v>0</v>
      </c>
      <c r="DH132">
        <f t="shared" si="41"/>
        <v>0</v>
      </c>
      <c r="DI132">
        <f t="shared" si="42"/>
        <v>0</v>
      </c>
      <c r="DJ132">
        <f>DI132</f>
        <v>0</v>
      </c>
      <c r="DK132">
        <v>0</v>
      </c>
      <c r="DL132" t="s">
        <v>3</v>
      </c>
      <c r="DM132">
        <v>0</v>
      </c>
      <c r="DN132" t="s">
        <v>3</v>
      </c>
      <c r="DO132">
        <v>0</v>
      </c>
    </row>
    <row r="133" spans="1:119" x14ac:dyDescent="0.2">
      <c r="A133">
        <f>ROW(Source!A92)</f>
        <v>92</v>
      </c>
      <c r="B133">
        <v>85057682</v>
      </c>
      <c r="C133">
        <v>85061132</v>
      </c>
      <c r="D133">
        <v>77430875</v>
      </c>
      <c r="E133">
        <v>1</v>
      </c>
      <c r="F133">
        <v>1</v>
      </c>
      <c r="G133">
        <v>1</v>
      </c>
      <c r="H133">
        <v>2</v>
      </c>
      <c r="I133" t="s">
        <v>631</v>
      </c>
      <c r="J133" t="s">
        <v>632</v>
      </c>
      <c r="K133" t="s">
        <v>633</v>
      </c>
      <c r="L133">
        <v>1368</v>
      </c>
      <c r="N133">
        <v>1011</v>
      </c>
      <c r="O133" t="s">
        <v>606</v>
      </c>
      <c r="P133" t="s">
        <v>606</v>
      </c>
      <c r="Q133">
        <v>1</v>
      </c>
      <c r="W133">
        <v>0</v>
      </c>
      <c r="X133">
        <v>1146632698</v>
      </c>
      <c r="Y133">
        <f t="shared" si="38"/>
        <v>2.6</v>
      </c>
      <c r="AA133">
        <v>0</v>
      </c>
      <c r="AB133">
        <v>2736.29</v>
      </c>
      <c r="AC133">
        <v>932.95</v>
      </c>
      <c r="AD133">
        <v>0</v>
      </c>
      <c r="AE133">
        <v>0</v>
      </c>
      <c r="AF133">
        <v>2088.77</v>
      </c>
      <c r="AG133">
        <v>932.95</v>
      </c>
      <c r="AH133">
        <v>0</v>
      </c>
      <c r="AI133">
        <v>1</v>
      </c>
      <c r="AJ133">
        <v>1.31</v>
      </c>
      <c r="AK133">
        <v>1</v>
      </c>
      <c r="AL133">
        <v>1</v>
      </c>
      <c r="AM133">
        <v>2</v>
      </c>
      <c r="AN133">
        <v>0</v>
      </c>
      <c r="AO133">
        <v>0</v>
      </c>
      <c r="AP133">
        <v>1</v>
      </c>
      <c r="AQ133">
        <v>1</v>
      </c>
      <c r="AR133">
        <v>0</v>
      </c>
      <c r="AS133" t="s">
        <v>3</v>
      </c>
      <c r="AT133">
        <v>2.6</v>
      </c>
      <c r="AU133" t="s">
        <v>3</v>
      </c>
      <c r="AV133">
        <v>1</v>
      </c>
      <c r="AW133">
        <v>2</v>
      </c>
      <c r="AX133">
        <v>85061155</v>
      </c>
      <c r="AY133">
        <v>2</v>
      </c>
      <c r="AZ133">
        <v>65536</v>
      </c>
      <c r="BA133">
        <v>133</v>
      </c>
      <c r="BB133">
        <v>1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5430.8020000000006</v>
      </c>
      <c r="BL133">
        <v>2425.67</v>
      </c>
      <c r="BM133">
        <v>0</v>
      </c>
      <c r="BN133">
        <v>0</v>
      </c>
      <c r="BO133">
        <v>2.6</v>
      </c>
      <c r="BP133">
        <v>1</v>
      </c>
      <c r="BQ133">
        <v>0</v>
      </c>
      <c r="BR133">
        <v>5430.8020000000006</v>
      </c>
      <c r="BS133">
        <v>2425.67</v>
      </c>
      <c r="BT133">
        <v>0</v>
      </c>
      <c r="BU133">
        <v>0</v>
      </c>
      <c r="BV133">
        <v>2.6</v>
      </c>
      <c r="BW133">
        <v>1</v>
      </c>
      <c r="CV133">
        <v>0</v>
      </c>
      <c r="CW133">
        <f>ROUND(Y133*Source!I92*DO133,7)</f>
        <v>0</v>
      </c>
      <c r="CX133">
        <f>ROUND(Y133*Source!I92,7)</f>
        <v>0</v>
      </c>
      <c r="CY133">
        <f>AB133</f>
        <v>2736.29</v>
      </c>
      <c r="CZ133">
        <f>AF133</f>
        <v>2088.77</v>
      </c>
      <c r="DA133">
        <f>AJ133</f>
        <v>1.31</v>
      </c>
      <c r="DB133">
        <f t="shared" si="39"/>
        <v>5430.8</v>
      </c>
      <c r="DC133">
        <f t="shared" si="40"/>
        <v>2425.67</v>
      </c>
      <c r="DD133" t="s">
        <v>3</v>
      </c>
      <c r="DE133" t="s">
        <v>3</v>
      </c>
      <c r="DF133">
        <f t="shared" si="37"/>
        <v>0</v>
      </c>
      <c r="DG133">
        <f>ROUND(ROUND(AF133*AJ133,2)*CX133,2)</f>
        <v>0</v>
      </c>
      <c r="DH133">
        <f t="shared" si="41"/>
        <v>0</v>
      </c>
      <c r="DI133">
        <f t="shared" si="42"/>
        <v>0</v>
      </c>
      <c r="DJ133">
        <f>DG133+DH133</f>
        <v>0</v>
      </c>
      <c r="DK133">
        <v>0</v>
      </c>
      <c r="DL133" t="s">
        <v>616</v>
      </c>
      <c r="DM133">
        <v>5</v>
      </c>
      <c r="DN133" t="s">
        <v>593</v>
      </c>
      <c r="DO133">
        <v>1</v>
      </c>
    </row>
    <row r="134" spans="1:119" x14ac:dyDescent="0.2">
      <c r="A134">
        <f>ROW(Source!A92)</f>
        <v>92</v>
      </c>
      <c r="B134">
        <v>85057682</v>
      </c>
      <c r="C134">
        <v>85061132</v>
      </c>
      <c r="D134">
        <v>77431879</v>
      </c>
      <c r="E134">
        <v>1</v>
      </c>
      <c r="F134">
        <v>1</v>
      </c>
      <c r="G134">
        <v>1</v>
      </c>
      <c r="H134">
        <v>2</v>
      </c>
      <c r="I134" t="s">
        <v>634</v>
      </c>
      <c r="J134" t="s">
        <v>635</v>
      </c>
      <c r="K134" t="s">
        <v>636</v>
      </c>
      <c r="L134">
        <v>1368</v>
      </c>
      <c r="N134">
        <v>1011</v>
      </c>
      <c r="O134" t="s">
        <v>606</v>
      </c>
      <c r="P134" t="s">
        <v>606</v>
      </c>
      <c r="Q134">
        <v>1</v>
      </c>
      <c r="W134">
        <v>0</v>
      </c>
      <c r="X134">
        <v>-1152394969</v>
      </c>
      <c r="Y134">
        <f t="shared" si="38"/>
        <v>0.61</v>
      </c>
      <c r="AA134">
        <v>0</v>
      </c>
      <c r="AB134">
        <v>641.70000000000005</v>
      </c>
      <c r="AC134">
        <v>811.79</v>
      </c>
      <c r="AD134">
        <v>0</v>
      </c>
      <c r="AE134">
        <v>0</v>
      </c>
      <c r="AF134">
        <v>641.70000000000005</v>
      </c>
      <c r="AG134">
        <v>811.79</v>
      </c>
      <c r="AH134">
        <v>0</v>
      </c>
      <c r="AI134">
        <v>1</v>
      </c>
      <c r="AJ134">
        <v>1</v>
      </c>
      <c r="AK134">
        <v>1</v>
      </c>
      <c r="AL134">
        <v>1</v>
      </c>
      <c r="AM134">
        <v>-2</v>
      </c>
      <c r="AN134">
        <v>0</v>
      </c>
      <c r="AO134">
        <v>0</v>
      </c>
      <c r="AP134">
        <v>1</v>
      </c>
      <c r="AQ134">
        <v>1</v>
      </c>
      <c r="AR134">
        <v>0</v>
      </c>
      <c r="AS134" t="s">
        <v>3</v>
      </c>
      <c r="AT134">
        <v>0.61</v>
      </c>
      <c r="AU134" t="s">
        <v>3</v>
      </c>
      <c r="AV134">
        <v>1</v>
      </c>
      <c r="AW134">
        <v>2</v>
      </c>
      <c r="AX134">
        <v>85061156</v>
      </c>
      <c r="AY134">
        <v>1</v>
      </c>
      <c r="AZ134">
        <v>0</v>
      </c>
      <c r="BA134">
        <v>134</v>
      </c>
      <c r="BB134">
        <v>1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391.43700000000001</v>
      </c>
      <c r="BL134">
        <v>495.19189999999998</v>
      </c>
      <c r="BM134">
        <v>0</v>
      </c>
      <c r="BN134">
        <v>0</v>
      </c>
      <c r="BO134">
        <v>0.61</v>
      </c>
      <c r="BP134">
        <v>1</v>
      </c>
      <c r="BQ134">
        <v>0</v>
      </c>
      <c r="BR134">
        <v>391.43700000000001</v>
      </c>
      <c r="BS134">
        <v>495.19189999999998</v>
      </c>
      <c r="BT134">
        <v>0</v>
      </c>
      <c r="BU134">
        <v>0</v>
      </c>
      <c r="BV134">
        <v>0.61</v>
      </c>
      <c r="BW134">
        <v>1</v>
      </c>
      <c r="CV134">
        <v>0</v>
      </c>
      <c r="CW134">
        <f>ROUND(Y134*Source!I92*DO134,7)</f>
        <v>0</v>
      </c>
      <c r="CX134">
        <f>ROUND(Y134*Source!I92,7)</f>
        <v>0</v>
      </c>
      <c r="CY134">
        <f>AB134</f>
        <v>641.70000000000005</v>
      </c>
      <c r="CZ134">
        <f>AF134</f>
        <v>641.70000000000005</v>
      </c>
      <c r="DA134">
        <f>AJ134</f>
        <v>1</v>
      </c>
      <c r="DB134">
        <f t="shared" si="39"/>
        <v>391.44</v>
      </c>
      <c r="DC134">
        <f t="shared" si="40"/>
        <v>495.19</v>
      </c>
      <c r="DD134" t="s">
        <v>3</v>
      </c>
      <c r="DE134" t="s">
        <v>3</v>
      </c>
      <c r="DF134">
        <f t="shared" si="37"/>
        <v>0</v>
      </c>
      <c r="DG134">
        <f t="shared" ref="DG134:DG152" si="43">ROUND(ROUND(AF134,2)*CX134,2)</f>
        <v>0</v>
      </c>
      <c r="DH134">
        <f t="shared" si="41"/>
        <v>0</v>
      </c>
      <c r="DI134">
        <f t="shared" si="42"/>
        <v>0</v>
      </c>
      <c r="DJ134">
        <f>DG134+DH134</f>
        <v>0</v>
      </c>
      <c r="DK134">
        <v>1</v>
      </c>
      <c r="DL134" t="s">
        <v>630</v>
      </c>
      <c r="DM134">
        <v>4</v>
      </c>
      <c r="DN134" t="s">
        <v>593</v>
      </c>
      <c r="DO134">
        <v>1</v>
      </c>
    </row>
    <row r="135" spans="1:119" x14ac:dyDescent="0.2">
      <c r="A135">
        <f>ROW(Source!A92)</f>
        <v>92</v>
      </c>
      <c r="B135">
        <v>85057682</v>
      </c>
      <c r="C135">
        <v>85061132</v>
      </c>
      <c r="D135">
        <v>77375900</v>
      </c>
      <c r="E135">
        <v>1</v>
      </c>
      <c r="F135">
        <v>1</v>
      </c>
      <c r="G135">
        <v>1</v>
      </c>
      <c r="H135">
        <v>3</v>
      </c>
      <c r="I135" t="s">
        <v>637</v>
      </c>
      <c r="J135" t="s">
        <v>657</v>
      </c>
      <c r="K135" t="s">
        <v>639</v>
      </c>
      <c r="L135">
        <v>1346</v>
      </c>
      <c r="N135">
        <v>1009</v>
      </c>
      <c r="O135" t="s">
        <v>86</v>
      </c>
      <c r="P135" t="s">
        <v>86</v>
      </c>
      <c r="Q135">
        <v>1</v>
      </c>
      <c r="W135">
        <v>0</v>
      </c>
      <c r="X135">
        <v>-1628490559</v>
      </c>
      <c r="Y135">
        <f t="shared" si="38"/>
        <v>0.1</v>
      </c>
      <c r="AA135">
        <v>381.26</v>
      </c>
      <c r="AB135">
        <v>0</v>
      </c>
      <c r="AC135">
        <v>0</v>
      </c>
      <c r="AD135">
        <v>0</v>
      </c>
      <c r="AE135">
        <v>238.29</v>
      </c>
      <c r="AF135">
        <v>0</v>
      </c>
      <c r="AG135">
        <v>0</v>
      </c>
      <c r="AH135">
        <v>0</v>
      </c>
      <c r="AI135">
        <v>1.6</v>
      </c>
      <c r="AJ135">
        <v>1</v>
      </c>
      <c r="AK135">
        <v>1</v>
      </c>
      <c r="AL135">
        <v>1</v>
      </c>
      <c r="AM135">
        <v>2</v>
      </c>
      <c r="AN135">
        <v>0</v>
      </c>
      <c r="AO135">
        <v>0</v>
      </c>
      <c r="AP135">
        <v>1</v>
      </c>
      <c r="AQ135">
        <v>1</v>
      </c>
      <c r="AR135">
        <v>0</v>
      </c>
      <c r="AS135" t="s">
        <v>3</v>
      </c>
      <c r="AT135">
        <v>0.1</v>
      </c>
      <c r="AU135" t="s">
        <v>3</v>
      </c>
      <c r="AV135">
        <v>0</v>
      </c>
      <c r="AW135">
        <v>2</v>
      </c>
      <c r="AX135">
        <v>85061157</v>
      </c>
      <c r="AY135">
        <v>1</v>
      </c>
      <c r="AZ135">
        <v>0</v>
      </c>
      <c r="BA135">
        <v>135</v>
      </c>
      <c r="BB135">
        <v>1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23.829000000000001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1</v>
      </c>
      <c r="BQ135">
        <v>23.829000000000001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1</v>
      </c>
      <c r="CV135">
        <v>0</v>
      </c>
      <c r="CW135">
        <v>0</v>
      </c>
      <c r="CX135">
        <f>ROUND(Y135*Source!I92,7)</f>
        <v>0</v>
      </c>
      <c r="CY135">
        <f t="shared" ref="CY135:CY150" si="44">AA135</f>
        <v>381.26</v>
      </c>
      <c r="CZ135">
        <f t="shared" ref="CZ135:CZ150" si="45">AE135</f>
        <v>238.29</v>
      </c>
      <c r="DA135">
        <f t="shared" ref="DA135:DA150" si="46">AI135</f>
        <v>1.6</v>
      </c>
      <c r="DB135">
        <f t="shared" si="39"/>
        <v>23.83</v>
      </c>
      <c r="DC135">
        <f t="shared" si="40"/>
        <v>0</v>
      </c>
      <c r="DD135" t="s">
        <v>3</v>
      </c>
      <c r="DE135" t="s">
        <v>3</v>
      </c>
      <c r="DF135">
        <f>ROUND(ROUND(AE135*AI135,2)*CX135,2)</f>
        <v>0</v>
      </c>
      <c r="DG135">
        <f t="shared" si="43"/>
        <v>0</v>
      </c>
      <c r="DH135">
        <f t="shared" si="41"/>
        <v>0</v>
      </c>
      <c r="DI135">
        <f t="shared" si="42"/>
        <v>0</v>
      </c>
      <c r="DJ135">
        <f t="shared" ref="DJ135:DJ150" si="47">DF135</f>
        <v>0</v>
      </c>
      <c r="DK135">
        <v>0</v>
      </c>
      <c r="DL135" t="s">
        <v>3</v>
      </c>
      <c r="DM135">
        <v>0</v>
      </c>
      <c r="DN135" t="s">
        <v>3</v>
      </c>
      <c r="DO135">
        <v>0</v>
      </c>
    </row>
    <row r="136" spans="1:119" x14ac:dyDescent="0.2">
      <c r="A136">
        <f>ROW(Source!A92)</f>
        <v>92</v>
      </c>
      <c r="B136">
        <v>85057682</v>
      </c>
      <c r="C136">
        <v>85061132</v>
      </c>
      <c r="D136">
        <v>77375907</v>
      </c>
      <c r="E136">
        <v>1</v>
      </c>
      <c r="F136">
        <v>1</v>
      </c>
      <c r="G136">
        <v>1</v>
      </c>
      <c r="H136">
        <v>3</v>
      </c>
      <c r="I136" t="s">
        <v>640</v>
      </c>
      <c r="J136" t="s">
        <v>641</v>
      </c>
      <c r="K136" t="s">
        <v>642</v>
      </c>
      <c r="L136">
        <v>1346</v>
      </c>
      <c r="N136">
        <v>1009</v>
      </c>
      <c r="O136" t="s">
        <v>86</v>
      </c>
      <c r="P136" t="s">
        <v>86</v>
      </c>
      <c r="Q136">
        <v>1</v>
      </c>
      <c r="W136">
        <v>0</v>
      </c>
      <c r="X136">
        <v>-479354107</v>
      </c>
      <c r="Y136">
        <f t="shared" si="38"/>
        <v>0.03</v>
      </c>
      <c r="AA136">
        <v>93.65</v>
      </c>
      <c r="AB136">
        <v>0</v>
      </c>
      <c r="AC136">
        <v>0</v>
      </c>
      <c r="AD136">
        <v>0</v>
      </c>
      <c r="AE136">
        <v>58.53</v>
      </c>
      <c r="AF136">
        <v>0</v>
      </c>
      <c r="AG136">
        <v>0</v>
      </c>
      <c r="AH136">
        <v>0</v>
      </c>
      <c r="AI136">
        <v>1.6</v>
      </c>
      <c r="AJ136">
        <v>1</v>
      </c>
      <c r="AK136">
        <v>1</v>
      </c>
      <c r="AL136">
        <v>1</v>
      </c>
      <c r="AM136">
        <v>2</v>
      </c>
      <c r="AN136">
        <v>0</v>
      </c>
      <c r="AO136">
        <v>0</v>
      </c>
      <c r="AP136">
        <v>1</v>
      </c>
      <c r="AQ136">
        <v>1</v>
      </c>
      <c r="AR136">
        <v>0</v>
      </c>
      <c r="AS136" t="s">
        <v>3</v>
      </c>
      <c r="AT136">
        <v>0.03</v>
      </c>
      <c r="AU136" t="s">
        <v>3</v>
      </c>
      <c r="AV136">
        <v>0</v>
      </c>
      <c r="AW136">
        <v>2</v>
      </c>
      <c r="AX136">
        <v>85061158</v>
      </c>
      <c r="AY136">
        <v>1</v>
      </c>
      <c r="AZ136">
        <v>0</v>
      </c>
      <c r="BA136">
        <v>136</v>
      </c>
      <c r="BB136">
        <v>1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1.7559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1</v>
      </c>
      <c r="BQ136">
        <v>1.7559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1</v>
      </c>
      <c r="CV136">
        <v>0</v>
      </c>
      <c r="CW136">
        <v>0</v>
      </c>
      <c r="CX136">
        <f>ROUND(Y136*Source!I92,7)</f>
        <v>0</v>
      </c>
      <c r="CY136">
        <f t="shared" si="44"/>
        <v>93.65</v>
      </c>
      <c r="CZ136">
        <f t="shared" si="45"/>
        <v>58.53</v>
      </c>
      <c r="DA136">
        <f t="shared" si="46"/>
        <v>1.6</v>
      </c>
      <c r="DB136">
        <f t="shared" si="39"/>
        <v>1.76</v>
      </c>
      <c r="DC136">
        <f t="shared" si="40"/>
        <v>0</v>
      </c>
      <c r="DD136" t="s">
        <v>3</v>
      </c>
      <c r="DE136" t="s">
        <v>3</v>
      </c>
      <c r="DF136">
        <f>ROUND(ROUND(AE136*AI136,2)*CX136,2)</f>
        <v>0</v>
      </c>
      <c r="DG136">
        <f t="shared" si="43"/>
        <v>0</v>
      </c>
      <c r="DH136">
        <f t="shared" si="41"/>
        <v>0</v>
      </c>
      <c r="DI136">
        <f t="shared" si="42"/>
        <v>0</v>
      </c>
      <c r="DJ136">
        <f t="shared" si="47"/>
        <v>0</v>
      </c>
      <c r="DK136">
        <v>0</v>
      </c>
      <c r="DL136" t="s">
        <v>3</v>
      </c>
      <c r="DM136">
        <v>0</v>
      </c>
      <c r="DN136" t="s">
        <v>3</v>
      </c>
      <c r="DO136">
        <v>0</v>
      </c>
    </row>
    <row r="137" spans="1:119" x14ac:dyDescent="0.2">
      <c r="A137">
        <f>ROW(Source!A92)</f>
        <v>92</v>
      </c>
      <c r="B137">
        <v>85057682</v>
      </c>
      <c r="C137">
        <v>85061132</v>
      </c>
      <c r="D137">
        <v>77379558</v>
      </c>
      <c r="E137">
        <v>1</v>
      </c>
      <c r="F137">
        <v>1</v>
      </c>
      <c r="G137">
        <v>1</v>
      </c>
      <c r="H137">
        <v>3</v>
      </c>
      <c r="I137" t="s">
        <v>84</v>
      </c>
      <c r="J137" t="s">
        <v>87</v>
      </c>
      <c r="K137" t="s">
        <v>85</v>
      </c>
      <c r="L137">
        <v>1346</v>
      </c>
      <c r="N137">
        <v>1009</v>
      </c>
      <c r="O137" t="s">
        <v>86</v>
      </c>
      <c r="P137" t="s">
        <v>86</v>
      </c>
      <c r="Q137">
        <v>1</v>
      </c>
      <c r="W137">
        <v>0</v>
      </c>
      <c r="X137">
        <v>1181962216</v>
      </c>
      <c r="Y137">
        <f t="shared" si="38"/>
        <v>0</v>
      </c>
      <c r="AA137">
        <v>188.92</v>
      </c>
      <c r="AB137">
        <v>0</v>
      </c>
      <c r="AC137">
        <v>0</v>
      </c>
      <c r="AD137">
        <v>0</v>
      </c>
      <c r="AE137">
        <v>174.93</v>
      </c>
      <c r="AF137">
        <v>0</v>
      </c>
      <c r="AG137">
        <v>0</v>
      </c>
      <c r="AH137">
        <v>0</v>
      </c>
      <c r="AI137">
        <v>1.08</v>
      </c>
      <c r="AJ137">
        <v>1</v>
      </c>
      <c r="AK137">
        <v>1</v>
      </c>
      <c r="AL137">
        <v>1</v>
      </c>
      <c r="AM137">
        <v>2</v>
      </c>
      <c r="AN137">
        <v>1</v>
      </c>
      <c r="AO137">
        <v>0</v>
      </c>
      <c r="AP137">
        <v>1</v>
      </c>
      <c r="AQ137">
        <v>0</v>
      </c>
      <c r="AR137">
        <v>0</v>
      </c>
      <c r="AS137" t="s">
        <v>3</v>
      </c>
      <c r="AT137">
        <v>0</v>
      </c>
      <c r="AU137" t="s">
        <v>3</v>
      </c>
      <c r="AV137">
        <v>0</v>
      </c>
      <c r="AW137">
        <v>2</v>
      </c>
      <c r="AX137">
        <v>85061159</v>
      </c>
      <c r="AY137">
        <v>1</v>
      </c>
      <c r="AZ137">
        <v>0</v>
      </c>
      <c r="BA137">
        <v>137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CV137">
        <v>0</v>
      </c>
      <c r="CW137">
        <v>0</v>
      </c>
      <c r="CX137">
        <f>ROUND(Y137*Source!I92,7)</f>
        <v>0</v>
      </c>
      <c r="CY137">
        <f t="shared" si="44"/>
        <v>188.92</v>
      </c>
      <c r="CZ137">
        <f t="shared" si="45"/>
        <v>174.93</v>
      </c>
      <c r="DA137">
        <f t="shared" si="46"/>
        <v>1.08</v>
      </c>
      <c r="DB137">
        <f t="shared" si="39"/>
        <v>0</v>
      </c>
      <c r="DC137">
        <f t="shared" si="40"/>
        <v>0</v>
      </c>
      <c r="DD137" t="s">
        <v>3</v>
      </c>
      <c r="DE137" t="s">
        <v>3</v>
      </c>
      <c r="DF137">
        <f>ROUND(ROUND(AE137*AI137,2)*CX137,2)</f>
        <v>0</v>
      </c>
      <c r="DG137">
        <f t="shared" si="43"/>
        <v>0</v>
      </c>
      <c r="DH137">
        <f t="shared" si="41"/>
        <v>0</v>
      </c>
      <c r="DI137">
        <f t="shared" si="42"/>
        <v>0</v>
      </c>
      <c r="DJ137">
        <f t="shared" si="47"/>
        <v>0</v>
      </c>
      <c r="DK137">
        <v>0</v>
      </c>
      <c r="DL137" t="s">
        <v>3</v>
      </c>
      <c r="DM137">
        <v>0</v>
      </c>
      <c r="DN137" t="s">
        <v>3</v>
      </c>
      <c r="DO137">
        <v>0</v>
      </c>
    </row>
    <row r="138" spans="1:119" x14ac:dyDescent="0.2">
      <c r="A138">
        <f>ROW(Source!A92)</f>
        <v>92</v>
      </c>
      <c r="B138">
        <v>85057682</v>
      </c>
      <c r="C138">
        <v>85061132</v>
      </c>
      <c r="D138">
        <v>77380691</v>
      </c>
      <c r="E138">
        <v>1</v>
      </c>
      <c r="F138">
        <v>1</v>
      </c>
      <c r="G138">
        <v>1</v>
      </c>
      <c r="H138">
        <v>3</v>
      </c>
      <c r="I138" t="s">
        <v>643</v>
      </c>
      <c r="J138" t="s">
        <v>644</v>
      </c>
      <c r="K138" t="s">
        <v>645</v>
      </c>
      <c r="L138">
        <v>1346</v>
      </c>
      <c r="N138">
        <v>1009</v>
      </c>
      <c r="O138" t="s">
        <v>86</v>
      </c>
      <c r="P138" t="s">
        <v>86</v>
      </c>
      <c r="Q138">
        <v>1</v>
      </c>
      <c r="W138">
        <v>0</v>
      </c>
      <c r="X138">
        <v>-130701290</v>
      </c>
      <c r="Y138">
        <f t="shared" si="38"/>
        <v>0.02</v>
      </c>
      <c r="AA138">
        <v>86.41</v>
      </c>
      <c r="AB138">
        <v>0</v>
      </c>
      <c r="AC138">
        <v>0</v>
      </c>
      <c r="AD138">
        <v>0</v>
      </c>
      <c r="AE138">
        <v>56.11</v>
      </c>
      <c r="AF138">
        <v>0</v>
      </c>
      <c r="AG138">
        <v>0</v>
      </c>
      <c r="AH138">
        <v>0</v>
      </c>
      <c r="AI138">
        <v>1.54</v>
      </c>
      <c r="AJ138">
        <v>1</v>
      </c>
      <c r="AK138">
        <v>1</v>
      </c>
      <c r="AL138">
        <v>1</v>
      </c>
      <c r="AM138">
        <v>2</v>
      </c>
      <c r="AN138">
        <v>0</v>
      </c>
      <c r="AO138">
        <v>0</v>
      </c>
      <c r="AP138">
        <v>1</v>
      </c>
      <c r="AQ138">
        <v>1</v>
      </c>
      <c r="AR138">
        <v>0</v>
      </c>
      <c r="AS138" t="s">
        <v>3</v>
      </c>
      <c r="AT138">
        <v>0.02</v>
      </c>
      <c r="AU138" t="s">
        <v>3</v>
      </c>
      <c r="AV138">
        <v>0</v>
      </c>
      <c r="AW138">
        <v>2</v>
      </c>
      <c r="AX138">
        <v>85061160</v>
      </c>
      <c r="AY138">
        <v>1</v>
      </c>
      <c r="AZ138">
        <v>0</v>
      </c>
      <c r="BA138">
        <v>138</v>
      </c>
      <c r="BB138">
        <v>1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1.1222000000000001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1</v>
      </c>
      <c r="BQ138">
        <v>1.1222000000000001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1</v>
      </c>
      <c r="CV138">
        <v>0</v>
      </c>
      <c r="CW138">
        <v>0</v>
      </c>
      <c r="CX138">
        <f>ROUND(Y138*Source!I92,7)</f>
        <v>0</v>
      </c>
      <c r="CY138">
        <f t="shared" si="44"/>
        <v>86.41</v>
      </c>
      <c r="CZ138">
        <f t="shared" si="45"/>
        <v>56.11</v>
      </c>
      <c r="DA138">
        <f t="shared" si="46"/>
        <v>1.54</v>
      </c>
      <c r="DB138">
        <f t="shared" si="39"/>
        <v>1.1200000000000001</v>
      </c>
      <c r="DC138">
        <f t="shared" si="40"/>
        <v>0</v>
      </c>
      <c r="DD138" t="s">
        <v>3</v>
      </c>
      <c r="DE138" t="s">
        <v>3</v>
      </c>
      <c r="DF138">
        <f>ROUND(ROUND(AE138*AI138,2)*CX138,2)</f>
        <v>0</v>
      </c>
      <c r="DG138">
        <f t="shared" si="43"/>
        <v>0</v>
      </c>
      <c r="DH138">
        <f t="shared" si="41"/>
        <v>0</v>
      </c>
      <c r="DI138">
        <f t="shared" si="42"/>
        <v>0</v>
      </c>
      <c r="DJ138">
        <f t="shared" si="47"/>
        <v>0</v>
      </c>
      <c r="DK138">
        <v>0</v>
      </c>
      <c r="DL138" t="s">
        <v>3</v>
      </c>
      <c r="DM138">
        <v>0</v>
      </c>
      <c r="DN138" t="s">
        <v>3</v>
      </c>
      <c r="DO138">
        <v>0</v>
      </c>
    </row>
    <row r="139" spans="1:119" x14ac:dyDescent="0.2">
      <c r="A139">
        <f>ROW(Source!A92)</f>
        <v>92</v>
      </c>
      <c r="B139">
        <v>85057682</v>
      </c>
      <c r="C139">
        <v>85061132</v>
      </c>
      <c r="D139">
        <v>77307877</v>
      </c>
      <c r="E139">
        <v>114</v>
      </c>
      <c r="F139">
        <v>1</v>
      </c>
      <c r="G139">
        <v>1</v>
      </c>
      <c r="H139">
        <v>3</v>
      </c>
      <c r="I139" t="s">
        <v>89</v>
      </c>
      <c r="J139" t="s">
        <v>3</v>
      </c>
      <c r="K139" t="s">
        <v>90</v>
      </c>
      <c r="L139">
        <v>1371</v>
      </c>
      <c r="N139">
        <v>1013</v>
      </c>
      <c r="O139" t="s">
        <v>43</v>
      </c>
      <c r="P139" t="s">
        <v>43</v>
      </c>
      <c r="Q139">
        <v>1</v>
      </c>
      <c r="W139">
        <v>0</v>
      </c>
      <c r="X139">
        <v>457934895</v>
      </c>
      <c r="Y139">
        <f t="shared" si="38"/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1</v>
      </c>
      <c r="AJ139">
        <v>1</v>
      </c>
      <c r="AK139">
        <v>1</v>
      </c>
      <c r="AL139">
        <v>1</v>
      </c>
      <c r="AM139">
        <v>-2</v>
      </c>
      <c r="AN139">
        <v>1</v>
      </c>
      <c r="AO139">
        <v>0</v>
      </c>
      <c r="AP139">
        <v>1</v>
      </c>
      <c r="AQ139">
        <v>0</v>
      </c>
      <c r="AR139">
        <v>0</v>
      </c>
      <c r="AS139" t="s">
        <v>3</v>
      </c>
      <c r="AT139">
        <v>0</v>
      </c>
      <c r="AU139" t="s">
        <v>3</v>
      </c>
      <c r="AV139">
        <v>0</v>
      </c>
      <c r="AW139">
        <v>2</v>
      </c>
      <c r="AX139">
        <v>85061161</v>
      </c>
      <c r="AY139">
        <v>1</v>
      </c>
      <c r="AZ139">
        <v>0</v>
      </c>
      <c r="BA139">
        <v>139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CV139">
        <v>0</v>
      </c>
      <c r="CW139">
        <v>0</v>
      </c>
      <c r="CX139">
        <f>ROUND(Y139*Source!I92,7)</f>
        <v>0</v>
      </c>
      <c r="CY139">
        <f t="shared" si="44"/>
        <v>0</v>
      </c>
      <c r="CZ139">
        <f t="shared" si="45"/>
        <v>0</v>
      </c>
      <c r="DA139">
        <f t="shared" si="46"/>
        <v>1</v>
      </c>
      <c r="DB139">
        <f t="shared" si="39"/>
        <v>0</v>
      </c>
      <c r="DC139">
        <f t="shared" si="40"/>
        <v>0</v>
      </c>
      <c r="DD139" t="s">
        <v>3</v>
      </c>
      <c r="DE139" t="s">
        <v>3</v>
      </c>
      <c r="DF139">
        <f>ROUND(ROUND(AE139,2)*CX139,2)</f>
        <v>0</v>
      </c>
      <c r="DG139">
        <f t="shared" si="43"/>
        <v>0</v>
      </c>
      <c r="DH139">
        <f t="shared" si="41"/>
        <v>0</v>
      </c>
      <c r="DI139">
        <f t="shared" si="42"/>
        <v>0</v>
      </c>
      <c r="DJ139">
        <f t="shared" si="47"/>
        <v>0</v>
      </c>
      <c r="DK139">
        <v>0</v>
      </c>
      <c r="DL139" t="s">
        <v>3</v>
      </c>
      <c r="DM139">
        <v>0</v>
      </c>
      <c r="DN139" t="s">
        <v>3</v>
      </c>
      <c r="DO139">
        <v>0</v>
      </c>
    </row>
    <row r="140" spans="1:119" x14ac:dyDescent="0.2">
      <c r="A140">
        <f>ROW(Source!A92)</f>
        <v>92</v>
      </c>
      <c r="B140">
        <v>85057682</v>
      </c>
      <c r="C140">
        <v>85061132</v>
      </c>
      <c r="D140">
        <v>77308556</v>
      </c>
      <c r="E140">
        <v>114</v>
      </c>
      <c r="F140">
        <v>1</v>
      </c>
      <c r="G140">
        <v>1</v>
      </c>
      <c r="H140">
        <v>3</v>
      </c>
      <c r="I140" t="s">
        <v>92</v>
      </c>
      <c r="J140" t="s">
        <v>3</v>
      </c>
      <c r="K140" t="s">
        <v>93</v>
      </c>
      <c r="L140">
        <v>1348</v>
      </c>
      <c r="N140">
        <v>1009</v>
      </c>
      <c r="O140" t="s">
        <v>94</v>
      </c>
      <c r="P140" t="s">
        <v>94</v>
      </c>
      <c r="Q140">
        <v>1000</v>
      </c>
      <c r="W140">
        <v>0</v>
      </c>
      <c r="X140">
        <v>1602794472</v>
      </c>
      <c r="Y140">
        <f t="shared" si="38"/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1</v>
      </c>
      <c r="AJ140">
        <v>1</v>
      </c>
      <c r="AK140">
        <v>1</v>
      </c>
      <c r="AL140">
        <v>1</v>
      </c>
      <c r="AM140">
        <v>-2</v>
      </c>
      <c r="AN140">
        <v>1</v>
      </c>
      <c r="AO140">
        <v>0</v>
      </c>
      <c r="AP140">
        <v>1</v>
      </c>
      <c r="AQ140">
        <v>0</v>
      </c>
      <c r="AR140">
        <v>0</v>
      </c>
      <c r="AS140" t="s">
        <v>3</v>
      </c>
      <c r="AT140">
        <v>0</v>
      </c>
      <c r="AU140" t="s">
        <v>3</v>
      </c>
      <c r="AV140">
        <v>0</v>
      </c>
      <c r="AW140">
        <v>2</v>
      </c>
      <c r="AX140">
        <v>85061162</v>
      </c>
      <c r="AY140">
        <v>1</v>
      </c>
      <c r="AZ140">
        <v>0</v>
      </c>
      <c r="BA140">
        <v>140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CV140">
        <v>0</v>
      </c>
      <c r="CW140">
        <v>0</v>
      </c>
      <c r="CX140">
        <f>ROUND(Y140*Source!I92,7)</f>
        <v>0</v>
      </c>
      <c r="CY140">
        <f t="shared" si="44"/>
        <v>0</v>
      </c>
      <c r="CZ140">
        <f t="shared" si="45"/>
        <v>0</v>
      </c>
      <c r="DA140">
        <f t="shared" si="46"/>
        <v>1</v>
      </c>
      <c r="DB140">
        <f t="shared" si="39"/>
        <v>0</v>
      </c>
      <c r="DC140">
        <f t="shared" si="40"/>
        <v>0</v>
      </c>
      <c r="DD140" t="s">
        <v>3</v>
      </c>
      <c r="DE140" t="s">
        <v>3</v>
      </c>
      <c r="DF140">
        <f>ROUND(ROUND(AE140,2)*CX140,2)</f>
        <v>0</v>
      </c>
      <c r="DG140">
        <f t="shared" si="43"/>
        <v>0</v>
      </c>
      <c r="DH140">
        <f t="shared" si="41"/>
        <v>0</v>
      </c>
      <c r="DI140">
        <f t="shared" si="42"/>
        <v>0</v>
      </c>
      <c r="DJ140">
        <f t="shared" si="47"/>
        <v>0</v>
      </c>
      <c r="DK140">
        <v>0</v>
      </c>
      <c r="DL140" t="s">
        <v>3</v>
      </c>
      <c r="DM140">
        <v>0</v>
      </c>
      <c r="DN140" t="s">
        <v>3</v>
      </c>
      <c r="DO140">
        <v>0</v>
      </c>
    </row>
    <row r="141" spans="1:119" x14ac:dyDescent="0.2">
      <c r="A141">
        <f>ROW(Source!A92)</f>
        <v>92</v>
      </c>
      <c r="B141">
        <v>85057682</v>
      </c>
      <c r="C141">
        <v>85061132</v>
      </c>
      <c r="D141">
        <v>77308705</v>
      </c>
      <c r="E141">
        <v>114</v>
      </c>
      <c r="F141">
        <v>1</v>
      </c>
      <c r="G141">
        <v>1</v>
      </c>
      <c r="H141">
        <v>3</v>
      </c>
      <c r="I141" t="s">
        <v>96</v>
      </c>
      <c r="J141" t="s">
        <v>3</v>
      </c>
      <c r="K141" t="s">
        <v>97</v>
      </c>
      <c r="L141">
        <v>1346</v>
      </c>
      <c r="N141">
        <v>1009</v>
      </c>
      <c r="O141" t="s">
        <v>86</v>
      </c>
      <c r="P141" t="s">
        <v>86</v>
      </c>
      <c r="Q141">
        <v>1</v>
      </c>
      <c r="W141">
        <v>0</v>
      </c>
      <c r="X141">
        <v>-1111733769</v>
      </c>
      <c r="Y141">
        <f t="shared" si="38"/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1</v>
      </c>
      <c r="AJ141">
        <v>1</v>
      </c>
      <c r="AK141">
        <v>1</v>
      </c>
      <c r="AL141">
        <v>1</v>
      </c>
      <c r="AM141">
        <v>-2</v>
      </c>
      <c r="AN141">
        <v>1</v>
      </c>
      <c r="AO141">
        <v>0</v>
      </c>
      <c r="AP141">
        <v>1</v>
      </c>
      <c r="AQ141">
        <v>0</v>
      </c>
      <c r="AR141">
        <v>0</v>
      </c>
      <c r="AS141" t="s">
        <v>3</v>
      </c>
      <c r="AT141">
        <v>0</v>
      </c>
      <c r="AU141" t="s">
        <v>3</v>
      </c>
      <c r="AV141">
        <v>0</v>
      </c>
      <c r="AW141">
        <v>2</v>
      </c>
      <c r="AX141">
        <v>85061163</v>
      </c>
      <c r="AY141">
        <v>1</v>
      </c>
      <c r="AZ141">
        <v>0</v>
      </c>
      <c r="BA141">
        <v>141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CV141">
        <v>0</v>
      </c>
      <c r="CW141">
        <v>0</v>
      </c>
      <c r="CX141">
        <f>ROUND(Y141*Source!I92,7)</f>
        <v>0</v>
      </c>
      <c r="CY141">
        <f t="shared" si="44"/>
        <v>0</v>
      </c>
      <c r="CZ141">
        <f t="shared" si="45"/>
        <v>0</v>
      </c>
      <c r="DA141">
        <f t="shared" si="46"/>
        <v>1</v>
      </c>
      <c r="DB141">
        <f t="shared" si="39"/>
        <v>0</v>
      </c>
      <c r="DC141">
        <f t="shared" si="40"/>
        <v>0</v>
      </c>
      <c r="DD141" t="s">
        <v>3</v>
      </c>
      <c r="DE141" t="s">
        <v>3</v>
      </c>
      <c r="DF141">
        <f>ROUND(ROUND(AE141,2)*CX141,2)</f>
        <v>0</v>
      </c>
      <c r="DG141">
        <f t="shared" si="43"/>
        <v>0</v>
      </c>
      <c r="DH141">
        <f t="shared" si="41"/>
        <v>0</v>
      </c>
      <c r="DI141">
        <f t="shared" si="42"/>
        <v>0</v>
      </c>
      <c r="DJ141">
        <f t="shared" si="47"/>
        <v>0</v>
      </c>
      <c r="DK141">
        <v>0</v>
      </c>
      <c r="DL141" t="s">
        <v>3</v>
      </c>
      <c r="DM141">
        <v>0</v>
      </c>
      <c r="DN141" t="s">
        <v>3</v>
      </c>
      <c r="DO141">
        <v>0</v>
      </c>
    </row>
    <row r="142" spans="1:119" x14ac:dyDescent="0.2">
      <c r="A142">
        <f>ROW(Source!A92)</f>
        <v>92</v>
      </c>
      <c r="B142">
        <v>85057682</v>
      </c>
      <c r="C142">
        <v>85061132</v>
      </c>
      <c r="D142">
        <v>77309038</v>
      </c>
      <c r="E142">
        <v>114</v>
      </c>
      <c r="F142">
        <v>1</v>
      </c>
      <c r="G142">
        <v>1</v>
      </c>
      <c r="H142">
        <v>3</v>
      </c>
      <c r="I142" t="s">
        <v>99</v>
      </c>
      <c r="J142" t="s">
        <v>3</v>
      </c>
      <c r="K142" t="s">
        <v>100</v>
      </c>
      <c r="L142">
        <v>1348</v>
      </c>
      <c r="N142">
        <v>1009</v>
      </c>
      <c r="O142" t="s">
        <v>94</v>
      </c>
      <c r="P142" t="s">
        <v>94</v>
      </c>
      <c r="Q142">
        <v>1000</v>
      </c>
      <c r="W142">
        <v>0</v>
      </c>
      <c r="X142">
        <v>1613753229</v>
      </c>
      <c r="Y142">
        <f t="shared" si="38"/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1</v>
      </c>
      <c r="AJ142">
        <v>1</v>
      </c>
      <c r="AK142">
        <v>1</v>
      </c>
      <c r="AL142">
        <v>1</v>
      </c>
      <c r="AM142">
        <v>-2</v>
      </c>
      <c r="AN142">
        <v>1</v>
      </c>
      <c r="AO142">
        <v>0</v>
      </c>
      <c r="AP142">
        <v>1</v>
      </c>
      <c r="AQ142">
        <v>0</v>
      </c>
      <c r="AR142">
        <v>0</v>
      </c>
      <c r="AS142" t="s">
        <v>3</v>
      </c>
      <c r="AT142">
        <v>0</v>
      </c>
      <c r="AU142" t="s">
        <v>3</v>
      </c>
      <c r="AV142">
        <v>0</v>
      </c>
      <c r="AW142">
        <v>2</v>
      </c>
      <c r="AX142">
        <v>85061164</v>
      </c>
      <c r="AY142">
        <v>1</v>
      </c>
      <c r="AZ142">
        <v>0</v>
      </c>
      <c r="BA142">
        <v>142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CV142">
        <v>0</v>
      </c>
      <c r="CW142">
        <v>0</v>
      </c>
      <c r="CX142">
        <f>ROUND(Y142*Source!I92,7)</f>
        <v>0</v>
      </c>
      <c r="CY142">
        <f t="shared" si="44"/>
        <v>0</v>
      </c>
      <c r="CZ142">
        <f t="shared" si="45"/>
        <v>0</v>
      </c>
      <c r="DA142">
        <f t="shared" si="46"/>
        <v>1</v>
      </c>
      <c r="DB142">
        <f t="shared" si="39"/>
        <v>0</v>
      </c>
      <c r="DC142">
        <f t="shared" si="40"/>
        <v>0</v>
      </c>
      <c r="DD142" t="s">
        <v>3</v>
      </c>
      <c r="DE142" t="s">
        <v>3</v>
      </c>
      <c r="DF142">
        <f>ROUND(ROUND(AE142,2)*CX142,2)</f>
        <v>0</v>
      </c>
      <c r="DG142">
        <f t="shared" si="43"/>
        <v>0</v>
      </c>
      <c r="DH142">
        <f t="shared" si="41"/>
        <v>0</v>
      </c>
      <c r="DI142">
        <f t="shared" si="42"/>
        <v>0</v>
      </c>
      <c r="DJ142">
        <f t="shared" si="47"/>
        <v>0</v>
      </c>
      <c r="DK142">
        <v>0</v>
      </c>
      <c r="DL142" t="s">
        <v>3</v>
      </c>
      <c r="DM142">
        <v>0</v>
      </c>
      <c r="DN142" t="s">
        <v>3</v>
      </c>
      <c r="DO142">
        <v>0</v>
      </c>
    </row>
    <row r="143" spans="1:119" x14ac:dyDescent="0.2">
      <c r="A143">
        <f>ROW(Source!A92)</f>
        <v>92</v>
      </c>
      <c r="B143">
        <v>85057682</v>
      </c>
      <c r="C143">
        <v>85061132</v>
      </c>
      <c r="D143">
        <v>77397232</v>
      </c>
      <c r="E143">
        <v>1</v>
      </c>
      <c r="F143">
        <v>1</v>
      </c>
      <c r="G143">
        <v>1</v>
      </c>
      <c r="H143">
        <v>3</v>
      </c>
      <c r="I143" t="s">
        <v>646</v>
      </c>
      <c r="J143" t="s">
        <v>658</v>
      </c>
      <c r="K143" t="s">
        <v>648</v>
      </c>
      <c r="L143">
        <v>1348</v>
      </c>
      <c r="N143">
        <v>1009</v>
      </c>
      <c r="O143" t="s">
        <v>94</v>
      </c>
      <c r="P143" t="s">
        <v>94</v>
      </c>
      <c r="Q143">
        <v>1000</v>
      </c>
      <c r="W143">
        <v>0</v>
      </c>
      <c r="X143">
        <v>-460826109</v>
      </c>
      <c r="Y143">
        <f t="shared" si="38"/>
        <v>0</v>
      </c>
      <c r="AA143">
        <v>88222.16</v>
      </c>
      <c r="AB143">
        <v>0</v>
      </c>
      <c r="AC143">
        <v>0</v>
      </c>
      <c r="AD143">
        <v>0</v>
      </c>
      <c r="AE143">
        <v>61265.39</v>
      </c>
      <c r="AF143">
        <v>0</v>
      </c>
      <c r="AG143">
        <v>0</v>
      </c>
      <c r="AH143">
        <v>0</v>
      </c>
      <c r="AI143">
        <v>1.44</v>
      </c>
      <c r="AJ143">
        <v>1</v>
      </c>
      <c r="AK143">
        <v>1</v>
      </c>
      <c r="AL143">
        <v>1</v>
      </c>
      <c r="AM143">
        <v>2</v>
      </c>
      <c r="AN143">
        <v>0</v>
      </c>
      <c r="AO143">
        <v>0</v>
      </c>
      <c r="AP143">
        <v>1</v>
      </c>
      <c r="AQ143">
        <v>1</v>
      </c>
      <c r="AR143">
        <v>0</v>
      </c>
      <c r="AS143" t="s">
        <v>3</v>
      </c>
      <c r="AT143">
        <v>0</v>
      </c>
      <c r="AU143" t="s">
        <v>3</v>
      </c>
      <c r="AV143">
        <v>0</v>
      </c>
      <c r="AW143">
        <v>2</v>
      </c>
      <c r="AX143">
        <v>85061165</v>
      </c>
      <c r="AY143">
        <v>1</v>
      </c>
      <c r="AZ143">
        <v>6144</v>
      </c>
      <c r="BA143">
        <v>143</v>
      </c>
      <c r="BB143">
        <v>1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CV143">
        <v>0</v>
      </c>
      <c r="CW143">
        <v>0</v>
      </c>
      <c r="CX143">
        <f>ROUND(Y143*Source!I92,7)</f>
        <v>0</v>
      </c>
      <c r="CY143">
        <f t="shared" si="44"/>
        <v>88222.16</v>
      </c>
      <c r="CZ143">
        <f t="shared" si="45"/>
        <v>61265.39</v>
      </c>
      <c r="DA143">
        <f t="shared" si="46"/>
        <v>1.44</v>
      </c>
      <c r="DB143">
        <f t="shared" si="39"/>
        <v>0</v>
      </c>
      <c r="DC143">
        <f t="shared" si="40"/>
        <v>0</v>
      </c>
      <c r="DD143" t="s">
        <v>3</v>
      </c>
      <c r="DE143" t="s">
        <v>3</v>
      </c>
      <c r="DF143">
        <f>ROUND(ROUND(AE143*AI143,2)*CX143,2)</f>
        <v>0</v>
      </c>
      <c r="DG143">
        <f t="shared" si="43"/>
        <v>0</v>
      </c>
      <c r="DH143">
        <f t="shared" si="41"/>
        <v>0</v>
      </c>
      <c r="DI143">
        <f t="shared" si="42"/>
        <v>0</v>
      </c>
      <c r="DJ143">
        <f t="shared" si="47"/>
        <v>0</v>
      </c>
      <c r="DK143">
        <v>0</v>
      </c>
      <c r="DL143" t="s">
        <v>3</v>
      </c>
      <c r="DM143">
        <v>0</v>
      </c>
      <c r="DN143" t="s">
        <v>3</v>
      </c>
      <c r="DO143">
        <v>0</v>
      </c>
    </row>
    <row r="144" spans="1:119" x14ac:dyDescent="0.2">
      <c r="A144">
        <f>ROW(Source!A92)</f>
        <v>92</v>
      </c>
      <c r="B144">
        <v>85057682</v>
      </c>
      <c r="C144">
        <v>85061132</v>
      </c>
      <c r="D144">
        <v>77397258</v>
      </c>
      <c r="E144">
        <v>1</v>
      </c>
      <c r="F144">
        <v>1</v>
      </c>
      <c r="G144">
        <v>1</v>
      </c>
      <c r="H144">
        <v>3</v>
      </c>
      <c r="I144" t="s">
        <v>649</v>
      </c>
      <c r="J144" t="s">
        <v>650</v>
      </c>
      <c r="K144" t="s">
        <v>651</v>
      </c>
      <c r="L144">
        <v>1348</v>
      </c>
      <c r="N144">
        <v>1009</v>
      </c>
      <c r="O144" t="s">
        <v>94</v>
      </c>
      <c r="P144" t="s">
        <v>94</v>
      </c>
      <c r="Q144">
        <v>1000</v>
      </c>
      <c r="W144">
        <v>0</v>
      </c>
      <c r="X144">
        <v>1215516986</v>
      </c>
      <c r="Y144">
        <f t="shared" si="38"/>
        <v>1E-4</v>
      </c>
      <c r="AA144">
        <v>103227.06</v>
      </c>
      <c r="AB144">
        <v>0</v>
      </c>
      <c r="AC144">
        <v>0</v>
      </c>
      <c r="AD144">
        <v>0</v>
      </c>
      <c r="AE144">
        <v>80020.98</v>
      </c>
      <c r="AF144">
        <v>0</v>
      </c>
      <c r="AG144">
        <v>0</v>
      </c>
      <c r="AH144">
        <v>0</v>
      </c>
      <c r="AI144">
        <v>1.29</v>
      </c>
      <c r="AJ144">
        <v>1</v>
      </c>
      <c r="AK144">
        <v>1</v>
      </c>
      <c r="AL144">
        <v>1</v>
      </c>
      <c r="AM144">
        <v>2</v>
      </c>
      <c r="AN144">
        <v>0</v>
      </c>
      <c r="AO144">
        <v>0</v>
      </c>
      <c r="AP144">
        <v>1</v>
      </c>
      <c r="AQ144">
        <v>1</v>
      </c>
      <c r="AR144">
        <v>0</v>
      </c>
      <c r="AS144" t="s">
        <v>3</v>
      </c>
      <c r="AT144">
        <v>1E-4</v>
      </c>
      <c r="AU144" t="s">
        <v>3</v>
      </c>
      <c r="AV144">
        <v>0</v>
      </c>
      <c r="AW144">
        <v>2</v>
      </c>
      <c r="AX144">
        <v>85061166</v>
      </c>
      <c r="AY144">
        <v>1</v>
      </c>
      <c r="AZ144">
        <v>0</v>
      </c>
      <c r="BA144">
        <v>144</v>
      </c>
      <c r="BB144">
        <v>1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8.0020980000000002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1</v>
      </c>
      <c r="BQ144">
        <v>8.0020980000000002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1</v>
      </c>
      <c r="CV144">
        <v>0</v>
      </c>
      <c r="CW144">
        <v>0</v>
      </c>
      <c r="CX144">
        <f>ROUND(Y144*Source!I92,7)</f>
        <v>0</v>
      </c>
      <c r="CY144">
        <f t="shared" si="44"/>
        <v>103227.06</v>
      </c>
      <c r="CZ144">
        <f t="shared" si="45"/>
        <v>80020.98</v>
      </c>
      <c r="DA144">
        <f t="shared" si="46"/>
        <v>1.29</v>
      </c>
      <c r="DB144">
        <f t="shared" si="39"/>
        <v>8</v>
      </c>
      <c r="DC144">
        <f t="shared" si="40"/>
        <v>0</v>
      </c>
      <c r="DD144" t="s">
        <v>3</v>
      </c>
      <c r="DE144" t="s">
        <v>3</v>
      </c>
      <c r="DF144">
        <f>ROUND(ROUND(AE144*AI144,2)*CX144,2)</f>
        <v>0</v>
      </c>
      <c r="DG144">
        <f t="shared" si="43"/>
        <v>0</v>
      </c>
      <c r="DH144">
        <f t="shared" si="41"/>
        <v>0</v>
      </c>
      <c r="DI144">
        <f t="shared" si="42"/>
        <v>0</v>
      </c>
      <c r="DJ144">
        <f t="shared" si="47"/>
        <v>0</v>
      </c>
      <c r="DK144">
        <v>0</v>
      </c>
      <c r="DL144" t="s">
        <v>3</v>
      </c>
      <c r="DM144">
        <v>0</v>
      </c>
      <c r="DN144" t="s">
        <v>3</v>
      </c>
      <c r="DO144">
        <v>0</v>
      </c>
    </row>
    <row r="145" spans="1:119" x14ac:dyDescent="0.2">
      <c r="A145">
        <f>ROW(Source!A92)</f>
        <v>92</v>
      </c>
      <c r="B145">
        <v>85057682</v>
      </c>
      <c r="C145">
        <v>85061132</v>
      </c>
      <c r="D145">
        <v>77404679</v>
      </c>
      <c r="E145">
        <v>1</v>
      </c>
      <c r="F145">
        <v>1</v>
      </c>
      <c r="G145">
        <v>1</v>
      </c>
      <c r="H145">
        <v>3</v>
      </c>
      <c r="I145" t="s">
        <v>652</v>
      </c>
      <c r="J145" t="s">
        <v>653</v>
      </c>
      <c r="K145" t="s">
        <v>654</v>
      </c>
      <c r="L145">
        <v>1425</v>
      </c>
      <c r="N145">
        <v>1013</v>
      </c>
      <c r="O145" t="s">
        <v>191</v>
      </c>
      <c r="P145" t="s">
        <v>191</v>
      </c>
      <c r="Q145">
        <v>1</v>
      </c>
      <c r="W145">
        <v>0</v>
      </c>
      <c r="X145">
        <v>600080833</v>
      </c>
      <c r="Y145">
        <f t="shared" si="38"/>
        <v>0</v>
      </c>
      <c r="AA145">
        <v>1351.57</v>
      </c>
      <c r="AB145">
        <v>0</v>
      </c>
      <c r="AC145">
        <v>0</v>
      </c>
      <c r="AD145">
        <v>0</v>
      </c>
      <c r="AE145">
        <v>1031.73</v>
      </c>
      <c r="AF145">
        <v>0</v>
      </c>
      <c r="AG145">
        <v>0</v>
      </c>
      <c r="AH145">
        <v>0</v>
      </c>
      <c r="AI145">
        <v>1.31</v>
      </c>
      <c r="AJ145">
        <v>1</v>
      </c>
      <c r="AK145">
        <v>1</v>
      </c>
      <c r="AL145">
        <v>1</v>
      </c>
      <c r="AM145">
        <v>2</v>
      </c>
      <c r="AN145">
        <v>0</v>
      </c>
      <c r="AO145">
        <v>0</v>
      </c>
      <c r="AP145">
        <v>1</v>
      </c>
      <c r="AQ145">
        <v>1</v>
      </c>
      <c r="AR145">
        <v>0</v>
      </c>
      <c r="AS145" t="s">
        <v>3</v>
      </c>
      <c r="AT145">
        <v>0</v>
      </c>
      <c r="AU145" t="s">
        <v>3</v>
      </c>
      <c r="AV145">
        <v>0</v>
      </c>
      <c r="AW145">
        <v>2</v>
      </c>
      <c r="AX145">
        <v>85061167</v>
      </c>
      <c r="AY145">
        <v>1</v>
      </c>
      <c r="AZ145">
        <v>6144</v>
      </c>
      <c r="BA145">
        <v>145</v>
      </c>
      <c r="BB145">
        <v>1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CV145">
        <v>0</v>
      </c>
      <c r="CW145">
        <v>0</v>
      </c>
      <c r="CX145">
        <f>ROUND(Y145*Source!I92,7)</f>
        <v>0</v>
      </c>
      <c r="CY145">
        <f t="shared" si="44"/>
        <v>1351.57</v>
      </c>
      <c r="CZ145">
        <f t="shared" si="45"/>
        <v>1031.73</v>
      </c>
      <c r="DA145">
        <f t="shared" si="46"/>
        <v>1.31</v>
      </c>
      <c r="DB145">
        <f t="shared" si="39"/>
        <v>0</v>
      </c>
      <c r="DC145">
        <f t="shared" si="40"/>
        <v>0</v>
      </c>
      <c r="DD145" t="s">
        <v>3</v>
      </c>
      <c r="DE145" t="s">
        <v>3</v>
      </c>
      <c r="DF145">
        <f>ROUND(ROUND(AE145*AI145,2)*CX145,2)</f>
        <v>0</v>
      </c>
      <c r="DG145">
        <f t="shared" si="43"/>
        <v>0</v>
      </c>
      <c r="DH145">
        <f t="shared" si="41"/>
        <v>0</v>
      </c>
      <c r="DI145">
        <f t="shared" si="42"/>
        <v>0</v>
      </c>
      <c r="DJ145">
        <f t="shared" si="47"/>
        <v>0</v>
      </c>
      <c r="DK145">
        <v>0</v>
      </c>
      <c r="DL145" t="s">
        <v>3</v>
      </c>
      <c r="DM145">
        <v>0</v>
      </c>
      <c r="DN145" t="s">
        <v>3</v>
      </c>
      <c r="DO145">
        <v>0</v>
      </c>
    </row>
    <row r="146" spans="1:119" x14ac:dyDescent="0.2">
      <c r="A146">
        <f>ROW(Source!A92)</f>
        <v>92</v>
      </c>
      <c r="B146">
        <v>85057682</v>
      </c>
      <c r="C146">
        <v>85061132</v>
      </c>
      <c r="D146">
        <v>77311321</v>
      </c>
      <c r="E146">
        <v>114</v>
      </c>
      <c r="F146">
        <v>1</v>
      </c>
      <c r="G146">
        <v>1</v>
      </c>
      <c r="H146">
        <v>3</v>
      </c>
      <c r="I146" t="s">
        <v>102</v>
      </c>
      <c r="J146" t="s">
        <v>3</v>
      </c>
      <c r="K146" t="s">
        <v>103</v>
      </c>
      <c r="L146">
        <v>1371</v>
      </c>
      <c r="N146">
        <v>1013</v>
      </c>
      <c r="O146" t="s">
        <v>43</v>
      </c>
      <c r="P146" t="s">
        <v>43</v>
      </c>
      <c r="Q146">
        <v>1</v>
      </c>
      <c r="W146">
        <v>0</v>
      </c>
      <c r="X146">
        <v>-950997571</v>
      </c>
      <c r="Y146">
        <f t="shared" si="38"/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1</v>
      </c>
      <c r="AJ146">
        <v>1</v>
      </c>
      <c r="AK146">
        <v>1</v>
      </c>
      <c r="AL146">
        <v>1</v>
      </c>
      <c r="AM146">
        <v>-2</v>
      </c>
      <c r="AN146">
        <v>1</v>
      </c>
      <c r="AO146">
        <v>0</v>
      </c>
      <c r="AP146">
        <v>1</v>
      </c>
      <c r="AQ146">
        <v>0</v>
      </c>
      <c r="AR146">
        <v>0</v>
      </c>
      <c r="AS146" t="s">
        <v>3</v>
      </c>
      <c r="AT146">
        <v>0</v>
      </c>
      <c r="AU146" t="s">
        <v>3</v>
      </c>
      <c r="AV146">
        <v>0</v>
      </c>
      <c r="AW146">
        <v>2</v>
      </c>
      <c r="AX146">
        <v>85061168</v>
      </c>
      <c r="AY146">
        <v>1</v>
      </c>
      <c r="AZ146">
        <v>0</v>
      </c>
      <c r="BA146">
        <v>146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CV146">
        <v>0</v>
      </c>
      <c r="CW146">
        <v>0</v>
      </c>
      <c r="CX146">
        <f>ROUND(Y146*Source!I92,7)</f>
        <v>0</v>
      </c>
      <c r="CY146">
        <f t="shared" si="44"/>
        <v>0</v>
      </c>
      <c r="CZ146">
        <f t="shared" si="45"/>
        <v>0</v>
      </c>
      <c r="DA146">
        <f t="shared" si="46"/>
        <v>1</v>
      </c>
      <c r="DB146">
        <f t="shared" si="39"/>
        <v>0</v>
      </c>
      <c r="DC146">
        <f t="shared" si="40"/>
        <v>0</v>
      </c>
      <c r="DD146" t="s">
        <v>3</v>
      </c>
      <c r="DE146" t="s">
        <v>3</v>
      </c>
      <c r="DF146">
        <f t="shared" ref="DF146:DF154" si="48">ROUND(ROUND(AE146,2)*CX146,2)</f>
        <v>0</v>
      </c>
      <c r="DG146">
        <f t="shared" si="43"/>
        <v>0</v>
      </c>
      <c r="DH146">
        <f t="shared" si="41"/>
        <v>0</v>
      </c>
      <c r="DI146">
        <f t="shared" si="42"/>
        <v>0</v>
      </c>
      <c r="DJ146">
        <f t="shared" si="47"/>
        <v>0</v>
      </c>
      <c r="DK146">
        <v>0</v>
      </c>
      <c r="DL146" t="s">
        <v>3</v>
      </c>
      <c r="DM146">
        <v>0</v>
      </c>
      <c r="DN146" t="s">
        <v>3</v>
      </c>
      <c r="DO146">
        <v>0</v>
      </c>
    </row>
    <row r="147" spans="1:119" x14ac:dyDescent="0.2">
      <c r="A147">
        <f>ROW(Source!A92)</f>
        <v>92</v>
      </c>
      <c r="B147">
        <v>85057682</v>
      </c>
      <c r="C147">
        <v>85061132</v>
      </c>
      <c r="D147">
        <v>77311334</v>
      </c>
      <c r="E147">
        <v>114</v>
      </c>
      <c r="F147">
        <v>1</v>
      </c>
      <c r="G147">
        <v>1</v>
      </c>
      <c r="H147">
        <v>3</v>
      </c>
      <c r="I147" t="s">
        <v>120</v>
      </c>
      <c r="J147" t="s">
        <v>3</v>
      </c>
      <c r="K147" t="s">
        <v>121</v>
      </c>
      <c r="L147">
        <v>1346</v>
      </c>
      <c r="N147">
        <v>1009</v>
      </c>
      <c r="O147" t="s">
        <v>86</v>
      </c>
      <c r="P147" t="s">
        <v>86</v>
      </c>
      <c r="Q147">
        <v>1</v>
      </c>
      <c r="W147">
        <v>0</v>
      </c>
      <c r="X147">
        <v>-1307724210</v>
      </c>
      <c r="Y147">
        <f t="shared" si="38"/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1</v>
      </c>
      <c r="AJ147">
        <v>1</v>
      </c>
      <c r="AK147">
        <v>1</v>
      </c>
      <c r="AL147">
        <v>1</v>
      </c>
      <c r="AM147">
        <v>-2</v>
      </c>
      <c r="AN147">
        <v>1</v>
      </c>
      <c r="AO147">
        <v>0</v>
      </c>
      <c r="AP147">
        <v>1</v>
      </c>
      <c r="AQ147">
        <v>0</v>
      </c>
      <c r="AR147">
        <v>0</v>
      </c>
      <c r="AS147" t="s">
        <v>3</v>
      </c>
      <c r="AT147">
        <v>0</v>
      </c>
      <c r="AU147" t="s">
        <v>3</v>
      </c>
      <c r="AV147">
        <v>0</v>
      </c>
      <c r="AW147">
        <v>2</v>
      </c>
      <c r="AX147">
        <v>85061169</v>
      </c>
      <c r="AY147">
        <v>1</v>
      </c>
      <c r="AZ147">
        <v>0</v>
      </c>
      <c r="BA147">
        <v>147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CV147">
        <v>0</v>
      </c>
      <c r="CW147">
        <v>0</v>
      </c>
      <c r="CX147">
        <f>ROUND(Y147*Source!I92,7)</f>
        <v>0</v>
      </c>
      <c r="CY147">
        <f t="shared" si="44"/>
        <v>0</v>
      </c>
      <c r="CZ147">
        <f t="shared" si="45"/>
        <v>0</v>
      </c>
      <c r="DA147">
        <f t="shared" si="46"/>
        <v>1</v>
      </c>
      <c r="DB147">
        <f t="shared" si="39"/>
        <v>0</v>
      </c>
      <c r="DC147">
        <f t="shared" si="40"/>
        <v>0</v>
      </c>
      <c r="DD147" t="s">
        <v>3</v>
      </c>
      <c r="DE147" t="s">
        <v>3</v>
      </c>
      <c r="DF147">
        <f t="shared" si="48"/>
        <v>0</v>
      </c>
      <c r="DG147">
        <f t="shared" si="43"/>
        <v>0</v>
      </c>
      <c r="DH147">
        <f t="shared" si="41"/>
        <v>0</v>
      </c>
      <c r="DI147">
        <f t="shared" si="42"/>
        <v>0</v>
      </c>
      <c r="DJ147">
        <f t="shared" si="47"/>
        <v>0</v>
      </c>
      <c r="DK147">
        <v>0</v>
      </c>
      <c r="DL147" t="s">
        <v>3</v>
      </c>
      <c r="DM147">
        <v>0</v>
      </c>
      <c r="DN147" t="s">
        <v>3</v>
      </c>
      <c r="DO147">
        <v>0</v>
      </c>
    </row>
    <row r="148" spans="1:119" x14ac:dyDescent="0.2">
      <c r="A148">
        <f>ROW(Source!A92)</f>
        <v>92</v>
      </c>
      <c r="B148">
        <v>85057682</v>
      </c>
      <c r="C148">
        <v>85061132</v>
      </c>
      <c r="D148">
        <v>77311344</v>
      </c>
      <c r="E148">
        <v>114</v>
      </c>
      <c r="F148">
        <v>1</v>
      </c>
      <c r="G148">
        <v>1</v>
      </c>
      <c r="H148">
        <v>3</v>
      </c>
      <c r="I148" t="s">
        <v>122</v>
      </c>
      <c r="J148" t="s">
        <v>3</v>
      </c>
      <c r="K148" t="s">
        <v>121</v>
      </c>
      <c r="L148">
        <v>1346</v>
      </c>
      <c r="N148">
        <v>1009</v>
      </c>
      <c r="O148" t="s">
        <v>86</v>
      </c>
      <c r="P148" t="s">
        <v>86</v>
      </c>
      <c r="Q148">
        <v>1</v>
      </c>
      <c r="W148">
        <v>0</v>
      </c>
      <c r="X148">
        <v>644915416</v>
      </c>
      <c r="Y148">
        <f t="shared" si="38"/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1</v>
      </c>
      <c r="AJ148">
        <v>1</v>
      </c>
      <c r="AK148">
        <v>1</v>
      </c>
      <c r="AL148">
        <v>1</v>
      </c>
      <c r="AM148">
        <v>-2</v>
      </c>
      <c r="AN148">
        <v>1</v>
      </c>
      <c r="AO148">
        <v>0</v>
      </c>
      <c r="AP148">
        <v>1</v>
      </c>
      <c r="AQ148">
        <v>0</v>
      </c>
      <c r="AR148">
        <v>0</v>
      </c>
      <c r="AS148" t="s">
        <v>3</v>
      </c>
      <c r="AT148">
        <v>0</v>
      </c>
      <c r="AU148" t="s">
        <v>3</v>
      </c>
      <c r="AV148">
        <v>0</v>
      </c>
      <c r="AW148">
        <v>2</v>
      </c>
      <c r="AX148">
        <v>85061170</v>
      </c>
      <c r="AY148">
        <v>1</v>
      </c>
      <c r="AZ148">
        <v>0</v>
      </c>
      <c r="BA148">
        <v>148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CV148">
        <v>0</v>
      </c>
      <c r="CW148">
        <v>0</v>
      </c>
      <c r="CX148">
        <f>ROUND(Y148*Source!I92,7)</f>
        <v>0</v>
      </c>
      <c r="CY148">
        <f t="shared" si="44"/>
        <v>0</v>
      </c>
      <c r="CZ148">
        <f t="shared" si="45"/>
        <v>0</v>
      </c>
      <c r="DA148">
        <f t="shared" si="46"/>
        <v>1</v>
      </c>
      <c r="DB148">
        <f t="shared" si="39"/>
        <v>0</v>
      </c>
      <c r="DC148">
        <f t="shared" si="40"/>
        <v>0</v>
      </c>
      <c r="DD148" t="s">
        <v>3</v>
      </c>
      <c r="DE148" t="s">
        <v>3</v>
      </c>
      <c r="DF148">
        <f t="shared" si="48"/>
        <v>0</v>
      </c>
      <c r="DG148">
        <f t="shared" si="43"/>
        <v>0</v>
      </c>
      <c r="DH148">
        <f t="shared" si="41"/>
        <v>0</v>
      </c>
      <c r="DI148">
        <f t="shared" si="42"/>
        <v>0</v>
      </c>
      <c r="DJ148">
        <f t="shared" si="47"/>
        <v>0</v>
      </c>
      <c r="DK148">
        <v>0</v>
      </c>
      <c r="DL148" t="s">
        <v>3</v>
      </c>
      <c r="DM148">
        <v>0</v>
      </c>
      <c r="DN148" t="s">
        <v>3</v>
      </c>
      <c r="DO148">
        <v>0</v>
      </c>
    </row>
    <row r="149" spans="1:119" x14ac:dyDescent="0.2">
      <c r="A149">
        <f>ROW(Source!A92)</f>
        <v>92</v>
      </c>
      <c r="B149">
        <v>85057682</v>
      </c>
      <c r="C149">
        <v>85061132</v>
      </c>
      <c r="D149">
        <v>77311366</v>
      </c>
      <c r="E149">
        <v>114</v>
      </c>
      <c r="F149">
        <v>1</v>
      </c>
      <c r="G149">
        <v>1</v>
      </c>
      <c r="H149">
        <v>3</v>
      </c>
      <c r="I149" t="s">
        <v>105</v>
      </c>
      <c r="J149" t="s">
        <v>3</v>
      </c>
      <c r="K149" t="s">
        <v>106</v>
      </c>
      <c r="L149">
        <v>1371</v>
      </c>
      <c r="N149">
        <v>1013</v>
      </c>
      <c r="O149" t="s">
        <v>43</v>
      </c>
      <c r="P149" t="s">
        <v>43</v>
      </c>
      <c r="Q149">
        <v>1</v>
      </c>
      <c r="W149">
        <v>0</v>
      </c>
      <c r="X149">
        <v>-320198552</v>
      </c>
      <c r="Y149">
        <f t="shared" si="38"/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1</v>
      </c>
      <c r="AJ149">
        <v>1</v>
      </c>
      <c r="AK149">
        <v>1</v>
      </c>
      <c r="AL149">
        <v>1</v>
      </c>
      <c r="AM149">
        <v>-2</v>
      </c>
      <c r="AN149">
        <v>1</v>
      </c>
      <c r="AO149">
        <v>0</v>
      </c>
      <c r="AP149">
        <v>1</v>
      </c>
      <c r="AQ149">
        <v>0</v>
      </c>
      <c r="AR149">
        <v>0</v>
      </c>
      <c r="AS149" t="s">
        <v>3</v>
      </c>
      <c r="AT149">
        <v>0</v>
      </c>
      <c r="AU149" t="s">
        <v>3</v>
      </c>
      <c r="AV149">
        <v>0</v>
      </c>
      <c r="AW149">
        <v>2</v>
      </c>
      <c r="AX149">
        <v>85061171</v>
      </c>
      <c r="AY149">
        <v>1</v>
      </c>
      <c r="AZ149">
        <v>0</v>
      </c>
      <c r="BA149">
        <v>149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CV149">
        <v>0</v>
      </c>
      <c r="CW149">
        <v>0</v>
      </c>
      <c r="CX149">
        <f>ROUND(Y149*Source!I92,7)</f>
        <v>0</v>
      </c>
      <c r="CY149">
        <f t="shared" si="44"/>
        <v>0</v>
      </c>
      <c r="CZ149">
        <f t="shared" si="45"/>
        <v>0</v>
      </c>
      <c r="DA149">
        <f t="shared" si="46"/>
        <v>1</v>
      </c>
      <c r="DB149">
        <f t="shared" si="39"/>
        <v>0</v>
      </c>
      <c r="DC149">
        <f t="shared" si="40"/>
        <v>0</v>
      </c>
      <c r="DD149" t="s">
        <v>3</v>
      </c>
      <c r="DE149" t="s">
        <v>3</v>
      </c>
      <c r="DF149">
        <f t="shared" si="48"/>
        <v>0</v>
      </c>
      <c r="DG149">
        <f t="shared" si="43"/>
        <v>0</v>
      </c>
      <c r="DH149">
        <f t="shared" si="41"/>
        <v>0</v>
      </c>
      <c r="DI149">
        <f t="shared" si="42"/>
        <v>0</v>
      </c>
      <c r="DJ149">
        <f t="shared" si="47"/>
        <v>0</v>
      </c>
      <c r="DK149">
        <v>0</v>
      </c>
      <c r="DL149" t="s">
        <v>3</v>
      </c>
      <c r="DM149">
        <v>0</v>
      </c>
      <c r="DN149" t="s">
        <v>3</v>
      </c>
      <c r="DO149">
        <v>0</v>
      </c>
    </row>
    <row r="150" spans="1:119" x14ac:dyDescent="0.2">
      <c r="A150">
        <f>ROW(Source!A92)</f>
        <v>92</v>
      </c>
      <c r="B150">
        <v>85057682</v>
      </c>
      <c r="C150">
        <v>85061132</v>
      </c>
      <c r="D150">
        <v>77311370</v>
      </c>
      <c r="E150">
        <v>114</v>
      </c>
      <c r="F150">
        <v>1</v>
      </c>
      <c r="G150">
        <v>1</v>
      </c>
      <c r="H150">
        <v>3</v>
      </c>
      <c r="I150" t="s">
        <v>108</v>
      </c>
      <c r="J150" t="s">
        <v>3</v>
      </c>
      <c r="K150" t="s">
        <v>109</v>
      </c>
      <c r="L150">
        <v>1371</v>
      </c>
      <c r="N150">
        <v>1013</v>
      </c>
      <c r="O150" t="s">
        <v>43</v>
      </c>
      <c r="P150" t="s">
        <v>43</v>
      </c>
      <c r="Q150">
        <v>1</v>
      </c>
      <c r="W150">
        <v>0</v>
      </c>
      <c r="X150">
        <v>326010188</v>
      </c>
      <c r="Y150">
        <f t="shared" si="38"/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1</v>
      </c>
      <c r="AJ150">
        <v>1</v>
      </c>
      <c r="AK150">
        <v>1</v>
      </c>
      <c r="AL150">
        <v>1</v>
      </c>
      <c r="AM150">
        <v>-2</v>
      </c>
      <c r="AN150">
        <v>1</v>
      </c>
      <c r="AO150">
        <v>0</v>
      </c>
      <c r="AP150">
        <v>1</v>
      </c>
      <c r="AQ150">
        <v>0</v>
      </c>
      <c r="AR150">
        <v>0</v>
      </c>
      <c r="AS150" t="s">
        <v>3</v>
      </c>
      <c r="AT150">
        <v>0</v>
      </c>
      <c r="AU150" t="s">
        <v>3</v>
      </c>
      <c r="AV150">
        <v>0</v>
      </c>
      <c r="AW150">
        <v>2</v>
      </c>
      <c r="AX150">
        <v>85061172</v>
      </c>
      <c r="AY150">
        <v>1</v>
      </c>
      <c r="AZ150">
        <v>0</v>
      </c>
      <c r="BA150">
        <v>150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CV150">
        <v>0</v>
      </c>
      <c r="CW150">
        <v>0</v>
      </c>
      <c r="CX150">
        <f>ROUND(Y150*Source!I92,7)</f>
        <v>0</v>
      </c>
      <c r="CY150">
        <f t="shared" si="44"/>
        <v>0</v>
      </c>
      <c r="CZ150">
        <f t="shared" si="45"/>
        <v>0</v>
      </c>
      <c r="DA150">
        <f t="shared" si="46"/>
        <v>1</v>
      </c>
      <c r="DB150">
        <f t="shared" si="39"/>
        <v>0</v>
      </c>
      <c r="DC150">
        <f t="shared" si="40"/>
        <v>0</v>
      </c>
      <c r="DD150" t="s">
        <v>3</v>
      </c>
      <c r="DE150" t="s">
        <v>3</v>
      </c>
      <c r="DF150">
        <f t="shared" si="48"/>
        <v>0</v>
      </c>
      <c r="DG150">
        <f t="shared" si="43"/>
        <v>0</v>
      </c>
      <c r="DH150">
        <f t="shared" si="41"/>
        <v>0</v>
      </c>
      <c r="DI150">
        <f t="shared" si="42"/>
        <v>0</v>
      </c>
      <c r="DJ150">
        <f t="shared" si="47"/>
        <v>0</v>
      </c>
      <c r="DK150">
        <v>0</v>
      </c>
      <c r="DL150" t="s">
        <v>3</v>
      </c>
      <c r="DM150">
        <v>0</v>
      </c>
      <c r="DN150" t="s">
        <v>3</v>
      </c>
      <c r="DO150">
        <v>0</v>
      </c>
    </row>
    <row r="151" spans="1:119" x14ac:dyDescent="0.2">
      <c r="A151">
        <f>ROW(Source!A93)</f>
        <v>93</v>
      </c>
      <c r="B151">
        <v>85057623</v>
      </c>
      <c r="C151">
        <v>85061132</v>
      </c>
      <c r="D151">
        <v>77306356</v>
      </c>
      <c r="E151">
        <v>114</v>
      </c>
      <c r="F151">
        <v>1</v>
      </c>
      <c r="G151">
        <v>1</v>
      </c>
      <c r="H151">
        <v>1</v>
      </c>
      <c r="I151" t="s">
        <v>591</v>
      </c>
      <c r="J151" t="s">
        <v>3</v>
      </c>
      <c r="K151" t="s">
        <v>592</v>
      </c>
      <c r="L151">
        <v>1191</v>
      </c>
      <c r="N151">
        <v>1013</v>
      </c>
      <c r="O151" t="s">
        <v>593</v>
      </c>
      <c r="P151" t="s">
        <v>593</v>
      </c>
      <c r="Q151">
        <v>1</v>
      </c>
      <c r="W151">
        <v>0</v>
      </c>
      <c r="X151">
        <v>32079103</v>
      </c>
      <c r="Y151">
        <f t="shared" si="38"/>
        <v>9</v>
      </c>
      <c r="AA151">
        <v>0</v>
      </c>
      <c r="AB151">
        <v>0</v>
      </c>
      <c r="AC151">
        <v>0</v>
      </c>
      <c r="AD151">
        <v>748.18</v>
      </c>
      <c r="AE151">
        <v>0</v>
      </c>
      <c r="AF151">
        <v>0</v>
      </c>
      <c r="AG151">
        <v>0</v>
      </c>
      <c r="AH151">
        <v>748.18</v>
      </c>
      <c r="AI151">
        <v>1</v>
      </c>
      <c r="AJ151">
        <v>1</v>
      </c>
      <c r="AK151">
        <v>1</v>
      </c>
      <c r="AL151">
        <v>1</v>
      </c>
      <c r="AM151">
        <v>-2</v>
      </c>
      <c r="AN151">
        <v>0</v>
      </c>
      <c r="AO151">
        <v>0</v>
      </c>
      <c r="AP151">
        <v>1</v>
      </c>
      <c r="AQ151">
        <v>1</v>
      </c>
      <c r="AR151">
        <v>0</v>
      </c>
      <c r="AS151" t="s">
        <v>3</v>
      </c>
      <c r="AT151">
        <v>9</v>
      </c>
      <c r="AU151" t="s">
        <v>3</v>
      </c>
      <c r="AV151">
        <v>1</v>
      </c>
      <c r="AW151">
        <v>2</v>
      </c>
      <c r="AX151">
        <v>85061153</v>
      </c>
      <c r="AY151">
        <v>2</v>
      </c>
      <c r="AZ151">
        <v>131072</v>
      </c>
      <c r="BA151">
        <v>151</v>
      </c>
      <c r="BB151">
        <v>1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6733.62</v>
      </c>
      <c r="BN151">
        <v>9</v>
      </c>
      <c r="BO151">
        <v>0</v>
      </c>
      <c r="BP151">
        <v>1</v>
      </c>
      <c r="BQ151">
        <v>0</v>
      </c>
      <c r="BR151">
        <v>0</v>
      </c>
      <c r="BS151">
        <v>0</v>
      </c>
      <c r="BT151">
        <v>6733.62</v>
      </c>
      <c r="BU151">
        <v>9</v>
      </c>
      <c r="BV151">
        <v>0</v>
      </c>
      <c r="BW151">
        <v>1</v>
      </c>
      <c r="CU151">
        <f>ROUND(AT151*Source!I93*AH151*AL151,2)</f>
        <v>0</v>
      </c>
      <c r="CV151">
        <f>ROUND(Y151*Source!I93,7)</f>
        <v>0</v>
      </c>
      <c r="CW151">
        <v>0</v>
      </c>
      <c r="CX151">
        <f>ROUND(Y151*Source!I93,7)</f>
        <v>0</v>
      </c>
      <c r="CY151">
        <f>AD151</f>
        <v>748.18</v>
      </c>
      <c r="CZ151">
        <f>AH151</f>
        <v>748.18</v>
      </c>
      <c r="DA151">
        <f>AL151</f>
        <v>1</v>
      </c>
      <c r="DB151">
        <f t="shared" si="39"/>
        <v>6733.62</v>
      </c>
      <c r="DC151">
        <f t="shared" si="40"/>
        <v>0</v>
      </c>
      <c r="DD151" t="s">
        <v>3</v>
      </c>
      <c r="DE151" t="s">
        <v>3</v>
      </c>
      <c r="DF151">
        <f t="shared" si="48"/>
        <v>0</v>
      </c>
      <c r="DG151">
        <f t="shared" si="43"/>
        <v>0</v>
      </c>
      <c r="DH151">
        <f t="shared" si="41"/>
        <v>0</v>
      </c>
      <c r="DI151">
        <f t="shared" si="42"/>
        <v>0</v>
      </c>
      <c r="DJ151">
        <f>DI151</f>
        <v>0</v>
      </c>
      <c r="DK151">
        <v>1</v>
      </c>
      <c r="DL151" t="s">
        <v>3</v>
      </c>
      <c r="DM151">
        <v>0</v>
      </c>
      <c r="DN151" t="s">
        <v>3</v>
      </c>
      <c r="DO151">
        <v>0</v>
      </c>
    </row>
    <row r="152" spans="1:119" x14ac:dyDescent="0.2">
      <c r="A152">
        <f>ROW(Source!A93)</f>
        <v>93</v>
      </c>
      <c r="B152">
        <v>85057623</v>
      </c>
      <c r="C152">
        <v>85061132</v>
      </c>
      <c r="D152">
        <v>77306545</v>
      </c>
      <c r="E152">
        <v>114</v>
      </c>
      <c r="F152">
        <v>1</v>
      </c>
      <c r="G152">
        <v>1</v>
      </c>
      <c r="H152">
        <v>1</v>
      </c>
      <c r="I152" t="s">
        <v>601</v>
      </c>
      <c r="J152" t="s">
        <v>3</v>
      </c>
      <c r="K152" t="s">
        <v>602</v>
      </c>
      <c r="L152">
        <v>1191</v>
      </c>
      <c r="N152">
        <v>1013</v>
      </c>
      <c r="O152" t="s">
        <v>593</v>
      </c>
      <c r="P152" t="s">
        <v>593</v>
      </c>
      <c r="Q152">
        <v>1</v>
      </c>
      <c r="W152">
        <v>0</v>
      </c>
      <c r="X152">
        <v>-1417349443</v>
      </c>
      <c r="Y152">
        <f t="shared" si="38"/>
        <v>3.21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1</v>
      </c>
      <c r="AJ152">
        <v>1</v>
      </c>
      <c r="AK152">
        <v>1</v>
      </c>
      <c r="AL152">
        <v>1</v>
      </c>
      <c r="AM152">
        <v>-2</v>
      </c>
      <c r="AN152">
        <v>0</v>
      </c>
      <c r="AO152">
        <v>0</v>
      </c>
      <c r="AP152">
        <v>1</v>
      </c>
      <c r="AQ152">
        <v>1</v>
      </c>
      <c r="AR152">
        <v>0</v>
      </c>
      <c r="AS152" t="s">
        <v>3</v>
      </c>
      <c r="AT152">
        <v>3.21</v>
      </c>
      <c r="AU152" t="s">
        <v>3</v>
      </c>
      <c r="AV152">
        <v>2</v>
      </c>
      <c r="AW152">
        <v>2</v>
      </c>
      <c r="AX152">
        <v>85061154</v>
      </c>
      <c r="AY152">
        <v>1</v>
      </c>
      <c r="AZ152">
        <v>0</v>
      </c>
      <c r="BA152">
        <v>152</v>
      </c>
      <c r="BB152">
        <v>1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CV152">
        <v>0</v>
      </c>
      <c r="CW152">
        <v>0</v>
      </c>
      <c r="CX152">
        <f>ROUND(Y152*Source!I93,7)</f>
        <v>0</v>
      </c>
      <c r="CY152">
        <f>AD152</f>
        <v>0</v>
      </c>
      <c r="CZ152">
        <f>AH152</f>
        <v>0</v>
      </c>
      <c r="DA152">
        <f>AL152</f>
        <v>1</v>
      </c>
      <c r="DB152">
        <f t="shared" si="39"/>
        <v>0</v>
      </c>
      <c r="DC152">
        <f t="shared" si="40"/>
        <v>0</v>
      </c>
      <c r="DD152" t="s">
        <v>3</v>
      </c>
      <c r="DE152" t="s">
        <v>3</v>
      </c>
      <c r="DF152">
        <f t="shared" si="48"/>
        <v>0</v>
      </c>
      <c r="DG152">
        <f t="shared" si="43"/>
        <v>0</v>
      </c>
      <c r="DH152">
        <f t="shared" si="41"/>
        <v>0</v>
      </c>
      <c r="DI152">
        <f t="shared" si="42"/>
        <v>0</v>
      </c>
      <c r="DJ152">
        <f>DI152</f>
        <v>0</v>
      </c>
      <c r="DK152">
        <v>0</v>
      </c>
      <c r="DL152" t="s">
        <v>3</v>
      </c>
      <c r="DM152">
        <v>0</v>
      </c>
      <c r="DN152" t="s">
        <v>3</v>
      </c>
      <c r="DO152">
        <v>0</v>
      </c>
    </row>
    <row r="153" spans="1:119" x14ac:dyDescent="0.2">
      <c r="A153">
        <f>ROW(Source!A93)</f>
        <v>93</v>
      </c>
      <c r="B153">
        <v>85057623</v>
      </c>
      <c r="C153">
        <v>85061132</v>
      </c>
      <c r="D153">
        <v>77430875</v>
      </c>
      <c r="E153">
        <v>1</v>
      </c>
      <c r="F153">
        <v>1</v>
      </c>
      <c r="G153">
        <v>1</v>
      </c>
      <c r="H153">
        <v>2</v>
      </c>
      <c r="I153" t="s">
        <v>631</v>
      </c>
      <c r="J153" t="s">
        <v>632</v>
      </c>
      <c r="K153" t="s">
        <v>633</v>
      </c>
      <c r="L153">
        <v>1368</v>
      </c>
      <c r="N153">
        <v>1011</v>
      </c>
      <c r="O153" t="s">
        <v>606</v>
      </c>
      <c r="P153" t="s">
        <v>606</v>
      </c>
      <c r="Q153">
        <v>1</v>
      </c>
      <c r="W153">
        <v>0</v>
      </c>
      <c r="X153">
        <v>1146632698</v>
      </c>
      <c r="Y153">
        <f t="shared" si="38"/>
        <v>2.6</v>
      </c>
      <c r="AA153">
        <v>0</v>
      </c>
      <c r="AB153">
        <v>2736.29</v>
      </c>
      <c r="AC153">
        <v>932.95</v>
      </c>
      <c r="AD153">
        <v>0</v>
      </c>
      <c r="AE153">
        <v>0</v>
      </c>
      <c r="AF153">
        <v>2088.77</v>
      </c>
      <c r="AG153">
        <v>932.95</v>
      </c>
      <c r="AH153">
        <v>0</v>
      </c>
      <c r="AI153">
        <v>1</v>
      </c>
      <c r="AJ153">
        <v>1.31</v>
      </c>
      <c r="AK153">
        <v>1</v>
      </c>
      <c r="AL153">
        <v>1</v>
      </c>
      <c r="AM153">
        <v>2</v>
      </c>
      <c r="AN153">
        <v>0</v>
      </c>
      <c r="AO153">
        <v>0</v>
      </c>
      <c r="AP153">
        <v>1</v>
      </c>
      <c r="AQ153">
        <v>1</v>
      </c>
      <c r="AR153">
        <v>0</v>
      </c>
      <c r="AS153" t="s">
        <v>3</v>
      </c>
      <c r="AT153">
        <v>2.6</v>
      </c>
      <c r="AU153" t="s">
        <v>3</v>
      </c>
      <c r="AV153">
        <v>1</v>
      </c>
      <c r="AW153">
        <v>2</v>
      </c>
      <c r="AX153">
        <v>85061155</v>
      </c>
      <c r="AY153">
        <v>2</v>
      </c>
      <c r="AZ153">
        <v>65536</v>
      </c>
      <c r="BA153">
        <v>153</v>
      </c>
      <c r="BB153">
        <v>1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5430.8020000000006</v>
      </c>
      <c r="BL153">
        <v>2425.67</v>
      </c>
      <c r="BM153">
        <v>0</v>
      </c>
      <c r="BN153">
        <v>0</v>
      </c>
      <c r="BO153">
        <v>2.6</v>
      </c>
      <c r="BP153">
        <v>1</v>
      </c>
      <c r="BQ153">
        <v>0</v>
      </c>
      <c r="BR153">
        <v>5430.8020000000006</v>
      </c>
      <c r="BS153">
        <v>2425.67</v>
      </c>
      <c r="BT153">
        <v>0</v>
      </c>
      <c r="BU153">
        <v>0</v>
      </c>
      <c r="BV153">
        <v>2.6</v>
      </c>
      <c r="BW153">
        <v>1</v>
      </c>
      <c r="CV153">
        <v>0</v>
      </c>
      <c r="CW153">
        <f>ROUND(Y153*Source!I93*DO153,7)</f>
        <v>0</v>
      </c>
      <c r="CX153">
        <f>ROUND(Y153*Source!I93,7)</f>
        <v>0</v>
      </c>
      <c r="CY153">
        <f>AB153</f>
        <v>2736.29</v>
      </c>
      <c r="CZ153">
        <f>AF153</f>
        <v>2088.77</v>
      </c>
      <c r="DA153">
        <f>AJ153</f>
        <v>1.31</v>
      </c>
      <c r="DB153">
        <f t="shared" si="39"/>
        <v>5430.8</v>
      </c>
      <c r="DC153">
        <f t="shared" si="40"/>
        <v>2425.67</v>
      </c>
      <c r="DD153" t="s">
        <v>3</v>
      </c>
      <c r="DE153" t="s">
        <v>3</v>
      </c>
      <c r="DF153">
        <f t="shared" si="48"/>
        <v>0</v>
      </c>
      <c r="DG153">
        <f>ROUND(ROUND(AF153*AJ153,2)*CX153,2)</f>
        <v>0</v>
      </c>
      <c r="DH153">
        <f t="shared" si="41"/>
        <v>0</v>
      </c>
      <c r="DI153">
        <f t="shared" si="42"/>
        <v>0</v>
      </c>
      <c r="DJ153">
        <f>DG153+DH153</f>
        <v>0</v>
      </c>
      <c r="DK153">
        <v>0</v>
      </c>
      <c r="DL153" t="s">
        <v>616</v>
      </c>
      <c r="DM153">
        <v>5</v>
      </c>
      <c r="DN153" t="s">
        <v>593</v>
      </c>
      <c r="DO153">
        <v>1</v>
      </c>
    </row>
    <row r="154" spans="1:119" x14ac:dyDescent="0.2">
      <c r="A154">
        <f>ROW(Source!A93)</f>
        <v>93</v>
      </c>
      <c r="B154">
        <v>85057623</v>
      </c>
      <c r="C154">
        <v>85061132</v>
      </c>
      <c r="D154">
        <v>77431879</v>
      </c>
      <c r="E154">
        <v>1</v>
      </c>
      <c r="F154">
        <v>1</v>
      </c>
      <c r="G154">
        <v>1</v>
      </c>
      <c r="H154">
        <v>2</v>
      </c>
      <c r="I154" t="s">
        <v>634</v>
      </c>
      <c r="J154" t="s">
        <v>635</v>
      </c>
      <c r="K154" t="s">
        <v>636</v>
      </c>
      <c r="L154">
        <v>1368</v>
      </c>
      <c r="N154">
        <v>1011</v>
      </c>
      <c r="O154" t="s">
        <v>606</v>
      </c>
      <c r="P154" t="s">
        <v>606</v>
      </c>
      <c r="Q154">
        <v>1</v>
      </c>
      <c r="W154">
        <v>0</v>
      </c>
      <c r="X154">
        <v>-1152394969</v>
      </c>
      <c r="Y154">
        <f t="shared" si="38"/>
        <v>0.61</v>
      </c>
      <c r="AA154">
        <v>0</v>
      </c>
      <c r="AB154">
        <v>641.70000000000005</v>
      </c>
      <c r="AC154">
        <v>811.79</v>
      </c>
      <c r="AD154">
        <v>0</v>
      </c>
      <c r="AE154">
        <v>0</v>
      </c>
      <c r="AF154">
        <v>641.70000000000005</v>
      </c>
      <c r="AG154">
        <v>811.79</v>
      </c>
      <c r="AH154">
        <v>0</v>
      </c>
      <c r="AI154">
        <v>1</v>
      </c>
      <c r="AJ154">
        <v>1</v>
      </c>
      <c r="AK154">
        <v>1</v>
      </c>
      <c r="AL154">
        <v>1</v>
      </c>
      <c r="AM154">
        <v>-2</v>
      </c>
      <c r="AN154">
        <v>0</v>
      </c>
      <c r="AO154">
        <v>0</v>
      </c>
      <c r="AP154">
        <v>1</v>
      </c>
      <c r="AQ154">
        <v>1</v>
      </c>
      <c r="AR154">
        <v>0</v>
      </c>
      <c r="AS154" t="s">
        <v>3</v>
      </c>
      <c r="AT154">
        <v>0.61</v>
      </c>
      <c r="AU154" t="s">
        <v>3</v>
      </c>
      <c r="AV154">
        <v>1</v>
      </c>
      <c r="AW154">
        <v>2</v>
      </c>
      <c r="AX154">
        <v>85061156</v>
      </c>
      <c r="AY154">
        <v>1</v>
      </c>
      <c r="AZ154">
        <v>0</v>
      </c>
      <c r="BA154">
        <v>154</v>
      </c>
      <c r="BB154">
        <v>1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391.43700000000001</v>
      </c>
      <c r="BL154">
        <v>495.19189999999998</v>
      </c>
      <c r="BM154">
        <v>0</v>
      </c>
      <c r="BN154">
        <v>0</v>
      </c>
      <c r="BO154">
        <v>0.61</v>
      </c>
      <c r="BP154">
        <v>1</v>
      </c>
      <c r="BQ154">
        <v>0</v>
      </c>
      <c r="BR154">
        <v>391.43700000000001</v>
      </c>
      <c r="BS154">
        <v>495.19189999999998</v>
      </c>
      <c r="BT154">
        <v>0</v>
      </c>
      <c r="BU154">
        <v>0</v>
      </c>
      <c r="BV154">
        <v>0.61</v>
      </c>
      <c r="BW154">
        <v>1</v>
      </c>
      <c r="CV154">
        <v>0</v>
      </c>
      <c r="CW154">
        <f>ROUND(Y154*Source!I93*DO154,7)</f>
        <v>0</v>
      </c>
      <c r="CX154">
        <f>ROUND(Y154*Source!I93,7)</f>
        <v>0</v>
      </c>
      <c r="CY154">
        <f>AB154</f>
        <v>641.70000000000005</v>
      </c>
      <c r="CZ154">
        <f>AF154</f>
        <v>641.70000000000005</v>
      </c>
      <c r="DA154">
        <f>AJ154</f>
        <v>1</v>
      </c>
      <c r="DB154">
        <f t="shared" si="39"/>
        <v>391.44</v>
      </c>
      <c r="DC154">
        <f t="shared" si="40"/>
        <v>495.19</v>
      </c>
      <c r="DD154" t="s">
        <v>3</v>
      </c>
      <c r="DE154" t="s">
        <v>3</v>
      </c>
      <c r="DF154">
        <f t="shared" si="48"/>
        <v>0</v>
      </c>
      <c r="DG154">
        <f t="shared" ref="DG154:DG172" si="49">ROUND(ROUND(AF154,2)*CX154,2)</f>
        <v>0</v>
      </c>
      <c r="DH154">
        <f t="shared" si="41"/>
        <v>0</v>
      </c>
      <c r="DI154">
        <f t="shared" si="42"/>
        <v>0</v>
      </c>
      <c r="DJ154">
        <f>DG154+DH154</f>
        <v>0</v>
      </c>
      <c r="DK154">
        <v>1</v>
      </c>
      <c r="DL154" t="s">
        <v>630</v>
      </c>
      <c r="DM154">
        <v>4</v>
      </c>
      <c r="DN154" t="s">
        <v>593</v>
      </c>
      <c r="DO154">
        <v>1</v>
      </c>
    </row>
    <row r="155" spans="1:119" x14ac:dyDescent="0.2">
      <c r="A155">
        <f>ROW(Source!A93)</f>
        <v>93</v>
      </c>
      <c r="B155">
        <v>85057623</v>
      </c>
      <c r="C155">
        <v>85061132</v>
      </c>
      <c r="D155">
        <v>77375900</v>
      </c>
      <c r="E155">
        <v>1</v>
      </c>
      <c r="F155">
        <v>1</v>
      </c>
      <c r="G155">
        <v>1</v>
      </c>
      <c r="H155">
        <v>3</v>
      </c>
      <c r="I155" t="s">
        <v>637</v>
      </c>
      <c r="J155" t="s">
        <v>657</v>
      </c>
      <c r="K155" t="s">
        <v>639</v>
      </c>
      <c r="L155">
        <v>1346</v>
      </c>
      <c r="N155">
        <v>1009</v>
      </c>
      <c r="O155" t="s">
        <v>86</v>
      </c>
      <c r="P155" t="s">
        <v>86</v>
      </c>
      <c r="Q155">
        <v>1</v>
      </c>
      <c r="W155">
        <v>0</v>
      </c>
      <c r="X155">
        <v>-1628490559</v>
      </c>
      <c r="Y155">
        <f t="shared" si="38"/>
        <v>0.1</v>
      </c>
      <c r="AA155">
        <v>381.26</v>
      </c>
      <c r="AB155">
        <v>0</v>
      </c>
      <c r="AC155">
        <v>0</v>
      </c>
      <c r="AD155">
        <v>0</v>
      </c>
      <c r="AE155">
        <v>238.29</v>
      </c>
      <c r="AF155">
        <v>0</v>
      </c>
      <c r="AG155">
        <v>0</v>
      </c>
      <c r="AH155">
        <v>0</v>
      </c>
      <c r="AI155">
        <v>1.6</v>
      </c>
      <c r="AJ155">
        <v>1</v>
      </c>
      <c r="AK155">
        <v>1</v>
      </c>
      <c r="AL155">
        <v>1</v>
      </c>
      <c r="AM155">
        <v>2</v>
      </c>
      <c r="AN155">
        <v>0</v>
      </c>
      <c r="AO155">
        <v>0</v>
      </c>
      <c r="AP155">
        <v>1</v>
      </c>
      <c r="AQ155">
        <v>1</v>
      </c>
      <c r="AR155">
        <v>0</v>
      </c>
      <c r="AS155" t="s">
        <v>3</v>
      </c>
      <c r="AT155">
        <v>0.1</v>
      </c>
      <c r="AU155" t="s">
        <v>3</v>
      </c>
      <c r="AV155">
        <v>0</v>
      </c>
      <c r="AW155">
        <v>2</v>
      </c>
      <c r="AX155">
        <v>85061157</v>
      </c>
      <c r="AY155">
        <v>1</v>
      </c>
      <c r="AZ155">
        <v>0</v>
      </c>
      <c r="BA155">
        <v>155</v>
      </c>
      <c r="BB155">
        <v>1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23.829000000000001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1</v>
      </c>
      <c r="BQ155">
        <v>23.829000000000001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1</v>
      </c>
      <c r="CV155">
        <v>0</v>
      </c>
      <c r="CW155">
        <v>0</v>
      </c>
      <c r="CX155">
        <f>ROUND(Y155*Source!I93,7)</f>
        <v>0</v>
      </c>
      <c r="CY155">
        <f t="shared" ref="CY155:CY170" si="50">AA155</f>
        <v>381.26</v>
      </c>
      <c r="CZ155">
        <f t="shared" ref="CZ155:CZ170" si="51">AE155</f>
        <v>238.29</v>
      </c>
      <c r="DA155">
        <f t="shared" ref="DA155:DA170" si="52">AI155</f>
        <v>1.6</v>
      </c>
      <c r="DB155">
        <f t="shared" si="39"/>
        <v>23.83</v>
      </c>
      <c r="DC155">
        <f t="shared" si="40"/>
        <v>0</v>
      </c>
      <c r="DD155" t="s">
        <v>3</v>
      </c>
      <c r="DE155" t="s">
        <v>3</v>
      </c>
      <c r="DF155">
        <f>ROUND(ROUND(AE155*AI155,2)*CX155,2)</f>
        <v>0</v>
      </c>
      <c r="DG155">
        <f t="shared" si="49"/>
        <v>0</v>
      </c>
      <c r="DH155">
        <f t="shared" si="41"/>
        <v>0</v>
      </c>
      <c r="DI155">
        <f t="shared" si="42"/>
        <v>0</v>
      </c>
      <c r="DJ155">
        <f t="shared" ref="DJ155:DJ170" si="53">DF155</f>
        <v>0</v>
      </c>
      <c r="DK155">
        <v>0</v>
      </c>
      <c r="DL155" t="s">
        <v>3</v>
      </c>
      <c r="DM155">
        <v>0</v>
      </c>
      <c r="DN155" t="s">
        <v>3</v>
      </c>
      <c r="DO155">
        <v>0</v>
      </c>
    </row>
    <row r="156" spans="1:119" x14ac:dyDescent="0.2">
      <c r="A156">
        <f>ROW(Source!A93)</f>
        <v>93</v>
      </c>
      <c r="B156">
        <v>85057623</v>
      </c>
      <c r="C156">
        <v>85061132</v>
      </c>
      <c r="D156">
        <v>77375907</v>
      </c>
      <c r="E156">
        <v>1</v>
      </c>
      <c r="F156">
        <v>1</v>
      </c>
      <c r="G156">
        <v>1</v>
      </c>
      <c r="H156">
        <v>3</v>
      </c>
      <c r="I156" t="s">
        <v>640</v>
      </c>
      <c r="J156" t="s">
        <v>641</v>
      </c>
      <c r="K156" t="s">
        <v>642</v>
      </c>
      <c r="L156">
        <v>1346</v>
      </c>
      <c r="N156">
        <v>1009</v>
      </c>
      <c r="O156" t="s">
        <v>86</v>
      </c>
      <c r="P156" t="s">
        <v>86</v>
      </c>
      <c r="Q156">
        <v>1</v>
      </c>
      <c r="W156">
        <v>0</v>
      </c>
      <c r="X156">
        <v>-479354107</v>
      </c>
      <c r="Y156">
        <f t="shared" si="38"/>
        <v>0.03</v>
      </c>
      <c r="AA156">
        <v>93.65</v>
      </c>
      <c r="AB156">
        <v>0</v>
      </c>
      <c r="AC156">
        <v>0</v>
      </c>
      <c r="AD156">
        <v>0</v>
      </c>
      <c r="AE156">
        <v>58.53</v>
      </c>
      <c r="AF156">
        <v>0</v>
      </c>
      <c r="AG156">
        <v>0</v>
      </c>
      <c r="AH156">
        <v>0</v>
      </c>
      <c r="AI156">
        <v>1.6</v>
      </c>
      <c r="AJ156">
        <v>1</v>
      </c>
      <c r="AK156">
        <v>1</v>
      </c>
      <c r="AL156">
        <v>1</v>
      </c>
      <c r="AM156">
        <v>2</v>
      </c>
      <c r="AN156">
        <v>0</v>
      </c>
      <c r="AO156">
        <v>0</v>
      </c>
      <c r="AP156">
        <v>1</v>
      </c>
      <c r="AQ156">
        <v>1</v>
      </c>
      <c r="AR156">
        <v>0</v>
      </c>
      <c r="AS156" t="s">
        <v>3</v>
      </c>
      <c r="AT156">
        <v>0.03</v>
      </c>
      <c r="AU156" t="s">
        <v>3</v>
      </c>
      <c r="AV156">
        <v>0</v>
      </c>
      <c r="AW156">
        <v>2</v>
      </c>
      <c r="AX156">
        <v>85061158</v>
      </c>
      <c r="AY156">
        <v>1</v>
      </c>
      <c r="AZ156">
        <v>0</v>
      </c>
      <c r="BA156">
        <v>156</v>
      </c>
      <c r="BB156">
        <v>1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1.7559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1</v>
      </c>
      <c r="BQ156">
        <v>1.7559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1</v>
      </c>
      <c r="CV156">
        <v>0</v>
      </c>
      <c r="CW156">
        <v>0</v>
      </c>
      <c r="CX156">
        <f>ROUND(Y156*Source!I93,7)</f>
        <v>0</v>
      </c>
      <c r="CY156">
        <f t="shared" si="50"/>
        <v>93.65</v>
      </c>
      <c r="CZ156">
        <f t="shared" si="51"/>
        <v>58.53</v>
      </c>
      <c r="DA156">
        <f t="shared" si="52"/>
        <v>1.6</v>
      </c>
      <c r="DB156">
        <f t="shared" si="39"/>
        <v>1.76</v>
      </c>
      <c r="DC156">
        <f t="shared" si="40"/>
        <v>0</v>
      </c>
      <c r="DD156" t="s">
        <v>3</v>
      </c>
      <c r="DE156" t="s">
        <v>3</v>
      </c>
      <c r="DF156">
        <f>ROUND(ROUND(AE156*AI156,2)*CX156,2)</f>
        <v>0</v>
      </c>
      <c r="DG156">
        <f t="shared" si="49"/>
        <v>0</v>
      </c>
      <c r="DH156">
        <f t="shared" si="41"/>
        <v>0</v>
      </c>
      <c r="DI156">
        <f t="shared" si="42"/>
        <v>0</v>
      </c>
      <c r="DJ156">
        <f t="shared" si="53"/>
        <v>0</v>
      </c>
      <c r="DK156">
        <v>0</v>
      </c>
      <c r="DL156" t="s">
        <v>3</v>
      </c>
      <c r="DM156">
        <v>0</v>
      </c>
      <c r="DN156" t="s">
        <v>3</v>
      </c>
      <c r="DO156">
        <v>0</v>
      </c>
    </row>
    <row r="157" spans="1:119" x14ac:dyDescent="0.2">
      <c r="A157">
        <f>ROW(Source!A93)</f>
        <v>93</v>
      </c>
      <c r="B157">
        <v>85057623</v>
      </c>
      <c r="C157">
        <v>85061132</v>
      </c>
      <c r="D157">
        <v>77379558</v>
      </c>
      <c r="E157">
        <v>1</v>
      </c>
      <c r="F157">
        <v>1</v>
      </c>
      <c r="G157">
        <v>1</v>
      </c>
      <c r="H157">
        <v>3</v>
      </c>
      <c r="I157" t="s">
        <v>84</v>
      </c>
      <c r="J157" t="s">
        <v>87</v>
      </c>
      <c r="K157" t="s">
        <v>85</v>
      </c>
      <c r="L157">
        <v>1346</v>
      </c>
      <c r="N157">
        <v>1009</v>
      </c>
      <c r="O157" t="s">
        <v>86</v>
      </c>
      <c r="P157" t="s">
        <v>86</v>
      </c>
      <c r="Q157">
        <v>1</v>
      </c>
      <c r="W157">
        <v>0</v>
      </c>
      <c r="X157">
        <v>1181962216</v>
      </c>
      <c r="Y157">
        <f t="shared" si="38"/>
        <v>0</v>
      </c>
      <c r="AA157">
        <v>188.92</v>
      </c>
      <c r="AB157">
        <v>0</v>
      </c>
      <c r="AC157">
        <v>0</v>
      </c>
      <c r="AD157">
        <v>0</v>
      </c>
      <c r="AE157">
        <v>174.93</v>
      </c>
      <c r="AF157">
        <v>0</v>
      </c>
      <c r="AG157">
        <v>0</v>
      </c>
      <c r="AH157">
        <v>0</v>
      </c>
      <c r="AI157">
        <v>1.08</v>
      </c>
      <c r="AJ157">
        <v>1</v>
      </c>
      <c r="AK157">
        <v>1</v>
      </c>
      <c r="AL157">
        <v>1</v>
      </c>
      <c r="AM157">
        <v>2</v>
      </c>
      <c r="AN157">
        <v>1</v>
      </c>
      <c r="AO157">
        <v>0</v>
      </c>
      <c r="AP157">
        <v>1</v>
      </c>
      <c r="AQ157">
        <v>0</v>
      </c>
      <c r="AR157">
        <v>0</v>
      </c>
      <c r="AS157" t="s">
        <v>3</v>
      </c>
      <c r="AT157">
        <v>0</v>
      </c>
      <c r="AU157" t="s">
        <v>3</v>
      </c>
      <c r="AV157">
        <v>0</v>
      </c>
      <c r="AW157">
        <v>2</v>
      </c>
      <c r="AX157">
        <v>85061159</v>
      </c>
      <c r="AY157">
        <v>1</v>
      </c>
      <c r="AZ157">
        <v>0</v>
      </c>
      <c r="BA157">
        <v>157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CV157">
        <v>0</v>
      </c>
      <c r="CW157">
        <v>0</v>
      </c>
      <c r="CX157">
        <f>ROUND(Y157*Source!I93,7)</f>
        <v>0</v>
      </c>
      <c r="CY157">
        <f t="shared" si="50"/>
        <v>188.92</v>
      </c>
      <c r="CZ157">
        <f t="shared" si="51"/>
        <v>174.93</v>
      </c>
      <c r="DA157">
        <f t="shared" si="52"/>
        <v>1.08</v>
      </c>
      <c r="DB157">
        <f t="shared" si="39"/>
        <v>0</v>
      </c>
      <c r="DC157">
        <f t="shared" si="40"/>
        <v>0</v>
      </c>
      <c r="DD157" t="s">
        <v>3</v>
      </c>
      <c r="DE157" t="s">
        <v>3</v>
      </c>
      <c r="DF157">
        <f>ROUND(ROUND(AE157*AI157,2)*CX157,2)</f>
        <v>0</v>
      </c>
      <c r="DG157">
        <f t="shared" si="49"/>
        <v>0</v>
      </c>
      <c r="DH157">
        <f t="shared" si="41"/>
        <v>0</v>
      </c>
      <c r="DI157">
        <f t="shared" si="42"/>
        <v>0</v>
      </c>
      <c r="DJ157">
        <f t="shared" si="53"/>
        <v>0</v>
      </c>
      <c r="DK157">
        <v>0</v>
      </c>
      <c r="DL157" t="s">
        <v>3</v>
      </c>
      <c r="DM157">
        <v>0</v>
      </c>
      <c r="DN157" t="s">
        <v>3</v>
      </c>
      <c r="DO157">
        <v>0</v>
      </c>
    </row>
    <row r="158" spans="1:119" x14ac:dyDescent="0.2">
      <c r="A158">
        <f>ROW(Source!A93)</f>
        <v>93</v>
      </c>
      <c r="B158">
        <v>85057623</v>
      </c>
      <c r="C158">
        <v>85061132</v>
      </c>
      <c r="D158">
        <v>77380691</v>
      </c>
      <c r="E158">
        <v>1</v>
      </c>
      <c r="F158">
        <v>1</v>
      </c>
      <c r="G158">
        <v>1</v>
      </c>
      <c r="H158">
        <v>3</v>
      </c>
      <c r="I158" t="s">
        <v>643</v>
      </c>
      <c r="J158" t="s">
        <v>644</v>
      </c>
      <c r="K158" t="s">
        <v>645</v>
      </c>
      <c r="L158">
        <v>1346</v>
      </c>
      <c r="N158">
        <v>1009</v>
      </c>
      <c r="O158" t="s">
        <v>86</v>
      </c>
      <c r="P158" t="s">
        <v>86</v>
      </c>
      <c r="Q158">
        <v>1</v>
      </c>
      <c r="W158">
        <v>0</v>
      </c>
      <c r="X158">
        <v>-130701290</v>
      </c>
      <c r="Y158">
        <f t="shared" si="38"/>
        <v>0.02</v>
      </c>
      <c r="AA158">
        <v>86.41</v>
      </c>
      <c r="AB158">
        <v>0</v>
      </c>
      <c r="AC158">
        <v>0</v>
      </c>
      <c r="AD158">
        <v>0</v>
      </c>
      <c r="AE158">
        <v>56.11</v>
      </c>
      <c r="AF158">
        <v>0</v>
      </c>
      <c r="AG158">
        <v>0</v>
      </c>
      <c r="AH158">
        <v>0</v>
      </c>
      <c r="AI158">
        <v>1.54</v>
      </c>
      <c r="AJ158">
        <v>1</v>
      </c>
      <c r="AK158">
        <v>1</v>
      </c>
      <c r="AL158">
        <v>1</v>
      </c>
      <c r="AM158">
        <v>2</v>
      </c>
      <c r="AN158">
        <v>0</v>
      </c>
      <c r="AO158">
        <v>0</v>
      </c>
      <c r="AP158">
        <v>1</v>
      </c>
      <c r="AQ158">
        <v>1</v>
      </c>
      <c r="AR158">
        <v>0</v>
      </c>
      <c r="AS158" t="s">
        <v>3</v>
      </c>
      <c r="AT158">
        <v>0.02</v>
      </c>
      <c r="AU158" t="s">
        <v>3</v>
      </c>
      <c r="AV158">
        <v>0</v>
      </c>
      <c r="AW158">
        <v>2</v>
      </c>
      <c r="AX158">
        <v>85061160</v>
      </c>
      <c r="AY158">
        <v>1</v>
      </c>
      <c r="AZ158">
        <v>0</v>
      </c>
      <c r="BA158">
        <v>158</v>
      </c>
      <c r="BB158">
        <v>1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1.1222000000000001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1</v>
      </c>
      <c r="BQ158">
        <v>1.1222000000000001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1</v>
      </c>
      <c r="CV158">
        <v>0</v>
      </c>
      <c r="CW158">
        <v>0</v>
      </c>
      <c r="CX158">
        <f>ROUND(Y158*Source!I93,7)</f>
        <v>0</v>
      </c>
      <c r="CY158">
        <f t="shared" si="50"/>
        <v>86.41</v>
      </c>
      <c r="CZ158">
        <f t="shared" si="51"/>
        <v>56.11</v>
      </c>
      <c r="DA158">
        <f t="shared" si="52"/>
        <v>1.54</v>
      </c>
      <c r="DB158">
        <f t="shared" si="39"/>
        <v>1.1200000000000001</v>
      </c>
      <c r="DC158">
        <f t="shared" si="40"/>
        <v>0</v>
      </c>
      <c r="DD158" t="s">
        <v>3</v>
      </c>
      <c r="DE158" t="s">
        <v>3</v>
      </c>
      <c r="DF158">
        <f>ROUND(ROUND(AE158*AI158,2)*CX158,2)</f>
        <v>0</v>
      </c>
      <c r="DG158">
        <f t="shared" si="49"/>
        <v>0</v>
      </c>
      <c r="DH158">
        <f t="shared" si="41"/>
        <v>0</v>
      </c>
      <c r="DI158">
        <f t="shared" si="42"/>
        <v>0</v>
      </c>
      <c r="DJ158">
        <f t="shared" si="53"/>
        <v>0</v>
      </c>
      <c r="DK158">
        <v>0</v>
      </c>
      <c r="DL158" t="s">
        <v>3</v>
      </c>
      <c r="DM158">
        <v>0</v>
      </c>
      <c r="DN158" t="s">
        <v>3</v>
      </c>
      <c r="DO158">
        <v>0</v>
      </c>
    </row>
    <row r="159" spans="1:119" x14ac:dyDescent="0.2">
      <c r="A159">
        <f>ROW(Source!A93)</f>
        <v>93</v>
      </c>
      <c r="B159">
        <v>85057623</v>
      </c>
      <c r="C159">
        <v>85061132</v>
      </c>
      <c r="D159">
        <v>77307877</v>
      </c>
      <c r="E159">
        <v>114</v>
      </c>
      <c r="F159">
        <v>1</v>
      </c>
      <c r="G159">
        <v>1</v>
      </c>
      <c r="H159">
        <v>3</v>
      </c>
      <c r="I159" t="s">
        <v>89</v>
      </c>
      <c r="J159" t="s">
        <v>3</v>
      </c>
      <c r="K159" t="s">
        <v>90</v>
      </c>
      <c r="L159">
        <v>1371</v>
      </c>
      <c r="N159">
        <v>1013</v>
      </c>
      <c r="O159" t="s">
        <v>43</v>
      </c>
      <c r="P159" t="s">
        <v>43</v>
      </c>
      <c r="Q159">
        <v>1</v>
      </c>
      <c r="W159">
        <v>0</v>
      </c>
      <c r="X159">
        <v>457934895</v>
      </c>
      <c r="Y159">
        <f t="shared" si="38"/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1</v>
      </c>
      <c r="AJ159">
        <v>1</v>
      </c>
      <c r="AK159">
        <v>1</v>
      </c>
      <c r="AL159">
        <v>1</v>
      </c>
      <c r="AM159">
        <v>-2</v>
      </c>
      <c r="AN159">
        <v>1</v>
      </c>
      <c r="AO159">
        <v>0</v>
      </c>
      <c r="AP159">
        <v>1</v>
      </c>
      <c r="AQ159">
        <v>0</v>
      </c>
      <c r="AR159">
        <v>0</v>
      </c>
      <c r="AS159" t="s">
        <v>3</v>
      </c>
      <c r="AT159">
        <v>0</v>
      </c>
      <c r="AU159" t="s">
        <v>3</v>
      </c>
      <c r="AV159">
        <v>0</v>
      </c>
      <c r="AW159">
        <v>2</v>
      </c>
      <c r="AX159">
        <v>85061161</v>
      </c>
      <c r="AY159">
        <v>1</v>
      </c>
      <c r="AZ159">
        <v>0</v>
      </c>
      <c r="BA159">
        <v>159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CV159">
        <v>0</v>
      </c>
      <c r="CW159">
        <v>0</v>
      </c>
      <c r="CX159">
        <f>ROUND(Y159*Source!I93,7)</f>
        <v>0</v>
      </c>
      <c r="CY159">
        <f t="shared" si="50"/>
        <v>0</v>
      </c>
      <c r="CZ159">
        <f t="shared" si="51"/>
        <v>0</v>
      </c>
      <c r="DA159">
        <f t="shared" si="52"/>
        <v>1</v>
      </c>
      <c r="DB159">
        <f t="shared" si="39"/>
        <v>0</v>
      </c>
      <c r="DC159">
        <f t="shared" si="40"/>
        <v>0</v>
      </c>
      <c r="DD159" t="s">
        <v>3</v>
      </c>
      <c r="DE159" t="s">
        <v>3</v>
      </c>
      <c r="DF159">
        <f>ROUND(ROUND(AE159,2)*CX159,2)</f>
        <v>0</v>
      </c>
      <c r="DG159">
        <f t="shared" si="49"/>
        <v>0</v>
      </c>
      <c r="DH159">
        <f t="shared" si="41"/>
        <v>0</v>
      </c>
      <c r="DI159">
        <f t="shared" si="42"/>
        <v>0</v>
      </c>
      <c r="DJ159">
        <f t="shared" si="53"/>
        <v>0</v>
      </c>
      <c r="DK159">
        <v>0</v>
      </c>
      <c r="DL159" t="s">
        <v>3</v>
      </c>
      <c r="DM159">
        <v>0</v>
      </c>
      <c r="DN159" t="s">
        <v>3</v>
      </c>
      <c r="DO159">
        <v>0</v>
      </c>
    </row>
    <row r="160" spans="1:119" x14ac:dyDescent="0.2">
      <c r="A160">
        <f>ROW(Source!A93)</f>
        <v>93</v>
      </c>
      <c r="B160">
        <v>85057623</v>
      </c>
      <c r="C160">
        <v>85061132</v>
      </c>
      <c r="D160">
        <v>77308556</v>
      </c>
      <c r="E160">
        <v>114</v>
      </c>
      <c r="F160">
        <v>1</v>
      </c>
      <c r="G160">
        <v>1</v>
      </c>
      <c r="H160">
        <v>3</v>
      </c>
      <c r="I160" t="s">
        <v>92</v>
      </c>
      <c r="J160" t="s">
        <v>3</v>
      </c>
      <c r="K160" t="s">
        <v>93</v>
      </c>
      <c r="L160">
        <v>1348</v>
      </c>
      <c r="N160">
        <v>1009</v>
      </c>
      <c r="O160" t="s">
        <v>94</v>
      </c>
      <c r="P160" t="s">
        <v>94</v>
      </c>
      <c r="Q160">
        <v>1000</v>
      </c>
      <c r="W160">
        <v>0</v>
      </c>
      <c r="X160">
        <v>1602794472</v>
      </c>
      <c r="Y160">
        <f t="shared" si="38"/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1</v>
      </c>
      <c r="AJ160">
        <v>1</v>
      </c>
      <c r="AK160">
        <v>1</v>
      </c>
      <c r="AL160">
        <v>1</v>
      </c>
      <c r="AM160">
        <v>-2</v>
      </c>
      <c r="AN160">
        <v>1</v>
      </c>
      <c r="AO160">
        <v>0</v>
      </c>
      <c r="AP160">
        <v>1</v>
      </c>
      <c r="AQ160">
        <v>0</v>
      </c>
      <c r="AR160">
        <v>0</v>
      </c>
      <c r="AS160" t="s">
        <v>3</v>
      </c>
      <c r="AT160">
        <v>0</v>
      </c>
      <c r="AU160" t="s">
        <v>3</v>
      </c>
      <c r="AV160">
        <v>0</v>
      </c>
      <c r="AW160">
        <v>2</v>
      </c>
      <c r="AX160">
        <v>85061162</v>
      </c>
      <c r="AY160">
        <v>1</v>
      </c>
      <c r="AZ160">
        <v>0</v>
      </c>
      <c r="BA160">
        <v>160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CV160">
        <v>0</v>
      </c>
      <c r="CW160">
        <v>0</v>
      </c>
      <c r="CX160">
        <f>ROUND(Y160*Source!I93,7)</f>
        <v>0</v>
      </c>
      <c r="CY160">
        <f t="shared" si="50"/>
        <v>0</v>
      </c>
      <c r="CZ160">
        <f t="shared" si="51"/>
        <v>0</v>
      </c>
      <c r="DA160">
        <f t="shared" si="52"/>
        <v>1</v>
      </c>
      <c r="DB160">
        <f t="shared" si="39"/>
        <v>0</v>
      </c>
      <c r="DC160">
        <f t="shared" si="40"/>
        <v>0</v>
      </c>
      <c r="DD160" t="s">
        <v>3</v>
      </c>
      <c r="DE160" t="s">
        <v>3</v>
      </c>
      <c r="DF160">
        <f>ROUND(ROUND(AE160,2)*CX160,2)</f>
        <v>0</v>
      </c>
      <c r="DG160">
        <f t="shared" si="49"/>
        <v>0</v>
      </c>
      <c r="DH160">
        <f t="shared" si="41"/>
        <v>0</v>
      </c>
      <c r="DI160">
        <f t="shared" si="42"/>
        <v>0</v>
      </c>
      <c r="DJ160">
        <f t="shared" si="53"/>
        <v>0</v>
      </c>
      <c r="DK160">
        <v>0</v>
      </c>
      <c r="DL160" t="s">
        <v>3</v>
      </c>
      <c r="DM160">
        <v>0</v>
      </c>
      <c r="DN160" t="s">
        <v>3</v>
      </c>
      <c r="DO160">
        <v>0</v>
      </c>
    </row>
    <row r="161" spans="1:119" x14ac:dyDescent="0.2">
      <c r="A161">
        <f>ROW(Source!A93)</f>
        <v>93</v>
      </c>
      <c r="B161">
        <v>85057623</v>
      </c>
      <c r="C161">
        <v>85061132</v>
      </c>
      <c r="D161">
        <v>77308705</v>
      </c>
      <c r="E161">
        <v>114</v>
      </c>
      <c r="F161">
        <v>1</v>
      </c>
      <c r="G161">
        <v>1</v>
      </c>
      <c r="H161">
        <v>3</v>
      </c>
      <c r="I161" t="s">
        <v>96</v>
      </c>
      <c r="J161" t="s">
        <v>3</v>
      </c>
      <c r="K161" t="s">
        <v>97</v>
      </c>
      <c r="L161">
        <v>1346</v>
      </c>
      <c r="N161">
        <v>1009</v>
      </c>
      <c r="O161" t="s">
        <v>86</v>
      </c>
      <c r="P161" t="s">
        <v>86</v>
      </c>
      <c r="Q161">
        <v>1</v>
      </c>
      <c r="W161">
        <v>0</v>
      </c>
      <c r="X161">
        <v>-1111733769</v>
      </c>
      <c r="Y161">
        <f t="shared" si="38"/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1</v>
      </c>
      <c r="AJ161">
        <v>1</v>
      </c>
      <c r="AK161">
        <v>1</v>
      </c>
      <c r="AL161">
        <v>1</v>
      </c>
      <c r="AM161">
        <v>-2</v>
      </c>
      <c r="AN161">
        <v>1</v>
      </c>
      <c r="AO161">
        <v>0</v>
      </c>
      <c r="AP161">
        <v>1</v>
      </c>
      <c r="AQ161">
        <v>0</v>
      </c>
      <c r="AR161">
        <v>0</v>
      </c>
      <c r="AS161" t="s">
        <v>3</v>
      </c>
      <c r="AT161">
        <v>0</v>
      </c>
      <c r="AU161" t="s">
        <v>3</v>
      </c>
      <c r="AV161">
        <v>0</v>
      </c>
      <c r="AW161">
        <v>2</v>
      </c>
      <c r="AX161">
        <v>85061163</v>
      </c>
      <c r="AY161">
        <v>1</v>
      </c>
      <c r="AZ161">
        <v>0</v>
      </c>
      <c r="BA161">
        <v>161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CV161">
        <v>0</v>
      </c>
      <c r="CW161">
        <v>0</v>
      </c>
      <c r="CX161">
        <f>ROUND(Y161*Source!I93,7)</f>
        <v>0</v>
      </c>
      <c r="CY161">
        <f t="shared" si="50"/>
        <v>0</v>
      </c>
      <c r="CZ161">
        <f t="shared" si="51"/>
        <v>0</v>
      </c>
      <c r="DA161">
        <f t="shared" si="52"/>
        <v>1</v>
      </c>
      <c r="DB161">
        <f t="shared" si="39"/>
        <v>0</v>
      </c>
      <c r="DC161">
        <f t="shared" si="40"/>
        <v>0</v>
      </c>
      <c r="DD161" t="s">
        <v>3</v>
      </c>
      <c r="DE161" t="s">
        <v>3</v>
      </c>
      <c r="DF161">
        <f>ROUND(ROUND(AE161,2)*CX161,2)</f>
        <v>0</v>
      </c>
      <c r="DG161">
        <f t="shared" si="49"/>
        <v>0</v>
      </c>
      <c r="DH161">
        <f t="shared" si="41"/>
        <v>0</v>
      </c>
      <c r="DI161">
        <f t="shared" si="42"/>
        <v>0</v>
      </c>
      <c r="DJ161">
        <f t="shared" si="53"/>
        <v>0</v>
      </c>
      <c r="DK161">
        <v>0</v>
      </c>
      <c r="DL161" t="s">
        <v>3</v>
      </c>
      <c r="DM161">
        <v>0</v>
      </c>
      <c r="DN161" t="s">
        <v>3</v>
      </c>
      <c r="DO161">
        <v>0</v>
      </c>
    </row>
    <row r="162" spans="1:119" x14ac:dyDescent="0.2">
      <c r="A162">
        <f>ROW(Source!A93)</f>
        <v>93</v>
      </c>
      <c r="B162">
        <v>85057623</v>
      </c>
      <c r="C162">
        <v>85061132</v>
      </c>
      <c r="D162">
        <v>77309038</v>
      </c>
      <c r="E162">
        <v>114</v>
      </c>
      <c r="F162">
        <v>1</v>
      </c>
      <c r="G162">
        <v>1</v>
      </c>
      <c r="H162">
        <v>3</v>
      </c>
      <c r="I162" t="s">
        <v>99</v>
      </c>
      <c r="J162" t="s">
        <v>3</v>
      </c>
      <c r="K162" t="s">
        <v>100</v>
      </c>
      <c r="L162">
        <v>1348</v>
      </c>
      <c r="N162">
        <v>1009</v>
      </c>
      <c r="O162" t="s">
        <v>94</v>
      </c>
      <c r="P162" t="s">
        <v>94</v>
      </c>
      <c r="Q162">
        <v>1000</v>
      </c>
      <c r="W162">
        <v>0</v>
      </c>
      <c r="X162">
        <v>1613753229</v>
      </c>
      <c r="Y162">
        <f t="shared" si="38"/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1</v>
      </c>
      <c r="AJ162">
        <v>1</v>
      </c>
      <c r="AK162">
        <v>1</v>
      </c>
      <c r="AL162">
        <v>1</v>
      </c>
      <c r="AM162">
        <v>-2</v>
      </c>
      <c r="AN162">
        <v>1</v>
      </c>
      <c r="AO162">
        <v>0</v>
      </c>
      <c r="AP162">
        <v>1</v>
      </c>
      <c r="AQ162">
        <v>0</v>
      </c>
      <c r="AR162">
        <v>0</v>
      </c>
      <c r="AS162" t="s">
        <v>3</v>
      </c>
      <c r="AT162">
        <v>0</v>
      </c>
      <c r="AU162" t="s">
        <v>3</v>
      </c>
      <c r="AV162">
        <v>0</v>
      </c>
      <c r="AW162">
        <v>2</v>
      </c>
      <c r="AX162">
        <v>85061164</v>
      </c>
      <c r="AY162">
        <v>1</v>
      </c>
      <c r="AZ162">
        <v>0</v>
      </c>
      <c r="BA162">
        <v>162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CV162">
        <v>0</v>
      </c>
      <c r="CW162">
        <v>0</v>
      </c>
      <c r="CX162">
        <f>ROUND(Y162*Source!I93,7)</f>
        <v>0</v>
      </c>
      <c r="CY162">
        <f t="shared" si="50"/>
        <v>0</v>
      </c>
      <c r="CZ162">
        <f t="shared" si="51"/>
        <v>0</v>
      </c>
      <c r="DA162">
        <f t="shared" si="52"/>
        <v>1</v>
      </c>
      <c r="DB162">
        <f t="shared" si="39"/>
        <v>0</v>
      </c>
      <c r="DC162">
        <f t="shared" si="40"/>
        <v>0</v>
      </c>
      <c r="DD162" t="s">
        <v>3</v>
      </c>
      <c r="DE162" t="s">
        <v>3</v>
      </c>
      <c r="DF162">
        <f>ROUND(ROUND(AE162,2)*CX162,2)</f>
        <v>0</v>
      </c>
      <c r="DG162">
        <f t="shared" si="49"/>
        <v>0</v>
      </c>
      <c r="DH162">
        <f t="shared" si="41"/>
        <v>0</v>
      </c>
      <c r="DI162">
        <f t="shared" si="42"/>
        <v>0</v>
      </c>
      <c r="DJ162">
        <f t="shared" si="53"/>
        <v>0</v>
      </c>
      <c r="DK162">
        <v>0</v>
      </c>
      <c r="DL162" t="s">
        <v>3</v>
      </c>
      <c r="DM162">
        <v>0</v>
      </c>
      <c r="DN162" t="s">
        <v>3</v>
      </c>
      <c r="DO162">
        <v>0</v>
      </c>
    </row>
    <row r="163" spans="1:119" x14ac:dyDescent="0.2">
      <c r="A163">
        <f>ROW(Source!A93)</f>
        <v>93</v>
      </c>
      <c r="B163">
        <v>85057623</v>
      </c>
      <c r="C163">
        <v>85061132</v>
      </c>
      <c r="D163">
        <v>77397232</v>
      </c>
      <c r="E163">
        <v>1</v>
      </c>
      <c r="F163">
        <v>1</v>
      </c>
      <c r="G163">
        <v>1</v>
      </c>
      <c r="H163">
        <v>3</v>
      </c>
      <c r="I163" t="s">
        <v>646</v>
      </c>
      <c r="J163" t="s">
        <v>658</v>
      </c>
      <c r="K163" t="s">
        <v>648</v>
      </c>
      <c r="L163">
        <v>1348</v>
      </c>
      <c r="N163">
        <v>1009</v>
      </c>
      <c r="O163" t="s">
        <v>94</v>
      </c>
      <c r="P163" t="s">
        <v>94</v>
      </c>
      <c r="Q163">
        <v>1000</v>
      </c>
      <c r="W163">
        <v>0</v>
      </c>
      <c r="X163">
        <v>-460826109</v>
      </c>
      <c r="Y163">
        <f t="shared" si="38"/>
        <v>0</v>
      </c>
      <c r="AA163">
        <v>88222.16</v>
      </c>
      <c r="AB163">
        <v>0</v>
      </c>
      <c r="AC163">
        <v>0</v>
      </c>
      <c r="AD163">
        <v>0</v>
      </c>
      <c r="AE163">
        <v>61265.39</v>
      </c>
      <c r="AF163">
        <v>0</v>
      </c>
      <c r="AG163">
        <v>0</v>
      </c>
      <c r="AH163">
        <v>0</v>
      </c>
      <c r="AI163">
        <v>1.44</v>
      </c>
      <c r="AJ163">
        <v>1</v>
      </c>
      <c r="AK163">
        <v>1</v>
      </c>
      <c r="AL163">
        <v>1</v>
      </c>
      <c r="AM163">
        <v>2</v>
      </c>
      <c r="AN163">
        <v>0</v>
      </c>
      <c r="AO163">
        <v>0</v>
      </c>
      <c r="AP163">
        <v>1</v>
      </c>
      <c r="AQ163">
        <v>1</v>
      </c>
      <c r="AR163">
        <v>0</v>
      </c>
      <c r="AS163" t="s">
        <v>3</v>
      </c>
      <c r="AT163">
        <v>0</v>
      </c>
      <c r="AU163" t="s">
        <v>3</v>
      </c>
      <c r="AV163">
        <v>0</v>
      </c>
      <c r="AW163">
        <v>2</v>
      </c>
      <c r="AX163">
        <v>85061165</v>
      </c>
      <c r="AY163">
        <v>1</v>
      </c>
      <c r="AZ163">
        <v>6144</v>
      </c>
      <c r="BA163">
        <v>163</v>
      </c>
      <c r="BB163">
        <v>1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CV163">
        <v>0</v>
      </c>
      <c r="CW163">
        <v>0</v>
      </c>
      <c r="CX163">
        <f>ROUND(Y163*Source!I93,7)</f>
        <v>0</v>
      </c>
      <c r="CY163">
        <f t="shared" si="50"/>
        <v>88222.16</v>
      </c>
      <c r="CZ163">
        <f t="shared" si="51"/>
        <v>61265.39</v>
      </c>
      <c r="DA163">
        <f t="shared" si="52"/>
        <v>1.44</v>
      </c>
      <c r="DB163">
        <f t="shared" si="39"/>
        <v>0</v>
      </c>
      <c r="DC163">
        <f t="shared" si="40"/>
        <v>0</v>
      </c>
      <c r="DD163" t="s">
        <v>3</v>
      </c>
      <c r="DE163" t="s">
        <v>3</v>
      </c>
      <c r="DF163">
        <f>ROUND(ROUND(AE163*AI163,2)*CX163,2)</f>
        <v>0</v>
      </c>
      <c r="DG163">
        <f t="shared" si="49"/>
        <v>0</v>
      </c>
      <c r="DH163">
        <f t="shared" si="41"/>
        <v>0</v>
      </c>
      <c r="DI163">
        <f t="shared" si="42"/>
        <v>0</v>
      </c>
      <c r="DJ163">
        <f t="shared" si="53"/>
        <v>0</v>
      </c>
      <c r="DK163">
        <v>0</v>
      </c>
      <c r="DL163" t="s">
        <v>3</v>
      </c>
      <c r="DM163">
        <v>0</v>
      </c>
      <c r="DN163" t="s">
        <v>3</v>
      </c>
      <c r="DO163">
        <v>0</v>
      </c>
    </row>
    <row r="164" spans="1:119" x14ac:dyDescent="0.2">
      <c r="A164">
        <f>ROW(Source!A93)</f>
        <v>93</v>
      </c>
      <c r="B164">
        <v>85057623</v>
      </c>
      <c r="C164">
        <v>85061132</v>
      </c>
      <c r="D164">
        <v>77397258</v>
      </c>
      <c r="E164">
        <v>1</v>
      </c>
      <c r="F164">
        <v>1</v>
      </c>
      <c r="G164">
        <v>1</v>
      </c>
      <c r="H164">
        <v>3</v>
      </c>
      <c r="I164" t="s">
        <v>649</v>
      </c>
      <c r="J164" t="s">
        <v>650</v>
      </c>
      <c r="K164" t="s">
        <v>651</v>
      </c>
      <c r="L164">
        <v>1348</v>
      </c>
      <c r="N164">
        <v>1009</v>
      </c>
      <c r="O164" t="s">
        <v>94</v>
      </c>
      <c r="P164" t="s">
        <v>94</v>
      </c>
      <c r="Q164">
        <v>1000</v>
      </c>
      <c r="W164">
        <v>0</v>
      </c>
      <c r="X164">
        <v>1215516986</v>
      </c>
      <c r="Y164">
        <f t="shared" si="38"/>
        <v>1E-4</v>
      </c>
      <c r="AA164">
        <v>103227.06</v>
      </c>
      <c r="AB164">
        <v>0</v>
      </c>
      <c r="AC164">
        <v>0</v>
      </c>
      <c r="AD164">
        <v>0</v>
      </c>
      <c r="AE164">
        <v>80020.98</v>
      </c>
      <c r="AF164">
        <v>0</v>
      </c>
      <c r="AG164">
        <v>0</v>
      </c>
      <c r="AH164">
        <v>0</v>
      </c>
      <c r="AI164">
        <v>1.29</v>
      </c>
      <c r="AJ164">
        <v>1</v>
      </c>
      <c r="AK164">
        <v>1</v>
      </c>
      <c r="AL164">
        <v>1</v>
      </c>
      <c r="AM164">
        <v>2</v>
      </c>
      <c r="AN164">
        <v>0</v>
      </c>
      <c r="AO164">
        <v>0</v>
      </c>
      <c r="AP164">
        <v>1</v>
      </c>
      <c r="AQ164">
        <v>1</v>
      </c>
      <c r="AR164">
        <v>0</v>
      </c>
      <c r="AS164" t="s">
        <v>3</v>
      </c>
      <c r="AT164">
        <v>1E-4</v>
      </c>
      <c r="AU164" t="s">
        <v>3</v>
      </c>
      <c r="AV164">
        <v>0</v>
      </c>
      <c r="AW164">
        <v>2</v>
      </c>
      <c r="AX164">
        <v>85061166</v>
      </c>
      <c r="AY164">
        <v>1</v>
      </c>
      <c r="AZ164">
        <v>0</v>
      </c>
      <c r="BA164">
        <v>164</v>
      </c>
      <c r="BB164">
        <v>1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8.0020980000000002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1</v>
      </c>
      <c r="BQ164">
        <v>8.0020980000000002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1</v>
      </c>
      <c r="CV164">
        <v>0</v>
      </c>
      <c r="CW164">
        <v>0</v>
      </c>
      <c r="CX164">
        <f>ROUND(Y164*Source!I93,7)</f>
        <v>0</v>
      </c>
      <c r="CY164">
        <f t="shared" si="50"/>
        <v>103227.06</v>
      </c>
      <c r="CZ164">
        <f t="shared" si="51"/>
        <v>80020.98</v>
      </c>
      <c r="DA164">
        <f t="shared" si="52"/>
        <v>1.29</v>
      </c>
      <c r="DB164">
        <f t="shared" si="39"/>
        <v>8</v>
      </c>
      <c r="DC164">
        <f t="shared" si="40"/>
        <v>0</v>
      </c>
      <c r="DD164" t="s">
        <v>3</v>
      </c>
      <c r="DE164" t="s">
        <v>3</v>
      </c>
      <c r="DF164">
        <f>ROUND(ROUND(AE164*AI164,2)*CX164,2)</f>
        <v>0</v>
      </c>
      <c r="DG164">
        <f t="shared" si="49"/>
        <v>0</v>
      </c>
      <c r="DH164">
        <f t="shared" si="41"/>
        <v>0</v>
      </c>
      <c r="DI164">
        <f t="shared" si="42"/>
        <v>0</v>
      </c>
      <c r="DJ164">
        <f t="shared" si="53"/>
        <v>0</v>
      </c>
      <c r="DK164">
        <v>0</v>
      </c>
      <c r="DL164" t="s">
        <v>3</v>
      </c>
      <c r="DM164">
        <v>0</v>
      </c>
      <c r="DN164" t="s">
        <v>3</v>
      </c>
      <c r="DO164">
        <v>0</v>
      </c>
    </row>
    <row r="165" spans="1:119" x14ac:dyDescent="0.2">
      <c r="A165">
        <f>ROW(Source!A93)</f>
        <v>93</v>
      </c>
      <c r="B165">
        <v>85057623</v>
      </c>
      <c r="C165">
        <v>85061132</v>
      </c>
      <c r="D165">
        <v>77404679</v>
      </c>
      <c r="E165">
        <v>1</v>
      </c>
      <c r="F165">
        <v>1</v>
      </c>
      <c r="G165">
        <v>1</v>
      </c>
      <c r="H165">
        <v>3</v>
      </c>
      <c r="I165" t="s">
        <v>652</v>
      </c>
      <c r="J165" t="s">
        <v>653</v>
      </c>
      <c r="K165" t="s">
        <v>654</v>
      </c>
      <c r="L165">
        <v>1425</v>
      </c>
      <c r="N165">
        <v>1013</v>
      </c>
      <c r="O165" t="s">
        <v>191</v>
      </c>
      <c r="P165" t="s">
        <v>191</v>
      </c>
      <c r="Q165">
        <v>1</v>
      </c>
      <c r="W165">
        <v>0</v>
      </c>
      <c r="X165">
        <v>600080833</v>
      </c>
      <c r="Y165">
        <f t="shared" si="38"/>
        <v>0</v>
      </c>
      <c r="AA165">
        <v>1351.57</v>
      </c>
      <c r="AB165">
        <v>0</v>
      </c>
      <c r="AC165">
        <v>0</v>
      </c>
      <c r="AD165">
        <v>0</v>
      </c>
      <c r="AE165">
        <v>1031.73</v>
      </c>
      <c r="AF165">
        <v>0</v>
      </c>
      <c r="AG165">
        <v>0</v>
      </c>
      <c r="AH165">
        <v>0</v>
      </c>
      <c r="AI165">
        <v>1.31</v>
      </c>
      <c r="AJ165">
        <v>1</v>
      </c>
      <c r="AK165">
        <v>1</v>
      </c>
      <c r="AL165">
        <v>1</v>
      </c>
      <c r="AM165">
        <v>2</v>
      </c>
      <c r="AN165">
        <v>0</v>
      </c>
      <c r="AO165">
        <v>0</v>
      </c>
      <c r="AP165">
        <v>1</v>
      </c>
      <c r="AQ165">
        <v>1</v>
      </c>
      <c r="AR165">
        <v>0</v>
      </c>
      <c r="AS165" t="s">
        <v>3</v>
      </c>
      <c r="AT165">
        <v>0</v>
      </c>
      <c r="AU165" t="s">
        <v>3</v>
      </c>
      <c r="AV165">
        <v>0</v>
      </c>
      <c r="AW165">
        <v>2</v>
      </c>
      <c r="AX165">
        <v>85061167</v>
      </c>
      <c r="AY165">
        <v>1</v>
      </c>
      <c r="AZ165">
        <v>6144</v>
      </c>
      <c r="BA165">
        <v>165</v>
      </c>
      <c r="BB165">
        <v>1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CV165">
        <v>0</v>
      </c>
      <c r="CW165">
        <v>0</v>
      </c>
      <c r="CX165">
        <f>ROUND(Y165*Source!I93,7)</f>
        <v>0</v>
      </c>
      <c r="CY165">
        <f t="shared" si="50"/>
        <v>1351.57</v>
      </c>
      <c r="CZ165">
        <f t="shared" si="51"/>
        <v>1031.73</v>
      </c>
      <c r="DA165">
        <f t="shared" si="52"/>
        <v>1.31</v>
      </c>
      <c r="DB165">
        <f t="shared" si="39"/>
        <v>0</v>
      </c>
      <c r="DC165">
        <f t="shared" si="40"/>
        <v>0</v>
      </c>
      <c r="DD165" t="s">
        <v>3</v>
      </c>
      <c r="DE165" t="s">
        <v>3</v>
      </c>
      <c r="DF165">
        <f>ROUND(ROUND(AE165*AI165,2)*CX165,2)</f>
        <v>0</v>
      </c>
      <c r="DG165">
        <f t="shared" si="49"/>
        <v>0</v>
      </c>
      <c r="DH165">
        <f t="shared" si="41"/>
        <v>0</v>
      </c>
      <c r="DI165">
        <f t="shared" si="42"/>
        <v>0</v>
      </c>
      <c r="DJ165">
        <f t="shared" si="53"/>
        <v>0</v>
      </c>
      <c r="DK165">
        <v>0</v>
      </c>
      <c r="DL165" t="s">
        <v>3</v>
      </c>
      <c r="DM165">
        <v>0</v>
      </c>
      <c r="DN165" t="s">
        <v>3</v>
      </c>
      <c r="DO165">
        <v>0</v>
      </c>
    </row>
    <row r="166" spans="1:119" x14ac:dyDescent="0.2">
      <c r="A166">
        <f>ROW(Source!A93)</f>
        <v>93</v>
      </c>
      <c r="B166">
        <v>85057623</v>
      </c>
      <c r="C166">
        <v>85061132</v>
      </c>
      <c r="D166">
        <v>77311321</v>
      </c>
      <c r="E166">
        <v>114</v>
      </c>
      <c r="F166">
        <v>1</v>
      </c>
      <c r="G166">
        <v>1</v>
      </c>
      <c r="H166">
        <v>3</v>
      </c>
      <c r="I166" t="s">
        <v>102</v>
      </c>
      <c r="J166" t="s">
        <v>3</v>
      </c>
      <c r="K166" t="s">
        <v>103</v>
      </c>
      <c r="L166">
        <v>1371</v>
      </c>
      <c r="N166">
        <v>1013</v>
      </c>
      <c r="O166" t="s">
        <v>43</v>
      </c>
      <c r="P166" t="s">
        <v>43</v>
      </c>
      <c r="Q166">
        <v>1</v>
      </c>
      <c r="W166">
        <v>0</v>
      </c>
      <c r="X166">
        <v>-950997571</v>
      </c>
      <c r="Y166">
        <f t="shared" si="38"/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1</v>
      </c>
      <c r="AJ166">
        <v>1</v>
      </c>
      <c r="AK166">
        <v>1</v>
      </c>
      <c r="AL166">
        <v>1</v>
      </c>
      <c r="AM166">
        <v>-2</v>
      </c>
      <c r="AN166">
        <v>1</v>
      </c>
      <c r="AO166">
        <v>0</v>
      </c>
      <c r="AP166">
        <v>1</v>
      </c>
      <c r="AQ166">
        <v>0</v>
      </c>
      <c r="AR166">
        <v>0</v>
      </c>
      <c r="AS166" t="s">
        <v>3</v>
      </c>
      <c r="AT166">
        <v>0</v>
      </c>
      <c r="AU166" t="s">
        <v>3</v>
      </c>
      <c r="AV166">
        <v>0</v>
      </c>
      <c r="AW166">
        <v>2</v>
      </c>
      <c r="AX166">
        <v>85061168</v>
      </c>
      <c r="AY166">
        <v>1</v>
      </c>
      <c r="AZ166">
        <v>0</v>
      </c>
      <c r="BA166">
        <v>166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CV166">
        <v>0</v>
      </c>
      <c r="CW166">
        <v>0</v>
      </c>
      <c r="CX166">
        <f>ROUND(Y166*Source!I93,7)</f>
        <v>0</v>
      </c>
      <c r="CY166">
        <f t="shared" si="50"/>
        <v>0</v>
      </c>
      <c r="CZ166">
        <f t="shared" si="51"/>
        <v>0</v>
      </c>
      <c r="DA166">
        <f t="shared" si="52"/>
        <v>1</v>
      </c>
      <c r="DB166">
        <f t="shared" si="39"/>
        <v>0</v>
      </c>
      <c r="DC166">
        <f t="shared" si="40"/>
        <v>0</v>
      </c>
      <c r="DD166" t="s">
        <v>3</v>
      </c>
      <c r="DE166" t="s">
        <v>3</v>
      </c>
      <c r="DF166">
        <f t="shared" ref="DF166:DF174" si="54">ROUND(ROUND(AE166,2)*CX166,2)</f>
        <v>0</v>
      </c>
      <c r="DG166">
        <f t="shared" si="49"/>
        <v>0</v>
      </c>
      <c r="DH166">
        <f t="shared" si="41"/>
        <v>0</v>
      </c>
      <c r="DI166">
        <f t="shared" si="42"/>
        <v>0</v>
      </c>
      <c r="DJ166">
        <f t="shared" si="53"/>
        <v>0</v>
      </c>
      <c r="DK166">
        <v>0</v>
      </c>
      <c r="DL166" t="s">
        <v>3</v>
      </c>
      <c r="DM166">
        <v>0</v>
      </c>
      <c r="DN166" t="s">
        <v>3</v>
      </c>
      <c r="DO166">
        <v>0</v>
      </c>
    </row>
    <row r="167" spans="1:119" x14ac:dyDescent="0.2">
      <c r="A167">
        <f>ROW(Source!A93)</f>
        <v>93</v>
      </c>
      <c r="B167">
        <v>85057623</v>
      </c>
      <c r="C167">
        <v>85061132</v>
      </c>
      <c r="D167">
        <v>77311334</v>
      </c>
      <c r="E167">
        <v>114</v>
      </c>
      <c r="F167">
        <v>1</v>
      </c>
      <c r="G167">
        <v>1</v>
      </c>
      <c r="H167">
        <v>3</v>
      </c>
      <c r="I167" t="s">
        <v>120</v>
      </c>
      <c r="J167" t="s">
        <v>3</v>
      </c>
      <c r="K167" t="s">
        <v>121</v>
      </c>
      <c r="L167">
        <v>1346</v>
      </c>
      <c r="N167">
        <v>1009</v>
      </c>
      <c r="O167" t="s">
        <v>86</v>
      </c>
      <c r="P167" t="s">
        <v>86</v>
      </c>
      <c r="Q167">
        <v>1</v>
      </c>
      <c r="W167">
        <v>0</v>
      </c>
      <c r="X167">
        <v>-1307724210</v>
      </c>
      <c r="Y167">
        <f t="shared" si="38"/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1</v>
      </c>
      <c r="AJ167">
        <v>1</v>
      </c>
      <c r="AK167">
        <v>1</v>
      </c>
      <c r="AL167">
        <v>1</v>
      </c>
      <c r="AM167">
        <v>-2</v>
      </c>
      <c r="AN167">
        <v>1</v>
      </c>
      <c r="AO167">
        <v>0</v>
      </c>
      <c r="AP167">
        <v>1</v>
      </c>
      <c r="AQ167">
        <v>0</v>
      </c>
      <c r="AR167">
        <v>0</v>
      </c>
      <c r="AS167" t="s">
        <v>3</v>
      </c>
      <c r="AT167">
        <v>0</v>
      </c>
      <c r="AU167" t="s">
        <v>3</v>
      </c>
      <c r="AV167">
        <v>0</v>
      </c>
      <c r="AW167">
        <v>2</v>
      </c>
      <c r="AX167">
        <v>85061169</v>
      </c>
      <c r="AY167">
        <v>1</v>
      </c>
      <c r="AZ167">
        <v>0</v>
      </c>
      <c r="BA167">
        <v>167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CV167">
        <v>0</v>
      </c>
      <c r="CW167">
        <v>0</v>
      </c>
      <c r="CX167">
        <f>ROUND(Y167*Source!I93,7)</f>
        <v>0</v>
      </c>
      <c r="CY167">
        <f t="shared" si="50"/>
        <v>0</v>
      </c>
      <c r="CZ167">
        <f t="shared" si="51"/>
        <v>0</v>
      </c>
      <c r="DA167">
        <f t="shared" si="52"/>
        <v>1</v>
      </c>
      <c r="DB167">
        <f t="shared" si="39"/>
        <v>0</v>
      </c>
      <c r="DC167">
        <f t="shared" si="40"/>
        <v>0</v>
      </c>
      <c r="DD167" t="s">
        <v>3</v>
      </c>
      <c r="DE167" t="s">
        <v>3</v>
      </c>
      <c r="DF167">
        <f t="shared" si="54"/>
        <v>0</v>
      </c>
      <c r="DG167">
        <f t="shared" si="49"/>
        <v>0</v>
      </c>
      <c r="DH167">
        <f t="shared" si="41"/>
        <v>0</v>
      </c>
      <c r="DI167">
        <f t="shared" si="42"/>
        <v>0</v>
      </c>
      <c r="DJ167">
        <f t="shared" si="53"/>
        <v>0</v>
      </c>
      <c r="DK167">
        <v>0</v>
      </c>
      <c r="DL167" t="s">
        <v>3</v>
      </c>
      <c r="DM167">
        <v>0</v>
      </c>
      <c r="DN167" t="s">
        <v>3</v>
      </c>
      <c r="DO167">
        <v>0</v>
      </c>
    </row>
    <row r="168" spans="1:119" x14ac:dyDescent="0.2">
      <c r="A168">
        <f>ROW(Source!A93)</f>
        <v>93</v>
      </c>
      <c r="B168">
        <v>85057623</v>
      </c>
      <c r="C168">
        <v>85061132</v>
      </c>
      <c r="D168">
        <v>77311344</v>
      </c>
      <c r="E168">
        <v>114</v>
      </c>
      <c r="F168">
        <v>1</v>
      </c>
      <c r="G168">
        <v>1</v>
      </c>
      <c r="H168">
        <v>3</v>
      </c>
      <c r="I168" t="s">
        <v>122</v>
      </c>
      <c r="J168" t="s">
        <v>3</v>
      </c>
      <c r="K168" t="s">
        <v>121</v>
      </c>
      <c r="L168">
        <v>1346</v>
      </c>
      <c r="N168">
        <v>1009</v>
      </c>
      <c r="O168" t="s">
        <v>86</v>
      </c>
      <c r="P168" t="s">
        <v>86</v>
      </c>
      <c r="Q168">
        <v>1</v>
      </c>
      <c r="W168">
        <v>0</v>
      </c>
      <c r="X168">
        <v>644915416</v>
      </c>
      <c r="Y168">
        <f t="shared" si="38"/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1</v>
      </c>
      <c r="AJ168">
        <v>1</v>
      </c>
      <c r="AK168">
        <v>1</v>
      </c>
      <c r="AL168">
        <v>1</v>
      </c>
      <c r="AM168">
        <v>-2</v>
      </c>
      <c r="AN168">
        <v>1</v>
      </c>
      <c r="AO168">
        <v>0</v>
      </c>
      <c r="AP168">
        <v>1</v>
      </c>
      <c r="AQ168">
        <v>0</v>
      </c>
      <c r="AR168">
        <v>0</v>
      </c>
      <c r="AS168" t="s">
        <v>3</v>
      </c>
      <c r="AT168">
        <v>0</v>
      </c>
      <c r="AU168" t="s">
        <v>3</v>
      </c>
      <c r="AV168">
        <v>0</v>
      </c>
      <c r="AW168">
        <v>2</v>
      </c>
      <c r="AX168">
        <v>85061170</v>
      </c>
      <c r="AY168">
        <v>1</v>
      </c>
      <c r="AZ168">
        <v>0</v>
      </c>
      <c r="BA168">
        <v>168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CV168">
        <v>0</v>
      </c>
      <c r="CW168">
        <v>0</v>
      </c>
      <c r="CX168">
        <f>ROUND(Y168*Source!I93,7)</f>
        <v>0</v>
      </c>
      <c r="CY168">
        <f t="shared" si="50"/>
        <v>0</v>
      </c>
      <c r="CZ168">
        <f t="shared" si="51"/>
        <v>0</v>
      </c>
      <c r="DA168">
        <f t="shared" si="52"/>
        <v>1</v>
      </c>
      <c r="DB168">
        <f t="shared" si="39"/>
        <v>0</v>
      </c>
      <c r="DC168">
        <f t="shared" si="40"/>
        <v>0</v>
      </c>
      <c r="DD168" t="s">
        <v>3</v>
      </c>
      <c r="DE168" t="s">
        <v>3</v>
      </c>
      <c r="DF168">
        <f t="shared" si="54"/>
        <v>0</v>
      </c>
      <c r="DG168">
        <f t="shared" si="49"/>
        <v>0</v>
      </c>
      <c r="DH168">
        <f t="shared" si="41"/>
        <v>0</v>
      </c>
      <c r="DI168">
        <f t="shared" si="42"/>
        <v>0</v>
      </c>
      <c r="DJ168">
        <f t="shared" si="53"/>
        <v>0</v>
      </c>
      <c r="DK168">
        <v>0</v>
      </c>
      <c r="DL168" t="s">
        <v>3</v>
      </c>
      <c r="DM168">
        <v>0</v>
      </c>
      <c r="DN168" t="s">
        <v>3</v>
      </c>
      <c r="DO168">
        <v>0</v>
      </c>
    </row>
    <row r="169" spans="1:119" x14ac:dyDescent="0.2">
      <c r="A169">
        <f>ROW(Source!A93)</f>
        <v>93</v>
      </c>
      <c r="B169">
        <v>85057623</v>
      </c>
      <c r="C169">
        <v>85061132</v>
      </c>
      <c r="D169">
        <v>77311366</v>
      </c>
      <c r="E169">
        <v>114</v>
      </c>
      <c r="F169">
        <v>1</v>
      </c>
      <c r="G169">
        <v>1</v>
      </c>
      <c r="H169">
        <v>3</v>
      </c>
      <c r="I169" t="s">
        <v>105</v>
      </c>
      <c r="J169" t="s">
        <v>3</v>
      </c>
      <c r="K169" t="s">
        <v>106</v>
      </c>
      <c r="L169">
        <v>1371</v>
      </c>
      <c r="N169">
        <v>1013</v>
      </c>
      <c r="O169" t="s">
        <v>43</v>
      </c>
      <c r="P169" t="s">
        <v>43</v>
      </c>
      <c r="Q169">
        <v>1</v>
      </c>
      <c r="W169">
        <v>0</v>
      </c>
      <c r="X169">
        <v>-320198552</v>
      </c>
      <c r="Y169">
        <f t="shared" si="38"/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1</v>
      </c>
      <c r="AJ169">
        <v>1</v>
      </c>
      <c r="AK169">
        <v>1</v>
      </c>
      <c r="AL169">
        <v>1</v>
      </c>
      <c r="AM169">
        <v>-2</v>
      </c>
      <c r="AN169">
        <v>1</v>
      </c>
      <c r="AO169">
        <v>0</v>
      </c>
      <c r="AP169">
        <v>1</v>
      </c>
      <c r="AQ169">
        <v>0</v>
      </c>
      <c r="AR169">
        <v>0</v>
      </c>
      <c r="AS169" t="s">
        <v>3</v>
      </c>
      <c r="AT169">
        <v>0</v>
      </c>
      <c r="AU169" t="s">
        <v>3</v>
      </c>
      <c r="AV169">
        <v>0</v>
      </c>
      <c r="AW169">
        <v>2</v>
      </c>
      <c r="AX169">
        <v>85061171</v>
      </c>
      <c r="AY169">
        <v>1</v>
      </c>
      <c r="AZ169">
        <v>0</v>
      </c>
      <c r="BA169">
        <v>169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CV169">
        <v>0</v>
      </c>
      <c r="CW169">
        <v>0</v>
      </c>
      <c r="CX169">
        <f>ROUND(Y169*Source!I93,7)</f>
        <v>0</v>
      </c>
      <c r="CY169">
        <f t="shared" si="50"/>
        <v>0</v>
      </c>
      <c r="CZ169">
        <f t="shared" si="51"/>
        <v>0</v>
      </c>
      <c r="DA169">
        <f t="shared" si="52"/>
        <v>1</v>
      </c>
      <c r="DB169">
        <f t="shared" si="39"/>
        <v>0</v>
      </c>
      <c r="DC169">
        <f t="shared" si="40"/>
        <v>0</v>
      </c>
      <c r="DD169" t="s">
        <v>3</v>
      </c>
      <c r="DE169" t="s">
        <v>3</v>
      </c>
      <c r="DF169">
        <f t="shared" si="54"/>
        <v>0</v>
      </c>
      <c r="DG169">
        <f t="shared" si="49"/>
        <v>0</v>
      </c>
      <c r="DH169">
        <f t="shared" si="41"/>
        <v>0</v>
      </c>
      <c r="DI169">
        <f t="shared" si="42"/>
        <v>0</v>
      </c>
      <c r="DJ169">
        <f t="shared" si="53"/>
        <v>0</v>
      </c>
      <c r="DK169">
        <v>0</v>
      </c>
      <c r="DL169" t="s">
        <v>3</v>
      </c>
      <c r="DM169">
        <v>0</v>
      </c>
      <c r="DN169" t="s">
        <v>3</v>
      </c>
      <c r="DO169">
        <v>0</v>
      </c>
    </row>
    <row r="170" spans="1:119" x14ac:dyDescent="0.2">
      <c r="A170">
        <f>ROW(Source!A93)</f>
        <v>93</v>
      </c>
      <c r="B170">
        <v>85057623</v>
      </c>
      <c r="C170">
        <v>85061132</v>
      </c>
      <c r="D170">
        <v>77311370</v>
      </c>
      <c r="E170">
        <v>114</v>
      </c>
      <c r="F170">
        <v>1</v>
      </c>
      <c r="G170">
        <v>1</v>
      </c>
      <c r="H170">
        <v>3</v>
      </c>
      <c r="I170" t="s">
        <v>108</v>
      </c>
      <c r="J170" t="s">
        <v>3</v>
      </c>
      <c r="K170" t="s">
        <v>109</v>
      </c>
      <c r="L170">
        <v>1371</v>
      </c>
      <c r="N170">
        <v>1013</v>
      </c>
      <c r="O170" t="s">
        <v>43</v>
      </c>
      <c r="P170" t="s">
        <v>43</v>
      </c>
      <c r="Q170">
        <v>1</v>
      </c>
      <c r="W170">
        <v>0</v>
      </c>
      <c r="X170">
        <v>326010188</v>
      </c>
      <c r="Y170">
        <f t="shared" si="38"/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1</v>
      </c>
      <c r="AJ170">
        <v>1</v>
      </c>
      <c r="AK170">
        <v>1</v>
      </c>
      <c r="AL170">
        <v>1</v>
      </c>
      <c r="AM170">
        <v>-2</v>
      </c>
      <c r="AN170">
        <v>1</v>
      </c>
      <c r="AO170">
        <v>0</v>
      </c>
      <c r="AP170">
        <v>1</v>
      </c>
      <c r="AQ170">
        <v>0</v>
      </c>
      <c r="AR170">
        <v>0</v>
      </c>
      <c r="AS170" t="s">
        <v>3</v>
      </c>
      <c r="AT170">
        <v>0</v>
      </c>
      <c r="AU170" t="s">
        <v>3</v>
      </c>
      <c r="AV170">
        <v>0</v>
      </c>
      <c r="AW170">
        <v>2</v>
      </c>
      <c r="AX170">
        <v>85061172</v>
      </c>
      <c r="AY170">
        <v>1</v>
      </c>
      <c r="AZ170">
        <v>0</v>
      </c>
      <c r="BA170">
        <v>170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0</v>
      </c>
      <c r="CV170">
        <v>0</v>
      </c>
      <c r="CW170">
        <v>0</v>
      </c>
      <c r="CX170">
        <f>ROUND(Y170*Source!I93,7)</f>
        <v>0</v>
      </c>
      <c r="CY170">
        <f t="shared" si="50"/>
        <v>0</v>
      </c>
      <c r="CZ170">
        <f t="shared" si="51"/>
        <v>0</v>
      </c>
      <c r="DA170">
        <f t="shared" si="52"/>
        <v>1</v>
      </c>
      <c r="DB170">
        <f t="shared" si="39"/>
        <v>0</v>
      </c>
      <c r="DC170">
        <f t="shared" si="40"/>
        <v>0</v>
      </c>
      <c r="DD170" t="s">
        <v>3</v>
      </c>
      <c r="DE170" t="s">
        <v>3</v>
      </c>
      <c r="DF170">
        <f t="shared" si="54"/>
        <v>0</v>
      </c>
      <c r="DG170">
        <f t="shared" si="49"/>
        <v>0</v>
      </c>
      <c r="DH170">
        <f t="shared" si="41"/>
        <v>0</v>
      </c>
      <c r="DI170">
        <f t="shared" si="42"/>
        <v>0</v>
      </c>
      <c r="DJ170">
        <f t="shared" si="53"/>
        <v>0</v>
      </c>
      <c r="DK170">
        <v>0</v>
      </c>
      <c r="DL170" t="s">
        <v>3</v>
      </c>
      <c r="DM170">
        <v>0</v>
      </c>
      <c r="DN170" t="s">
        <v>3</v>
      </c>
      <c r="DO170">
        <v>0</v>
      </c>
    </row>
    <row r="171" spans="1:119" x14ac:dyDescent="0.2">
      <c r="A171">
        <f>ROW(Source!A115)</f>
        <v>115</v>
      </c>
      <c r="B171">
        <v>85057682</v>
      </c>
      <c r="C171">
        <v>85061184</v>
      </c>
      <c r="D171">
        <v>83777501</v>
      </c>
      <c r="E171">
        <v>117</v>
      </c>
      <c r="F171">
        <v>1</v>
      </c>
      <c r="G171">
        <v>1</v>
      </c>
      <c r="H171">
        <v>1</v>
      </c>
      <c r="I171" t="s">
        <v>591</v>
      </c>
      <c r="J171" t="s">
        <v>3</v>
      </c>
      <c r="K171" t="s">
        <v>592</v>
      </c>
      <c r="L171">
        <v>1191</v>
      </c>
      <c r="N171">
        <v>1013</v>
      </c>
      <c r="O171" t="s">
        <v>593</v>
      </c>
      <c r="P171" t="s">
        <v>593</v>
      </c>
      <c r="Q171">
        <v>1</v>
      </c>
      <c r="W171">
        <v>0</v>
      </c>
      <c r="X171">
        <v>32079103</v>
      </c>
      <c r="Y171">
        <f t="shared" si="38"/>
        <v>5.98</v>
      </c>
      <c r="AA171">
        <v>0</v>
      </c>
      <c r="AB171">
        <v>0</v>
      </c>
      <c r="AC171">
        <v>0</v>
      </c>
      <c r="AD171">
        <v>748.18</v>
      </c>
      <c r="AE171">
        <v>0</v>
      </c>
      <c r="AF171">
        <v>0</v>
      </c>
      <c r="AG171">
        <v>0</v>
      </c>
      <c r="AH171">
        <v>748.18</v>
      </c>
      <c r="AI171">
        <v>1</v>
      </c>
      <c r="AJ171">
        <v>1</v>
      </c>
      <c r="AK171">
        <v>1</v>
      </c>
      <c r="AL171">
        <v>1</v>
      </c>
      <c r="AM171">
        <v>-2</v>
      </c>
      <c r="AN171">
        <v>0</v>
      </c>
      <c r="AO171">
        <v>0</v>
      </c>
      <c r="AP171">
        <v>1</v>
      </c>
      <c r="AQ171">
        <v>1</v>
      </c>
      <c r="AR171">
        <v>0</v>
      </c>
      <c r="AS171" t="s">
        <v>3</v>
      </c>
      <c r="AT171">
        <v>5.98</v>
      </c>
      <c r="AU171" t="s">
        <v>3</v>
      </c>
      <c r="AV171">
        <v>1</v>
      </c>
      <c r="AW171">
        <v>2</v>
      </c>
      <c r="AX171">
        <v>85061204</v>
      </c>
      <c r="AY171">
        <v>1</v>
      </c>
      <c r="AZ171">
        <v>0</v>
      </c>
      <c r="BA171">
        <v>171</v>
      </c>
      <c r="BB171">
        <v>1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4474.1163999999999</v>
      </c>
      <c r="BN171">
        <v>5.98</v>
      </c>
      <c r="BO171">
        <v>0</v>
      </c>
      <c r="BP171">
        <v>1</v>
      </c>
      <c r="BQ171">
        <v>0</v>
      </c>
      <c r="BR171">
        <v>0</v>
      </c>
      <c r="BS171">
        <v>0</v>
      </c>
      <c r="BT171">
        <v>4474.1163999999999</v>
      </c>
      <c r="BU171">
        <v>5.98</v>
      </c>
      <c r="BV171">
        <v>0</v>
      </c>
      <c r="BW171">
        <v>1</v>
      </c>
      <c r="CU171">
        <f>ROUND(AT171*Source!I115*AH171*AL171,2)</f>
        <v>0</v>
      </c>
      <c r="CV171">
        <f>ROUND(Y171*Source!I115,7)</f>
        <v>0</v>
      </c>
      <c r="CW171">
        <v>0</v>
      </c>
      <c r="CX171">
        <f>ROUND(Y171*Source!I115,7)</f>
        <v>0</v>
      </c>
      <c r="CY171">
        <f>AD171</f>
        <v>748.18</v>
      </c>
      <c r="CZ171">
        <f>AH171</f>
        <v>748.18</v>
      </c>
      <c r="DA171">
        <f>AL171</f>
        <v>1</v>
      </c>
      <c r="DB171">
        <f t="shared" si="39"/>
        <v>4474.12</v>
      </c>
      <c r="DC171">
        <f t="shared" si="40"/>
        <v>0</v>
      </c>
      <c r="DD171" t="s">
        <v>3</v>
      </c>
      <c r="DE171" t="s">
        <v>3</v>
      </c>
      <c r="DF171">
        <f t="shared" si="54"/>
        <v>0</v>
      </c>
      <c r="DG171">
        <f t="shared" si="49"/>
        <v>0</v>
      </c>
      <c r="DH171">
        <f t="shared" si="41"/>
        <v>0</v>
      </c>
      <c r="DI171">
        <f t="shared" si="42"/>
        <v>0</v>
      </c>
      <c r="DJ171">
        <f>DI171</f>
        <v>0</v>
      </c>
      <c r="DK171">
        <v>1</v>
      </c>
      <c r="DL171" t="s">
        <v>3</v>
      </c>
      <c r="DM171">
        <v>0</v>
      </c>
      <c r="DN171" t="s">
        <v>3</v>
      </c>
      <c r="DO171">
        <v>0</v>
      </c>
    </row>
    <row r="172" spans="1:119" x14ac:dyDescent="0.2">
      <c r="A172">
        <f>ROW(Source!A115)</f>
        <v>115</v>
      </c>
      <c r="B172">
        <v>85057682</v>
      </c>
      <c r="C172">
        <v>85061184</v>
      </c>
      <c r="D172">
        <v>83777689</v>
      </c>
      <c r="E172">
        <v>117</v>
      </c>
      <c r="F172">
        <v>1</v>
      </c>
      <c r="G172">
        <v>1</v>
      </c>
      <c r="H172">
        <v>1</v>
      </c>
      <c r="I172" t="s">
        <v>601</v>
      </c>
      <c r="J172" t="s">
        <v>3</v>
      </c>
      <c r="K172" t="s">
        <v>602</v>
      </c>
      <c r="L172">
        <v>1191</v>
      </c>
      <c r="N172">
        <v>1013</v>
      </c>
      <c r="O172" t="s">
        <v>593</v>
      </c>
      <c r="P172" t="s">
        <v>593</v>
      </c>
      <c r="Q172">
        <v>1</v>
      </c>
      <c r="W172">
        <v>0</v>
      </c>
      <c r="X172">
        <v>-1417349443</v>
      </c>
      <c r="Y172">
        <f t="shared" si="38"/>
        <v>2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1</v>
      </c>
      <c r="AJ172">
        <v>1</v>
      </c>
      <c r="AK172">
        <v>1</v>
      </c>
      <c r="AL172">
        <v>1</v>
      </c>
      <c r="AM172">
        <v>-2</v>
      </c>
      <c r="AN172">
        <v>0</v>
      </c>
      <c r="AO172">
        <v>0</v>
      </c>
      <c r="AP172">
        <v>1</v>
      </c>
      <c r="AQ172">
        <v>1</v>
      </c>
      <c r="AR172">
        <v>0</v>
      </c>
      <c r="AS172" t="s">
        <v>3</v>
      </c>
      <c r="AT172">
        <v>2</v>
      </c>
      <c r="AU172" t="s">
        <v>3</v>
      </c>
      <c r="AV172">
        <v>2</v>
      </c>
      <c r="AW172">
        <v>2</v>
      </c>
      <c r="AX172">
        <v>85061205</v>
      </c>
      <c r="AY172">
        <v>1</v>
      </c>
      <c r="AZ172">
        <v>0</v>
      </c>
      <c r="BA172">
        <v>172</v>
      </c>
      <c r="BB172">
        <v>1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CV172">
        <v>0</v>
      </c>
      <c r="CW172">
        <v>0</v>
      </c>
      <c r="CX172">
        <f>ROUND(Y172*Source!I115,7)</f>
        <v>0</v>
      </c>
      <c r="CY172">
        <f>AD172</f>
        <v>0</v>
      </c>
      <c r="CZ172">
        <f>AH172</f>
        <v>0</v>
      </c>
      <c r="DA172">
        <f>AL172</f>
        <v>1</v>
      </c>
      <c r="DB172">
        <f t="shared" si="39"/>
        <v>0</v>
      </c>
      <c r="DC172">
        <f t="shared" si="40"/>
        <v>0</v>
      </c>
      <c r="DD172" t="s">
        <v>3</v>
      </c>
      <c r="DE172" t="s">
        <v>3</v>
      </c>
      <c r="DF172">
        <f t="shared" si="54"/>
        <v>0</v>
      </c>
      <c r="DG172">
        <f t="shared" si="49"/>
        <v>0</v>
      </c>
      <c r="DH172">
        <f t="shared" si="41"/>
        <v>0</v>
      </c>
      <c r="DI172">
        <f t="shared" si="42"/>
        <v>0</v>
      </c>
      <c r="DJ172">
        <f>DI172</f>
        <v>0</v>
      </c>
      <c r="DK172">
        <v>0</v>
      </c>
      <c r="DL172" t="s">
        <v>3</v>
      </c>
      <c r="DM172">
        <v>0</v>
      </c>
      <c r="DN172" t="s">
        <v>3</v>
      </c>
      <c r="DO172">
        <v>0</v>
      </c>
    </row>
    <row r="173" spans="1:119" x14ac:dyDescent="0.2">
      <c r="A173">
        <f>ROW(Source!A115)</f>
        <v>115</v>
      </c>
      <c r="B173">
        <v>85057682</v>
      </c>
      <c r="C173">
        <v>85061184</v>
      </c>
      <c r="D173">
        <v>83784065</v>
      </c>
      <c r="E173">
        <v>1</v>
      </c>
      <c r="F173">
        <v>1</v>
      </c>
      <c r="G173">
        <v>1</v>
      </c>
      <c r="H173">
        <v>2</v>
      </c>
      <c r="I173" t="s">
        <v>631</v>
      </c>
      <c r="J173" t="s">
        <v>632</v>
      </c>
      <c r="K173" t="s">
        <v>633</v>
      </c>
      <c r="L173">
        <v>1368</v>
      </c>
      <c r="N173">
        <v>1011</v>
      </c>
      <c r="O173" t="s">
        <v>606</v>
      </c>
      <c r="P173" t="s">
        <v>606</v>
      </c>
      <c r="Q173">
        <v>1</v>
      </c>
      <c r="W173">
        <v>0</v>
      </c>
      <c r="X173">
        <v>843131152</v>
      </c>
      <c r="Y173">
        <f t="shared" si="38"/>
        <v>1.6</v>
      </c>
      <c r="AA173">
        <v>0</v>
      </c>
      <c r="AB173">
        <v>2736.29</v>
      </c>
      <c r="AC173">
        <v>932.95</v>
      </c>
      <c r="AD173">
        <v>0</v>
      </c>
      <c r="AE173">
        <v>0</v>
      </c>
      <c r="AF173">
        <v>2088.77</v>
      </c>
      <c r="AG173">
        <v>932.95</v>
      </c>
      <c r="AH173">
        <v>0</v>
      </c>
      <c r="AI173">
        <v>1</v>
      </c>
      <c r="AJ173">
        <v>1.31</v>
      </c>
      <c r="AK173">
        <v>1</v>
      </c>
      <c r="AL173">
        <v>1</v>
      </c>
      <c r="AM173">
        <v>2</v>
      </c>
      <c r="AN173">
        <v>0</v>
      </c>
      <c r="AO173">
        <v>0</v>
      </c>
      <c r="AP173">
        <v>1</v>
      </c>
      <c r="AQ173">
        <v>1</v>
      </c>
      <c r="AR173">
        <v>0</v>
      </c>
      <c r="AS173" t="s">
        <v>3</v>
      </c>
      <c r="AT173">
        <v>1.6</v>
      </c>
      <c r="AU173" t="s">
        <v>3</v>
      </c>
      <c r="AV173">
        <v>1</v>
      </c>
      <c r="AW173">
        <v>2</v>
      </c>
      <c r="AX173">
        <v>85061206</v>
      </c>
      <c r="AY173">
        <v>1</v>
      </c>
      <c r="AZ173">
        <v>0</v>
      </c>
      <c r="BA173">
        <v>173</v>
      </c>
      <c r="BB173">
        <v>1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3342.0320000000002</v>
      </c>
      <c r="BL173">
        <v>1492.7200000000003</v>
      </c>
      <c r="BM173">
        <v>0</v>
      </c>
      <c r="BN173">
        <v>0</v>
      </c>
      <c r="BO173">
        <v>1.6</v>
      </c>
      <c r="BP173">
        <v>1</v>
      </c>
      <c r="BQ173">
        <v>0</v>
      </c>
      <c r="BR173">
        <v>3342.0320000000002</v>
      </c>
      <c r="BS173">
        <v>1492.7200000000003</v>
      </c>
      <c r="BT173">
        <v>0</v>
      </c>
      <c r="BU173">
        <v>0</v>
      </c>
      <c r="BV173">
        <v>1.6</v>
      </c>
      <c r="BW173">
        <v>1</v>
      </c>
      <c r="CV173">
        <v>0</v>
      </c>
      <c r="CW173">
        <f>ROUND(Y173*Source!I115*DO173,7)</f>
        <v>0</v>
      </c>
      <c r="CX173">
        <f>ROUND(Y173*Source!I115,7)</f>
        <v>0</v>
      </c>
      <c r="CY173">
        <f>AB173</f>
        <v>2736.29</v>
      </c>
      <c r="CZ173">
        <f>AF173</f>
        <v>2088.77</v>
      </c>
      <c r="DA173">
        <f>AJ173</f>
        <v>1.31</v>
      </c>
      <c r="DB173">
        <f t="shared" si="39"/>
        <v>3342.03</v>
      </c>
      <c r="DC173">
        <f t="shared" si="40"/>
        <v>1492.72</v>
      </c>
      <c r="DD173" t="s">
        <v>3</v>
      </c>
      <c r="DE173" t="s">
        <v>3</v>
      </c>
      <c r="DF173">
        <f t="shared" si="54"/>
        <v>0</v>
      </c>
      <c r="DG173">
        <f>ROUND(ROUND(AF173*AJ173,2)*CX173,2)</f>
        <v>0</v>
      </c>
      <c r="DH173">
        <f t="shared" si="41"/>
        <v>0</v>
      </c>
      <c r="DI173">
        <f t="shared" si="42"/>
        <v>0</v>
      </c>
      <c r="DJ173">
        <f>DG173+DH173</f>
        <v>0</v>
      </c>
      <c r="DK173">
        <v>0</v>
      </c>
      <c r="DL173" t="s">
        <v>616</v>
      </c>
      <c r="DM173">
        <v>5</v>
      </c>
      <c r="DN173" t="s">
        <v>593</v>
      </c>
      <c r="DO173">
        <v>1</v>
      </c>
    </row>
    <row r="174" spans="1:119" x14ac:dyDescent="0.2">
      <c r="A174">
        <f>ROW(Source!A115)</f>
        <v>115</v>
      </c>
      <c r="B174">
        <v>85057682</v>
      </c>
      <c r="C174">
        <v>85061184</v>
      </c>
      <c r="D174">
        <v>83785072</v>
      </c>
      <c r="E174">
        <v>1</v>
      </c>
      <c r="F174">
        <v>1</v>
      </c>
      <c r="G174">
        <v>1</v>
      </c>
      <c r="H174">
        <v>2</v>
      </c>
      <c r="I174" t="s">
        <v>634</v>
      </c>
      <c r="J174" t="s">
        <v>635</v>
      </c>
      <c r="K174" t="s">
        <v>636</v>
      </c>
      <c r="L174">
        <v>1368</v>
      </c>
      <c r="N174">
        <v>1011</v>
      </c>
      <c r="O174" t="s">
        <v>606</v>
      </c>
      <c r="P174" t="s">
        <v>606</v>
      </c>
      <c r="Q174">
        <v>1</v>
      </c>
      <c r="W174">
        <v>0</v>
      </c>
      <c r="X174">
        <v>-849950259</v>
      </c>
      <c r="Y174">
        <f t="shared" si="38"/>
        <v>0.4</v>
      </c>
      <c r="AA174">
        <v>0</v>
      </c>
      <c r="AB174">
        <v>641.70000000000005</v>
      </c>
      <c r="AC174">
        <v>811.79</v>
      </c>
      <c r="AD174">
        <v>0</v>
      </c>
      <c r="AE174">
        <v>0</v>
      </c>
      <c r="AF174">
        <v>641.70000000000005</v>
      </c>
      <c r="AG174">
        <v>811.79</v>
      </c>
      <c r="AH174">
        <v>0</v>
      </c>
      <c r="AI174">
        <v>1</v>
      </c>
      <c r="AJ174">
        <v>1</v>
      </c>
      <c r="AK174">
        <v>1</v>
      </c>
      <c r="AL174">
        <v>1</v>
      </c>
      <c r="AM174">
        <v>-2</v>
      </c>
      <c r="AN174">
        <v>0</v>
      </c>
      <c r="AO174">
        <v>0</v>
      </c>
      <c r="AP174">
        <v>1</v>
      </c>
      <c r="AQ174">
        <v>1</v>
      </c>
      <c r="AR174">
        <v>0</v>
      </c>
      <c r="AS174" t="s">
        <v>3</v>
      </c>
      <c r="AT174">
        <v>0.4</v>
      </c>
      <c r="AU174" t="s">
        <v>3</v>
      </c>
      <c r="AV174">
        <v>1</v>
      </c>
      <c r="AW174">
        <v>2</v>
      </c>
      <c r="AX174">
        <v>85061207</v>
      </c>
      <c r="AY174">
        <v>1</v>
      </c>
      <c r="AZ174">
        <v>0</v>
      </c>
      <c r="BA174">
        <v>174</v>
      </c>
      <c r="BB174">
        <v>1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256.68</v>
      </c>
      <c r="BL174">
        <v>324.71600000000001</v>
      </c>
      <c r="BM174">
        <v>0</v>
      </c>
      <c r="BN174">
        <v>0</v>
      </c>
      <c r="BO174">
        <v>0.4</v>
      </c>
      <c r="BP174">
        <v>1</v>
      </c>
      <c r="BQ174">
        <v>0</v>
      </c>
      <c r="BR174">
        <v>256.68</v>
      </c>
      <c r="BS174">
        <v>324.71600000000001</v>
      </c>
      <c r="BT174">
        <v>0</v>
      </c>
      <c r="BU174">
        <v>0</v>
      </c>
      <c r="BV174">
        <v>0.4</v>
      </c>
      <c r="BW174">
        <v>1</v>
      </c>
      <c r="CV174">
        <v>0</v>
      </c>
      <c r="CW174">
        <f>ROUND(Y174*Source!I115*DO174,7)</f>
        <v>0</v>
      </c>
      <c r="CX174">
        <f>ROUND(Y174*Source!I115,7)</f>
        <v>0</v>
      </c>
      <c r="CY174">
        <f>AB174</f>
        <v>641.70000000000005</v>
      </c>
      <c r="CZ174">
        <f>AF174</f>
        <v>641.70000000000005</v>
      </c>
      <c r="DA174">
        <f>AJ174</f>
        <v>1</v>
      </c>
      <c r="DB174">
        <f t="shared" si="39"/>
        <v>256.68</v>
      </c>
      <c r="DC174">
        <f t="shared" si="40"/>
        <v>324.72000000000003</v>
      </c>
      <c r="DD174" t="s">
        <v>3</v>
      </c>
      <c r="DE174" t="s">
        <v>3</v>
      </c>
      <c r="DF174">
        <f t="shared" si="54"/>
        <v>0</v>
      </c>
      <c r="DG174">
        <f t="shared" ref="DG174:DG191" si="55">ROUND(ROUND(AF174,2)*CX174,2)</f>
        <v>0</v>
      </c>
      <c r="DH174">
        <f t="shared" si="41"/>
        <v>0</v>
      </c>
      <c r="DI174">
        <f t="shared" si="42"/>
        <v>0</v>
      </c>
      <c r="DJ174">
        <f>DG174+DH174</f>
        <v>0</v>
      </c>
      <c r="DK174">
        <v>1</v>
      </c>
      <c r="DL174" t="s">
        <v>630</v>
      </c>
      <c r="DM174">
        <v>4</v>
      </c>
      <c r="DN174" t="s">
        <v>593</v>
      </c>
      <c r="DO174">
        <v>1</v>
      </c>
    </row>
    <row r="175" spans="1:119" x14ac:dyDescent="0.2">
      <c r="A175">
        <f>ROW(Source!A115)</f>
        <v>115</v>
      </c>
      <c r="B175">
        <v>85057682</v>
      </c>
      <c r="C175">
        <v>85061184</v>
      </c>
      <c r="D175">
        <v>83849794</v>
      </c>
      <c r="E175">
        <v>1</v>
      </c>
      <c r="F175">
        <v>1</v>
      </c>
      <c r="G175">
        <v>1</v>
      </c>
      <c r="H175">
        <v>3</v>
      </c>
      <c r="I175" t="s">
        <v>637</v>
      </c>
      <c r="J175" t="s">
        <v>638</v>
      </c>
      <c r="K175" t="s">
        <v>639</v>
      </c>
      <c r="L175">
        <v>1346</v>
      </c>
      <c r="N175">
        <v>1009</v>
      </c>
      <c r="O175" t="s">
        <v>86</v>
      </c>
      <c r="P175" t="s">
        <v>86</v>
      </c>
      <c r="Q175">
        <v>1</v>
      </c>
      <c r="W175">
        <v>0</v>
      </c>
      <c r="X175">
        <v>-897919439</v>
      </c>
      <c r="Y175">
        <f t="shared" si="38"/>
        <v>0.1</v>
      </c>
      <c r="AA175">
        <v>296.69</v>
      </c>
      <c r="AB175">
        <v>0</v>
      </c>
      <c r="AC175">
        <v>0</v>
      </c>
      <c r="AD175">
        <v>0</v>
      </c>
      <c r="AE175">
        <v>185.43</v>
      </c>
      <c r="AF175">
        <v>0</v>
      </c>
      <c r="AG175">
        <v>0</v>
      </c>
      <c r="AH175">
        <v>0</v>
      </c>
      <c r="AI175">
        <v>1.6</v>
      </c>
      <c r="AJ175">
        <v>1</v>
      </c>
      <c r="AK175">
        <v>1</v>
      </c>
      <c r="AL175">
        <v>1</v>
      </c>
      <c r="AM175">
        <v>2</v>
      </c>
      <c r="AN175">
        <v>0</v>
      </c>
      <c r="AO175">
        <v>0</v>
      </c>
      <c r="AP175">
        <v>1</v>
      </c>
      <c r="AQ175">
        <v>1</v>
      </c>
      <c r="AR175">
        <v>0</v>
      </c>
      <c r="AS175" t="s">
        <v>3</v>
      </c>
      <c r="AT175">
        <v>0.1</v>
      </c>
      <c r="AU175" t="s">
        <v>3</v>
      </c>
      <c r="AV175">
        <v>0</v>
      </c>
      <c r="AW175">
        <v>2</v>
      </c>
      <c r="AX175">
        <v>85061208</v>
      </c>
      <c r="AY175">
        <v>1</v>
      </c>
      <c r="AZ175">
        <v>0</v>
      </c>
      <c r="BA175">
        <v>175</v>
      </c>
      <c r="BB175">
        <v>1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18.543000000000003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1</v>
      </c>
      <c r="BQ175">
        <v>18.543000000000003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1</v>
      </c>
      <c r="CV175">
        <v>0</v>
      </c>
      <c r="CW175">
        <v>0</v>
      </c>
      <c r="CX175">
        <f>ROUND(Y175*Source!I115,7)</f>
        <v>0</v>
      </c>
      <c r="CY175">
        <f t="shared" ref="CY175:CY189" si="56">AA175</f>
        <v>296.69</v>
      </c>
      <c r="CZ175">
        <f t="shared" ref="CZ175:CZ189" si="57">AE175</f>
        <v>185.43</v>
      </c>
      <c r="DA175">
        <f t="shared" ref="DA175:DA189" si="58">AI175</f>
        <v>1.6</v>
      </c>
      <c r="DB175">
        <f t="shared" si="39"/>
        <v>18.54</v>
      </c>
      <c r="DC175">
        <f t="shared" si="40"/>
        <v>0</v>
      </c>
      <c r="DD175" t="s">
        <v>3</v>
      </c>
      <c r="DE175" t="s">
        <v>3</v>
      </c>
      <c r="DF175">
        <f>ROUND(ROUND(AE175*AI175,2)*CX175,2)</f>
        <v>0</v>
      </c>
      <c r="DG175">
        <f t="shared" si="55"/>
        <v>0</v>
      </c>
      <c r="DH175">
        <f t="shared" si="41"/>
        <v>0</v>
      </c>
      <c r="DI175">
        <f t="shared" si="42"/>
        <v>0</v>
      </c>
      <c r="DJ175">
        <f t="shared" ref="DJ175:DJ189" si="59">DF175</f>
        <v>0</v>
      </c>
      <c r="DK175">
        <v>0</v>
      </c>
      <c r="DL175" t="s">
        <v>3</v>
      </c>
      <c r="DM175">
        <v>0</v>
      </c>
      <c r="DN175" t="s">
        <v>3</v>
      </c>
      <c r="DO175">
        <v>0</v>
      </c>
    </row>
    <row r="176" spans="1:119" x14ac:dyDescent="0.2">
      <c r="A176">
        <f>ROW(Source!A115)</f>
        <v>115</v>
      </c>
      <c r="B176">
        <v>85057682</v>
      </c>
      <c r="C176">
        <v>85061184</v>
      </c>
      <c r="D176">
        <v>83849801</v>
      </c>
      <c r="E176">
        <v>1</v>
      </c>
      <c r="F176">
        <v>1</v>
      </c>
      <c r="G176">
        <v>1</v>
      </c>
      <c r="H176">
        <v>3</v>
      </c>
      <c r="I176" t="s">
        <v>640</v>
      </c>
      <c r="J176" t="s">
        <v>641</v>
      </c>
      <c r="K176" t="s">
        <v>642</v>
      </c>
      <c r="L176">
        <v>1346</v>
      </c>
      <c r="N176">
        <v>1009</v>
      </c>
      <c r="O176" t="s">
        <v>86</v>
      </c>
      <c r="P176" t="s">
        <v>86</v>
      </c>
      <c r="Q176">
        <v>1</v>
      </c>
      <c r="W176">
        <v>0</v>
      </c>
      <c r="X176">
        <v>-1547825166</v>
      </c>
      <c r="Y176">
        <f t="shared" si="38"/>
        <v>0.03</v>
      </c>
      <c r="AA176">
        <v>93.65</v>
      </c>
      <c r="AB176">
        <v>0</v>
      </c>
      <c r="AC176">
        <v>0</v>
      </c>
      <c r="AD176">
        <v>0</v>
      </c>
      <c r="AE176">
        <v>58.53</v>
      </c>
      <c r="AF176">
        <v>0</v>
      </c>
      <c r="AG176">
        <v>0</v>
      </c>
      <c r="AH176">
        <v>0</v>
      </c>
      <c r="AI176">
        <v>1.6</v>
      </c>
      <c r="AJ176">
        <v>1</v>
      </c>
      <c r="AK176">
        <v>1</v>
      </c>
      <c r="AL176">
        <v>1</v>
      </c>
      <c r="AM176">
        <v>2</v>
      </c>
      <c r="AN176">
        <v>0</v>
      </c>
      <c r="AO176">
        <v>0</v>
      </c>
      <c r="AP176">
        <v>1</v>
      </c>
      <c r="AQ176">
        <v>1</v>
      </c>
      <c r="AR176">
        <v>0</v>
      </c>
      <c r="AS176" t="s">
        <v>3</v>
      </c>
      <c r="AT176">
        <v>0.03</v>
      </c>
      <c r="AU176" t="s">
        <v>3</v>
      </c>
      <c r="AV176">
        <v>0</v>
      </c>
      <c r="AW176">
        <v>2</v>
      </c>
      <c r="AX176">
        <v>85061209</v>
      </c>
      <c r="AY176">
        <v>1</v>
      </c>
      <c r="AZ176">
        <v>0</v>
      </c>
      <c r="BA176">
        <v>176</v>
      </c>
      <c r="BB176">
        <v>1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1.7559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1</v>
      </c>
      <c r="BQ176">
        <v>1.7559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1</v>
      </c>
      <c r="CV176">
        <v>0</v>
      </c>
      <c r="CW176">
        <v>0</v>
      </c>
      <c r="CX176">
        <f>ROUND(Y176*Source!I115,7)</f>
        <v>0</v>
      </c>
      <c r="CY176">
        <f t="shared" si="56"/>
        <v>93.65</v>
      </c>
      <c r="CZ176">
        <f t="shared" si="57"/>
        <v>58.53</v>
      </c>
      <c r="DA176">
        <f t="shared" si="58"/>
        <v>1.6</v>
      </c>
      <c r="DB176">
        <f t="shared" si="39"/>
        <v>1.76</v>
      </c>
      <c r="DC176">
        <f t="shared" si="40"/>
        <v>0</v>
      </c>
      <c r="DD176" t="s">
        <v>3</v>
      </c>
      <c r="DE176" t="s">
        <v>3</v>
      </c>
      <c r="DF176">
        <f>ROUND(ROUND(AE176*AI176,2)*CX176,2)</f>
        <v>0</v>
      </c>
      <c r="DG176">
        <f t="shared" si="55"/>
        <v>0</v>
      </c>
      <c r="DH176">
        <f t="shared" si="41"/>
        <v>0</v>
      </c>
      <c r="DI176">
        <f t="shared" si="42"/>
        <v>0</v>
      </c>
      <c r="DJ176">
        <f t="shared" si="59"/>
        <v>0</v>
      </c>
      <c r="DK176">
        <v>0</v>
      </c>
      <c r="DL176" t="s">
        <v>3</v>
      </c>
      <c r="DM176">
        <v>0</v>
      </c>
      <c r="DN176" t="s">
        <v>3</v>
      </c>
      <c r="DO176">
        <v>0</v>
      </c>
    </row>
    <row r="177" spans="1:119" x14ac:dyDescent="0.2">
      <c r="A177">
        <f>ROW(Source!A115)</f>
        <v>115</v>
      </c>
      <c r="B177">
        <v>85057682</v>
      </c>
      <c r="C177">
        <v>85061184</v>
      </c>
      <c r="D177">
        <v>83853338</v>
      </c>
      <c r="E177">
        <v>1</v>
      </c>
      <c r="F177">
        <v>1</v>
      </c>
      <c r="G177">
        <v>1</v>
      </c>
      <c r="H177">
        <v>3</v>
      </c>
      <c r="I177" t="s">
        <v>84</v>
      </c>
      <c r="J177" t="s">
        <v>87</v>
      </c>
      <c r="K177" t="s">
        <v>85</v>
      </c>
      <c r="L177">
        <v>1346</v>
      </c>
      <c r="N177">
        <v>1009</v>
      </c>
      <c r="O177" t="s">
        <v>86</v>
      </c>
      <c r="P177" t="s">
        <v>86</v>
      </c>
      <c r="Q177">
        <v>1</v>
      </c>
      <c r="W177">
        <v>0</v>
      </c>
      <c r="X177">
        <v>-1131385474</v>
      </c>
      <c r="Y177">
        <f t="shared" si="38"/>
        <v>0</v>
      </c>
      <c r="AA177">
        <v>188.92</v>
      </c>
      <c r="AB177">
        <v>0</v>
      </c>
      <c r="AC177">
        <v>0</v>
      </c>
      <c r="AD177">
        <v>0</v>
      </c>
      <c r="AE177">
        <v>174.93</v>
      </c>
      <c r="AF177">
        <v>0</v>
      </c>
      <c r="AG177">
        <v>0</v>
      </c>
      <c r="AH177">
        <v>0</v>
      </c>
      <c r="AI177">
        <v>1.08</v>
      </c>
      <c r="AJ177">
        <v>1</v>
      </c>
      <c r="AK177">
        <v>1</v>
      </c>
      <c r="AL177">
        <v>1</v>
      </c>
      <c r="AM177">
        <v>0</v>
      </c>
      <c r="AN177">
        <v>1</v>
      </c>
      <c r="AO177">
        <v>0</v>
      </c>
      <c r="AP177">
        <v>1</v>
      </c>
      <c r="AQ177">
        <v>0</v>
      </c>
      <c r="AR177">
        <v>0</v>
      </c>
      <c r="AS177" t="s">
        <v>3</v>
      </c>
      <c r="AT177">
        <v>0</v>
      </c>
      <c r="AU177" t="s">
        <v>3</v>
      </c>
      <c r="AV177">
        <v>0</v>
      </c>
      <c r="AW177">
        <v>2</v>
      </c>
      <c r="AX177">
        <v>85061210</v>
      </c>
      <c r="AY177">
        <v>1</v>
      </c>
      <c r="AZ177">
        <v>0</v>
      </c>
      <c r="BA177">
        <v>177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CV177">
        <v>0</v>
      </c>
      <c r="CW177">
        <v>0</v>
      </c>
      <c r="CX177">
        <f>ROUND(Y177*Source!I115,7)</f>
        <v>0</v>
      </c>
      <c r="CY177">
        <f t="shared" si="56"/>
        <v>188.92</v>
      </c>
      <c r="CZ177">
        <f t="shared" si="57"/>
        <v>174.93</v>
      </c>
      <c r="DA177">
        <f t="shared" si="58"/>
        <v>1.08</v>
      </c>
      <c r="DB177">
        <f t="shared" si="39"/>
        <v>0</v>
      </c>
      <c r="DC177">
        <f t="shared" si="40"/>
        <v>0</v>
      </c>
      <c r="DD177" t="s">
        <v>3</v>
      </c>
      <c r="DE177" t="s">
        <v>3</v>
      </c>
      <c r="DF177">
        <f>ROUND(ROUND(AE177*AI177,2)*CX177,2)</f>
        <v>0</v>
      </c>
      <c r="DG177">
        <f t="shared" si="55"/>
        <v>0</v>
      </c>
      <c r="DH177">
        <f t="shared" si="41"/>
        <v>0</v>
      </c>
      <c r="DI177">
        <f t="shared" si="42"/>
        <v>0</v>
      </c>
      <c r="DJ177">
        <f t="shared" si="59"/>
        <v>0</v>
      </c>
      <c r="DK177">
        <v>0</v>
      </c>
      <c r="DL177" t="s">
        <v>3</v>
      </c>
      <c r="DM177">
        <v>0</v>
      </c>
      <c r="DN177" t="s">
        <v>3</v>
      </c>
      <c r="DO177">
        <v>0</v>
      </c>
    </row>
    <row r="178" spans="1:119" x14ac:dyDescent="0.2">
      <c r="A178">
        <f>ROW(Source!A115)</f>
        <v>115</v>
      </c>
      <c r="B178">
        <v>85057682</v>
      </c>
      <c r="C178">
        <v>85061184</v>
      </c>
      <c r="D178">
        <v>83854484</v>
      </c>
      <c r="E178">
        <v>1</v>
      </c>
      <c r="F178">
        <v>1</v>
      </c>
      <c r="G178">
        <v>1</v>
      </c>
      <c r="H178">
        <v>3</v>
      </c>
      <c r="I178" t="s">
        <v>643</v>
      </c>
      <c r="J178" t="s">
        <v>644</v>
      </c>
      <c r="K178" t="s">
        <v>645</v>
      </c>
      <c r="L178">
        <v>1346</v>
      </c>
      <c r="N178">
        <v>1009</v>
      </c>
      <c r="O178" t="s">
        <v>86</v>
      </c>
      <c r="P178" t="s">
        <v>86</v>
      </c>
      <c r="Q178">
        <v>1</v>
      </c>
      <c r="W178">
        <v>0</v>
      </c>
      <c r="X178">
        <v>-373327139</v>
      </c>
      <c r="Y178">
        <f t="shared" si="38"/>
        <v>0.02</v>
      </c>
      <c r="AA178">
        <v>86.41</v>
      </c>
      <c r="AB178">
        <v>0</v>
      </c>
      <c r="AC178">
        <v>0</v>
      </c>
      <c r="AD178">
        <v>0</v>
      </c>
      <c r="AE178">
        <v>56.11</v>
      </c>
      <c r="AF178">
        <v>0</v>
      </c>
      <c r="AG178">
        <v>0</v>
      </c>
      <c r="AH178">
        <v>0</v>
      </c>
      <c r="AI178">
        <v>1.54</v>
      </c>
      <c r="AJ178">
        <v>1</v>
      </c>
      <c r="AK178">
        <v>1</v>
      </c>
      <c r="AL178">
        <v>1</v>
      </c>
      <c r="AM178">
        <v>2</v>
      </c>
      <c r="AN178">
        <v>0</v>
      </c>
      <c r="AO178">
        <v>0</v>
      </c>
      <c r="AP178">
        <v>1</v>
      </c>
      <c r="AQ178">
        <v>1</v>
      </c>
      <c r="AR178">
        <v>0</v>
      </c>
      <c r="AS178" t="s">
        <v>3</v>
      </c>
      <c r="AT178">
        <v>0.02</v>
      </c>
      <c r="AU178" t="s">
        <v>3</v>
      </c>
      <c r="AV178">
        <v>0</v>
      </c>
      <c r="AW178">
        <v>2</v>
      </c>
      <c r="AX178">
        <v>85061211</v>
      </c>
      <c r="AY178">
        <v>1</v>
      </c>
      <c r="AZ178">
        <v>0</v>
      </c>
      <c r="BA178">
        <v>178</v>
      </c>
      <c r="BB178">
        <v>1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1.1222000000000001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1</v>
      </c>
      <c r="BQ178">
        <v>1.1222000000000001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1</v>
      </c>
      <c r="CV178">
        <v>0</v>
      </c>
      <c r="CW178">
        <v>0</v>
      </c>
      <c r="CX178">
        <f>ROUND(Y178*Source!I115,7)</f>
        <v>0</v>
      </c>
      <c r="CY178">
        <f t="shared" si="56"/>
        <v>86.41</v>
      </c>
      <c r="CZ178">
        <f t="shared" si="57"/>
        <v>56.11</v>
      </c>
      <c r="DA178">
        <f t="shared" si="58"/>
        <v>1.54</v>
      </c>
      <c r="DB178">
        <f t="shared" si="39"/>
        <v>1.1200000000000001</v>
      </c>
      <c r="DC178">
        <f t="shared" si="40"/>
        <v>0</v>
      </c>
      <c r="DD178" t="s">
        <v>3</v>
      </c>
      <c r="DE178" t="s">
        <v>3</v>
      </c>
      <c r="DF178">
        <f>ROUND(ROUND(AE178*AI178,2)*CX178,2)</f>
        <v>0</v>
      </c>
      <c r="DG178">
        <f t="shared" si="55"/>
        <v>0</v>
      </c>
      <c r="DH178">
        <f t="shared" si="41"/>
        <v>0</v>
      </c>
      <c r="DI178">
        <f t="shared" si="42"/>
        <v>0</v>
      </c>
      <c r="DJ178">
        <f t="shared" si="59"/>
        <v>0</v>
      </c>
      <c r="DK178">
        <v>0</v>
      </c>
      <c r="DL178" t="s">
        <v>3</v>
      </c>
      <c r="DM178">
        <v>0</v>
      </c>
      <c r="DN178" t="s">
        <v>3</v>
      </c>
      <c r="DO178">
        <v>0</v>
      </c>
    </row>
    <row r="179" spans="1:119" x14ac:dyDescent="0.2">
      <c r="A179">
        <f>ROW(Source!A115)</f>
        <v>115</v>
      </c>
      <c r="B179">
        <v>85057682</v>
      </c>
      <c r="C179">
        <v>85061184</v>
      </c>
      <c r="D179">
        <v>83779061</v>
      </c>
      <c r="E179">
        <v>117</v>
      </c>
      <c r="F179">
        <v>1</v>
      </c>
      <c r="G179">
        <v>1</v>
      </c>
      <c r="H179">
        <v>3</v>
      </c>
      <c r="I179" t="s">
        <v>89</v>
      </c>
      <c r="J179" t="s">
        <v>3</v>
      </c>
      <c r="K179" t="s">
        <v>90</v>
      </c>
      <c r="L179">
        <v>1371</v>
      </c>
      <c r="N179">
        <v>1013</v>
      </c>
      <c r="O179" t="s">
        <v>43</v>
      </c>
      <c r="P179" t="s">
        <v>43</v>
      </c>
      <c r="Q179">
        <v>1</v>
      </c>
      <c r="W179">
        <v>0</v>
      </c>
      <c r="X179">
        <v>457934895</v>
      </c>
      <c r="Y179">
        <f t="shared" si="38"/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1</v>
      </c>
      <c r="AJ179">
        <v>1</v>
      </c>
      <c r="AK179">
        <v>1</v>
      </c>
      <c r="AL179">
        <v>1</v>
      </c>
      <c r="AM179">
        <v>0</v>
      </c>
      <c r="AN179">
        <v>1</v>
      </c>
      <c r="AO179">
        <v>0</v>
      </c>
      <c r="AP179">
        <v>1</v>
      </c>
      <c r="AQ179">
        <v>0</v>
      </c>
      <c r="AR179">
        <v>0</v>
      </c>
      <c r="AS179" t="s">
        <v>3</v>
      </c>
      <c r="AT179">
        <v>0</v>
      </c>
      <c r="AU179" t="s">
        <v>3</v>
      </c>
      <c r="AV179">
        <v>0</v>
      </c>
      <c r="AW179">
        <v>2</v>
      </c>
      <c r="AX179">
        <v>85061212</v>
      </c>
      <c r="AY179">
        <v>1</v>
      </c>
      <c r="AZ179">
        <v>0</v>
      </c>
      <c r="BA179">
        <v>179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CV179">
        <v>0</v>
      </c>
      <c r="CW179">
        <v>0</v>
      </c>
      <c r="CX179">
        <f>ROUND(Y179*Source!I115,7)</f>
        <v>0</v>
      </c>
      <c r="CY179">
        <f t="shared" si="56"/>
        <v>0</v>
      </c>
      <c r="CZ179">
        <f t="shared" si="57"/>
        <v>0</v>
      </c>
      <c r="DA179">
        <f t="shared" si="58"/>
        <v>1</v>
      </c>
      <c r="DB179">
        <f t="shared" si="39"/>
        <v>0</v>
      </c>
      <c r="DC179">
        <f t="shared" si="40"/>
        <v>0</v>
      </c>
      <c r="DD179" t="s">
        <v>3</v>
      </c>
      <c r="DE179" t="s">
        <v>3</v>
      </c>
      <c r="DF179">
        <f>ROUND(ROUND(AE179,2)*CX179,2)</f>
        <v>0</v>
      </c>
      <c r="DG179">
        <f t="shared" si="55"/>
        <v>0</v>
      </c>
      <c r="DH179">
        <f t="shared" si="41"/>
        <v>0</v>
      </c>
      <c r="DI179">
        <f t="shared" si="42"/>
        <v>0</v>
      </c>
      <c r="DJ179">
        <f t="shared" si="59"/>
        <v>0</v>
      </c>
      <c r="DK179">
        <v>0</v>
      </c>
      <c r="DL179" t="s">
        <v>3</v>
      </c>
      <c r="DM179">
        <v>0</v>
      </c>
      <c r="DN179" t="s">
        <v>3</v>
      </c>
      <c r="DO179">
        <v>0</v>
      </c>
    </row>
    <row r="180" spans="1:119" x14ac:dyDescent="0.2">
      <c r="A180">
        <f>ROW(Source!A115)</f>
        <v>115</v>
      </c>
      <c r="B180">
        <v>85057682</v>
      </c>
      <c r="C180">
        <v>85061184</v>
      </c>
      <c r="D180">
        <v>83779738</v>
      </c>
      <c r="E180">
        <v>117</v>
      </c>
      <c r="F180">
        <v>1</v>
      </c>
      <c r="G180">
        <v>1</v>
      </c>
      <c r="H180">
        <v>3</v>
      </c>
      <c r="I180" t="s">
        <v>92</v>
      </c>
      <c r="J180" t="s">
        <v>3</v>
      </c>
      <c r="K180" t="s">
        <v>93</v>
      </c>
      <c r="L180">
        <v>1348</v>
      </c>
      <c r="N180">
        <v>1009</v>
      </c>
      <c r="O180" t="s">
        <v>94</v>
      </c>
      <c r="P180" t="s">
        <v>94</v>
      </c>
      <c r="Q180">
        <v>1000</v>
      </c>
      <c r="W180">
        <v>0</v>
      </c>
      <c r="X180">
        <v>1602794472</v>
      </c>
      <c r="Y180">
        <f t="shared" si="38"/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1</v>
      </c>
      <c r="AJ180">
        <v>1</v>
      </c>
      <c r="AK180">
        <v>1</v>
      </c>
      <c r="AL180">
        <v>1</v>
      </c>
      <c r="AM180">
        <v>0</v>
      </c>
      <c r="AN180">
        <v>1</v>
      </c>
      <c r="AO180">
        <v>0</v>
      </c>
      <c r="AP180">
        <v>1</v>
      </c>
      <c r="AQ180">
        <v>0</v>
      </c>
      <c r="AR180">
        <v>0</v>
      </c>
      <c r="AS180" t="s">
        <v>3</v>
      </c>
      <c r="AT180">
        <v>0</v>
      </c>
      <c r="AU180" t="s">
        <v>3</v>
      </c>
      <c r="AV180">
        <v>0</v>
      </c>
      <c r="AW180">
        <v>2</v>
      </c>
      <c r="AX180">
        <v>85061213</v>
      </c>
      <c r="AY180">
        <v>1</v>
      </c>
      <c r="AZ180">
        <v>0</v>
      </c>
      <c r="BA180">
        <v>180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0</v>
      </c>
      <c r="CV180">
        <v>0</v>
      </c>
      <c r="CW180">
        <v>0</v>
      </c>
      <c r="CX180">
        <f>ROUND(Y180*Source!I115,7)</f>
        <v>0</v>
      </c>
      <c r="CY180">
        <f t="shared" si="56"/>
        <v>0</v>
      </c>
      <c r="CZ180">
        <f t="shared" si="57"/>
        <v>0</v>
      </c>
      <c r="DA180">
        <f t="shared" si="58"/>
        <v>1</v>
      </c>
      <c r="DB180">
        <f t="shared" si="39"/>
        <v>0</v>
      </c>
      <c r="DC180">
        <f t="shared" si="40"/>
        <v>0</v>
      </c>
      <c r="DD180" t="s">
        <v>3</v>
      </c>
      <c r="DE180" t="s">
        <v>3</v>
      </c>
      <c r="DF180">
        <f>ROUND(ROUND(AE180,2)*CX180,2)</f>
        <v>0</v>
      </c>
      <c r="DG180">
        <f t="shared" si="55"/>
        <v>0</v>
      </c>
      <c r="DH180">
        <f t="shared" si="41"/>
        <v>0</v>
      </c>
      <c r="DI180">
        <f t="shared" si="42"/>
        <v>0</v>
      </c>
      <c r="DJ180">
        <f t="shared" si="59"/>
        <v>0</v>
      </c>
      <c r="DK180">
        <v>0</v>
      </c>
      <c r="DL180" t="s">
        <v>3</v>
      </c>
      <c r="DM180">
        <v>0</v>
      </c>
      <c r="DN180" t="s">
        <v>3</v>
      </c>
      <c r="DO180">
        <v>0</v>
      </c>
    </row>
    <row r="181" spans="1:119" x14ac:dyDescent="0.2">
      <c r="A181">
        <f>ROW(Source!A115)</f>
        <v>115</v>
      </c>
      <c r="B181">
        <v>85057682</v>
      </c>
      <c r="C181">
        <v>85061184</v>
      </c>
      <c r="D181">
        <v>83779884</v>
      </c>
      <c r="E181">
        <v>117</v>
      </c>
      <c r="F181">
        <v>1</v>
      </c>
      <c r="G181">
        <v>1</v>
      </c>
      <c r="H181">
        <v>3</v>
      </c>
      <c r="I181" t="s">
        <v>96</v>
      </c>
      <c r="J181" t="s">
        <v>3</v>
      </c>
      <c r="K181" t="s">
        <v>97</v>
      </c>
      <c r="L181">
        <v>1346</v>
      </c>
      <c r="N181">
        <v>1009</v>
      </c>
      <c r="O181" t="s">
        <v>86</v>
      </c>
      <c r="P181" t="s">
        <v>86</v>
      </c>
      <c r="Q181">
        <v>1</v>
      </c>
      <c r="W181">
        <v>0</v>
      </c>
      <c r="X181">
        <v>-1111733769</v>
      </c>
      <c r="Y181">
        <f t="shared" si="38"/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1</v>
      </c>
      <c r="AJ181">
        <v>1</v>
      </c>
      <c r="AK181">
        <v>1</v>
      </c>
      <c r="AL181">
        <v>1</v>
      </c>
      <c r="AM181">
        <v>0</v>
      </c>
      <c r="AN181">
        <v>1</v>
      </c>
      <c r="AO181">
        <v>0</v>
      </c>
      <c r="AP181">
        <v>1</v>
      </c>
      <c r="AQ181">
        <v>0</v>
      </c>
      <c r="AR181">
        <v>0</v>
      </c>
      <c r="AS181" t="s">
        <v>3</v>
      </c>
      <c r="AT181">
        <v>0</v>
      </c>
      <c r="AU181" t="s">
        <v>3</v>
      </c>
      <c r="AV181">
        <v>0</v>
      </c>
      <c r="AW181">
        <v>2</v>
      </c>
      <c r="AX181">
        <v>85061214</v>
      </c>
      <c r="AY181">
        <v>1</v>
      </c>
      <c r="AZ181">
        <v>0</v>
      </c>
      <c r="BA181">
        <v>181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CV181">
        <v>0</v>
      </c>
      <c r="CW181">
        <v>0</v>
      </c>
      <c r="CX181">
        <f>ROUND(Y181*Source!I115,7)</f>
        <v>0</v>
      </c>
      <c r="CY181">
        <f t="shared" si="56"/>
        <v>0</v>
      </c>
      <c r="CZ181">
        <f t="shared" si="57"/>
        <v>0</v>
      </c>
      <c r="DA181">
        <f t="shared" si="58"/>
        <v>1</v>
      </c>
      <c r="DB181">
        <f t="shared" si="39"/>
        <v>0</v>
      </c>
      <c r="DC181">
        <f t="shared" si="40"/>
        <v>0</v>
      </c>
      <c r="DD181" t="s">
        <v>3</v>
      </c>
      <c r="DE181" t="s">
        <v>3</v>
      </c>
      <c r="DF181">
        <f>ROUND(ROUND(AE181,2)*CX181,2)</f>
        <v>0</v>
      </c>
      <c r="DG181">
        <f t="shared" si="55"/>
        <v>0</v>
      </c>
      <c r="DH181">
        <f t="shared" si="41"/>
        <v>0</v>
      </c>
      <c r="DI181">
        <f t="shared" si="42"/>
        <v>0</v>
      </c>
      <c r="DJ181">
        <f t="shared" si="59"/>
        <v>0</v>
      </c>
      <c r="DK181">
        <v>0</v>
      </c>
      <c r="DL181" t="s">
        <v>3</v>
      </c>
      <c r="DM181">
        <v>0</v>
      </c>
      <c r="DN181" t="s">
        <v>3</v>
      </c>
      <c r="DO181">
        <v>0</v>
      </c>
    </row>
    <row r="182" spans="1:119" x14ac:dyDescent="0.2">
      <c r="A182">
        <f>ROW(Source!A115)</f>
        <v>115</v>
      </c>
      <c r="B182">
        <v>85057682</v>
      </c>
      <c r="C182">
        <v>85061184</v>
      </c>
      <c r="D182">
        <v>83780219</v>
      </c>
      <c r="E182">
        <v>117</v>
      </c>
      <c r="F182">
        <v>1</v>
      </c>
      <c r="G182">
        <v>1</v>
      </c>
      <c r="H182">
        <v>3</v>
      </c>
      <c r="I182" t="s">
        <v>99</v>
      </c>
      <c r="J182" t="s">
        <v>3</v>
      </c>
      <c r="K182" t="s">
        <v>100</v>
      </c>
      <c r="L182">
        <v>1348</v>
      </c>
      <c r="N182">
        <v>1009</v>
      </c>
      <c r="O182" t="s">
        <v>94</v>
      </c>
      <c r="P182" t="s">
        <v>94</v>
      </c>
      <c r="Q182">
        <v>1000</v>
      </c>
      <c r="W182">
        <v>0</v>
      </c>
      <c r="X182">
        <v>1613753229</v>
      </c>
      <c r="Y182">
        <f t="shared" si="38"/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1</v>
      </c>
      <c r="AJ182">
        <v>1</v>
      </c>
      <c r="AK182">
        <v>1</v>
      </c>
      <c r="AL182">
        <v>1</v>
      </c>
      <c r="AM182">
        <v>0</v>
      </c>
      <c r="AN182">
        <v>1</v>
      </c>
      <c r="AO182">
        <v>0</v>
      </c>
      <c r="AP182">
        <v>1</v>
      </c>
      <c r="AQ182">
        <v>0</v>
      </c>
      <c r="AR182">
        <v>0</v>
      </c>
      <c r="AS182" t="s">
        <v>3</v>
      </c>
      <c r="AT182">
        <v>0</v>
      </c>
      <c r="AU182" t="s">
        <v>3</v>
      </c>
      <c r="AV182">
        <v>0</v>
      </c>
      <c r="AW182">
        <v>2</v>
      </c>
      <c r="AX182">
        <v>85061215</v>
      </c>
      <c r="AY182">
        <v>1</v>
      </c>
      <c r="AZ182">
        <v>0</v>
      </c>
      <c r="BA182">
        <v>182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CV182">
        <v>0</v>
      </c>
      <c r="CW182">
        <v>0</v>
      </c>
      <c r="CX182">
        <f>ROUND(Y182*Source!I115,7)</f>
        <v>0</v>
      </c>
      <c r="CY182">
        <f t="shared" si="56"/>
        <v>0</v>
      </c>
      <c r="CZ182">
        <f t="shared" si="57"/>
        <v>0</v>
      </c>
      <c r="DA182">
        <f t="shared" si="58"/>
        <v>1</v>
      </c>
      <c r="DB182">
        <f t="shared" si="39"/>
        <v>0</v>
      </c>
      <c r="DC182">
        <f t="shared" si="40"/>
        <v>0</v>
      </c>
      <c r="DD182" t="s">
        <v>3</v>
      </c>
      <c r="DE182" t="s">
        <v>3</v>
      </c>
      <c r="DF182">
        <f>ROUND(ROUND(AE182,2)*CX182,2)</f>
        <v>0</v>
      </c>
      <c r="DG182">
        <f t="shared" si="55"/>
        <v>0</v>
      </c>
      <c r="DH182">
        <f t="shared" si="41"/>
        <v>0</v>
      </c>
      <c r="DI182">
        <f t="shared" si="42"/>
        <v>0</v>
      </c>
      <c r="DJ182">
        <f t="shared" si="59"/>
        <v>0</v>
      </c>
      <c r="DK182">
        <v>0</v>
      </c>
      <c r="DL182" t="s">
        <v>3</v>
      </c>
      <c r="DM182">
        <v>0</v>
      </c>
      <c r="DN182" t="s">
        <v>3</v>
      </c>
      <c r="DO182">
        <v>0</v>
      </c>
    </row>
    <row r="183" spans="1:119" x14ac:dyDescent="0.2">
      <c r="A183">
        <f>ROW(Source!A115)</f>
        <v>115</v>
      </c>
      <c r="B183">
        <v>85057682</v>
      </c>
      <c r="C183">
        <v>85061184</v>
      </c>
      <c r="D183">
        <v>83870522</v>
      </c>
      <c r="E183">
        <v>1</v>
      </c>
      <c r="F183">
        <v>1</v>
      </c>
      <c r="G183">
        <v>1</v>
      </c>
      <c r="H183">
        <v>3</v>
      </c>
      <c r="I183" t="s">
        <v>646</v>
      </c>
      <c r="J183" t="s">
        <v>647</v>
      </c>
      <c r="K183" t="s">
        <v>648</v>
      </c>
      <c r="L183">
        <v>1346</v>
      </c>
      <c r="N183">
        <v>1009</v>
      </c>
      <c r="O183" t="s">
        <v>86</v>
      </c>
      <c r="P183" t="s">
        <v>86</v>
      </c>
      <c r="Q183">
        <v>1</v>
      </c>
      <c r="W183">
        <v>0</v>
      </c>
      <c r="X183">
        <v>1157836156</v>
      </c>
      <c r="Y183">
        <f t="shared" si="38"/>
        <v>0</v>
      </c>
      <c r="AA183">
        <v>88.24</v>
      </c>
      <c r="AB183">
        <v>0</v>
      </c>
      <c r="AC183">
        <v>0</v>
      </c>
      <c r="AD183">
        <v>0</v>
      </c>
      <c r="AE183">
        <v>61.28</v>
      </c>
      <c r="AF183">
        <v>0</v>
      </c>
      <c r="AG183">
        <v>0</v>
      </c>
      <c r="AH183">
        <v>0</v>
      </c>
      <c r="AI183">
        <v>1.44</v>
      </c>
      <c r="AJ183">
        <v>1</v>
      </c>
      <c r="AK183">
        <v>1</v>
      </c>
      <c r="AL183">
        <v>1</v>
      </c>
      <c r="AM183">
        <v>2</v>
      </c>
      <c r="AN183">
        <v>0</v>
      </c>
      <c r="AO183">
        <v>0</v>
      </c>
      <c r="AP183">
        <v>1</v>
      </c>
      <c r="AQ183">
        <v>1</v>
      </c>
      <c r="AR183">
        <v>0</v>
      </c>
      <c r="AS183" t="s">
        <v>3</v>
      </c>
      <c r="AT183">
        <v>0</v>
      </c>
      <c r="AU183" t="s">
        <v>3</v>
      </c>
      <c r="AV183">
        <v>0</v>
      </c>
      <c r="AW183">
        <v>2</v>
      </c>
      <c r="AX183">
        <v>85061216</v>
      </c>
      <c r="AY183">
        <v>1</v>
      </c>
      <c r="AZ183">
        <v>6144</v>
      </c>
      <c r="BA183">
        <v>183</v>
      </c>
      <c r="BB183">
        <v>1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CV183">
        <v>0</v>
      </c>
      <c r="CW183">
        <v>0</v>
      </c>
      <c r="CX183">
        <f>ROUND(Y183*Source!I115,7)</f>
        <v>0</v>
      </c>
      <c r="CY183">
        <f t="shared" si="56"/>
        <v>88.24</v>
      </c>
      <c r="CZ183">
        <f t="shared" si="57"/>
        <v>61.28</v>
      </c>
      <c r="DA183">
        <f t="shared" si="58"/>
        <v>1.44</v>
      </c>
      <c r="DB183">
        <f t="shared" si="39"/>
        <v>0</v>
      </c>
      <c r="DC183">
        <f t="shared" si="40"/>
        <v>0</v>
      </c>
      <c r="DD183" t="s">
        <v>3</v>
      </c>
      <c r="DE183" t="s">
        <v>3</v>
      </c>
      <c r="DF183">
        <f>ROUND(ROUND(AE183*AI183,2)*CX183,2)</f>
        <v>0</v>
      </c>
      <c r="DG183">
        <f t="shared" si="55"/>
        <v>0</v>
      </c>
      <c r="DH183">
        <f t="shared" si="41"/>
        <v>0</v>
      </c>
      <c r="DI183">
        <f t="shared" si="42"/>
        <v>0</v>
      </c>
      <c r="DJ183">
        <f t="shared" si="59"/>
        <v>0</v>
      </c>
      <c r="DK183">
        <v>0</v>
      </c>
      <c r="DL183" t="s">
        <v>3</v>
      </c>
      <c r="DM183">
        <v>0</v>
      </c>
      <c r="DN183" t="s">
        <v>3</v>
      </c>
      <c r="DO183">
        <v>0</v>
      </c>
    </row>
    <row r="184" spans="1:119" x14ac:dyDescent="0.2">
      <c r="A184">
        <f>ROW(Source!A115)</f>
        <v>115</v>
      </c>
      <c r="B184">
        <v>85057682</v>
      </c>
      <c r="C184">
        <v>85061184</v>
      </c>
      <c r="D184">
        <v>83870548</v>
      </c>
      <c r="E184">
        <v>1</v>
      </c>
      <c r="F184">
        <v>1</v>
      </c>
      <c r="G184">
        <v>1</v>
      </c>
      <c r="H184">
        <v>3</v>
      </c>
      <c r="I184" t="s">
        <v>649</v>
      </c>
      <c r="J184" t="s">
        <v>650</v>
      </c>
      <c r="K184" t="s">
        <v>651</v>
      </c>
      <c r="L184">
        <v>1348</v>
      </c>
      <c r="N184">
        <v>1009</v>
      </c>
      <c r="O184" t="s">
        <v>94</v>
      </c>
      <c r="P184" t="s">
        <v>94</v>
      </c>
      <c r="Q184">
        <v>1000</v>
      </c>
      <c r="W184">
        <v>0</v>
      </c>
      <c r="X184">
        <v>-615866360</v>
      </c>
      <c r="Y184">
        <f t="shared" si="38"/>
        <v>1E-4</v>
      </c>
      <c r="AA184">
        <v>103227.06</v>
      </c>
      <c r="AB184">
        <v>0</v>
      </c>
      <c r="AC184">
        <v>0</v>
      </c>
      <c r="AD184">
        <v>0</v>
      </c>
      <c r="AE184">
        <v>80020.98</v>
      </c>
      <c r="AF184">
        <v>0</v>
      </c>
      <c r="AG184">
        <v>0</v>
      </c>
      <c r="AH184">
        <v>0</v>
      </c>
      <c r="AI184">
        <v>1.29</v>
      </c>
      <c r="AJ184">
        <v>1</v>
      </c>
      <c r="AK184">
        <v>1</v>
      </c>
      <c r="AL184">
        <v>1</v>
      </c>
      <c r="AM184">
        <v>2</v>
      </c>
      <c r="AN184">
        <v>0</v>
      </c>
      <c r="AO184">
        <v>0</v>
      </c>
      <c r="AP184">
        <v>1</v>
      </c>
      <c r="AQ184">
        <v>1</v>
      </c>
      <c r="AR184">
        <v>0</v>
      </c>
      <c r="AS184" t="s">
        <v>3</v>
      </c>
      <c r="AT184">
        <v>1E-4</v>
      </c>
      <c r="AU184" t="s">
        <v>3</v>
      </c>
      <c r="AV184">
        <v>0</v>
      </c>
      <c r="AW184">
        <v>2</v>
      </c>
      <c r="AX184">
        <v>85061217</v>
      </c>
      <c r="AY184">
        <v>1</v>
      </c>
      <c r="AZ184">
        <v>0</v>
      </c>
      <c r="BA184">
        <v>184</v>
      </c>
      <c r="BB184">
        <v>1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8.0020980000000002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1</v>
      </c>
      <c r="BQ184">
        <v>8.0020980000000002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1</v>
      </c>
      <c r="CV184">
        <v>0</v>
      </c>
      <c r="CW184">
        <v>0</v>
      </c>
      <c r="CX184">
        <f>ROUND(Y184*Source!I115,7)</f>
        <v>0</v>
      </c>
      <c r="CY184">
        <f t="shared" si="56"/>
        <v>103227.06</v>
      </c>
      <c r="CZ184">
        <f t="shared" si="57"/>
        <v>80020.98</v>
      </c>
      <c r="DA184">
        <f t="shared" si="58"/>
        <v>1.29</v>
      </c>
      <c r="DB184">
        <f t="shared" si="39"/>
        <v>8</v>
      </c>
      <c r="DC184">
        <f t="shared" si="40"/>
        <v>0</v>
      </c>
      <c r="DD184" t="s">
        <v>3</v>
      </c>
      <c r="DE184" t="s">
        <v>3</v>
      </c>
      <c r="DF184">
        <f>ROUND(ROUND(AE184*AI184,2)*CX184,2)</f>
        <v>0</v>
      </c>
      <c r="DG184">
        <f t="shared" si="55"/>
        <v>0</v>
      </c>
      <c r="DH184">
        <f t="shared" si="41"/>
        <v>0</v>
      </c>
      <c r="DI184">
        <f t="shared" si="42"/>
        <v>0</v>
      </c>
      <c r="DJ184">
        <f t="shared" si="59"/>
        <v>0</v>
      </c>
      <c r="DK184">
        <v>0</v>
      </c>
      <c r="DL184" t="s">
        <v>3</v>
      </c>
      <c r="DM184">
        <v>0</v>
      </c>
      <c r="DN184" t="s">
        <v>3</v>
      </c>
      <c r="DO184">
        <v>0</v>
      </c>
    </row>
    <row r="185" spans="1:119" x14ac:dyDescent="0.2">
      <c r="A185">
        <f>ROW(Source!A115)</f>
        <v>115</v>
      </c>
      <c r="B185">
        <v>85057682</v>
      </c>
      <c r="C185">
        <v>85061184</v>
      </c>
      <c r="D185">
        <v>83878170</v>
      </c>
      <c r="E185">
        <v>1</v>
      </c>
      <c r="F185">
        <v>1</v>
      </c>
      <c r="G185">
        <v>1</v>
      </c>
      <c r="H185">
        <v>3</v>
      </c>
      <c r="I185" t="s">
        <v>652</v>
      </c>
      <c r="J185" t="s">
        <v>653</v>
      </c>
      <c r="K185" t="s">
        <v>654</v>
      </c>
      <c r="L185">
        <v>1425</v>
      </c>
      <c r="N185">
        <v>1013</v>
      </c>
      <c r="O185" t="s">
        <v>191</v>
      </c>
      <c r="P185" t="s">
        <v>191</v>
      </c>
      <c r="Q185">
        <v>1</v>
      </c>
      <c r="W185">
        <v>0</v>
      </c>
      <c r="X185">
        <v>-734153582</v>
      </c>
      <c r="Y185">
        <f t="shared" si="38"/>
        <v>0</v>
      </c>
      <c r="AA185">
        <v>1351.57</v>
      </c>
      <c r="AB185">
        <v>0</v>
      </c>
      <c r="AC185">
        <v>0</v>
      </c>
      <c r="AD185">
        <v>0</v>
      </c>
      <c r="AE185">
        <v>1031.73</v>
      </c>
      <c r="AF185">
        <v>0</v>
      </c>
      <c r="AG185">
        <v>0</v>
      </c>
      <c r="AH185">
        <v>0</v>
      </c>
      <c r="AI185">
        <v>1.31</v>
      </c>
      <c r="AJ185">
        <v>1</v>
      </c>
      <c r="AK185">
        <v>1</v>
      </c>
      <c r="AL185">
        <v>1</v>
      </c>
      <c r="AM185">
        <v>2</v>
      </c>
      <c r="AN185">
        <v>0</v>
      </c>
      <c r="AO185">
        <v>0</v>
      </c>
      <c r="AP185">
        <v>1</v>
      </c>
      <c r="AQ185">
        <v>1</v>
      </c>
      <c r="AR185">
        <v>0</v>
      </c>
      <c r="AS185" t="s">
        <v>3</v>
      </c>
      <c r="AT185">
        <v>0</v>
      </c>
      <c r="AU185" t="s">
        <v>3</v>
      </c>
      <c r="AV185">
        <v>0</v>
      </c>
      <c r="AW185">
        <v>2</v>
      </c>
      <c r="AX185">
        <v>85061218</v>
      </c>
      <c r="AY185">
        <v>1</v>
      </c>
      <c r="AZ185">
        <v>6144</v>
      </c>
      <c r="BA185">
        <v>185</v>
      </c>
      <c r="BB185">
        <v>1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0</v>
      </c>
      <c r="CV185">
        <v>0</v>
      </c>
      <c r="CW185">
        <v>0</v>
      </c>
      <c r="CX185">
        <f>ROUND(Y185*Source!I115,7)</f>
        <v>0</v>
      </c>
      <c r="CY185">
        <f t="shared" si="56"/>
        <v>1351.57</v>
      </c>
      <c r="CZ185">
        <f t="shared" si="57"/>
        <v>1031.73</v>
      </c>
      <c r="DA185">
        <f t="shared" si="58"/>
        <v>1.31</v>
      </c>
      <c r="DB185">
        <f t="shared" si="39"/>
        <v>0</v>
      </c>
      <c r="DC185">
        <f t="shared" si="40"/>
        <v>0</v>
      </c>
      <c r="DD185" t="s">
        <v>3</v>
      </c>
      <c r="DE185" t="s">
        <v>3</v>
      </c>
      <c r="DF185">
        <f>ROUND(ROUND(AE185*AI185,2)*CX185,2)</f>
        <v>0</v>
      </c>
      <c r="DG185">
        <f t="shared" si="55"/>
        <v>0</v>
      </c>
      <c r="DH185">
        <f t="shared" si="41"/>
        <v>0</v>
      </c>
      <c r="DI185">
        <f t="shared" si="42"/>
        <v>0</v>
      </c>
      <c r="DJ185">
        <f t="shared" si="59"/>
        <v>0</v>
      </c>
      <c r="DK185">
        <v>0</v>
      </c>
      <c r="DL185" t="s">
        <v>3</v>
      </c>
      <c r="DM185">
        <v>0</v>
      </c>
      <c r="DN185" t="s">
        <v>3</v>
      </c>
      <c r="DO185">
        <v>0</v>
      </c>
    </row>
    <row r="186" spans="1:119" x14ac:dyDescent="0.2">
      <c r="A186">
        <f>ROW(Source!A115)</f>
        <v>115</v>
      </c>
      <c r="B186">
        <v>85057682</v>
      </c>
      <c r="C186">
        <v>85061184</v>
      </c>
      <c r="D186">
        <v>83782579</v>
      </c>
      <c r="E186">
        <v>117</v>
      </c>
      <c r="F186">
        <v>1</v>
      </c>
      <c r="G186">
        <v>1</v>
      </c>
      <c r="H186">
        <v>3</v>
      </c>
      <c r="I186" t="s">
        <v>102</v>
      </c>
      <c r="J186" t="s">
        <v>3</v>
      </c>
      <c r="K186" t="s">
        <v>103</v>
      </c>
      <c r="L186">
        <v>1371</v>
      </c>
      <c r="N186">
        <v>1013</v>
      </c>
      <c r="O186" t="s">
        <v>43</v>
      </c>
      <c r="P186" t="s">
        <v>43</v>
      </c>
      <c r="Q186">
        <v>1</v>
      </c>
      <c r="W186">
        <v>0</v>
      </c>
      <c r="X186">
        <v>-950997571</v>
      </c>
      <c r="Y186">
        <f t="shared" si="38"/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1</v>
      </c>
      <c r="AJ186">
        <v>1</v>
      </c>
      <c r="AK186">
        <v>1</v>
      </c>
      <c r="AL186">
        <v>1</v>
      </c>
      <c r="AM186">
        <v>0</v>
      </c>
      <c r="AN186">
        <v>1</v>
      </c>
      <c r="AO186">
        <v>0</v>
      </c>
      <c r="AP186">
        <v>1</v>
      </c>
      <c r="AQ186">
        <v>0</v>
      </c>
      <c r="AR186">
        <v>0</v>
      </c>
      <c r="AS186" t="s">
        <v>3</v>
      </c>
      <c r="AT186">
        <v>0</v>
      </c>
      <c r="AU186" t="s">
        <v>3</v>
      </c>
      <c r="AV186">
        <v>0</v>
      </c>
      <c r="AW186">
        <v>2</v>
      </c>
      <c r="AX186">
        <v>85061219</v>
      </c>
      <c r="AY186">
        <v>1</v>
      </c>
      <c r="AZ186">
        <v>0</v>
      </c>
      <c r="BA186">
        <v>186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CV186">
        <v>0</v>
      </c>
      <c r="CW186">
        <v>0</v>
      </c>
      <c r="CX186">
        <f>ROUND(Y186*Source!I115,7)</f>
        <v>0</v>
      </c>
      <c r="CY186">
        <f t="shared" si="56"/>
        <v>0</v>
      </c>
      <c r="CZ186">
        <f t="shared" si="57"/>
        <v>0</v>
      </c>
      <c r="DA186">
        <f t="shared" si="58"/>
        <v>1</v>
      </c>
      <c r="DB186">
        <f t="shared" si="39"/>
        <v>0</v>
      </c>
      <c r="DC186">
        <f t="shared" si="40"/>
        <v>0</v>
      </c>
      <c r="DD186" t="s">
        <v>3</v>
      </c>
      <c r="DE186" t="s">
        <v>3</v>
      </c>
      <c r="DF186">
        <f t="shared" ref="DF186:DF193" si="60">ROUND(ROUND(AE186,2)*CX186,2)</f>
        <v>0</v>
      </c>
      <c r="DG186">
        <f t="shared" si="55"/>
        <v>0</v>
      </c>
      <c r="DH186">
        <f t="shared" si="41"/>
        <v>0</v>
      </c>
      <c r="DI186">
        <f t="shared" si="42"/>
        <v>0</v>
      </c>
      <c r="DJ186">
        <f t="shared" si="59"/>
        <v>0</v>
      </c>
      <c r="DK186">
        <v>0</v>
      </c>
      <c r="DL186" t="s">
        <v>3</v>
      </c>
      <c r="DM186">
        <v>0</v>
      </c>
      <c r="DN186" t="s">
        <v>3</v>
      </c>
      <c r="DO186">
        <v>0</v>
      </c>
    </row>
    <row r="187" spans="1:119" x14ac:dyDescent="0.2">
      <c r="A187">
        <f>ROW(Source!A115)</f>
        <v>115</v>
      </c>
      <c r="B187">
        <v>85057682</v>
      </c>
      <c r="C187">
        <v>85061184</v>
      </c>
      <c r="D187">
        <v>83782592</v>
      </c>
      <c r="E187">
        <v>117</v>
      </c>
      <c r="F187">
        <v>1</v>
      </c>
      <c r="G187">
        <v>1</v>
      </c>
      <c r="H187">
        <v>3</v>
      </c>
      <c r="I187" t="s">
        <v>120</v>
      </c>
      <c r="J187" t="s">
        <v>3</v>
      </c>
      <c r="K187" t="s">
        <v>135</v>
      </c>
      <c r="L187">
        <v>1346</v>
      </c>
      <c r="N187">
        <v>1009</v>
      </c>
      <c r="O187" t="s">
        <v>86</v>
      </c>
      <c r="P187" t="s">
        <v>86</v>
      </c>
      <c r="Q187">
        <v>1</v>
      </c>
      <c r="W187">
        <v>0</v>
      </c>
      <c r="X187">
        <v>-1204247626</v>
      </c>
      <c r="Y187">
        <f t="shared" si="38"/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1</v>
      </c>
      <c r="AJ187">
        <v>1</v>
      </c>
      <c r="AK187">
        <v>1</v>
      </c>
      <c r="AL187">
        <v>1</v>
      </c>
      <c r="AM187">
        <v>0</v>
      </c>
      <c r="AN187">
        <v>1</v>
      </c>
      <c r="AO187">
        <v>0</v>
      </c>
      <c r="AP187">
        <v>1</v>
      </c>
      <c r="AQ187">
        <v>0</v>
      </c>
      <c r="AR187">
        <v>0</v>
      </c>
      <c r="AS187" t="s">
        <v>3</v>
      </c>
      <c r="AT187">
        <v>0</v>
      </c>
      <c r="AU187" t="s">
        <v>3</v>
      </c>
      <c r="AV187">
        <v>0</v>
      </c>
      <c r="AW187">
        <v>2</v>
      </c>
      <c r="AX187">
        <v>85061220</v>
      </c>
      <c r="AY187">
        <v>1</v>
      </c>
      <c r="AZ187">
        <v>0</v>
      </c>
      <c r="BA187">
        <v>187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CV187">
        <v>0</v>
      </c>
      <c r="CW187">
        <v>0</v>
      </c>
      <c r="CX187">
        <f>ROUND(Y187*Source!I115,7)</f>
        <v>0</v>
      </c>
      <c r="CY187">
        <f t="shared" si="56"/>
        <v>0</v>
      </c>
      <c r="CZ187">
        <f t="shared" si="57"/>
        <v>0</v>
      </c>
      <c r="DA187">
        <f t="shared" si="58"/>
        <v>1</v>
      </c>
      <c r="DB187">
        <f t="shared" si="39"/>
        <v>0</v>
      </c>
      <c r="DC187">
        <f t="shared" si="40"/>
        <v>0</v>
      </c>
      <c r="DD187" t="s">
        <v>3</v>
      </c>
      <c r="DE187" t="s">
        <v>3</v>
      </c>
      <c r="DF187">
        <f t="shared" si="60"/>
        <v>0</v>
      </c>
      <c r="DG187">
        <f t="shared" si="55"/>
        <v>0</v>
      </c>
      <c r="DH187">
        <f t="shared" si="41"/>
        <v>0</v>
      </c>
      <c r="DI187">
        <f t="shared" si="42"/>
        <v>0</v>
      </c>
      <c r="DJ187">
        <f t="shared" si="59"/>
        <v>0</v>
      </c>
      <c r="DK187">
        <v>0</v>
      </c>
      <c r="DL187" t="s">
        <v>3</v>
      </c>
      <c r="DM187">
        <v>0</v>
      </c>
      <c r="DN187" t="s">
        <v>3</v>
      </c>
      <c r="DO187">
        <v>0</v>
      </c>
    </row>
    <row r="188" spans="1:119" x14ac:dyDescent="0.2">
      <c r="A188">
        <f>ROW(Source!A115)</f>
        <v>115</v>
      </c>
      <c r="B188">
        <v>85057682</v>
      </c>
      <c r="C188">
        <v>85061184</v>
      </c>
      <c r="D188">
        <v>83782625</v>
      </c>
      <c r="E188">
        <v>117</v>
      </c>
      <c r="F188">
        <v>1</v>
      </c>
      <c r="G188">
        <v>1</v>
      </c>
      <c r="H188">
        <v>3</v>
      </c>
      <c r="I188" t="s">
        <v>105</v>
      </c>
      <c r="J188" t="s">
        <v>3</v>
      </c>
      <c r="K188" t="s">
        <v>106</v>
      </c>
      <c r="L188">
        <v>1371</v>
      </c>
      <c r="N188">
        <v>1013</v>
      </c>
      <c r="O188" t="s">
        <v>43</v>
      </c>
      <c r="P188" t="s">
        <v>43</v>
      </c>
      <c r="Q188">
        <v>1</v>
      </c>
      <c r="W188">
        <v>0</v>
      </c>
      <c r="X188">
        <v>-320198552</v>
      </c>
      <c r="Y188">
        <f t="shared" si="38"/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1</v>
      </c>
      <c r="AJ188">
        <v>1</v>
      </c>
      <c r="AK188">
        <v>1</v>
      </c>
      <c r="AL188">
        <v>1</v>
      </c>
      <c r="AM188">
        <v>0</v>
      </c>
      <c r="AN188">
        <v>1</v>
      </c>
      <c r="AO188">
        <v>0</v>
      </c>
      <c r="AP188">
        <v>1</v>
      </c>
      <c r="AQ188">
        <v>0</v>
      </c>
      <c r="AR188">
        <v>0</v>
      </c>
      <c r="AS188" t="s">
        <v>3</v>
      </c>
      <c r="AT188">
        <v>0</v>
      </c>
      <c r="AU188" t="s">
        <v>3</v>
      </c>
      <c r="AV188">
        <v>0</v>
      </c>
      <c r="AW188">
        <v>2</v>
      </c>
      <c r="AX188">
        <v>85061221</v>
      </c>
      <c r="AY188">
        <v>1</v>
      </c>
      <c r="AZ188">
        <v>0</v>
      </c>
      <c r="BA188">
        <v>188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0</v>
      </c>
      <c r="CV188">
        <v>0</v>
      </c>
      <c r="CW188">
        <v>0</v>
      </c>
      <c r="CX188">
        <f>ROUND(Y188*Source!I115,7)</f>
        <v>0</v>
      </c>
      <c r="CY188">
        <f t="shared" si="56"/>
        <v>0</v>
      </c>
      <c r="CZ188">
        <f t="shared" si="57"/>
        <v>0</v>
      </c>
      <c r="DA188">
        <f t="shared" si="58"/>
        <v>1</v>
      </c>
      <c r="DB188">
        <f t="shared" si="39"/>
        <v>0</v>
      </c>
      <c r="DC188">
        <f t="shared" si="40"/>
        <v>0</v>
      </c>
      <c r="DD188" t="s">
        <v>3</v>
      </c>
      <c r="DE188" t="s">
        <v>3</v>
      </c>
      <c r="DF188">
        <f t="shared" si="60"/>
        <v>0</v>
      </c>
      <c r="DG188">
        <f t="shared" si="55"/>
        <v>0</v>
      </c>
      <c r="DH188">
        <f t="shared" si="41"/>
        <v>0</v>
      </c>
      <c r="DI188">
        <f t="shared" si="42"/>
        <v>0</v>
      </c>
      <c r="DJ188">
        <f t="shared" si="59"/>
        <v>0</v>
      </c>
      <c r="DK188">
        <v>0</v>
      </c>
      <c r="DL188" t="s">
        <v>3</v>
      </c>
      <c r="DM188">
        <v>0</v>
      </c>
      <c r="DN188" t="s">
        <v>3</v>
      </c>
      <c r="DO188">
        <v>0</v>
      </c>
    </row>
    <row r="189" spans="1:119" x14ac:dyDescent="0.2">
      <c r="A189">
        <f>ROW(Source!A115)</f>
        <v>115</v>
      </c>
      <c r="B189">
        <v>85057682</v>
      </c>
      <c r="C189">
        <v>85061184</v>
      </c>
      <c r="D189">
        <v>83782629</v>
      </c>
      <c r="E189">
        <v>117</v>
      </c>
      <c r="F189">
        <v>1</v>
      </c>
      <c r="G189">
        <v>1</v>
      </c>
      <c r="H189">
        <v>3</v>
      </c>
      <c r="I189" t="s">
        <v>108</v>
      </c>
      <c r="J189" t="s">
        <v>3</v>
      </c>
      <c r="K189" t="s">
        <v>109</v>
      </c>
      <c r="L189">
        <v>1371</v>
      </c>
      <c r="N189">
        <v>1013</v>
      </c>
      <c r="O189" t="s">
        <v>43</v>
      </c>
      <c r="P189" t="s">
        <v>43</v>
      </c>
      <c r="Q189">
        <v>1</v>
      </c>
      <c r="W189">
        <v>0</v>
      </c>
      <c r="X189">
        <v>326010188</v>
      </c>
      <c r="Y189">
        <f t="shared" si="38"/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1</v>
      </c>
      <c r="AJ189">
        <v>1</v>
      </c>
      <c r="AK189">
        <v>1</v>
      </c>
      <c r="AL189">
        <v>1</v>
      </c>
      <c r="AM189">
        <v>0</v>
      </c>
      <c r="AN189">
        <v>1</v>
      </c>
      <c r="AO189">
        <v>0</v>
      </c>
      <c r="AP189">
        <v>1</v>
      </c>
      <c r="AQ189">
        <v>0</v>
      </c>
      <c r="AR189">
        <v>0</v>
      </c>
      <c r="AS189" t="s">
        <v>3</v>
      </c>
      <c r="AT189">
        <v>0</v>
      </c>
      <c r="AU189" t="s">
        <v>3</v>
      </c>
      <c r="AV189">
        <v>0</v>
      </c>
      <c r="AW189">
        <v>2</v>
      </c>
      <c r="AX189">
        <v>85061222</v>
      </c>
      <c r="AY189">
        <v>1</v>
      </c>
      <c r="AZ189">
        <v>0</v>
      </c>
      <c r="BA189">
        <v>189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0</v>
      </c>
      <c r="CV189">
        <v>0</v>
      </c>
      <c r="CW189">
        <v>0</v>
      </c>
      <c r="CX189">
        <f>ROUND(Y189*Source!I115,7)</f>
        <v>0</v>
      </c>
      <c r="CY189">
        <f t="shared" si="56"/>
        <v>0</v>
      </c>
      <c r="CZ189">
        <f t="shared" si="57"/>
        <v>0</v>
      </c>
      <c r="DA189">
        <f t="shared" si="58"/>
        <v>1</v>
      </c>
      <c r="DB189">
        <f t="shared" si="39"/>
        <v>0</v>
      </c>
      <c r="DC189">
        <f t="shared" si="40"/>
        <v>0</v>
      </c>
      <c r="DD189" t="s">
        <v>3</v>
      </c>
      <c r="DE189" t="s">
        <v>3</v>
      </c>
      <c r="DF189">
        <f t="shared" si="60"/>
        <v>0</v>
      </c>
      <c r="DG189">
        <f t="shared" si="55"/>
        <v>0</v>
      </c>
      <c r="DH189">
        <f t="shared" si="41"/>
        <v>0</v>
      </c>
      <c r="DI189">
        <f t="shared" si="42"/>
        <v>0</v>
      </c>
      <c r="DJ189">
        <f t="shared" si="59"/>
        <v>0</v>
      </c>
      <c r="DK189">
        <v>0</v>
      </c>
      <c r="DL189" t="s">
        <v>3</v>
      </c>
      <c r="DM189">
        <v>0</v>
      </c>
      <c r="DN189" t="s">
        <v>3</v>
      </c>
      <c r="DO189">
        <v>0</v>
      </c>
    </row>
    <row r="190" spans="1:119" x14ac:dyDescent="0.2">
      <c r="A190">
        <f>ROW(Source!A116)</f>
        <v>116</v>
      </c>
      <c r="B190">
        <v>85057623</v>
      </c>
      <c r="C190">
        <v>85061184</v>
      </c>
      <c r="D190">
        <v>83777501</v>
      </c>
      <c r="E190">
        <v>117</v>
      </c>
      <c r="F190">
        <v>1</v>
      </c>
      <c r="G190">
        <v>1</v>
      </c>
      <c r="H190">
        <v>1</v>
      </c>
      <c r="I190" t="s">
        <v>591</v>
      </c>
      <c r="J190" t="s">
        <v>3</v>
      </c>
      <c r="K190" t="s">
        <v>592</v>
      </c>
      <c r="L190">
        <v>1191</v>
      </c>
      <c r="N190">
        <v>1013</v>
      </c>
      <c r="O190" t="s">
        <v>593</v>
      </c>
      <c r="P190" t="s">
        <v>593</v>
      </c>
      <c r="Q190">
        <v>1</v>
      </c>
      <c r="W190">
        <v>0</v>
      </c>
      <c r="X190">
        <v>32079103</v>
      </c>
      <c r="Y190">
        <f t="shared" si="38"/>
        <v>5.98</v>
      </c>
      <c r="AA190">
        <v>0</v>
      </c>
      <c r="AB190">
        <v>0</v>
      </c>
      <c r="AC190">
        <v>0</v>
      </c>
      <c r="AD190">
        <v>748.18</v>
      </c>
      <c r="AE190">
        <v>0</v>
      </c>
      <c r="AF190">
        <v>0</v>
      </c>
      <c r="AG190">
        <v>0</v>
      </c>
      <c r="AH190">
        <v>748.18</v>
      </c>
      <c r="AI190">
        <v>1</v>
      </c>
      <c r="AJ190">
        <v>1</v>
      </c>
      <c r="AK190">
        <v>1</v>
      </c>
      <c r="AL190">
        <v>1</v>
      </c>
      <c r="AM190">
        <v>-2</v>
      </c>
      <c r="AN190">
        <v>0</v>
      </c>
      <c r="AO190">
        <v>0</v>
      </c>
      <c r="AP190">
        <v>1</v>
      </c>
      <c r="AQ190">
        <v>1</v>
      </c>
      <c r="AR190">
        <v>0</v>
      </c>
      <c r="AS190" t="s">
        <v>3</v>
      </c>
      <c r="AT190">
        <v>5.98</v>
      </c>
      <c r="AU190" t="s">
        <v>3</v>
      </c>
      <c r="AV190">
        <v>1</v>
      </c>
      <c r="AW190">
        <v>2</v>
      </c>
      <c r="AX190">
        <v>85061204</v>
      </c>
      <c r="AY190">
        <v>1</v>
      </c>
      <c r="AZ190">
        <v>0</v>
      </c>
      <c r="BA190">
        <v>190</v>
      </c>
      <c r="BB190">
        <v>1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4474.1163999999999</v>
      </c>
      <c r="BN190">
        <v>5.98</v>
      </c>
      <c r="BO190">
        <v>0</v>
      </c>
      <c r="BP190">
        <v>1</v>
      </c>
      <c r="BQ190">
        <v>0</v>
      </c>
      <c r="BR190">
        <v>0</v>
      </c>
      <c r="BS190">
        <v>0</v>
      </c>
      <c r="BT190">
        <v>4474.1163999999999</v>
      </c>
      <c r="BU190">
        <v>5.98</v>
      </c>
      <c r="BV190">
        <v>0</v>
      </c>
      <c r="BW190">
        <v>1</v>
      </c>
      <c r="CU190">
        <f>ROUND(AT190*Source!I116*AH190*AL190,2)</f>
        <v>0</v>
      </c>
      <c r="CV190">
        <f>ROUND(Y190*Source!I116,7)</f>
        <v>0</v>
      </c>
      <c r="CW190">
        <v>0</v>
      </c>
      <c r="CX190">
        <f>ROUND(Y190*Source!I116,7)</f>
        <v>0</v>
      </c>
      <c r="CY190">
        <f>AD190</f>
        <v>748.18</v>
      </c>
      <c r="CZ190">
        <f>AH190</f>
        <v>748.18</v>
      </c>
      <c r="DA190">
        <f>AL190</f>
        <v>1</v>
      </c>
      <c r="DB190">
        <f t="shared" si="39"/>
        <v>4474.12</v>
      </c>
      <c r="DC190">
        <f t="shared" si="40"/>
        <v>0</v>
      </c>
      <c r="DD190" t="s">
        <v>3</v>
      </c>
      <c r="DE190" t="s">
        <v>3</v>
      </c>
      <c r="DF190">
        <f t="shared" si="60"/>
        <v>0</v>
      </c>
      <c r="DG190">
        <f t="shared" si="55"/>
        <v>0</v>
      </c>
      <c r="DH190">
        <f t="shared" si="41"/>
        <v>0</v>
      </c>
      <c r="DI190">
        <f t="shared" si="42"/>
        <v>0</v>
      </c>
      <c r="DJ190">
        <f>DI190</f>
        <v>0</v>
      </c>
      <c r="DK190">
        <v>1</v>
      </c>
      <c r="DL190" t="s">
        <v>3</v>
      </c>
      <c r="DM190">
        <v>0</v>
      </c>
      <c r="DN190" t="s">
        <v>3</v>
      </c>
      <c r="DO190">
        <v>0</v>
      </c>
    </row>
    <row r="191" spans="1:119" x14ac:dyDescent="0.2">
      <c r="A191">
        <f>ROW(Source!A116)</f>
        <v>116</v>
      </c>
      <c r="B191">
        <v>85057623</v>
      </c>
      <c r="C191">
        <v>85061184</v>
      </c>
      <c r="D191">
        <v>83777689</v>
      </c>
      <c r="E191">
        <v>117</v>
      </c>
      <c r="F191">
        <v>1</v>
      </c>
      <c r="G191">
        <v>1</v>
      </c>
      <c r="H191">
        <v>1</v>
      </c>
      <c r="I191" t="s">
        <v>601</v>
      </c>
      <c r="J191" t="s">
        <v>3</v>
      </c>
      <c r="K191" t="s">
        <v>602</v>
      </c>
      <c r="L191">
        <v>1191</v>
      </c>
      <c r="N191">
        <v>1013</v>
      </c>
      <c r="O191" t="s">
        <v>593</v>
      </c>
      <c r="P191" t="s">
        <v>593</v>
      </c>
      <c r="Q191">
        <v>1</v>
      </c>
      <c r="W191">
        <v>0</v>
      </c>
      <c r="X191">
        <v>-1417349443</v>
      </c>
      <c r="Y191">
        <f t="shared" si="38"/>
        <v>2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1</v>
      </c>
      <c r="AJ191">
        <v>1</v>
      </c>
      <c r="AK191">
        <v>1</v>
      </c>
      <c r="AL191">
        <v>1</v>
      </c>
      <c r="AM191">
        <v>-2</v>
      </c>
      <c r="AN191">
        <v>0</v>
      </c>
      <c r="AO191">
        <v>0</v>
      </c>
      <c r="AP191">
        <v>1</v>
      </c>
      <c r="AQ191">
        <v>1</v>
      </c>
      <c r="AR191">
        <v>0</v>
      </c>
      <c r="AS191" t="s">
        <v>3</v>
      </c>
      <c r="AT191">
        <v>2</v>
      </c>
      <c r="AU191" t="s">
        <v>3</v>
      </c>
      <c r="AV191">
        <v>2</v>
      </c>
      <c r="AW191">
        <v>2</v>
      </c>
      <c r="AX191">
        <v>85061205</v>
      </c>
      <c r="AY191">
        <v>1</v>
      </c>
      <c r="AZ191">
        <v>0</v>
      </c>
      <c r="BA191">
        <v>191</v>
      </c>
      <c r="BB191">
        <v>1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0</v>
      </c>
      <c r="BN191">
        <v>0</v>
      </c>
      <c r="BO191">
        <v>0</v>
      </c>
      <c r="BP191">
        <v>0</v>
      </c>
      <c r="BQ191">
        <v>0</v>
      </c>
      <c r="BR191">
        <v>0</v>
      </c>
      <c r="BS191">
        <v>0</v>
      </c>
      <c r="BT191">
        <v>0</v>
      </c>
      <c r="BU191">
        <v>0</v>
      </c>
      <c r="BV191">
        <v>0</v>
      </c>
      <c r="BW191">
        <v>0</v>
      </c>
      <c r="CV191">
        <v>0</v>
      </c>
      <c r="CW191">
        <v>0</v>
      </c>
      <c r="CX191">
        <f>ROUND(Y191*Source!I116,7)</f>
        <v>0</v>
      </c>
      <c r="CY191">
        <f>AD191</f>
        <v>0</v>
      </c>
      <c r="CZ191">
        <f>AH191</f>
        <v>0</v>
      </c>
      <c r="DA191">
        <f>AL191</f>
        <v>1</v>
      </c>
      <c r="DB191">
        <f t="shared" si="39"/>
        <v>0</v>
      </c>
      <c r="DC191">
        <f t="shared" si="40"/>
        <v>0</v>
      </c>
      <c r="DD191" t="s">
        <v>3</v>
      </c>
      <c r="DE191" t="s">
        <v>3</v>
      </c>
      <c r="DF191">
        <f t="shared" si="60"/>
        <v>0</v>
      </c>
      <c r="DG191">
        <f t="shared" si="55"/>
        <v>0</v>
      </c>
      <c r="DH191">
        <f t="shared" si="41"/>
        <v>0</v>
      </c>
      <c r="DI191">
        <f t="shared" si="42"/>
        <v>0</v>
      </c>
      <c r="DJ191">
        <f>DI191</f>
        <v>0</v>
      </c>
      <c r="DK191">
        <v>0</v>
      </c>
      <c r="DL191" t="s">
        <v>3</v>
      </c>
      <c r="DM191">
        <v>0</v>
      </c>
      <c r="DN191" t="s">
        <v>3</v>
      </c>
      <c r="DO191">
        <v>0</v>
      </c>
    </row>
    <row r="192" spans="1:119" x14ac:dyDescent="0.2">
      <c r="A192">
        <f>ROW(Source!A116)</f>
        <v>116</v>
      </c>
      <c r="B192">
        <v>85057623</v>
      </c>
      <c r="C192">
        <v>85061184</v>
      </c>
      <c r="D192">
        <v>83784065</v>
      </c>
      <c r="E192">
        <v>1</v>
      </c>
      <c r="F192">
        <v>1</v>
      </c>
      <c r="G192">
        <v>1</v>
      </c>
      <c r="H192">
        <v>2</v>
      </c>
      <c r="I192" t="s">
        <v>631</v>
      </c>
      <c r="J192" t="s">
        <v>632</v>
      </c>
      <c r="K192" t="s">
        <v>633</v>
      </c>
      <c r="L192">
        <v>1368</v>
      </c>
      <c r="N192">
        <v>1011</v>
      </c>
      <c r="O192" t="s">
        <v>606</v>
      </c>
      <c r="P192" t="s">
        <v>606</v>
      </c>
      <c r="Q192">
        <v>1</v>
      </c>
      <c r="W192">
        <v>0</v>
      </c>
      <c r="X192">
        <v>843131152</v>
      </c>
      <c r="Y192">
        <f t="shared" si="38"/>
        <v>1.6</v>
      </c>
      <c r="AA192">
        <v>0</v>
      </c>
      <c r="AB192">
        <v>2736.29</v>
      </c>
      <c r="AC192">
        <v>932.95</v>
      </c>
      <c r="AD192">
        <v>0</v>
      </c>
      <c r="AE192">
        <v>0</v>
      </c>
      <c r="AF192">
        <v>2088.77</v>
      </c>
      <c r="AG192">
        <v>932.95</v>
      </c>
      <c r="AH192">
        <v>0</v>
      </c>
      <c r="AI192">
        <v>1</v>
      </c>
      <c r="AJ192">
        <v>1.31</v>
      </c>
      <c r="AK192">
        <v>1</v>
      </c>
      <c r="AL192">
        <v>1</v>
      </c>
      <c r="AM192">
        <v>2</v>
      </c>
      <c r="AN192">
        <v>0</v>
      </c>
      <c r="AO192">
        <v>0</v>
      </c>
      <c r="AP192">
        <v>1</v>
      </c>
      <c r="AQ192">
        <v>1</v>
      </c>
      <c r="AR192">
        <v>0</v>
      </c>
      <c r="AS192" t="s">
        <v>3</v>
      </c>
      <c r="AT192">
        <v>1.6</v>
      </c>
      <c r="AU192" t="s">
        <v>3</v>
      </c>
      <c r="AV192">
        <v>1</v>
      </c>
      <c r="AW192">
        <v>2</v>
      </c>
      <c r="AX192">
        <v>85061206</v>
      </c>
      <c r="AY192">
        <v>1</v>
      </c>
      <c r="AZ192">
        <v>0</v>
      </c>
      <c r="BA192">
        <v>192</v>
      </c>
      <c r="BB192">
        <v>1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3342.0320000000002</v>
      </c>
      <c r="BL192">
        <v>1492.7200000000003</v>
      </c>
      <c r="BM192">
        <v>0</v>
      </c>
      <c r="BN192">
        <v>0</v>
      </c>
      <c r="BO192">
        <v>1.6</v>
      </c>
      <c r="BP192">
        <v>1</v>
      </c>
      <c r="BQ192">
        <v>0</v>
      </c>
      <c r="BR192">
        <v>3342.0320000000002</v>
      </c>
      <c r="BS192">
        <v>1492.7200000000003</v>
      </c>
      <c r="BT192">
        <v>0</v>
      </c>
      <c r="BU192">
        <v>0</v>
      </c>
      <c r="BV192">
        <v>1.6</v>
      </c>
      <c r="BW192">
        <v>1</v>
      </c>
      <c r="CV192">
        <v>0</v>
      </c>
      <c r="CW192">
        <f>ROUND(Y192*Source!I116*DO192,7)</f>
        <v>0</v>
      </c>
      <c r="CX192">
        <f>ROUND(Y192*Source!I116,7)</f>
        <v>0</v>
      </c>
      <c r="CY192">
        <f>AB192</f>
        <v>2736.29</v>
      </c>
      <c r="CZ192">
        <f>AF192</f>
        <v>2088.77</v>
      </c>
      <c r="DA192">
        <f>AJ192</f>
        <v>1.31</v>
      </c>
      <c r="DB192">
        <f t="shared" si="39"/>
        <v>3342.03</v>
      </c>
      <c r="DC192">
        <f t="shared" si="40"/>
        <v>1492.72</v>
      </c>
      <c r="DD192" t="s">
        <v>3</v>
      </c>
      <c r="DE192" t="s">
        <v>3</v>
      </c>
      <c r="DF192">
        <f t="shared" si="60"/>
        <v>0</v>
      </c>
      <c r="DG192">
        <f>ROUND(ROUND(AF192*AJ192,2)*CX192,2)</f>
        <v>0</v>
      </c>
      <c r="DH192">
        <f t="shared" si="41"/>
        <v>0</v>
      </c>
      <c r="DI192">
        <f t="shared" si="42"/>
        <v>0</v>
      </c>
      <c r="DJ192">
        <f>DG192+DH192</f>
        <v>0</v>
      </c>
      <c r="DK192">
        <v>0</v>
      </c>
      <c r="DL192" t="s">
        <v>616</v>
      </c>
      <c r="DM192">
        <v>5</v>
      </c>
      <c r="DN192" t="s">
        <v>593</v>
      </c>
      <c r="DO192">
        <v>1</v>
      </c>
    </row>
    <row r="193" spans="1:119" x14ac:dyDescent="0.2">
      <c r="A193">
        <f>ROW(Source!A116)</f>
        <v>116</v>
      </c>
      <c r="B193">
        <v>85057623</v>
      </c>
      <c r="C193">
        <v>85061184</v>
      </c>
      <c r="D193">
        <v>83785072</v>
      </c>
      <c r="E193">
        <v>1</v>
      </c>
      <c r="F193">
        <v>1</v>
      </c>
      <c r="G193">
        <v>1</v>
      </c>
      <c r="H193">
        <v>2</v>
      </c>
      <c r="I193" t="s">
        <v>634</v>
      </c>
      <c r="J193" t="s">
        <v>635</v>
      </c>
      <c r="K193" t="s">
        <v>636</v>
      </c>
      <c r="L193">
        <v>1368</v>
      </c>
      <c r="N193">
        <v>1011</v>
      </c>
      <c r="O193" t="s">
        <v>606</v>
      </c>
      <c r="P193" t="s">
        <v>606</v>
      </c>
      <c r="Q193">
        <v>1</v>
      </c>
      <c r="W193">
        <v>0</v>
      </c>
      <c r="X193">
        <v>-849950259</v>
      </c>
      <c r="Y193">
        <f t="shared" ref="Y193:Y256" si="61">AT193</f>
        <v>0.4</v>
      </c>
      <c r="AA193">
        <v>0</v>
      </c>
      <c r="AB193">
        <v>641.70000000000005</v>
      </c>
      <c r="AC193">
        <v>811.79</v>
      </c>
      <c r="AD193">
        <v>0</v>
      </c>
      <c r="AE193">
        <v>0</v>
      </c>
      <c r="AF193">
        <v>641.70000000000005</v>
      </c>
      <c r="AG193">
        <v>811.79</v>
      </c>
      <c r="AH193">
        <v>0</v>
      </c>
      <c r="AI193">
        <v>1</v>
      </c>
      <c r="AJ193">
        <v>1</v>
      </c>
      <c r="AK193">
        <v>1</v>
      </c>
      <c r="AL193">
        <v>1</v>
      </c>
      <c r="AM193">
        <v>-2</v>
      </c>
      <c r="AN193">
        <v>0</v>
      </c>
      <c r="AO193">
        <v>0</v>
      </c>
      <c r="AP193">
        <v>1</v>
      </c>
      <c r="AQ193">
        <v>1</v>
      </c>
      <c r="AR193">
        <v>0</v>
      </c>
      <c r="AS193" t="s">
        <v>3</v>
      </c>
      <c r="AT193">
        <v>0.4</v>
      </c>
      <c r="AU193" t="s">
        <v>3</v>
      </c>
      <c r="AV193">
        <v>1</v>
      </c>
      <c r="AW193">
        <v>2</v>
      </c>
      <c r="AX193">
        <v>85061207</v>
      </c>
      <c r="AY193">
        <v>1</v>
      </c>
      <c r="AZ193">
        <v>0</v>
      </c>
      <c r="BA193">
        <v>193</v>
      </c>
      <c r="BB193">
        <v>1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256.68</v>
      </c>
      <c r="BL193">
        <v>324.71600000000001</v>
      </c>
      <c r="BM193">
        <v>0</v>
      </c>
      <c r="BN193">
        <v>0</v>
      </c>
      <c r="BO193">
        <v>0.4</v>
      </c>
      <c r="BP193">
        <v>1</v>
      </c>
      <c r="BQ193">
        <v>0</v>
      </c>
      <c r="BR193">
        <v>256.68</v>
      </c>
      <c r="BS193">
        <v>324.71600000000001</v>
      </c>
      <c r="BT193">
        <v>0</v>
      </c>
      <c r="BU193">
        <v>0</v>
      </c>
      <c r="BV193">
        <v>0.4</v>
      </c>
      <c r="BW193">
        <v>1</v>
      </c>
      <c r="CV193">
        <v>0</v>
      </c>
      <c r="CW193">
        <f>ROUND(Y193*Source!I116*DO193,7)</f>
        <v>0</v>
      </c>
      <c r="CX193">
        <f>ROUND(Y193*Source!I116,7)</f>
        <v>0</v>
      </c>
      <c r="CY193">
        <f>AB193</f>
        <v>641.70000000000005</v>
      </c>
      <c r="CZ193">
        <f>AF193</f>
        <v>641.70000000000005</v>
      </c>
      <c r="DA193">
        <f>AJ193</f>
        <v>1</v>
      </c>
      <c r="DB193">
        <f t="shared" ref="DB193:DB256" si="62">ROUND(ROUND(AT193*CZ193,2),2)</f>
        <v>256.68</v>
      </c>
      <c r="DC193">
        <f t="shared" ref="DC193:DC256" si="63">ROUND(ROUND(AT193*AG193,2),2)</f>
        <v>324.72000000000003</v>
      </c>
      <c r="DD193" t="s">
        <v>3</v>
      </c>
      <c r="DE193" t="s">
        <v>3</v>
      </c>
      <c r="DF193">
        <f t="shared" si="60"/>
        <v>0</v>
      </c>
      <c r="DG193">
        <f t="shared" ref="DG193:DG210" si="64">ROUND(ROUND(AF193,2)*CX193,2)</f>
        <v>0</v>
      </c>
      <c r="DH193">
        <f t="shared" ref="DH193:DH256" si="65">ROUND(ROUND(AG193,2)*CX193,2)</f>
        <v>0</v>
      </c>
      <c r="DI193">
        <f t="shared" ref="DI193:DI256" si="66">ROUND(ROUND(AH193,2)*CX193,2)</f>
        <v>0</v>
      </c>
      <c r="DJ193">
        <f>DG193+DH193</f>
        <v>0</v>
      </c>
      <c r="DK193">
        <v>1</v>
      </c>
      <c r="DL193" t="s">
        <v>630</v>
      </c>
      <c r="DM193">
        <v>4</v>
      </c>
      <c r="DN193" t="s">
        <v>593</v>
      </c>
      <c r="DO193">
        <v>1</v>
      </c>
    </row>
    <row r="194" spans="1:119" x14ac:dyDescent="0.2">
      <c r="A194">
        <f>ROW(Source!A116)</f>
        <v>116</v>
      </c>
      <c r="B194">
        <v>85057623</v>
      </c>
      <c r="C194">
        <v>85061184</v>
      </c>
      <c r="D194">
        <v>83849794</v>
      </c>
      <c r="E194">
        <v>1</v>
      </c>
      <c r="F194">
        <v>1</v>
      </c>
      <c r="G194">
        <v>1</v>
      </c>
      <c r="H194">
        <v>3</v>
      </c>
      <c r="I194" t="s">
        <v>637</v>
      </c>
      <c r="J194" t="s">
        <v>638</v>
      </c>
      <c r="K194" t="s">
        <v>639</v>
      </c>
      <c r="L194">
        <v>1346</v>
      </c>
      <c r="N194">
        <v>1009</v>
      </c>
      <c r="O194" t="s">
        <v>86</v>
      </c>
      <c r="P194" t="s">
        <v>86</v>
      </c>
      <c r="Q194">
        <v>1</v>
      </c>
      <c r="W194">
        <v>0</v>
      </c>
      <c r="X194">
        <v>-897919439</v>
      </c>
      <c r="Y194">
        <f t="shared" si="61"/>
        <v>0.1</v>
      </c>
      <c r="AA194">
        <v>296.69</v>
      </c>
      <c r="AB194">
        <v>0</v>
      </c>
      <c r="AC194">
        <v>0</v>
      </c>
      <c r="AD194">
        <v>0</v>
      </c>
      <c r="AE194">
        <v>185.43</v>
      </c>
      <c r="AF194">
        <v>0</v>
      </c>
      <c r="AG194">
        <v>0</v>
      </c>
      <c r="AH194">
        <v>0</v>
      </c>
      <c r="AI194">
        <v>1.6</v>
      </c>
      <c r="AJ194">
        <v>1</v>
      </c>
      <c r="AK194">
        <v>1</v>
      </c>
      <c r="AL194">
        <v>1</v>
      </c>
      <c r="AM194">
        <v>2</v>
      </c>
      <c r="AN194">
        <v>0</v>
      </c>
      <c r="AO194">
        <v>0</v>
      </c>
      <c r="AP194">
        <v>1</v>
      </c>
      <c r="AQ194">
        <v>1</v>
      </c>
      <c r="AR194">
        <v>0</v>
      </c>
      <c r="AS194" t="s">
        <v>3</v>
      </c>
      <c r="AT194">
        <v>0.1</v>
      </c>
      <c r="AU194" t="s">
        <v>3</v>
      </c>
      <c r="AV194">
        <v>0</v>
      </c>
      <c r="AW194">
        <v>2</v>
      </c>
      <c r="AX194">
        <v>85061208</v>
      </c>
      <c r="AY194">
        <v>1</v>
      </c>
      <c r="AZ194">
        <v>0</v>
      </c>
      <c r="BA194">
        <v>194</v>
      </c>
      <c r="BB194">
        <v>1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18.543000000000003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1</v>
      </c>
      <c r="BQ194">
        <v>18.543000000000003</v>
      </c>
      <c r="BR194">
        <v>0</v>
      </c>
      <c r="BS194">
        <v>0</v>
      </c>
      <c r="BT194">
        <v>0</v>
      </c>
      <c r="BU194">
        <v>0</v>
      </c>
      <c r="BV194">
        <v>0</v>
      </c>
      <c r="BW194">
        <v>1</v>
      </c>
      <c r="CV194">
        <v>0</v>
      </c>
      <c r="CW194">
        <v>0</v>
      </c>
      <c r="CX194">
        <f>ROUND(Y194*Source!I116,7)</f>
        <v>0</v>
      </c>
      <c r="CY194">
        <f t="shared" ref="CY194:CY208" si="67">AA194</f>
        <v>296.69</v>
      </c>
      <c r="CZ194">
        <f t="shared" ref="CZ194:CZ208" si="68">AE194</f>
        <v>185.43</v>
      </c>
      <c r="DA194">
        <f t="shared" ref="DA194:DA208" si="69">AI194</f>
        <v>1.6</v>
      </c>
      <c r="DB194">
        <f t="shared" si="62"/>
        <v>18.54</v>
      </c>
      <c r="DC194">
        <f t="shared" si="63"/>
        <v>0</v>
      </c>
      <c r="DD194" t="s">
        <v>3</v>
      </c>
      <c r="DE194" t="s">
        <v>3</v>
      </c>
      <c r="DF194">
        <f>ROUND(ROUND(AE194*AI194,2)*CX194,2)</f>
        <v>0</v>
      </c>
      <c r="DG194">
        <f t="shared" si="64"/>
        <v>0</v>
      </c>
      <c r="DH194">
        <f t="shared" si="65"/>
        <v>0</v>
      </c>
      <c r="DI194">
        <f t="shared" si="66"/>
        <v>0</v>
      </c>
      <c r="DJ194">
        <f t="shared" ref="DJ194:DJ208" si="70">DF194</f>
        <v>0</v>
      </c>
      <c r="DK194">
        <v>0</v>
      </c>
      <c r="DL194" t="s">
        <v>3</v>
      </c>
      <c r="DM194">
        <v>0</v>
      </c>
      <c r="DN194" t="s">
        <v>3</v>
      </c>
      <c r="DO194">
        <v>0</v>
      </c>
    </row>
    <row r="195" spans="1:119" x14ac:dyDescent="0.2">
      <c r="A195">
        <f>ROW(Source!A116)</f>
        <v>116</v>
      </c>
      <c r="B195">
        <v>85057623</v>
      </c>
      <c r="C195">
        <v>85061184</v>
      </c>
      <c r="D195">
        <v>83849801</v>
      </c>
      <c r="E195">
        <v>1</v>
      </c>
      <c r="F195">
        <v>1</v>
      </c>
      <c r="G195">
        <v>1</v>
      </c>
      <c r="H195">
        <v>3</v>
      </c>
      <c r="I195" t="s">
        <v>640</v>
      </c>
      <c r="J195" t="s">
        <v>641</v>
      </c>
      <c r="K195" t="s">
        <v>642</v>
      </c>
      <c r="L195">
        <v>1346</v>
      </c>
      <c r="N195">
        <v>1009</v>
      </c>
      <c r="O195" t="s">
        <v>86</v>
      </c>
      <c r="P195" t="s">
        <v>86</v>
      </c>
      <c r="Q195">
        <v>1</v>
      </c>
      <c r="W195">
        <v>0</v>
      </c>
      <c r="X195">
        <v>-1547825166</v>
      </c>
      <c r="Y195">
        <f t="shared" si="61"/>
        <v>0.03</v>
      </c>
      <c r="AA195">
        <v>93.65</v>
      </c>
      <c r="AB195">
        <v>0</v>
      </c>
      <c r="AC195">
        <v>0</v>
      </c>
      <c r="AD195">
        <v>0</v>
      </c>
      <c r="AE195">
        <v>58.53</v>
      </c>
      <c r="AF195">
        <v>0</v>
      </c>
      <c r="AG195">
        <v>0</v>
      </c>
      <c r="AH195">
        <v>0</v>
      </c>
      <c r="AI195">
        <v>1.6</v>
      </c>
      <c r="AJ195">
        <v>1</v>
      </c>
      <c r="AK195">
        <v>1</v>
      </c>
      <c r="AL195">
        <v>1</v>
      </c>
      <c r="AM195">
        <v>2</v>
      </c>
      <c r="AN195">
        <v>0</v>
      </c>
      <c r="AO195">
        <v>0</v>
      </c>
      <c r="AP195">
        <v>1</v>
      </c>
      <c r="AQ195">
        <v>1</v>
      </c>
      <c r="AR195">
        <v>0</v>
      </c>
      <c r="AS195" t="s">
        <v>3</v>
      </c>
      <c r="AT195">
        <v>0.03</v>
      </c>
      <c r="AU195" t="s">
        <v>3</v>
      </c>
      <c r="AV195">
        <v>0</v>
      </c>
      <c r="AW195">
        <v>2</v>
      </c>
      <c r="AX195">
        <v>85061209</v>
      </c>
      <c r="AY195">
        <v>1</v>
      </c>
      <c r="AZ195">
        <v>0</v>
      </c>
      <c r="BA195">
        <v>195</v>
      </c>
      <c r="BB195">
        <v>1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1.7559</v>
      </c>
      <c r="BK195">
        <v>0</v>
      </c>
      <c r="BL195">
        <v>0</v>
      </c>
      <c r="BM195">
        <v>0</v>
      </c>
      <c r="BN195">
        <v>0</v>
      </c>
      <c r="BO195">
        <v>0</v>
      </c>
      <c r="BP195">
        <v>1</v>
      </c>
      <c r="BQ195">
        <v>1.7559</v>
      </c>
      <c r="BR195">
        <v>0</v>
      </c>
      <c r="BS195">
        <v>0</v>
      </c>
      <c r="BT195">
        <v>0</v>
      </c>
      <c r="BU195">
        <v>0</v>
      </c>
      <c r="BV195">
        <v>0</v>
      </c>
      <c r="BW195">
        <v>1</v>
      </c>
      <c r="CV195">
        <v>0</v>
      </c>
      <c r="CW195">
        <v>0</v>
      </c>
      <c r="CX195">
        <f>ROUND(Y195*Source!I116,7)</f>
        <v>0</v>
      </c>
      <c r="CY195">
        <f t="shared" si="67"/>
        <v>93.65</v>
      </c>
      <c r="CZ195">
        <f t="shared" si="68"/>
        <v>58.53</v>
      </c>
      <c r="DA195">
        <f t="shared" si="69"/>
        <v>1.6</v>
      </c>
      <c r="DB195">
        <f t="shared" si="62"/>
        <v>1.76</v>
      </c>
      <c r="DC195">
        <f t="shared" si="63"/>
        <v>0</v>
      </c>
      <c r="DD195" t="s">
        <v>3</v>
      </c>
      <c r="DE195" t="s">
        <v>3</v>
      </c>
      <c r="DF195">
        <f>ROUND(ROUND(AE195*AI195,2)*CX195,2)</f>
        <v>0</v>
      </c>
      <c r="DG195">
        <f t="shared" si="64"/>
        <v>0</v>
      </c>
      <c r="DH195">
        <f t="shared" si="65"/>
        <v>0</v>
      </c>
      <c r="DI195">
        <f t="shared" si="66"/>
        <v>0</v>
      </c>
      <c r="DJ195">
        <f t="shared" si="70"/>
        <v>0</v>
      </c>
      <c r="DK195">
        <v>0</v>
      </c>
      <c r="DL195" t="s">
        <v>3</v>
      </c>
      <c r="DM195">
        <v>0</v>
      </c>
      <c r="DN195" t="s">
        <v>3</v>
      </c>
      <c r="DO195">
        <v>0</v>
      </c>
    </row>
    <row r="196" spans="1:119" x14ac:dyDescent="0.2">
      <c r="A196">
        <f>ROW(Source!A116)</f>
        <v>116</v>
      </c>
      <c r="B196">
        <v>85057623</v>
      </c>
      <c r="C196">
        <v>85061184</v>
      </c>
      <c r="D196">
        <v>83853338</v>
      </c>
      <c r="E196">
        <v>1</v>
      </c>
      <c r="F196">
        <v>1</v>
      </c>
      <c r="G196">
        <v>1</v>
      </c>
      <c r="H196">
        <v>3</v>
      </c>
      <c r="I196" t="s">
        <v>84</v>
      </c>
      <c r="J196" t="s">
        <v>87</v>
      </c>
      <c r="K196" t="s">
        <v>85</v>
      </c>
      <c r="L196">
        <v>1346</v>
      </c>
      <c r="N196">
        <v>1009</v>
      </c>
      <c r="O196" t="s">
        <v>86</v>
      </c>
      <c r="P196" t="s">
        <v>86</v>
      </c>
      <c r="Q196">
        <v>1</v>
      </c>
      <c r="W196">
        <v>0</v>
      </c>
      <c r="X196">
        <v>-1131385474</v>
      </c>
      <c r="Y196">
        <f t="shared" si="61"/>
        <v>0</v>
      </c>
      <c r="AA196">
        <v>188.92</v>
      </c>
      <c r="AB196">
        <v>0</v>
      </c>
      <c r="AC196">
        <v>0</v>
      </c>
      <c r="AD196">
        <v>0</v>
      </c>
      <c r="AE196">
        <v>174.93</v>
      </c>
      <c r="AF196">
        <v>0</v>
      </c>
      <c r="AG196">
        <v>0</v>
      </c>
      <c r="AH196">
        <v>0</v>
      </c>
      <c r="AI196">
        <v>1.08</v>
      </c>
      <c r="AJ196">
        <v>1</v>
      </c>
      <c r="AK196">
        <v>1</v>
      </c>
      <c r="AL196">
        <v>1</v>
      </c>
      <c r="AM196">
        <v>0</v>
      </c>
      <c r="AN196">
        <v>1</v>
      </c>
      <c r="AO196">
        <v>0</v>
      </c>
      <c r="AP196">
        <v>1</v>
      </c>
      <c r="AQ196">
        <v>0</v>
      </c>
      <c r="AR196">
        <v>0</v>
      </c>
      <c r="AS196" t="s">
        <v>3</v>
      </c>
      <c r="AT196">
        <v>0</v>
      </c>
      <c r="AU196" t="s">
        <v>3</v>
      </c>
      <c r="AV196">
        <v>0</v>
      </c>
      <c r="AW196">
        <v>2</v>
      </c>
      <c r="AX196">
        <v>85061210</v>
      </c>
      <c r="AY196">
        <v>1</v>
      </c>
      <c r="AZ196">
        <v>0</v>
      </c>
      <c r="BA196">
        <v>196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0</v>
      </c>
      <c r="BM196">
        <v>0</v>
      </c>
      <c r="BN196">
        <v>0</v>
      </c>
      <c r="BO196">
        <v>0</v>
      </c>
      <c r="BP196">
        <v>0</v>
      </c>
      <c r="BQ196">
        <v>0</v>
      </c>
      <c r="BR196">
        <v>0</v>
      </c>
      <c r="BS196">
        <v>0</v>
      </c>
      <c r="BT196">
        <v>0</v>
      </c>
      <c r="BU196">
        <v>0</v>
      </c>
      <c r="BV196">
        <v>0</v>
      </c>
      <c r="BW196">
        <v>0</v>
      </c>
      <c r="CV196">
        <v>0</v>
      </c>
      <c r="CW196">
        <v>0</v>
      </c>
      <c r="CX196">
        <f>ROUND(Y196*Source!I116,7)</f>
        <v>0</v>
      </c>
      <c r="CY196">
        <f t="shared" si="67"/>
        <v>188.92</v>
      </c>
      <c r="CZ196">
        <f t="shared" si="68"/>
        <v>174.93</v>
      </c>
      <c r="DA196">
        <f t="shared" si="69"/>
        <v>1.08</v>
      </c>
      <c r="DB196">
        <f t="shared" si="62"/>
        <v>0</v>
      </c>
      <c r="DC196">
        <f t="shared" si="63"/>
        <v>0</v>
      </c>
      <c r="DD196" t="s">
        <v>3</v>
      </c>
      <c r="DE196" t="s">
        <v>3</v>
      </c>
      <c r="DF196">
        <f>ROUND(ROUND(AE196*AI196,2)*CX196,2)</f>
        <v>0</v>
      </c>
      <c r="DG196">
        <f t="shared" si="64"/>
        <v>0</v>
      </c>
      <c r="DH196">
        <f t="shared" si="65"/>
        <v>0</v>
      </c>
      <c r="DI196">
        <f t="shared" si="66"/>
        <v>0</v>
      </c>
      <c r="DJ196">
        <f t="shared" si="70"/>
        <v>0</v>
      </c>
      <c r="DK196">
        <v>0</v>
      </c>
      <c r="DL196" t="s">
        <v>3</v>
      </c>
      <c r="DM196">
        <v>0</v>
      </c>
      <c r="DN196" t="s">
        <v>3</v>
      </c>
      <c r="DO196">
        <v>0</v>
      </c>
    </row>
    <row r="197" spans="1:119" x14ac:dyDescent="0.2">
      <c r="A197">
        <f>ROW(Source!A116)</f>
        <v>116</v>
      </c>
      <c r="B197">
        <v>85057623</v>
      </c>
      <c r="C197">
        <v>85061184</v>
      </c>
      <c r="D197">
        <v>83854484</v>
      </c>
      <c r="E197">
        <v>1</v>
      </c>
      <c r="F197">
        <v>1</v>
      </c>
      <c r="G197">
        <v>1</v>
      </c>
      <c r="H197">
        <v>3</v>
      </c>
      <c r="I197" t="s">
        <v>643</v>
      </c>
      <c r="J197" t="s">
        <v>644</v>
      </c>
      <c r="K197" t="s">
        <v>645</v>
      </c>
      <c r="L197">
        <v>1346</v>
      </c>
      <c r="N197">
        <v>1009</v>
      </c>
      <c r="O197" t="s">
        <v>86</v>
      </c>
      <c r="P197" t="s">
        <v>86</v>
      </c>
      <c r="Q197">
        <v>1</v>
      </c>
      <c r="W197">
        <v>0</v>
      </c>
      <c r="X197">
        <v>-373327139</v>
      </c>
      <c r="Y197">
        <f t="shared" si="61"/>
        <v>0.02</v>
      </c>
      <c r="AA197">
        <v>86.41</v>
      </c>
      <c r="AB197">
        <v>0</v>
      </c>
      <c r="AC197">
        <v>0</v>
      </c>
      <c r="AD197">
        <v>0</v>
      </c>
      <c r="AE197">
        <v>56.11</v>
      </c>
      <c r="AF197">
        <v>0</v>
      </c>
      <c r="AG197">
        <v>0</v>
      </c>
      <c r="AH197">
        <v>0</v>
      </c>
      <c r="AI197">
        <v>1.54</v>
      </c>
      <c r="AJ197">
        <v>1</v>
      </c>
      <c r="AK197">
        <v>1</v>
      </c>
      <c r="AL197">
        <v>1</v>
      </c>
      <c r="AM197">
        <v>2</v>
      </c>
      <c r="AN197">
        <v>0</v>
      </c>
      <c r="AO197">
        <v>0</v>
      </c>
      <c r="AP197">
        <v>1</v>
      </c>
      <c r="AQ197">
        <v>1</v>
      </c>
      <c r="AR197">
        <v>0</v>
      </c>
      <c r="AS197" t="s">
        <v>3</v>
      </c>
      <c r="AT197">
        <v>0.02</v>
      </c>
      <c r="AU197" t="s">
        <v>3</v>
      </c>
      <c r="AV197">
        <v>0</v>
      </c>
      <c r="AW197">
        <v>2</v>
      </c>
      <c r="AX197">
        <v>85061211</v>
      </c>
      <c r="AY197">
        <v>1</v>
      </c>
      <c r="AZ197">
        <v>0</v>
      </c>
      <c r="BA197">
        <v>197</v>
      </c>
      <c r="BB197">
        <v>1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1.1222000000000001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1</v>
      </c>
      <c r="BQ197">
        <v>1.1222000000000001</v>
      </c>
      <c r="BR197">
        <v>0</v>
      </c>
      <c r="BS197">
        <v>0</v>
      </c>
      <c r="BT197">
        <v>0</v>
      </c>
      <c r="BU197">
        <v>0</v>
      </c>
      <c r="BV197">
        <v>0</v>
      </c>
      <c r="BW197">
        <v>1</v>
      </c>
      <c r="CV197">
        <v>0</v>
      </c>
      <c r="CW197">
        <v>0</v>
      </c>
      <c r="CX197">
        <f>ROUND(Y197*Source!I116,7)</f>
        <v>0</v>
      </c>
      <c r="CY197">
        <f t="shared" si="67"/>
        <v>86.41</v>
      </c>
      <c r="CZ197">
        <f t="shared" si="68"/>
        <v>56.11</v>
      </c>
      <c r="DA197">
        <f t="shared" si="69"/>
        <v>1.54</v>
      </c>
      <c r="DB197">
        <f t="shared" si="62"/>
        <v>1.1200000000000001</v>
      </c>
      <c r="DC197">
        <f t="shared" si="63"/>
        <v>0</v>
      </c>
      <c r="DD197" t="s">
        <v>3</v>
      </c>
      <c r="DE197" t="s">
        <v>3</v>
      </c>
      <c r="DF197">
        <f>ROUND(ROUND(AE197*AI197,2)*CX197,2)</f>
        <v>0</v>
      </c>
      <c r="DG197">
        <f t="shared" si="64"/>
        <v>0</v>
      </c>
      <c r="DH197">
        <f t="shared" si="65"/>
        <v>0</v>
      </c>
      <c r="DI197">
        <f t="shared" si="66"/>
        <v>0</v>
      </c>
      <c r="DJ197">
        <f t="shared" si="70"/>
        <v>0</v>
      </c>
      <c r="DK197">
        <v>0</v>
      </c>
      <c r="DL197" t="s">
        <v>3</v>
      </c>
      <c r="DM197">
        <v>0</v>
      </c>
      <c r="DN197" t="s">
        <v>3</v>
      </c>
      <c r="DO197">
        <v>0</v>
      </c>
    </row>
    <row r="198" spans="1:119" x14ac:dyDescent="0.2">
      <c r="A198">
        <f>ROW(Source!A116)</f>
        <v>116</v>
      </c>
      <c r="B198">
        <v>85057623</v>
      </c>
      <c r="C198">
        <v>85061184</v>
      </c>
      <c r="D198">
        <v>83779061</v>
      </c>
      <c r="E198">
        <v>117</v>
      </c>
      <c r="F198">
        <v>1</v>
      </c>
      <c r="G198">
        <v>1</v>
      </c>
      <c r="H198">
        <v>3</v>
      </c>
      <c r="I198" t="s">
        <v>89</v>
      </c>
      <c r="J198" t="s">
        <v>3</v>
      </c>
      <c r="K198" t="s">
        <v>90</v>
      </c>
      <c r="L198">
        <v>1371</v>
      </c>
      <c r="N198">
        <v>1013</v>
      </c>
      <c r="O198" t="s">
        <v>43</v>
      </c>
      <c r="P198" t="s">
        <v>43</v>
      </c>
      <c r="Q198">
        <v>1</v>
      </c>
      <c r="W198">
        <v>0</v>
      </c>
      <c r="X198">
        <v>457934895</v>
      </c>
      <c r="Y198">
        <f t="shared" si="61"/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1</v>
      </c>
      <c r="AJ198">
        <v>1</v>
      </c>
      <c r="AK198">
        <v>1</v>
      </c>
      <c r="AL198">
        <v>1</v>
      </c>
      <c r="AM198">
        <v>0</v>
      </c>
      <c r="AN198">
        <v>1</v>
      </c>
      <c r="AO198">
        <v>0</v>
      </c>
      <c r="AP198">
        <v>1</v>
      </c>
      <c r="AQ198">
        <v>0</v>
      </c>
      <c r="AR198">
        <v>0</v>
      </c>
      <c r="AS198" t="s">
        <v>3</v>
      </c>
      <c r="AT198">
        <v>0</v>
      </c>
      <c r="AU198" t="s">
        <v>3</v>
      </c>
      <c r="AV198">
        <v>0</v>
      </c>
      <c r="AW198">
        <v>2</v>
      </c>
      <c r="AX198">
        <v>85061212</v>
      </c>
      <c r="AY198">
        <v>1</v>
      </c>
      <c r="AZ198">
        <v>0</v>
      </c>
      <c r="BA198">
        <v>198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0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0</v>
      </c>
      <c r="BT198">
        <v>0</v>
      </c>
      <c r="BU198">
        <v>0</v>
      </c>
      <c r="BV198">
        <v>0</v>
      </c>
      <c r="BW198">
        <v>0</v>
      </c>
      <c r="CV198">
        <v>0</v>
      </c>
      <c r="CW198">
        <v>0</v>
      </c>
      <c r="CX198">
        <f>ROUND(Y198*Source!I116,7)</f>
        <v>0</v>
      </c>
      <c r="CY198">
        <f t="shared" si="67"/>
        <v>0</v>
      </c>
      <c r="CZ198">
        <f t="shared" si="68"/>
        <v>0</v>
      </c>
      <c r="DA198">
        <f t="shared" si="69"/>
        <v>1</v>
      </c>
      <c r="DB198">
        <f t="shared" si="62"/>
        <v>0</v>
      </c>
      <c r="DC198">
        <f t="shared" si="63"/>
        <v>0</v>
      </c>
      <c r="DD198" t="s">
        <v>3</v>
      </c>
      <c r="DE198" t="s">
        <v>3</v>
      </c>
      <c r="DF198">
        <f>ROUND(ROUND(AE198,2)*CX198,2)</f>
        <v>0</v>
      </c>
      <c r="DG198">
        <f t="shared" si="64"/>
        <v>0</v>
      </c>
      <c r="DH198">
        <f t="shared" si="65"/>
        <v>0</v>
      </c>
      <c r="DI198">
        <f t="shared" si="66"/>
        <v>0</v>
      </c>
      <c r="DJ198">
        <f t="shared" si="70"/>
        <v>0</v>
      </c>
      <c r="DK198">
        <v>0</v>
      </c>
      <c r="DL198" t="s">
        <v>3</v>
      </c>
      <c r="DM198">
        <v>0</v>
      </c>
      <c r="DN198" t="s">
        <v>3</v>
      </c>
      <c r="DO198">
        <v>0</v>
      </c>
    </row>
    <row r="199" spans="1:119" x14ac:dyDescent="0.2">
      <c r="A199">
        <f>ROW(Source!A116)</f>
        <v>116</v>
      </c>
      <c r="B199">
        <v>85057623</v>
      </c>
      <c r="C199">
        <v>85061184</v>
      </c>
      <c r="D199">
        <v>83779738</v>
      </c>
      <c r="E199">
        <v>117</v>
      </c>
      <c r="F199">
        <v>1</v>
      </c>
      <c r="G199">
        <v>1</v>
      </c>
      <c r="H199">
        <v>3</v>
      </c>
      <c r="I199" t="s">
        <v>92</v>
      </c>
      <c r="J199" t="s">
        <v>3</v>
      </c>
      <c r="K199" t="s">
        <v>93</v>
      </c>
      <c r="L199">
        <v>1348</v>
      </c>
      <c r="N199">
        <v>1009</v>
      </c>
      <c r="O199" t="s">
        <v>94</v>
      </c>
      <c r="P199" t="s">
        <v>94</v>
      </c>
      <c r="Q199">
        <v>1000</v>
      </c>
      <c r="W199">
        <v>0</v>
      </c>
      <c r="X199">
        <v>1602794472</v>
      </c>
      <c r="Y199">
        <f t="shared" si="61"/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1</v>
      </c>
      <c r="AJ199">
        <v>1</v>
      </c>
      <c r="AK199">
        <v>1</v>
      </c>
      <c r="AL199">
        <v>1</v>
      </c>
      <c r="AM199">
        <v>0</v>
      </c>
      <c r="AN199">
        <v>1</v>
      </c>
      <c r="AO199">
        <v>0</v>
      </c>
      <c r="AP199">
        <v>1</v>
      </c>
      <c r="AQ199">
        <v>0</v>
      </c>
      <c r="AR199">
        <v>0</v>
      </c>
      <c r="AS199" t="s">
        <v>3</v>
      </c>
      <c r="AT199">
        <v>0</v>
      </c>
      <c r="AU199" t="s">
        <v>3</v>
      </c>
      <c r="AV199">
        <v>0</v>
      </c>
      <c r="AW199">
        <v>2</v>
      </c>
      <c r="AX199">
        <v>85061213</v>
      </c>
      <c r="AY199">
        <v>1</v>
      </c>
      <c r="AZ199">
        <v>0</v>
      </c>
      <c r="BA199">
        <v>199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0</v>
      </c>
      <c r="BT199">
        <v>0</v>
      </c>
      <c r="BU199">
        <v>0</v>
      </c>
      <c r="BV199">
        <v>0</v>
      </c>
      <c r="BW199">
        <v>0</v>
      </c>
      <c r="CV199">
        <v>0</v>
      </c>
      <c r="CW199">
        <v>0</v>
      </c>
      <c r="CX199">
        <f>ROUND(Y199*Source!I116,7)</f>
        <v>0</v>
      </c>
      <c r="CY199">
        <f t="shared" si="67"/>
        <v>0</v>
      </c>
      <c r="CZ199">
        <f t="shared" si="68"/>
        <v>0</v>
      </c>
      <c r="DA199">
        <f t="shared" si="69"/>
        <v>1</v>
      </c>
      <c r="DB199">
        <f t="shared" si="62"/>
        <v>0</v>
      </c>
      <c r="DC199">
        <f t="shared" si="63"/>
        <v>0</v>
      </c>
      <c r="DD199" t="s">
        <v>3</v>
      </c>
      <c r="DE199" t="s">
        <v>3</v>
      </c>
      <c r="DF199">
        <f>ROUND(ROUND(AE199,2)*CX199,2)</f>
        <v>0</v>
      </c>
      <c r="DG199">
        <f t="shared" si="64"/>
        <v>0</v>
      </c>
      <c r="DH199">
        <f t="shared" si="65"/>
        <v>0</v>
      </c>
      <c r="DI199">
        <f t="shared" si="66"/>
        <v>0</v>
      </c>
      <c r="DJ199">
        <f t="shared" si="70"/>
        <v>0</v>
      </c>
      <c r="DK199">
        <v>0</v>
      </c>
      <c r="DL199" t="s">
        <v>3</v>
      </c>
      <c r="DM199">
        <v>0</v>
      </c>
      <c r="DN199" t="s">
        <v>3</v>
      </c>
      <c r="DO199">
        <v>0</v>
      </c>
    </row>
    <row r="200" spans="1:119" x14ac:dyDescent="0.2">
      <c r="A200">
        <f>ROW(Source!A116)</f>
        <v>116</v>
      </c>
      <c r="B200">
        <v>85057623</v>
      </c>
      <c r="C200">
        <v>85061184</v>
      </c>
      <c r="D200">
        <v>83779884</v>
      </c>
      <c r="E200">
        <v>117</v>
      </c>
      <c r="F200">
        <v>1</v>
      </c>
      <c r="G200">
        <v>1</v>
      </c>
      <c r="H200">
        <v>3</v>
      </c>
      <c r="I200" t="s">
        <v>96</v>
      </c>
      <c r="J200" t="s">
        <v>3</v>
      </c>
      <c r="K200" t="s">
        <v>97</v>
      </c>
      <c r="L200">
        <v>1346</v>
      </c>
      <c r="N200">
        <v>1009</v>
      </c>
      <c r="O200" t="s">
        <v>86</v>
      </c>
      <c r="P200" t="s">
        <v>86</v>
      </c>
      <c r="Q200">
        <v>1</v>
      </c>
      <c r="W200">
        <v>0</v>
      </c>
      <c r="X200">
        <v>-1111733769</v>
      </c>
      <c r="Y200">
        <f t="shared" si="61"/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1</v>
      </c>
      <c r="AJ200">
        <v>1</v>
      </c>
      <c r="AK200">
        <v>1</v>
      </c>
      <c r="AL200">
        <v>1</v>
      </c>
      <c r="AM200">
        <v>0</v>
      </c>
      <c r="AN200">
        <v>1</v>
      </c>
      <c r="AO200">
        <v>0</v>
      </c>
      <c r="AP200">
        <v>1</v>
      </c>
      <c r="AQ200">
        <v>0</v>
      </c>
      <c r="AR200">
        <v>0</v>
      </c>
      <c r="AS200" t="s">
        <v>3</v>
      </c>
      <c r="AT200">
        <v>0</v>
      </c>
      <c r="AU200" t="s">
        <v>3</v>
      </c>
      <c r="AV200">
        <v>0</v>
      </c>
      <c r="AW200">
        <v>2</v>
      </c>
      <c r="AX200">
        <v>85061214</v>
      </c>
      <c r="AY200">
        <v>1</v>
      </c>
      <c r="AZ200">
        <v>0</v>
      </c>
      <c r="BA200">
        <v>200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0</v>
      </c>
      <c r="BT200">
        <v>0</v>
      </c>
      <c r="BU200">
        <v>0</v>
      </c>
      <c r="BV200">
        <v>0</v>
      </c>
      <c r="BW200">
        <v>0</v>
      </c>
      <c r="CV200">
        <v>0</v>
      </c>
      <c r="CW200">
        <v>0</v>
      </c>
      <c r="CX200">
        <f>ROUND(Y200*Source!I116,7)</f>
        <v>0</v>
      </c>
      <c r="CY200">
        <f t="shared" si="67"/>
        <v>0</v>
      </c>
      <c r="CZ200">
        <f t="shared" si="68"/>
        <v>0</v>
      </c>
      <c r="DA200">
        <f t="shared" si="69"/>
        <v>1</v>
      </c>
      <c r="DB200">
        <f t="shared" si="62"/>
        <v>0</v>
      </c>
      <c r="DC200">
        <f t="shared" si="63"/>
        <v>0</v>
      </c>
      <c r="DD200" t="s">
        <v>3</v>
      </c>
      <c r="DE200" t="s">
        <v>3</v>
      </c>
      <c r="DF200">
        <f>ROUND(ROUND(AE200,2)*CX200,2)</f>
        <v>0</v>
      </c>
      <c r="DG200">
        <f t="shared" si="64"/>
        <v>0</v>
      </c>
      <c r="DH200">
        <f t="shared" si="65"/>
        <v>0</v>
      </c>
      <c r="DI200">
        <f t="shared" si="66"/>
        <v>0</v>
      </c>
      <c r="DJ200">
        <f t="shared" si="70"/>
        <v>0</v>
      </c>
      <c r="DK200">
        <v>0</v>
      </c>
      <c r="DL200" t="s">
        <v>3</v>
      </c>
      <c r="DM200">
        <v>0</v>
      </c>
      <c r="DN200" t="s">
        <v>3</v>
      </c>
      <c r="DO200">
        <v>0</v>
      </c>
    </row>
    <row r="201" spans="1:119" x14ac:dyDescent="0.2">
      <c r="A201">
        <f>ROW(Source!A116)</f>
        <v>116</v>
      </c>
      <c r="B201">
        <v>85057623</v>
      </c>
      <c r="C201">
        <v>85061184</v>
      </c>
      <c r="D201">
        <v>83780219</v>
      </c>
      <c r="E201">
        <v>117</v>
      </c>
      <c r="F201">
        <v>1</v>
      </c>
      <c r="G201">
        <v>1</v>
      </c>
      <c r="H201">
        <v>3</v>
      </c>
      <c r="I201" t="s">
        <v>99</v>
      </c>
      <c r="J201" t="s">
        <v>3</v>
      </c>
      <c r="K201" t="s">
        <v>100</v>
      </c>
      <c r="L201">
        <v>1348</v>
      </c>
      <c r="N201">
        <v>1009</v>
      </c>
      <c r="O201" t="s">
        <v>94</v>
      </c>
      <c r="P201" t="s">
        <v>94</v>
      </c>
      <c r="Q201">
        <v>1000</v>
      </c>
      <c r="W201">
        <v>0</v>
      </c>
      <c r="X201">
        <v>1613753229</v>
      </c>
      <c r="Y201">
        <f t="shared" si="61"/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1</v>
      </c>
      <c r="AJ201">
        <v>1</v>
      </c>
      <c r="AK201">
        <v>1</v>
      </c>
      <c r="AL201">
        <v>1</v>
      </c>
      <c r="AM201">
        <v>0</v>
      </c>
      <c r="AN201">
        <v>1</v>
      </c>
      <c r="AO201">
        <v>0</v>
      </c>
      <c r="AP201">
        <v>1</v>
      </c>
      <c r="AQ201">
        <v>0</v>
      </c>
      <c r="AR201">
        <v>0</v>
      </c>
      <c r="AS201" t="s">
        <v>3</v>
      </c>
      <c r="AT201">
        <v>0</v>
      </c>
      <c r="AU201" t="s">
        <v>3</v>
      </c>
      <c r="AV201">
        <v>0</v>
      </c>
      <c r="AW201">
        <v>2</v>
      </c>
      <c r="AX201">
        <v>85061215</v>
      </c>
      <c r="AY201">
        <v>1</v>
      </c>
      <c r="AZ201">
        <v>0</v>
      </c>
      <c r="BA201">
        <v>201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0</v>
      </c>
      <c r="CV201">
        <v>0</v>
      </c>
      <c r="CW201">
        <v>0</v>
      </c>
      <c r="CX201">
        <f>ROUND(Y201*Source!I116,7)</f>
        <v>0</v>
      </c>
      <c r="CY201">
        <f t="shared" si="67"/>
        <v>0</v>
      </c>
      <c r="CZ201">
        <f t="shared" si="68"/>
        <v>0</v>
      </c>
      <c r="DA201">
        <f t="shared" si="69"/>
        <v>1</v>
      </c>
      <c r="DB201">
        <f t="shared" si="62"/>
        <v>0</v>
      </c>
      <c r="DC201">
        <f t="shared" si="63"/>
        <v>0</v>
      </c>
      <c r="DD201" t="s">
        <v>3</v>
      </c>
      <c r="DE201" t="s">
        <v>3</v>
      </c>
      <c r="DF201">
        <f>ROUND(ROUND(AE201,2)*CX201,2)</f>
        <v>0</v>
      </c>
      <c r="DG201">
        <f t="shared" si="64"/>
        <v>0</v>
      </c>
      <c r="DH201">
        <f t="shared" si="65"/>
        <v>0</v>
      </c>
      <c r="DI201">
        <f t="shared" si="66"/>
        <v>0</v>
      </c>
      <c r="DJ201">
        <f t="shared" si="70"/>
        <v>0</v>
      </c>
      <c r="DK201">
        <v>0</v>
      </c>
      <c r="DL201" t="s">
        <v>3</v>
      </c>
      <c r="DM201">
        <v>0</v>
      </c>
      <c r="DN201" t="s">
        <v>3</v>
      </c>
      <c r="DO201">
        <v>0</v>
      </c>
    </row>
    <row r="202" spans="1:119" x14ac:dyDescent="0.2">
      <c r="A202">
        <f>ROW(Source!A116)</f>
        <v>116</v>
      </c>
      <c r="B202">
        <v>85057623</v>
      </c>
      <c r="C202">
        <v>85061184</v>
      </c>
      <c r="D202">
        <v>83870522</v>
      </c>
      <c r="E202">
        <v>1</v>
      </c>
      <c r="F202">
        <v>1</v>
      </c>
      <c r="G202">
        <v>1</v>
      </c>
      <c r="H202">
        <v>3</v>
      </c>
      <c r="I202" t="s">
        <v>646</v>
      </c>
      <c r="J202" t="s">
        <v>647</v>
      </c>
      <c r="K202" t="s">
        <v>648</v>
      </c>
      <c r="L202">
        <v>1346</v>
      </c>
      <c r="N202">
        <v>1009</v>
      </c>
      <c r="O202" t="s">
        <v>86</v>
      </c>
      <c r="P202" t="s">
        <v>86</v>
      </c>
      <c r="Q202">
        <v>1</v>
      </c>
      <c r="W202">
        <v>0</v>
      </c>
      <c r="X202">
        <v>1157836156</v>
      </c>
      <c r="Y202">
        <f t="shared" si="61"/>
        <v>0</v>
      </c>
      <c r="AA202">
        <v>88.24</v>
      </c>
      <c r="AB202">
        <v>0</v>
      </c>
      <c r="AC202">
        <v>0</v>
      </c>
      <c r="AD202">
        <v>0</v>
      </c>
      <c r="AE202">
        <v>61.28</v>
      </c>
      <c r="AF202">
        <v>0</v>
      </c>
      <c r="AG202">
        <v>0</v>
      </c>
      <c r="AH202">
        <v>0</v>
      </c>
      <c r="AI202">
        <v>1.44</v>
      </c>
      <c r="AJ202">
        <v>1</v>
      </c>
      <c r="AK202">
        <v>1</v>
      </c>
      <c r="AL202">
        <v>1</v>
      </c>
      <c r="AM202">
        <v>2</v>
      </c>
      <c r="AN202">
        <v>0</v>
      </c>
      <c r="AO202">
        <v>0</v>
      </c>
      <c r="AP202">
        <v>1</v>
      </c>
      <c r="AQ202">
        <v>1</v>
      </c>
      <c r="AR202">
        <v>0</v>
      </c>
      <c r="AS202" t="s">
        <v>3</v>
      </c>
      <c r="AT202">
        <v>0</v>
      </c>
      <c r="AU202" t="s">
        <v>3</v>
      </c>
      <c r="AV202">
        <v>0</v>
      </c>
      <c r="AW202">
        <v>2</v>
      </c>
      <c r="AX202">
        <v>85061216</v>
      </c>
      <c r="AY202">
        <v>1</v>
      </c>
      <c r="AZ202">
        <v>6144</v>
      </c>
      <c r="BA202">
        <v>202</v>
      </c>
      <c r="BB202">
        <v>1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0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0</v>
      </c>
      <c r="BT202">
        <v>0</v>
      </c>
      <c r="BU202">
        <v>0</v>
      </c>
      <c r="BV202">
        <v>0</v>
      </c>
      <c r="BW202">
        <v>0</v>
      </c>
      <c r="CV202">
        <v>0</v>
      </c>
      <c r="CW202">
        <v>0</v>
      </c>
      <c r="CX202">
        <f>ROUND(Y202*Source!I116,7)</f>
        <v>0</v>
      </c>
      <c r="CY202">
        <f t="shared" si="67"/>
        <v>88.24</v>
      </c>
      <c r="CZ202">
        <f t="shared" si="68"/>
        <v>61.28</v>
      </c>
      <c r="DA202">
        <f t="shared" si="69"/>
        <v>1.44</v>
      </c>
      <c r="DB202">
        <f t="shared" si="62"/>
        <v>0</v>
      </c>
      <c r="DC202">
        <f t="shared" si="63"/>
        <v>0</v>
      </c>
      <c r="DD202" t="s">
        <v>3</v>
      </c>
      <c r="DE202" t="s">
        <v>3</v>
      </c>
      <c r="DF202">
        <f>ROUND(ROUND(AE202*AI202,2)*CX202,2)</f>
        <v>0</v>
      </c>
      <c r="DG202">
        <f t="shared" si="64"/>
        <v>0</v>
      </c>
      <c r="DH202">
        <f t="shared" si="65"/>
        <v>0</v>
      </c>
      <c r="DI202">
        <f t="shared" si="66"/>
        <v>0</v>
      </c>
      <c r="DJ202">
        <f t="shared" si="70"/>
        <v>0</v>
      </c>
      <c r="DK202">
        <v>0</v>
      </c>
      <c r="DL202" t="s">
        <v>3</v>
      </c>
      <c r="DM202">
        <v>0</v>
      </c>
      <c r="DN202" t="s">
        <v>3</v>
      </c>
      <c r="DO202">
        <v>0</v>
      </c>
    </row>
    <row r="203" spans="1:119" x14ac:dyDescent="0.2">
      <c r="A203">
        <f>ROW(Source!A116)</f>
        <v>116</v>
      </c>
      <c r="B203">
        <v>85057623</v>
      </c>
      <c r="C203">
        <v>85061184</v>
      </c>
      <c r="D203">
        <v>83870548</v>
      </c>
      <c r="E203">
        <v>1</v>
      </c>
      <c r="F203">
        <v>1</v>
      </c>
      <c r="G203">
        <v>1</v>
      </c>
      <c r="H203">
        <v>3</v>
      </c>
      <c r="I203" t="s">
        <v>649</v>
      </c>
      <c r="J203" t="s">
        <v>650</v>
      </c>
      <c r="K203" t="s">
        <v>651</v>
      </c>
      <c r="L203">
        <v>1348</v>
      </c>
      <c r="N203">
        <v>1009</v>
      </c>
      <c r="O203" t="s">
        <v>94</v>
      </c>
      <c r="P203" t="s">
        <v>94</v>
      </c>
      <c r="Q203">
        <v>1000</v>
      </c>
      <c r="W203">
        <v>0</v>
      </c>
      <c r="X203">
        <v>-615866360</v>
      </c>
      <c r="Y203">
        <f t="shared" si="61"/>
        <v>1E-4</v>
      </c>
      <c r="AA203">
        <v>103227.06</v>
      </c>
      <c r="AB203">
        <v>0</v>
      </c>
      <c r="AC203">
        <v>0</v>
      </c>
      <c r="AD203">
        <v>0</v>
      </c>
      <c r="AE203">
        <v>80020.98</v>
      </c>
      <c r="AF203">
        <v>0</v>
      </c>
      <c r="AG203">
        <v>0</v>
      </c>
      <c r="AH203">
        <v>0</v>
      </c>
      <c r="AI203">
        <v>1.29</v>
      </c>
      <c r="AJ203">
        <v>1</v>
      </c>
      <c r="AK203">
        <v>1</v>
      </c>
      <c r="AL203">
        <v>1</v>
      </c>
      <c r="AM203">
        <v>2</v>
      </c>
      <c r="AN203">
        <v>0</v>
      </c>
      <c r="AO203">
        <v>0</v>
      </c>
      <c r="AP203">
        <v>1</v>
      </c>
      <c r="AQ203">
        <v>1</v>
      </c>
      <c r="AR203">
        <v>0</v>
      </c>
      <c r="AS203" t="s">
        <v>3</v>
      </c>
      <c r="AT203">
        <v>1E-4</v>
      </c>
      <c r="AU203" t="s">
        <v>3</v>
      </c>
      <c r="AV203">
        <v>0</v>
      </c>
      <c r="AW203">
        <v>2</v>
      </c>
      <c r="AX203">
        <v>85061217</v>
      </c>
      <c r="AY203">
        <v>1</v>
      </c>
      <c r="AZ203">
        <v>0</v>
      </c>
      <c r="BA203">
        <v>203</v>
      </c>
      <c r="BB203">
        <v>1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8.0020980000000002</v>
      </c>
      <c r="BK203">
        <v>0</v>
      </c>
      <c r="BL203">
        <v>0</v>
      </c>
      <c r="BM203">
        <v>0</v>
      </c>
      <c r="BN203">
        <v>0</v>
      </c>
      <c r="BO203">
        <v>0</v>
      </c>
      <c r="BP203">
        <v>1</v>
      </c>
      <c r="BQ203">
        <v>8.0020980000000002</v>
      </c>
      <c r="BR203">
        <v>0</v>
      </c>
      <c r="BS203">
        <v>0</v>
      </c>
      <c r="BT203">
        <v>0</v>
      </c>
      <c r="BU203">
        <v>0</v>
      </c>
      <c r="BV203">
        <v>0</v>
      </c>
      <c r="BW203">
        <v>1</v>
      </c>
      <c r="CV203">
        <v>0</v>
      </c>
      <c r="CW203">
        <v>0</v>
      </c>
      <c r="CX203">
        <f>ROUND(Y203*Source!I116,7)</f>
        <v>0</v>
      </c>
      <c r="CY203">
        <f t="shared" si="67"/>
        <v>103227.06</v>
      </c>
      <c r="CZ203">
        <f t="shared" si="68"/>
        <v>80020.98</v>
      </c>
      <c r="DA203">
        <f t="shared" si="69"/>
        <v>1.29</v>
      </c>
      <c r="DB203">
        <f t="shared" si="62"/>
        <v>8</v>
      </c>
      <c r="DC203">
        <f t="shared" si="63"/>
        <v>0</v>
      </c>
      <c r="DD203" t="s">
        <v>3</v>
      </c>
      <c r="DE203" t="s">
        <v>3</v>
      </c>
      <c r="DF203">
        <f>ROUND(ROUND(AE203*AI203,2)*CX203,2)</f>
        <v>0</v>
      </c>
      <c r="DG203">
        <f t="shared" si="64"/>
        <v>0</v>
      </c>
      <c r="DH203">
        <f t="shared" si="65"/>
        <v>0</v>
      </c>
      <c r="DI203">
        <f t="shared" si="66"/>
        <v>0</v>
      </c>
      <c r="DJ203">
        <f t="shared" si="70"/>
        <v>0</v>
      </c>
      <c r="DK203">
        <v>0</v>
      </c>
      <c r="DL203" t="s">
        <v>3</v>
      </c>
      <c r="DM203">
        <v>0</v>
      </c>
      <c r="DN203" t="s">
        <v>3</v>
      </c>
      <c r="DO203">
        <v>0</v>
      </c>
    </row>
    <row r="204" spans="1:119" x14ac:dyDescent="0.2">
      <c r="A204">
        <f>ROW(Source!A116)</f>
        <v>116</v>
      </c>
      <c r="B204">
        <v>85057623</v>
      </c>
      <c r="C204">
        <v>85061184</v>
      </c>
      <c r="D204">
        <v>83878170</v>
      </c>
      <c r="E204">
        <v>1</v>
      </c>
      <c r="F204">
        <v>1</v>
      </c>
      <c r="G204">
        <v>1</v>
      </c>
      <c r="H204">
        <v>3</v>
      </c>
      <c r="I204" t="s">
        <v>652</v>
      </c>
      <c r="J204" t="s">
        <v>653</v>
      </c>
      <c r="K204" t="s">
        <v>654</v>
      </c>
      <c r="L204">
        <v>1425</v>
      </c>
      <c r="N204">
        <v>1013</v>
      </c>
      <c r="O204" t="s">
        <v>191</v>
      </c>
      <c r="P204" t="s">
        <v>191</v>
      </c>
      <c r="Q204">
        <v>1</v>
      </c>
      <c r="W204">
        <v>0</v>
      </c>
      <c r="X204">
        <v>-734153582</v>
      </c>
      <c r="Y204">
        <f t="shared" si="61"/>
        <v>0</v>
      </c>
      <c r="AA204">
        <v>1351.57</v>
      </c>
      <c r="AB204">
        <v>0</v>
      </c>
      <c r="AC204">
        <v>0</v>
      </c>
      <c r="AD204">
        <v>0</v>
      </c>
      <c r="AE204">
        <v>1031.73</v>
      </c>
      <c r="AF204">
        <v>0</v>
      </c>
      <c r="AG204">
        <v>0</v>
      </c>
      <c r="AH204">
        <v>0</v>
      </c>
      <c r="AI204">
        <v>1.31</v>
      </c>
      <c r="AJ204">
        <v>1</v>
      </c>
      <c r="AK204">
        <v>1</v>
      </c>
      <c r="AL204">
        <v>1</v>
      </c>
      <c r="AM204">
        <v>2</v>
      </c>
      <c r="AN204">
        <v>0</v>
      </c>
      <c r="AO204">
        <v>0</v>
      </c>
      <c r="AP204">
        <v>1</v>
      </c>
      <c r="AQ204">
        <v>1</v>
      </c>
      <c r="AR204">
        <v>0</v>
      </c>
      <c r="AS204" t="s">
        <v>3</v>
      </c>
      <c r="AT204">
        <v>0</v>
      </c>
      <c r="AU204" t="s">
        <v>3</v>
      </c>
      <c r="AV204">
        <v>0</v>
      </c>
      <c r="AW204">
        <v>2</v>
      </c>
      <c r="AX204">
        <v>85061218</v>
      </c>
      <c r="AY204">
        <v>1</v>
      </c>
      <c r="AZ204">
        <v>6144</v>
      </c>
      <c r="BA204">
        <v>204</v>
      </c>
      <c r="BB204">
        <v>1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0</v>
      </c>
      <c r="BN204">
        <v>0</v>
      </c>
      <c r="BO204">
        <v>0</v>
      </c>
      <c r="BP204">
        <v>0</v>
      </c>
      <c r="BQ204">
        <v>0</v>
      </c>
      <c r="BR204">
        <v>0</v>
      </c>
      <c r="BS204">
        <v>0</v>
      </c>
      <c r="BT204">
        <v>0</v>
      </c>
      <c r="BU204">
        <v>0</v>
      </c>
      <c r="BV204">
        <v>0</v>
      </c>
      <c r="BW204">
        <v>0</v>
      </c>
      <c r="CV204">
        <v>0</v>
      </c>
      <c r="CW204">
        <v>0</v>
      </c>
      <c r="CX204">
        <f>ROUND(Y204*Source!I116,7)</f>
        <v>0</v>
      </c>
      <c r="CY204">
        <f t="shared" si="67"/>
        <v>1351.57</v>
      </c>
      <c r="CZ204">
        <f t="shared" si="68"/>
        <v>1031.73</v>
      </c>
      <c r="DA204">
        <f t="shared" si="69"/>
        <v>1.31</v>
      </c>
      <c r="DB204">
        <f t="shared" si="62"/>
        <v>0</v>
      </c>
      <c r="DC204">
        <f t="shared" si="63"/>
        <v>0</v>
      </c>
      <c r="DD204" t="s">
        <v>3</v>
      </c>
      <c r="DE204" t="s">
        <v>3</v>
      </c>
      <c r="DF204">
        <f>ROUND(ROUND(AE204*AI204,2)*CX204,2)</f>
        <v>0</v>
      </c>
      <c r="DG204">
        <f t="shared" si="64"/>
        <v>0</v>
      </c>
      <c r="DH204">
        <f t="shared" si="65"/>
        <v>0</v>
      </c>
      <c r="DI204">
        <f t="shared" si="66"/>
        <v>0</v>
      </c>
      <c r="DJ204">
        <f t="shared" si="70"/>
        <v>0</v>
      </c>
      <c r="DK204">
        <v>0</v>
      </c>
      <c r="DL204" t="s">
        <v>3</v>
      </c>
      <c r="DM204">
        <v>0</v>
      </c>
      <c r="DN204" t="s">
        <v>3</v>
      </c>
      <c r="DO204">
        <v>0</v>
      </c>
    </row>
    <row r="205" spans="1:119" x14ac:dyDescent="0.2">
      <c r="A205">
        <f>ROW(Source!A116)</f>
        <v>116</v>
      </c>
      <c r="B205">
        <v>85057623</v>
      </c>
      <c r="C205">
        <v>85061184</v>
      </c>
      <c r="D205">
        <v>83782579</v>
      </c>
      <c r="E205">
        <v>117</v>
      </c>
      <c r="F205">
        <v>1</v>
      </c>
      <c r="G205">
        <v>1</v>
      </c>
      <c r="H205">
        <v>3</v>
      </c>
      <c r="I205" t="s">
        <v>102</v>
      </c>
      <c r="J205" t="s">
        <v>3</v>
      </c>
      <c r="K205" t="s">
        <v>103</v>
      </c>
      <c r="L205">
        <v>1371</v>
      </c>
      <c r="N205">
        <v>1013</v>
      </c>
      <c r="O205" t="s">
        <v>43</v>
      </c>
      <c r="P205" t="s">
        <v>43</v>
      </c>
      <c r="Q205">
        <v>1</v>
      </c>
      <c r="W205">
        <v>0</v>
      </c>
      <c r="X205">
        <v>-950997571</v>
      </c>
      <c r="Y205">
        <f t="shared" si="61"/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1</v>
      </c>
      <c r="AJ205">
        <v>1</v>
      </c>
      <c r="AK205">
        <v>1</v>
      </c>
      <c r="AL205">
        <v>1</v>
      </c>
      <c r="AM205">
        <v>0</v>
      </c>
      <c r="AN205">
        <v>1</v>
      </c>
      <c r="AO205">
        <v>0</v>
      </c>
      <c r="AP205">
        <v>1</v>
      </c>
      <c r="AQ205">
        <v>0</v>
      </c>
      <c r="AR205">
        <v>0</v>
      </c>
      <c r="AS205" t="s">
        <v>3</v>
      </c>
      <c r="AT205">
        <v>0</v>
      </c>
      <c r="AU205" t="s">
        <v>3</v>
      </c>
      <c r="AV205">
        <v>0</v>
      </c>
      <c r="AW205">
        <v>2</v>
      </c>
      <c r="AX205">
        <v>85061219</v>
      </c>
      <c r="AY205">
        <v>1</v>
      </c>
      <c r="AZ205">
        <v>0</v>
      </c>
      <c r="BA205">
        <v>205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  <c r="BM205">
        <v>0</v>
      </c>
      <c r="BN205">
        <v>0</v>
      </c>
      <c r="BO205">
        <v>0</v>
      </c>
      <c r="BP205">
        <v>0</v>
      </c>
      <c r="BQ205">
        <v>0</v>
      </c>
      <c r="BR205">
        <v>0</v>
      </c>
      <c r="BS205">
        <v>0</v>
      </c>
      <c r="BT205">
        <v>0</v>
      </c>
      <c r="BU205">
        <v>0</v>
      </c>
      <c r="BV205">
        <v>0</v>
      </c>
      <c r="BW205">
        <v>0</v>
      </c>
      <c r="CV205">
        <v>0</v>
      </c>
      <c r="CW205">
        <v>0</v>
      </c>
      <c r="CX205">
        <f>ROUND(Y205*Source!I116,7)</f>
        <v>0</v>
      </c>
      <c r="CY205">
        <f t="shared" si="67"/>
        <v>0</v>
      </c>
      <c r="CZ205">
        <f t="shared" si="68"/>
        <v>0</v>
      </c>
      <c r="DA205">
        <f t="shared" si="69"/>
        <v>1</v>
      </c>
      <c r="DB205">
        <f t="shared" si="62"/>
        <v>0</v>
      </c>
      <c r="DC205">
        <f t="shared" si="63"/>
        <v>0</v>
      </c>
      <c r="DD205" t="s">
        <v>3</v>
      </c>
      <c r="DE205" t="s">
        <v>3</v>
      </c>
      <c r="DF205">
        <f t="shared" ref="DF205:DF212" si="71">ROUND(ROUND(AE205,2)*CX205,2)</f>
        <v>0</v>
      </c>
      <c r="DG205">
        <f t="shared" si="64"/>
        <v>0</v>
      </c>
      <c r="DH205">
        <f t="shared" si="65"/>
        <v>0</v>
      </c>
      <c r="DI205">
        <f t="shared" si="66"/>
        <v>0</v>
      </c>
      <c r="DJ205">
        <f t="shared" si="70"/>
        <v>0</v>
      </c>
      <c r="DK205">
        <v>0</v>
      </c>
      <c r="DL205" t="s">
        <v>3</v>
      </c>
      <c r="DM205">
        <v>0</v>
      </c>
      <c r="DN205" t="s">
        <v>3</v>
      </c>
      <c r="DO205">
        <v>0</v>
      </c>
    </row>
    <row r="206" spans="1:119" x14ac:dyDescent="0.2">
      <c r="A206">
        <f>ROW(Source!A116)</f>
        <v>116</v>
      </c>
      <c r="B206">
        <v>85057623</v>
      </c>
      <c r="C206">
        <v>85061184</v>
      </c>
      <c r="D206">
        <v>83782592</v>
      </c>
      <c r="E206">
        <v>117</v>
      </c>
      <c r="F206">
        <v>1</v>
      </c>
      <c r="G206">
        <v>1</v>
      </c>
      <c r="H206">
        <v>3</v>
      </c>
      <c r="I206" t="s">
        <v>120</v>
      </c>
      <c r="J206" t="s">
        <v>3</v>
      </c>
      <c r="K206" t="s">
        <v>135</v>
      </c>
      <c r="L206">
        <v>1346</v>
      </c>
      <c r="N206">
        <v>1009</v>
      </c>
      <c r="O206" t="s">
        <v>86</v>
      </c>
      <c r="P206" t="s">
        <v>86</v>
      </c>
      <c r="Q206">
        <v>1</v>
      </c>
      <c r="W206">
        <v>0</v>
      </c>
      <c r="X206">
        <v>-1204247626</v>
      </c>
      <c r="Y206">
        <f t="shared" si="61"/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1</v>
      </c>
      <c r="AJ206">
        <v>1</v>
      </c>
      <c r="AK206">
        <v>1</v>
      </c>
      <c r="AL206">
        <v>1</v>
      </c>
      <c r="AM206">
        <v>0</v>
      </c>
      <c r="AN206">
        <v>1</v>
      </c>
      <c r="AO206">
        <v>0</v>
      </c>
      <c r="AP206">
        <v>1</v>
      </c>
      <c r="AQ206">
        <v>0</v>
      </c>
      <c r="AR206">
        <v>0</v>
      </c>
      <c r="AS206" t="s">
        <v>3</v>
      </c>
      <c r="AT206">
        <v>0</v>
      </c>
      <c r="AU206" t="s">
        <v>3</v>
      </c>
      <c r="AV206">
        <v>0</v>
      </c>
      <c r="AW206">
        <v>2</v>
      </c>
      <c r="AX206">
        <v>85061220</v>
      </c>
      <c r="AY206">
        <v>1</v>
      </c>
      <c r="AZ206">
        <v>0</v>
      </c>
      <c r="BA206">
        <v>206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CV206">
        <v>0</v>
      </c>
      <c r="CW206">
        <v>0</v>
      </c>
      <c r="CX206">
        <f>ROUND(Y206*Source!I116,7)</f>
        <v>0</v>
      </c>
      <c r="CY206">
        <f t="shared" si="67"/>
        <v>0</v>
      </c>
      <c r="CZ206">
        <f t="shared" si="68"/>
        <v>0</v>
      </c>
      <c r="DA206">
        <f t="shared" si="69"/>
        <v>1</v>
      </c>
      <c r="DB206">
        <f t="shared" si="62"/>
        <v>0</v>
      </c>
      <c r="DC206">
        <f t="shared" si="63"/>
        <v>0</v>
      </c>
      <c r="DD206" t="s">
        <v>3</v>
      </c>
      <c r="DE206" t="s">
        <v>3</v>
      </c>
      <c r="DF206">
        <f t="shared" si="71"/>
        <v>0</v>
      </c>
      <c r="DG206">
        <f t="shared" si="64"/>
        <v>0</v>
      </c>
      <c r="DH206">
        <f t="shared" si="65"/>
        <v>0</v>
      </c>
      <c r="DI206">
        <f t="shared" si="66"/>
        <v>0</v>
      </c>
      <c r="DJ206">
        <f t="shared" si="70"/>
        <v>0</v>
      </c>
      <c r="DK206">
        <v>0</v>
      </c>
      <c r="DL206" t="s">
        <v>3</v>
      </c>
      <c r="DM206">
        <v>0</v>
      </c>
      <c r="DN206" t="s">
        <v>3</v>
      </c>
      <c r="DO206">
        <v>0</v>
      </c>
    </row>
    <row r="207" spans="1:119" x14ac:dyDescent="0.2">
      <c r="A207">
        <f>ROW(Source!A116)</f>
        <v>116</v>
      </c>
      <c r="B207">
        <v>85057623</v>
      </c>
      <c r="C207">
        <v>85061184</v>
      </c>
      <c r="D207">
        <v>83782625</v>
      </c>
      <c r="E207">
        <v>117</v>
      </c>
      <c r="F207">
        <v>1</v>
      </c>
      <c r="G207">
        <v>1</v>
      </c>
      <c r="H207">
        <v>3</v>
      </c>
      <c r="I207" t="s">
        <v>105</v>
      </c>
      <c r="J207" t="s">
        <v>3</v>
      </c>
      <c r="K207" t="s">
        <v>106</v>
      </c>
      <c r="L207">
        <v>1371</v>
      </c>
      <c r="N207">
        <v>1013</v>
      </c>
      <c r="O207" t="s">
        <v>43</v>
      </c>
      <c r="P207" t="s">
        <v>43</v>
      </c>
      <c r="Q207">
        <v>1</v>
      </c>
      <c r="W207">
        <v>0</v>
      </c>
      <c r="X207">
        <v>-320198552</v>
      </c>
      <c r="Y207">
        <f t="shared" si="61"/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1</v>
      </c>
      <c r="AJ207">
        <v>1</v>
      </c>
      <c r="AK207">
        <v>1</v>
      </c>
      <c r="AL207">
        <v>1</v>
      </c>
      <c r="AM207">
        <v>0</v>
      </c>
      <c r="AN207">
        <v>1</v>
      </c>
      <c r="AO207">
        <v>0</v>
      </c>
      <c r="AP207">
        <v>1</v>
      </c>
      <c r="AQ207">
        <v>0</v>
      </c>
      <c r="AR207">
        <v>0</v>
      </c>
      <c r="AS207" t="s">
        <v>3</v>
      </c>
      <c r="AT207">
        <v>0</v>
      </c>
      <c r="AU207" t="s">
        <v>3</v>
      </c>
      <c r="AV207">
        <v>0</v>
      </c>
      <c r="AW207">
        <v>2</v>
      </c>
      <c r="AX207">
        <v>85061221</v>
      </c>
      <c r="AY207">
        <v>1</v>
      </c>
      <c r="AZ207">
        <v>0</v>
      </c>
      <c r="BA207">
        <v>207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CV207">
        <v>0</v>
      </c>
      <c r="CW207">
        <v>0</v>
      </c>
      <c r="CX207">
        <f>ROUND(Y207*Source!I116,7)</f>
        <v>0</v>
      </c>
      <c r="CY207">
        <f t="shared" si="67"/>
        <v>0</v>
      </c>
      <c r="CZ207">
        <f t="shared" si="68"/>
        <v>0</v>
      </c>
      <c r="DA207">
        <f t="shared" si="69"/>
        <v>1</v>
      </c>
      <c r="DB207">
        <f t="shared" si="62"/>
        <v>0</v>
      </c>
      <c r="DC207">
        <f t="shared" si="63"/>
        <v>0</v>
      </c>
      <c r="DD207" t="s">
        <v>3</v>
      </c>
      <c r="DE207" t="s">
        <v>3</v>
      </c>
      <c r="DF207">
        <f t="shared" si="71"/>
        <v>0</v>
      </c>
      <c r="DG207">
        <f t="shared" si="64"/>
        <v>0</v>
      </c>
      <c r="DH207">
        <f t="shared" si="65"/>
        <v>0</v>
      </c>
      <c r="DI207">
        <f t="shared" si="66"/>
        <v>0</v>
      </c>
      <c r="DJ207">
        <f t="shared" si="70"/>
        <v>0</v>
      </c>
      <c r="DK207">
        <v>0</v>
      </c>
      <c r="DL207" t="s">
        <v>3</v>
      </c>
      <c r="DM207">
        <v>0</v>
      </c>
      <c r="DN207" t="s">
        <v>3</v>
      </c>
      <c r="DO207">
        <v>0</v>
      </c>
    </row>
    <row r="208" spans="1:119" x14ac:dyDescent="0.2">
      <c r="A208">
        <f>ROW(Source!A116)</f>
        <v>116</v>
      </c>
      <c r="B208">
        <v>85057623</v>
      </c>
      <c r="C208">
        <v>85061184</v>
      </c>
      <c r="D208">
        <v>83782629</v>
      </c>
      <c r="E208">
        <v>117</v>
      </c>
      <c r="F208">
        <v>1</v>
      </c>
      <c r="G208">
        <v>1</v>
      </c>
      <c r="H208">
        <v>3</v>
      </c>
      <c r="I208" t="s">
        <v>108</v>
      </c>
      <c r="J208" t="s">
        <v>3</v>
      </c>
      <c r="K208" t="s">
        <v>109</v>
      </c>
      <c r="L208">
        <v>1371</v>
      </c>
      <c r="N208">
        <v>1013</v>
      </c>
      <c r="O208" t="s">
        <v>43</v>
      </c>
      <c r="P208" t="s">
        <v>43</v>
      </c>
      <c r="Q208">
        <v>1</v>
      </c>
      <c r="W208">
        <v>0</v>
      </c>
      <c r="X208">
        <v>326010188</v>
      </c>
      <c r="Y208">
        <f t="shared" si="61"/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1</v>
      </c>
      <c r="AJ208">
        <v>1</v>
      </c>
      <c r="AK208">
        <v>1</v>
      </c>
      <c r="AL208">
        <v>1</v>
      </c>
      <c r="AM208">
        <v>0</v>
      </c>
      <c r="AN208">
        <v>1</v>
      </c>
      <c r="AO208">
        <v>0</v>
      </c>
      <c r="AP208">
        <v>1</v>
      </c>
      <c r="AQ208">
        <v>0</v>
      </c>
      <c r="AR208">
        <v>0</v>
      </c>
      <c r="AS208" t="s">
        <v>3</v>
      </c>
      <c r="AT208">
        <v>0</v>
      </c>
      <c r="AU208" t="s">
        <v>3</v>
      </c>
      <c r="AV208">
        <v>0</v>
      </c>
      <c r="AW208">
        <v>2</v>
      </c>
      <c r="AX208">
        <v>85061222</v>
      </c>
      <c r="AY208">
        <v>1</v>
      </c>
      <c r="AZ208">
        <v>0</v>
      </c>
      <c r="BA208">
        <v>208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0</v>
      </c>
      <c r="BT208">
        <v>0</v>
      </c>
      <c r="BU208">
        <v>0</v>
      </c>
      <c r="BV208">
        <v>0</v>
      </c>
      <c r="BW208">
        <v>0</v>
      </c>
      <c r="CV208">
        <v>0</v>
      </c>
      <c r="CW208">
        <v>0</v>
      </c>
      <c r="CX208">
        <f>ROUND(Y208*Source!I116,7)</f>
        <v>0</v>
      </c>
      <c r="CY208">
        <f t="shared" si="67"/>
        <v>0</v>
      </c>
      <c r="CZ208">
        <f t="shared" si="68"/>
        <v>0</v>
      </c>
      <c r="DA208">
        <f t="shared" si="69"/>
        <v>1</v>
      </c>
      <c r="DB208">
        <f t="shared" si="62"/>
        <v>0</v>
      </c>
      <c r="DC208">
        <f t="shared" si="63"/>
        <v>0</v>
      </c>
      <c r="DD208" t="s">
        <v>3</v>
      </c>
      <c r="DE208" t="s">
        <v>3</v>
      </c>
      <c r="DF208">
        <f t="shared" si="71"/>
        <v>0</v>
      </c>
      <c r="DG208">
        <f t="shared" si="64"/>
        <v>0</v>
      </c>
      <c r="DH208">
        <f t="shared" si="65"/>
        <v>0</v>
      </c>
      <c r="DI208">
        <f t="shared" si="66"/>
        <v>0</v>
      </c>
      <c r="DJ208">
        <f t="shared" si="70"/>
        <v>0</v>
      </c>
      <c r="DK208">
        <v>0</v>
      </c>
      <c r="DL208" t="s">
        <v>3</v>
      </c>
      <c r="DM208">
        <v>0</v>
      </c>
      <c r="DN208" t="s">
        <v>3</v>
      </c>
      <c r="DO208">
        <v>0</v>
      </c>
    </row>
    <row r="209" spans="1:119" x14ac:dyDescent="0.2">
      <c r="A209">
        <f>ROW(Source!A136)</f>
        <v>136</v>
      </c>
      <c r="B209">
        <v>85057682</v>
      </c>
      <c r="C209">
        <v>85061233</v>
      </c>
      <c r="D209">
        <v>77306356</v>
      </c>
      <c r="E209">
        <v>114</v>
      </c>
      <c r="F209">
        <v>1</v>
      </c>
      <c r="G209">
        <v>1</v>
      </c>
      <c r="H209">
        <v>1</v>
      </c>
      <c r="I209" t="s">
        <v>591</v>
      </c>
      <c r="J209" t="s">
        <v>3</v>
      </c>
      <c r="K209" t="s">
        <v>592</v>
      </c>
      <c r="L209">
        <v>1191</v>
      </c>
      <c r="N209">
        <v>1013</v>
      </c>
      <c r="O209" t="s">
        <v>593</v>
      </c>
      <c r="P209" t="s">
        <v>593</v>
      </c>
      <c r="Q209">
        <v>1</v>
      </c>
      <c r="W209">
        <v>0</v>
      </c>
      <c r="X209">
        <v>32079103</v>
      </c>
      <c r="Y209">
        <f t="shared" si="61"/>
        <v>3.06</v>
      </c>
      <c r="AA209">
        <v>0</v>
      </c>
      <c r="AB209">
        <v>0</v>
      </c>
      <c r="AC209">
        <v>0</v>
      </c>
      <c r="AD209">
        <v>748.18</v>
      </c>
      <c r="AE209">
        <v>0</v>
      </c>
      <c r="AF209">
        <v>0</v>
      </c>
      <c r="AG209">
        <v>0</v>
      </c>
      <c r="AH209">
        <v>748.18</v>
      </c>
      <c r="AI209">
        <v>1</v>
      </c>
      <c r="AJ209">
        <v>1</v>
      </c>
      <c r="AK209">
        <v>1</v>
      </c>
      <c r="AL209">
        <v>1</v>
      </c>
      <c r="AM209">
        <v>-2</v>
      </c>
      <c r="AN209">
        <v>0</v>
      </c>
      <c r="AO209">
        <v>0</v>
      </c>
      <c r="AP209">
        <v>1</v>
      </c>
      <c r="AQ209">
        <v>1</v>
      </c>
      <c r="AR209">
        <v>0</v>
      </c>
      <c r="AS209" t="s">
        <v>3</v>
      </c>
      <c r="AT209">
        <v>3.06</v>
      </c>
      <c r="AU209" t="s">
        <v>3</v>
      </c>
      <c r="AV209">
        <v>1</v>
      </c>
      <c r="AW209">
        <v>2</v>
      </c>
      <c r="AX209">
        <v>85061252</v>
      </c>
      <c r="AY209">
        <v>2</v>
      </c>
      <c r="AZ209">
        <v>131072</v>
      </c>
      <c r="BA209">
        <v>209</v>
      </c>
      <c r="BB209">
        <v>1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0</v>
      </c>
      <c r="BM209">
        <v>2289.4308000000001</v>
      </c>
      <c r="BN209">
        <v>3.06</v>
      </c>
      <c r="BO209">
        <v>0</v>
      </c>
      <c r="BP209">
        <v>1</v>
      </c>
      <c r="BQ209">
        <v>0</v>
      </c>
      <c r="BR209">
        <v>0</v>
      </c>
      <c r="BS209">
        <v>0</v>
      </c>
      <c r="BT209">
        <v>2289.4308000000001</v>
      </c>
      <c r="BU209">
        <v>3.06</v>
      </c>
      <c r="BV209">
        <v>0</v>
      </c>
      <c r="BW209">
        <v>1</v>
      </c>
      <c r="CU209">
        <f>ROUND(AT209*Source!I136*AH209*AL209,2)</f>
        <v>0</v>
      </c>
      <c r="CV209">
        <f>ROUND(Y209*Source!I136,7)</f>
        <v>0</v>
      </c>
      <c r="CW209">
        <v>0</v>
      </c>
      <c r="CX209">
        <f>ROUND(Y209*Source!I136,7)</f>
        <v>0</v>
      </c>
      <c r="CY209">
        <f>AD209</f>
        <v>748.18</v>
      </c>
      <c r="CZ209">
        <f>AH209</f>
        <v>748.18</v>
      </c>
      <c r="DA209">
        <f>AL209</f>
        <v>1</v>
      </c>
      <c r="DB209">
        <f t="shared" si="62"/>
        <v>2289.4299999999998</v>
      </c>
      <c r="DC209">
        <f t="shared" si="63"/>
        <v>0</v>
      </c>
      <c r="DD209" t="s">
        <v>3</v>
      </c>
      <c r="DE209" t="s">
        <v>3</v>
      </c>
      <c r="DF209">
        <f t="shared" si="71"/>
        <v>0</v>
      </c>
      <c r="DG209">
        <f t="shared" si="64"/>
        <v>0</v>
      </c>
      <c r="DH209">
        <f t="shared" si="65"/>
        <v>0</v>
      </c>
      <c r="DI209">
        <f t="shared" si="66"/>
        <v>0</v>
      </c>
      <c r="DJ209">
        <f>DI209</f>
        <v>0</v>
      </c>
      <c r="DK209">
        <v>1</v>
      </c>
      <c r="DL209" t="s">
        <v>3</v>
      </c>
      <c r="DM209">
        <v>0</v>
      </c>
      <c r="DN209" t="s">
        <v>3</v>
      </c>
      <c r="DO209">
        <v>0</v>
      </c>
    </row>
    <row r="210" spans="1:119" x14ac:dyDescent="0.2">
      <c r="A210">
        <f>ROW(Source!A136)</f>
        <v>136</v>
      </c>
      <c r="B210">
        <v>85057682</v>
      </c>
      <c r="C210">
        <v>85061233</v>
      </c>
      <c r="D210">
        <v>77306545</v>
      </c>
      <c r="E210">
        <v>114</v>
      </c>
      <c r="F210">
        <v>1</v>
      </c>
      <c r="G210">
        <v>1</v>
      </c>
      <c r="H210">
        <v>1</v>
      </c>
      <c r="I210" t="s">
        <v>601</v>
      </c>
      <c r="J210" t="s">
        <v>3</v>
      </c>
      <c r="K210" t="s">
        <v>602</v>
      </c>
      <c r="L210">
        <v>1191</v>
      </c>
      <c r="N210">
        <v>1013</v>
      </c>
      <c r="O210" t="s">
        <v>593</v>
      </c>
      <c r="P210" t="s">
        <v>593</v>
      </c>
      <c r="Q210">
        <v>1</v>
      </c>
      <c r="W210">
        <v>0</v>
      </c>
      <c r="X210">
        <v>-1417349443</v>
      </c>
      <c r="Y210">
        <f t="shared" si="61"/>
        <v>0.87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1</v>
      </c>
      <c r="AJ210">
        <v>1</v>
      </c>
      <c r="AK210">
        <v>1</v>
      </c>
      <c r="AL210">
        <v>1</v>
      </c>
      <c r="AM210">
        <v>-2</v>
      </c>
      <c r="AN210">
        <v>0</v>
      </c>
      <c r="AO210">
        <v>0</v>
      </c>
      <c r="AP210">
        <v>1</v>
      </c>
      <c r="AQ210">
        <v>1</v>
      </c>
      <c r="AR210">
        <v>0</v>
      </c>
      <c r="AS210" t="s">
        <v>3</v>
      </c>
      <c r="AT210">
        <v>0.87</v>
      </c>
      <c r="AU210" t="s">
        <v>3</v>
      </c>
      <c r="AV210">
        <v>2</v>
      </c>
      <c r="AW210">
        <v>2</v>
      </c>
      <c r="AX210">
        <v>85061253</v>
      </c>
      <c r="AY210">
        <v>1</v>
      </c>
      <c r="AZ210">
        <v>0</v>
      </c>
      <c r="BA210">
        <v>210</v>
      </c>
      <c r="BB210">
        <v>1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0</v>
      </c>
      <c r="BT210">
        <v>0</v>
      </c>
      <c r="BU210">
        <v>0</v>
      </c>
      <c r="BV210">
        <v>0</v>
      </c>
      <c r="BW210">
        <v>0</v>
      </c>
      <c r="CV210">
        <v>0</v>
      </c>
      <c r="CW210">
        <v>0</v>
      </c>
      <c r="CX210">
        <f>ROUND(Y210*Source!I136,7)</f>
        <v>0</v>
      </c>
      <c r="CY210">
        <f>AD210</f>
        <v>0</v>
      </c>
      <c r="CZ210">
        <f>AH210</f>
        <v>0</v>
      </c>
      <c r="DA210">
        <f>AL210</f>
        <v>1</v>
      </c>
      <c r="DB210">
        <f t="shared" si="62"/>
        <v>0</v>
      </c>
      <c r="DC210">
        <f t="shared" si="63"/>
        <v>0</v>
      </c>
      <c r="DD210" t="s">
        <v>3</v>
      </c>
      <c r="DE210" t="s">
        <v>3</v>
      </c>
      <c r="DF210">
        <f t="shared" si="71"/>
        <v>0</v>
      </c>
      <c r="DG210">
        <f t="shared" si="64"/>
        <v>0</v>
      </c>
      <c r="DH210">
        <f t="shared" si="65"/>
        <v>0</v>
      </c>
      <c r="DI210">
        <f t="shared" si="66"/>
        <v>0</v>
      </c>
      <c r="DJ210">
        <f>DI210</f>
        <v>0</v>
      </c>
      <c r="DK210">
        <v>0</v>
      </c>
      <c r="DL210" t="s">
        <v>3</v>
      </c>
      <c r="DM210">
        <v>0</v>
      </c>
      <c r="DN210" t="s">
        <v>3</v>
      </c>
      <c r="DO210">
        <v>0</v>
      </c>
    </row>
    <row r="211" spans="1:119" x14ac:dyDescent="0.2">
      <c r="A211">
        <f>ROW(Source!A136)</f>
        <v>136</v>
      </c>
      <c r="B211">
        <v>85057682</v>
      </c>
      <c r="C211">
        <v>85061233</v>
      </c>
      <c r="D211">
        <v>77430875</v>
      </c>
      <c r="E211">
        <v>1</v>
      </c>
      <c r="F211">
        <v>1</v>
      </c>
      <c r="G211">
        <v>1</v>
      </c>
      <c r="H211">
        <v>2</v>
      </c>
      <c r="I211" t="s">
        <v>631</v>
      </c>
      <c r="J211" t="s">
        <v>632</v>
      </c>
      <c r="K211" t="s">
        <v>633</v>
      </c>
      <c r="L211">
        <v>1368</v>
      </c>
      <c r="N211">
        <v>1011</v>
      </c>
      <c r="O211" t="s">
        <v>606</v>
      </c>
      <c r="P211" t="s">
        <v>606</v>
      </c>
      <c r="Q211">
        <v>1</v>
      </c>
      <c r="W211">
        <v>0</v>
      </c>
      <c r="X211">
        <v>1146632698</v>
      </c>
      <c r="Y211">
        <f t="shared" si="61"/>
        <v>0.68</v>
      </c>
      <c r="AA211">
        <v>0</v>
      </c>
      <c r="AB211">
        <v>2736.29</v>
      </c>
      <c r="AC211">
        <v>932.95</v>
      </c>
      <c r="AD211">
        <v>0</v>
      </c>
      <c r="AE211">
        <v>0</v>
      </c>
      <c r="AF211">
        <v>2088.77</v>
      </c>
      <c r="AG211">
        <v>932.95</v>
      </c>
      <c r="AH211">
        <v>0</v>
      </c>
      <c r="AI211">
        <v>1</v>
      </c>
      <c r="AJ211">
        <v>1.31</v>
      </c>
      <c r="AK211">
        <v>1</v>
      </c>
      <c r="AL211">
        <v>1</v>
      </c>
      <c r="AM211">
        <v>2</v>
      </c>
      <c r="AN211">
        <v>0</v>
      </c>
      <c r="AO211">
        <v>0</v>
      </c>
      <c r="AP211">
        <v>1</v>
      </c>
      <c r="AQ211">
        <v>1</v>
      </c>
      <c r="AR211">
        <v>0</v>
      </c>
      <c r="AS211" t="s">
        <v>3</v>
      </c>
      <c r="AT211">
        <v>0.68</v>
      </c>
      <c r="AU211" t="s">
        <v>3</v>
      </c>
      <c r="AV211">
        <v>1</v>
      </c>
      <c r="AW211">
        <v>2</v>
      </c>
      <c r="AX211">
        <v>85061254</v>
      </c>
      <c r="AY211">
        <v>2</v>
      </c>
      <c r="AZ211">
        <v>65536</v>
      </c>
      <c r="BA211">
        <v>211</v>
      </c>
      <c r="BB211">
        <v>1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1420.3636000000001</v>
      </c>
      <c r="BL211">
        <v>634.40600000000006</v>
      </c>
      <c r="BM211">
        <v>0</v>
      </c>
      <c r="BN211">
        <v>0</v>
      </c>
      <c r="BO211">
        <v>0.68</v>
      </c>
      <c r="BP211">
        <v>1</v>
      </c>
      <c r="BQ211">
        <v>0</v>
      </c>
      <c r="BR211">
        <v>1420.3636000000001</v>
      </c>
      <c r="BS211">
        <v>634.40600000000006</v>
      </c>
      <c r="BT211">
        <v>0</v>
      </c>
      <c r="BU211">
        <v>0</v>
      </c>
      <c r="BV211">
        <v>0.68</v>
      </c>
      <c r="BW211">
        <v>1</v>
      </c>
      <c r="CV211">
        <v>0</v>
      </c>
      <c r="CW211">
        <f>ROUND(Y211*Source!I136*DO211,7)</f>
        <v>0</v>
      </c>
      <c r="CX211">
        <f>ROUND(Y211*Source!I136,7)</f>
        <v>0</v>
      </c>
      <c r="CY211">
        <f>AB211</f>
        <v>2736.29</v>
      </c>
      <c r="CZ211">
        <f>AF211</f>
        <v>2088.77</v>
      </c>
      <c r="DA211">
        <f>AJ211</f>
        <v>1.31</v>
      </c>
      <c r="DB211">
        <f t="shared" si="62"/>
        <v>1420.36</v>
      </c>
      <c r="DC211">
        <f t="shared" si="63"/>
        <v>634.41</v>
      </c>
      <c r="DD211" t="s">
        <v>3</v>
      </c>
      <c r="DE211" t="s">
        <v>3</v>
      </c>
      <c r="DF211">
        <f t="shared" si="71"/>
        <v>0</v>
      </c>
      <c r="DG211">
        <f>ROUND(ROUND(AF211*AJ211,2)*CX211,2)</f>
        <v>0</v>
      </c>
      <c r="DH211">
        <f t="shared" si="65"/>
        <v>0</v>
      </c>
      <c r="DI211">
        <f t="shared" si="66"/>
        <v>0</v>
      </c>
      <c r="DJ211">
        <f>DG211+DH211</f>
        <v>0</v>
      </c>
      <c r="DK211">
        <v>0</v>
      </c>
      <c r="DL211" t="s">
        <v>616</v>
      </c>
      <c r="DM211">
        <v>5</v>
      </c>
      <c r="DN211" t="s">
        <v>593</v>
      </c>
      <c r="DO211">
        <v>1</v>
      </c>
    </row>
    <row r="212" spans="1:119" x14ac:dyDescent="0.2">
      <c r="A212">
        <f>ROW(Source!A136)</f>
        <v>136</v>
      </c>
      <c r="B212">
        <v>85057682</v>
      </c>
      <c r="C212">
        <v>85061233</v>
      </c>
      <c r="D212">
        <v>77431879</v>
      </c>
      <c r="E212">
        <v>1</v>
      </c>
      <c r="F212">
        <v>1</v>
      </c>
      <c r="G212">
        <v>1</v>
      </c>
      <c r="H212">
        <v>2</v>
      </c>
      <c r="I212" t="s">
        <v>634</v>
      </c>
      <c r="J212" t="s">
        <v>635</v>
      </c>
      <c r="K212" t="s">
        <v>636</v>
      </c>
      <c r="L212">
        <v>1368</v>
      </c>
      <c r="N212">
        <v>1011</v>
      </c>
      <c r="O212" t="s">
        <v>606</v>
      </c>
      <c r="P212" t="s">
        <v>606</v>
      </c>
      <c r="Q212">
        <v>1</v>
      </c>
      <c r="W212">
        <v>0</v>
      </c>
      <c r="X212">
        <v>-1152394969</v>
      </c>
      <c r="Y212">
        <f t="shared" si="61"/>
        <v>0.19</v>
      </c>
      <c r="AA212">
        <v>0</v>
      </c>
      <c r="AB212">
        <v>641.70000000000005</v>
      </c>
      <c r="AC212">
        <v>811.79</v>
      </c>
      <c r="AD212">
        <v>0</v>
      </c>
      <c r="AE212">
        <v>0</v>
      </c>
      <c r="AF212">
        <v>641.70000000000005</v>
      </c>
      <c r="AG212">
        <v>811.79</v>
      </c>
      <c r="AH212">
        <v>0</v>
      </c>
      <c r="AI212">
        <v>1</v>
      </c>
      <c r="AJ212">
        <v>1</v>
      </c>
      <c r="AK212">
        <v>1</v>
      </c>
      <c r="AL212">
        <v>1</v>
      </c>
      <c r="AM212">
        <v>-2</v>
      </c>
      <c r="AN212">
        <v>0</v>
      </c>
      <c r="AO212">
        <v>0</v>
      </c>
      <c r="AP212">
        <v>1</v>
      </c>
      <c r="AQ212">
        <v>1</v>
      </c>
      <c r="AR212">
        <v>0</v>
      </c>
      <c r="AS212" t="s">
        <v>3</v>
      </c>
      <c r="AT212">
        <v>0.19</v>
      </c>
      <c r="AU212" t="s">
        <v>3</v>
      </c>
      <c r="AV212">
        <v>1</v>
      </c>
      <c r="AW212">
        <v>2</v>
      </c>
      <c r="AX212">
        <v>85061255</v>
      </c>
      <c r="AY212">
        <v>1</v>
      </c>
      <c r="AZ212">
        <v>0</v>
      </c>
      <c r="BA212">
        <v>212</v>
      </c>
      <c r="BB212">
        <v>1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121.92300000000002</v>
      </c>
      <c r="BL212">
        <v>154.24009999999998</v>
      </c>
      <c r="BM212">
        <v>0</v>
      </c>
      <c r="BN212">
        <v>0</v>
      </c>
      <c r="BO212">
        <v>0.19</v>
      </c>
      <c r="BP212">
        <v>1</v>
      </c>
      <c r="BQ212">
        <v>0</v>
      </c>
      <c r="BR212">
        <v>121.92300000000002</v>
      </c>
      <c r="BS212">
        <v>154.24009999999998</v>
      </c>
      <c r="BT212">
        <v>0</v>
      </c>
      <c r="BU212">
        <v>0</v>
      </c>
      <c r="BV212">
        <v>0.19</v>
      </c>
      <c r="BW212">
        <v>1</v>
      </c>
      <c r="CV212">
        <v>0</v>
      </c>
      <c r="CW212">
        <f>ROUND(Y212*Source!I136*DO212,7)</f>
        <v>0</v>
      </c>
      <c r="CX212">
        <f>ROUND(Y212*Source!I136,7)</f>
        <v>0</v>
      </c>
      <c r="CY212">
        <f>AB212</f>
        <v>641.70000000000005</v>
      </c>
      <c r="CZ212">
        <f>AF212</f>
        <v>641.70000000000005</v>
      </c>
      <c r="DA212">
        <f>AJ212</f>
        <v>1</v>
      </c>
      <c r="DB212">
        <f t="shared" si="62"/>
        <v>121.92</v>
      </c>
      <c r="DC212">
        <f t="shared" si="63"/>
        <v>154.24</v>
      </c>
      <c r="DD212" t="s">
        <v>3</v>
      </c>
      <c r="DE212" t="s">
        <v>3</v>
      </c>
      <c r="DF212">
        <f t="shared" si="71"/>
        <v>0</v>
      </c>
      <c r="DG212">
        <f t="shared" ref="DG212:DG228" si="72">ROUND(ROUND(AF212,2)*CX212,2)</f>
        <v>0</v>
      </c>
      <c r="DH212">
        <f t="shared" si="65"/>
        <v>0</v>
      </c>
      <c r="DI212">
        <f t="shared" si="66"/>
        <v>0</v>
      </c>
      <c r="DJ212">
        <f>DG212+DH212</f>
        <v>0</v>
      </c>
      <c r="DK212">
        <v>1</v>
      </c>
      <c r="DL212" t="s">
        <v>630</v>
      </c>
      <c r="DM212">
        <v>4</v>
      </c>
      <c r="DN212" t="s">
        <v>593</v>
      </c>
      <c r="DO212">
        <v>1</v>
      </c>
    </row>
    <row r="213" spans="1:119" x14ac:dyDescent="0.2">
      <c r="A213">
        <f>ROW(Source!A136)</f>
        <v>136</v>
      </c>
      <c r="B213">
        <v>85057682</v>
      </c>
      <c r="C213">
        <v>85061233</v>
      </c>
      <c r="D213">
        <v>77375900</v>
      </c>
      <c r="E213">
        <v>1</v>
      </c>
      <c r="F213">
        <v>1</v>
      </c>
      <c r="G213">
        <v>1</v>
      </c>
      <c r="H213">
        <v>3</v>
      </c>
      <c r="I213" t="s">
        <v>637</v>
      </c>
      <c r="J213" t="s">
        <v>657</v>
      </c>
      <c r="K213" t="s">
        <v>639</v>
      </c>
      <c r="L213">
        <v>1346</v>
      </c>
      <c r="N213">
        <v>1009</v>
      </c>
      <c r="O213" t="s">
        <v>86</v>
      </c>
      <c r="P213" t="s">
        <v>86</v>
      </c>
      <c r="Q213">
        <v>1</v>
      </c>
      <c r="W213">
        <v>0</v>
      </c>
      <c r="X213">
        <v>-1628490559</v>
      </c>
      <c r="Y213">
        <f t="shared" si="61"/>
        <v>0.1</v>
      </c>
      <c r="AA213">
        <v>381.26</v>
      </c>
      <c r="AB213">
        <v>0</v>
      </c>
      <c r="AC213">
        <v>0</v>
      </c>
      <c r="AD213">
        <v>0</v>
      </c>
      <c r="AE213">
        <v>238.29</v>
      </c>
      <c r="AF213">
        <v>0</v>
      </c>
      <c r="AG213">
        <v>0</v>
      </c>
      <c r="AH213">
        <v>0</v>
      </c>
      <c r="AI213">
        <v>1.6</v>
      </c>
      <c r="AJ213">
        <v>1</v>
      </c>
      <c r="AK213">
        <v>1</v>
      </c>
      <c r="AL213">
        <v>1</v>
      </c>
      <c r="AM213">
        <v>2</v>
      </c>
      <c r="AN213">
        <v>0</v>
      </c>
      <c r="AO213">
        <v>0</v>
      </c>
      <c r="AP213">
        <v>1</v>
      </c>
      <c r="AQ213">
        <v>1</v>
      </c>
      <c r="AR213">
        <v>0</v>
      </c>
      <c r="AS213" t="s">
        <v>3</v>
      </c>
      <c r="AT213">
        <v>0.1</v>
      </c>
      <c r="AU213" t="s">
        <v>3</v>
      </c>
      <c r="AV213">
        <v>0</v>
      </c>
      <c r="AW213">
        <v>2</v>
      </c>
      <c r="AX213">
        <v>85061256</v>
      </c>
      <c r="AY213">
        <v>1</v>
      </c>
      <c r="AZ213">
        <v>0</v>
      </c>
      <c r="BA213">
        <v>213</v>
      </c>
      <c r="BB213">
        <v>1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23.829000000000001</v>
      </c>
      <c r="BK213">
        <v>0</v>
      </c>
      <c r="BL213">
        <v>0</v>
      </c>
      <c r="BM213">
        <v>0</v>
      </c>
      <c r="BN213">
        <v>0</v>
      </c>
      <c r="BO213">
        <v>0</v>
      </c>
      <c r="BP213">
        <v>1</v>
      </c>
      <c r="BQ213">
        <v>23.829000000000001</v>
      </c>
      <c r="BR213">
        <v>0</v>
      </c>
      <c r="BS213">
        <v>0</v>
      </c>
      <c r="BT213">
        <v>0</v>
      </c>
      <c r="BU213">
        <v>0</v>
      </c>
      <c r="BV213">
        <v>0</v>
      </c>
      <c r="BW213">
        <v>1</v>
      </c>
      <c r="CV213">
        <v>0</v>
      </c>
      <c r="CW213">
        <v>0</v>
      </c>
      <c r="CX213">
        <f>ROUND(Y213*Source!I136,7)</f>
        <v>0</v>
      </c>
      <c r="CY213">
        <f t="shared" ref="CY213:CY226" si="73">AA213</f>
        <v>381.26</v>
      </c>
      <c r="CZ213">
        <f t="shared" ref="CZ213:CZ226" si="74">AE213</f>
        <v>238.29</v>
      </c>
      <c r="DA213">
        <f t="shared" ref="DA213:DA226" si="75">AI213</f>
        <v>1.6</v>
      </c>
      <c r="DB213">
        <f t="shared" si="62"/>
        <v>23.83</v>
      </c>
      <c r="DC213">
        <f t="shared" si="63"/>
        <v>0</v>
      </c>
      <c r="DD213" t="s">
        <v>3</v>
      </c>
      <c r="DE213" t="s">
        <v>3</v>
      </c>
      <c r="DF213">
        <f>ROUND(ROUND(AE213*AI213,2)*CX213,2)</f>
        <v>0</v>
      </c>
      <c r="DG213">
        <f t="shared" si="72"/>
        <v>0</v>
      </c>
      <c r="DH213">
        <f t="shared" si="65"/>
        <v>0</v>
      </c>
      <c r="DI213">
        <f t="shared" si="66"/>
        <v>0</v>
      </c>
      <c r="DJ213">
        <f t="shared" ref="DJ213:DJ226" si="76">DF213</f>
        <v>0</v>
      </c>
      <c r="DK213">
        <v>0</v>
      </c>
      <c r="DL213" t="s">
        <v>3</v>
      </c>
      <c r="DM213">
        <v>0</v>
      </c>
      <c r="DN213" t="s">
        <v>3</v>
      </c>
      <c r="DO213">
        <v>0</v>
      </c>
    </row>
    <row r="214" spans="1:119" x14ac:dyDescent="0.2">
      <c r="A214">
        <f>ROW(Source!A136)</f>
        <v>136</v>
      </c>
      <c r="B214">
        <v>85057682</v>
      </c>
      <c r="C214">
        <v>85061233</v>
      </c>
      <c r="D214">
        <v>77375907</v>
      </c>
      <c r="E214">
        <v>1</v>
      </c>
      <c r="F214">
        <v>1</v>
      </c>
      <c r="G214">
        <v>1</v>
      </c>
      <c r="H214">
        <v>3</v>
      </c>
      <c r="I214" t="s">
        <v>640</v>
      </c>
      <c r="J214" t="s">
        <v>641</v>
      </c>
      <c r="K214" t="s">
        <v>642</v>
      </c>
      <c r="L214">
        <v>1346</v>
      </c>
      <c r="N214">
        <v>1009</v>
      </c>
      <c r="O214" t="s">
        <v>86</v>
      </c>
      <c r="P214" t="s">
        <v>86</v>
      </c>
      <c r="Q214">
        <v>1</v>
      </c>
      <c r="W214">
        <v>0</v>
      </c>
      <c r="X214">
        <v>-479354107</v>
      </c>
      <c r="Y214">
        <f t="shared" si="61"/>
        <v>0.03</v>
      </c>
      <c r="AA214">
        <v>93.65</v>
      </c>
      <c r="AB214">
        <v>0</v>
      </c>
      <c r="AC214">
        <v>0</v>
      </c>
      <c r="AD214">
        <v>0</v>
      </c>
      <c r="AE214">
        <v>58.53</v>
      </c>
      <c r="AF214">
        <v>0</v>
      </c>
      <c r="AG214">
        <v>0</v>
      </c>
      <c r="AH214">
        <v>0</v>
      </c>
      <c r="AI214">
        <v>1.6</v>
      </c>
      <c r="AJ214">
        <v>1</v>
      </c>
      <c r="AK214">
        <v>1</v>
      </c>
      <c r="AL214">
        <v>1</v>
      </c>
      <c r="AM214">
        <v>2</v>
      </c>
      <c r="AN214">
        <v>0</v>
      </c>
      <c r="AO214">
        <v>0</v>
      </c>
      <c r="AP214">
        <v>1</v>
      </c>
      <c r="AQ214">
        <v>1</v>
      </c>
      <c r="AR214">
        <v>0</v>
      </c>
      <c r="AS214" t="s">
        <v>3</v>
      </c>
      <c r="AT214">
        <v>0.03</v>
      </c>
      <c r="AU214" t="s">
        <v>3</v>
      </c>
      <c r="AV214">
        <v>0</v>
      </c>
      <c r="AW214">
        <v>2</v>
      </c>
      <c r="AX214">
        <v>85061257</v>
      </c>
      <c r="AY214">
        <v>1</v>
      </c>
      <c r="AZ214">
        <v>0</v>
      </c>
      <c r="BA214">
        <v>214</v>
      </c>
      <c r="BB214">
        <v>1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1.7559</v>
      </c>
      <c r="BK214">
        <v>0</v>
      </c>
      <c r="BL214">
        <v>0</v>
      </c>
      <c r="BM214">
        <v>0</v>
      </c>
      <c r="BN214">
        <v>0</v>
      </c>
      <c r="BO214">
        <v>0</v>
      </c>
      <c r="BP214">
        <v>1</v>
      </c>
      <c r="BQ214">
        <v>1.7559</v>
      </c>
      <c r="BR214">
        <v>0</v>
      </c>
      <c r="BS214">
        <v>0</v>
      </c>
      <c r="BT214">
        <v>0</v>
      </c>
      <c r="BU214">
        <v>0</v>
      </c>
      <c r="BV214">
        <v>0</v>
      </c>
      <c r="BW214">
        <v>1</v>
      </c>
      <c r="CV214">
        <v>0</v>
      </c>
      <c r="CW214">
        <v>0</v>
      </c>
      <c r="CX214">
        <f>ROUND(Y214*Source!I136,7)</f>
        <v>0</v>
      </c>
      <c r="CY214">
        <f t="shared" si="73"/>
        <v>93.65</v>
      </c>
      <c r="CZ214">
        <f t="shared" si="74"/>
        <v>58.53</v>
      </c>
      <c r="DA214">
        <f t="shared" si="75"/>
        <v>1.6</v>
      </c>
      <c r="DB214">
        <f t="shared" si="62"/>
        <v>1.76</v>
      </c>
      <c r="DC214">
        <f t="shared" si="63"/>
        <v>0</v>
      </c>
      <c r="DD214" t="s">
        <v>3</v>
      </c>
      <c r="DE214" t="s">
        <v>3</v>
      </c>
      <c r="DF214">
        <f>ROUND(ROUND(AE214*AI214,2)*CX214,2)</f>
        <v>0</v>
      </c>
      <c r="DG214">
        <f t="shared" si="72"/>
        <v>0</v>
      </c>
      <c r="DH214">
        <f t="shared" si="65"/>
        <v>0</v>
      </c>
      <c r="DI214">
        <f t="shared" si="66"/>
        <v>0</v>
      </c>
      <c r="DJ214">
        <f t="shared" si="76"/>
        <v>0</v>
      </c>
      <c r="DK214">
        <v>0</v>
      </c>
      <c r="DL214" t="s">
        <v>3</v>
      </c>
      <c r="DM214">
        <v>0</v>
      </c>
      <c r="DN214" t="s">
        <v>3</v>
      </c>
      <c r="DO214">
        <v>0</v>
      </c>
    </row>
    <row r="215" spans="1:119" x14ac:dyDescent="0.2">
      <c r="A215">
        <f>ROW(Source!A136)</f>
        <v>136</v>
      </c>
      <c r="B215">
        <v>85057682</v>
      </c>
      <c r="C215">
        <v>85061233</v>
      </c>
      <c r="D215">
        <v>77379558</v>
      </c>
      <c r="E215">
        <v>1</v>
      </c>
      <c r="F215">
        <v>1</v>
      </c>
      <c r="G215">
        <v>1</v>
      </c>
      <c r="H215">
        <v>3</v>
      </c>
      <c r="I215" t="s">
        <v>84</v>
      </c>
      <c r="J215" t="s">
        <v>87</v>
      </c>
      <c r="K215" t="s">
        <v>85</v>
      </c>
      <c r="L215">
        <v>1346</v>
      </c>
      <c r="N215">
        <v>1009</v>
      </c>
      <c r="O215" t="s">
        <v>86</v>
      </c>
      <c r="P215" t="s">
        <v>86</v>
      </c>
      <c r="Q215">
        <v>1</v>
      </c>
      <c r="W215">
        <v>0</v>
      </c>
      <c r="X215">
        <v>1181962216</v>
      </c>
      <c r="Y215">
        <f t="shared" si="61"/>
        <v>0</v>
      </c>
      <c r="AA215">
        <v>188.92</v>
      </c>
      <c r="AB215">
        <v>0</v>
      </c>
      <c r="AC215">
        <v>0</v>
      </c>
      <c r="AD215">
        <v>0</v>
      </c>
      <c r="AE215">
        <v>174.93</v>
      </c>
      <c r="AF215">
        <v>0</v>
      </c>
      <c r="AG215">
        <v>0</v>
      </c>
      <c r="AH215">
        <v>0</v>
      </c>
      <c r="AI215">
        <v>1.08</v>
      </c>
      <c r="AJ215">
        <v>1</v>
      </c>
      <c r="AK215">
        <v>1</v>
      </c>
      <c r="AL215">
        <v>1</v>
      </c>
      <c r="AM215">
        <v>2</v>
      </c>
      <c r="AN215">
        <v>1</v>
      </c>
      <c r="AO215">
        <v>0</v>
      </c>
      <c r="AP215">
        <v>1</v>
      </c>
      <c r="AQ215">
        <v>0</v>
      </c>
      <c r="AR215">
        <v>0</v>
      </c>
      <c r="AS215" t="s">
        <v>3</v>
      </c>
      <c r="AT215">
        <v>0</v>
      </c>
      <c r="AU215" t="s">
        <v>3</v>
      </c>
      <c r="AV215">
        <v>0</v>
      </c>
      <c r="AW215">
        <v>2</v>
      </c>
      <c r="AX215">
        <v>85061258</v>
      </c>
      <c r="AY215">
        <v>1</v>
      </c>
      <c r="AZ215">
        <v>0</v>
      </c>
      <c r="BA215">
        <v>215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0</v>
      </c>
      <c r="BN215">
        <v>0</v>
      </c>
      <c r="BO215">
        <v>0</v>
      </c>
      <c r="BP215">
        <v>0</v>
      </c>
      <c r="BQ215">
        <v>0</v>
      </c>
      <c r="BR215">
        <v>0</v>
      </c>
      <c r="BS215">
        <v>0</v>
      </c>
      <c r="BT215">
        <v>0</v>
      </c>
      <c r="BU215">
        <v>0</v>
      </c>
      <c r="BV215">
        <v>0</v>
      </c>
      <c r="BW215">
        <v>0</v>
      </c>
      <c r="CV215">
        <v>0</v>
      </c>
      <c r="CW215">
        <v>0</v>
      </c>
      <c r="CX215">
        <f>ROUND(Y215*Source!I136,7)</f>
        <v>0</v>
      </c>
      <c r="CY215">
        <f t="shared" si="73"/>
        <v>188.92</v>
      </c>
      <c r="CZ215">
        <f t="shared" si="74"/>
        <v>174.93</v>
      </c>
      <c r="DA215">
        <f t="shared" si="75"/>
        <v>1.08</v>
      </c>
      <c r="DB215">
        <f t="shared" si="62"/>
        <v>0</v>
      </c>
      <c r="DC215">
        <f t="shared" si="63"/>
        <v>0</v>
      </c>
      <c r="DD215" t="s">
        <v>3</v>
      </c>
      <c r="DE215" t="s">
        <v>3</v>
      </c>
      <c r="DF215">
        <f>ROUND(ROUND(AE215*AI215,2)*CX215,2)</f>
        <v>0</v>
      </c>
      <c r="DG215">
        <f t="shared" si="72"/>
        <v>0</v>
      </c>
      <c r="DH215">
        <f t="shared" si="65"/>
        <v>0</v>
      </c>
      <c r="DI215">
        <f t="shared" si="66"/>
        <v>0</v>
      </c>
      <c r="DJ215">
        <f t="shared" si="76"/>
        <v>0</v>
      </c>
      <c r="DK215">
        <v>0</v>
      </c>
      <c r="DL215" t="s">
        <v>3</v>
      </c>
      <c r="DM215">
        <v>0</v>
      </c>
      <c r="DN215" t="s">
        <v>3</v>
      </c>
      <c r="DO215">
        <v>0</v>
      </c>
    </row>
    <row r="216" spans="1:119" x14ac:dyDescent="0.2">
      <c r="A216">
        <f>ROW(Source!A136)</f>
        <v>136</v>
      </c>
      <c r="B216">
        <v>85057682</v>
      </c>
      <c r="C216">
        <v>85061233</v>
      </c>
      <c r="D216">
        <v>77380691</v>
      </c>
      <c r="E216">
        <v>1</v>
      </c>
      <c r="F216">
        <v>1</v>
      </c>
      <c r="G216">
        <v>1</v>
      </c>
      <c r="H216">
        <v>3</v>
      </c>
      <c r="I216" t="s">
        <v>643</v>
      </c>
      <c r="J216" t="s">
        <v>644</v>
      </c>
      <c r="K216" t="s">
        <v>645</v>
      </c>
      <c r="L216">
        <v>1346</v>
      </c>
      <c r="N216">
        <v>1009</v>
      </c>
      <c r="O216" t="s">
        <v>86</v>
      </c>
      <c r="P216" t="s">
        <v>86</v>
      </c>
      <c r="Q216">
        <v>1</v>
      </c>
      <c r="W216">
        <v>0</v>
      </c>
      <c r="X216">
        <v>-130701290</v>
      </c>
      <c r="Y216">
        <f t="shared" si="61"/>
        <v>0.02</v>
      </c>
      <c r="AA216">
        <v>86.41</v>
      </c>
      <c r="AB216">
        <v>0</v>
      </c>
      <c r="AC216">
        <v>0</v>
      </c>
      <c r="AD216">
        <v>0</v>
      </c>
      <c r="AE216">
        <v>56.11</v>
      </c>
      <c r="AF216">
        <v>0</v>
      </c>
      <c r="AG216">
        <v>0</v>
      </c>
      <c r="AH216">
        <v>0</v>
      </c>
      <c r="AI216">
        <v>1.54</v>
      </c>
      <c r="AJ216">
        <v>1</v>
      </c>
      <c r="AK216">
        <v>1</v>
      </c>
      <c r="AL216">
        <v>1</v>
      </c>
      <c r="AM216">
        <v>2</v>
      </c>
      <c r="AN216">
        <v>0</v>
      </c>
      <c r="AO216">
        <v>0</v>
      </c>
      <c r="AP216">
        <v>1</v>
      </c>
      <c r="AQ216">
        <v>1</v>
      </c>
      <c r="AR216">
        <v>0</v>
      </c>
      <c r="AS216" t="s">
        <v>3</v>
      </c>
      <c r="AT216">
        <v>0.02</v>
      </c>
      <c r="AU216" t="s">
        <v>3</v>
      </c>
      <c r="AV216">
        <v>0</v>
      </c>
      <c r="AW216">
        <v>2</v>
      </c>
      <c r="AX216">
        <v>85061259</v>
      </c>
      <c r="AY216">
        <v>1</v>
      </c>
      <c r="AZ216">
        <v>0</v>
      </c>
      <c r="BA216">
        <v>216</v>
      </c>
      <c r="BB216">
        <v>1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1.1222000000000001</v>
      </c>
      <c r="BK216">
        <v>0</v>
      </c>
      <c r="BL216">
        <v>0</v>
      </c>
      <c r="BM216">
        <v>0</v>
      </c>
      <c r="BN216">
        <v>0</v>
      </c>
      <c r="BO216">
        <v>0</v>
      </c>
      <c r="BP216">
        <v>1</v>
      </c>
      <c r="BQ216">
        <v>1.1222000000000001</v>
      </c>
      <c r="BR216">
        <v>0</v>
      </c>
      <c r="BS216">
        <v>0</v>
      </c>
      <c r="BT216">
        <v>0</v>
      </c>
      <c r="BU216">
        <v>0</v>
      </c>
      <c r="BV216">
        <v>0</v>
      </c>
      <c r="BW216">
        <v>1</v>
      </c>
      <c r="CV216">
        <v>0</v>
      </c>
      <c r="CW216">
        <v>0</v>
      </c>
      <c r="CX216">
        <f>ROUND(Y216*Source!I136,7)</f>
        <v>0</v>
      </c>
      <c r="CY216">
        <f t="shared" si="73"/>
        <v>86.41</v>
      </c>
      <c r="CZ216">
        <f t="shared" si="74"/>
        <v>56.11</v>
      </c>
      <c r="DA216">
        <f t="shared" si="75"/>
        <v>1.54</v>
      </c>
      <c r="DB216">
        <f t="shared" si="62"/>
        <v>1.1200000000000001</v>
      </c>
      <c r="DC216">
        <f t="shared" si="63"/>
        <v>0</v>
      </c>
      <c r="DD216" t="s">
        <v>3</v>
      </c>
      <c r="DE216" t="s">
        <v>3</v>
      </c>
      <c r="DF216">
        <f>ROUND(ROUND(AE216*AI216,2)*CX216,2)</f>
        <v>0</v>
      </c>
      <c r="DG216">
        <f t="shared" si="72"/>
        <v>0</v>
      </c>
      <c r="DH216">
        <f t="shared" si="65"/>
        <v>0</v>
      </c>
      <c r="DI216">
        <f t="shared" si="66"/>
        <v>0</v>
      </c>
      <c r="DJ216">
        <f t="shared" si="76"/>
        <v>0</v>
      </c>
      <c r="DK216">
        <v>0</v>
      </c>
      <c r="DL216" t="s">
        <v>3</v>
      </c>
      <c r="DM216">
        <v>0</v>
      </c>
      <c r="DN216" t="s">
        <v>3</v>
      </c>
      <c r="DO216">
        <v>0</v>
      </c>
    </row>
    <row r="217" spans="1:119" x14ac:dyDescent="0.2">
      <c r="A217">
        <f>ROW(Source!A136)</f>
        <v>136</v>
      </c>
      <c r="B217">
        <v>85057682</v>
      </c>
      <c r="C217">
        <v>85061233</v>
      </c>
      <c r="D217">
        <v>77307877</v>
      </c>
      <c r="E217">
        <v>114</v>
      </c>
      <c r="F217">
        <v>1</v>
      </c>
      <c r="G217">
        <v>1</v>
      </c>
      <c r="H217">
        <v>3</v>
      </c>
      <c r="I217" t="s">
        <v>89</v>
      </c>
      <c r="J217" t="s">
        <v>3</v>
      </c>
      <c r="K217" t="s">
        <v>90</v>
      </c>
      <c r="L217">
        <v>1371</v>
      </c>
      <c r="N217">
        <v>1013</v>
      </c>
      <c r="O217" t="s">
        <v>43</v>
      </c>
      <c r="P217" t="s">
        <v>43</v>
      </c>
      <c r="Q217">
        <v>1</v>
      </c>
      <c r="W217">
        <v>0</v>
      </c>
      <c r="X217">
        <v>457934895</v>
      </c>
      <c r="Y217">
        <f t="shared" si="61"/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1</v>
      </c>
      <c r="AJ217">
        <v>1</v>
      </c>
      <c r="AK217">
        <v>1</v>
      </c>
      <c r="AL217">
        <v>1</v>
      </c>
      <c r="AM217">
        <v>-2</v>
      </c>
      <c r="AN217">
        <v>1</v>
      </c>
      <c r="AO217">
        <v>0</v>
      </c>
      <c r="AP217">
        <v>1</v>
      </c>
      <c r="AQ217">
        <v>0</v>
      </c>
      <c r="AR217">
        <v>0</v>
      </c>
      <c r="AS217" t="s">
        <v>3</v>
      </c>
      <c r="AT217">
        <v>0</v>
      </c>
      <c r="AU217" t="s">
        <v>3</v>
      </c>
      <c r="AV217">
        <v>0</v>
      </c>
      <c r="AW217">
        <v>2</v>
      </c>
      <c r="AX217">
        <v>85061260</v>
      </c>
      <c r="AY217">
        <v>1</v>
      </c>
      <c r="AZ217">
        <v>0</v>
      </c>
      <c r="BA217">
        <v>217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0</v>
      </c>
      <c r="BL217">
        <v>0</v>
      </c>
      <c r="BM217">
        <v>0</v>
      </c>
      <c r="BN217">
        <v>0</v>
      </c>
      <c r="BO217">
        <v>0</v>
      </c>
      <c r="BP217">
        <v>0</v>
      </c>
      <c r="BQ217">
        <v>0</v>
      </c>
      <c r="BR217">
        <v>0</v>
      </c>
      <c r="BS217">
        <v>0</v>
      </c>
      <c r="BT217">
        <v>0</v>
      </c>
      <c r="BU217">
        <v>0</v>
      </c>
      <c r="BV217">
        <v>0</v>
      </c>
      <c r="BW217">
        <v>0</v>
      </c>
      <c r="CV217">
        <v>0</v>
      </c>
      <c r="CW217">
        <v>0</v>
      </c>
      <c r="CX217">
        <f>ROUND(Y217*Source!I136,7)</f>
        <v>0</v>
      </c>
      <c r="CY217">
        <f t="shared" si="73"/>
        <v>0</v>
      </c>
      <c r="CZ217">
        <f t="shared" si="74"/>
        <v>0</v>
      </c>
      <c r="DA217">
        <f t="shared" si="75"/>
        <v>1</v>
      </c>
      <c r="DB217">
        <f t="shared" si="62"/>
        <v>0</v>
      </c>
      <c r="DC217">
        <f t="shared" si="63"/>
        <v>0</v>
      </c>
      <c r="DD217" t="s">
        <v>3</v>
      </c>
      <c r="DE217" t="s">
        <v>3</v>
      </c>
      <c r="DF217">
        <f>ROUND(ROUND(AE217,2)*CX217,2)</f>
        <v>0</v>
      </c>
      <c r="DG217">
        <f t="shared" si="72"/>
        <v>0</v>
      </c>
      <c r="DH217">
        <f t="shared" si="65"/>
        <v>0</v>
      </c>
      <c r="DI217">
        <f t="shared" si="66"/>
        <v>0</v>
      </c>
      <c r="DJ217">
        <f t="shared" si="76"/>
        <v>0</v>
      </c>
      <c r="DK217">
        <v>0</v>
      </c>
      <c r="DL217" t="s">
        <v>3</v>
      </c>
      <c r="DM217">
        <v>0</v>
      </c>
      <c r="DN217" t="s">
        <v>3</v>
      </c>
      <c r="DO217">
        <v>0</v>
      </c>
    </row>
    <row r="218" spans="1:119" x14ac:dyDescent="0.2">
      <c r="A218">
        <f>ROW(Source!A136)</f>
        <v>136</v>
      </c>
      <c r="B218">
        <v>85057682</v>
      </c>
      <c r="C218">
        <v>85061233</v>
      </c>
      <c r="D218">
        <v>77308556</v>
      </c>
      <c r="E218">
        <v>114</v>
      </c>
      <c r="F218">
        <v>1</v>
      </c>
      <c r="G218">
        <v>1</v>
      </c>
      <c r="H218">
        <v>3</v>
      </c>
      <c r="I218" t="s">
        <v>92</v>
      </c>
      <c r="J218" t="s">
        <v>3</v>
      </c>
      <c r="K218" t="s">
        <v>93</v>
      </c>
      <c r="L218">
        <v>1348</v>
      </c>
      <c r="N218">
        <v>1009</v>
      </c>
      <c r="O218" t="s">
        <v>94</v>
      </c>
      <c r="P218" t="s">
        <v>94</v>
      </c>
      <c r="Q218">
        <v>1000</v>
      </c>
      <c r="W218">
        <v>0</v>
      </c>
      <c r="X218">
        <v>1602794472</v>
      </c>
      <c r="Y218">
        <f t="shared" si="61"/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1</v>
      </c>
      <c r="AJ218">
        <v>1</v>
      </c>
      <c r="AK218">
        <v>1</v>
      </c>
      <c r="AL218">
        <v>1</v>
      </c>
      <c r="AM218">
        <v>-2</v>
      </c>
      <c r="AN218">
        <v>1</v>
      </c>
      <c r="AO218">
        <v>0</v>
      </c>
      <c r="AP218">
        <v>1</v>
      </c>
      <c r="AQ218">
        <v>0</v>
      </c>
      <c r="AR218">
        <v>0</v>
      </c>
      <c r="AS218" t="s">
        <v>3</v>
      </c>
      <c r="AT218">
        <v>0</v>
      </c>
      <c r="AU218" t="s">
        <v>3</v>
      </c>
      <c r="AV218">
        <v>0</v>
      </c>
      <c r="AW218">
        <v>2</v>
      </c>
      <c r="AX218">
        <v>85061261</v>
      </c>
      <c r="AY218">
        <v>1</v>
      </c>
      <c r="AZ218">
        <v>0</v>
      </c>
      <c r="BA218">
        <v>218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0</v>
      </c>
      <c r="BL218">
        <v>0</v>
      </c>
      <c r="BM218">
        <v>0</v>
      </c>
      <c r="BN218">
        <v>0</v>
      </c>
      <c r="BO218">
        <v>0</v>
      </c>
      <c r="BP218">
        <v>0</v>
      </c>
      <c r="BQ218">
        <v>0</v>
      </c>
      <c r="BR218">
        <v>0</v>
      </c>
      <c r="BS218">
        <v>0</v>
      </c>
      <c r="BT218">
        <v>0</v>
      </c>
      <c r="BU218">
        <v>0</v>
      </c>
      <c r="BV218">
        <v>0</v>
      </c>
      <c r="BW218">
        <v>0</v>
      </c>
      <c r="CV218">
        <v>0</v>
      </c>
      <c r="CW218">
        <v>0</v>
      </c>
      <c r="CX218">
        <f>ROUND(Y218*Source!I136,7)</f>
        <v>0</v>
      </c>
      <c r="CY218">
        <f t="shared" si="73"/>
        <v>0</v>
      </c>
      <c r="CZ218">
        <f t="shared" si="74"/>
        <v>0</v>
      </c>
      <c r="DA218">
        <f t="shared" si="75"/>
        <v>1</v>
      </c>
      <c r="DB218">
        <f t="shared" si="62"/>
        <v>0</v>
      </c>
      <c r="DC218">
        <f t="shared" si="63"/>
        <v>0</v>
      </c>
      <c r="DD218" t="s">
        <v>3</v>
      </c>
      <c r="DE218" t="s">
        <v>3</v>
      </c>
      <c r="DF218">
        <f>ROUND(ROUND(AE218,2)*CX218,2)</f>
        <v>0</v>
      </c>
      <c r="DG218">
        <f t="shared" si="72"/>
        <v>0</v>
      </c>
      <c r="DH218">
        <f t="shared" si="65"/>
        <v>0</v>
      </c>
      <c r="DI218">
        <f t="shared" si="66"/>
        <v>0</v>
      </c>
      <c r="DJ218">
        <f t="shared" si="76"/>
        <v>0</v>
      </c>
      <c r="DK218">
        <v>0</v>
      </c>
      <c r="DL218" t="s">
        <v>3</v>
      </c>
      <c r="DM218">
        <v>0</v>
      </c>
      <c r="DN218" t="s">
        <v>3</v>
      </c>
      <c r="DO218">
        <v>0</v>
      </c>
    </row>
    <row r="219" spans="1:119" x14ac:dyDescent="0.2">
      <c r="A219">
        <f>ROW(Source!A136)</f>
        <v>136</v>
      </c>
      <c r="B219">
        <v>85057682</v>
      </c>
      <c r="C219">
        <v>85061233</v>
      </c>
      <c r="D219">
        <v>77308705</v>
      </c>
      <c r="E219">
        <v>114</v>
      </c>
      <c r="F219">
        <v>1</v>
      </c>
      <c r="G219">
        <v>1</v>
      </c>
      <c r="H219">
        <v>3</v>
      </c>
      <c r="I219" t="s">
        <v>96</v>
      </c>
      <c r="J219" t="s">
        <v>3</v>
      </c>
      <c r="K219" t="s">
        <v>97</v>
      </c>
      <c r="L219">
        <v>1346</v>
      </c>
      <c r="N219">
        <v>1009</v>
      </c>
      <c r="O219" t="s">
        <v>86</v>
      </c>
      <c r="P219" t="s">
        <v>86</v>
      </c>
      <c r="Q219">
        <v>1</v>
      </c>
      <c r="W219">
        <v>0</v>
      </c>
      <c r="X219">
        <v>-1111733769</v>
      </c>
      <c r="Y219">
        <f t="shared" si="61"/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1</v>
      </c>
      <c r="AJ219">
        <v>1</v>
      </c>
      <c r="AK219">
        <v>1</v>
      </c>
      <c r="AL219">
        <v>1</v>
      </c>
      <c r="AM219">
        <v>-2</v>
      </c>
      <c r="AN219">
        <v>1</v>
      </c>
      <c r="AO219">
        <v>0</v>
      </c>
      <c r="AP219">
        <v>1</v>
      </c>
      <c r="AQ219">
        <v>0</v>
      </c>
      <c r="AR219">
        <v>0</v>
      </c>
      <c r="AS219" t="s">
        <v>3</v>
      </c>
      <c r="AT219">
        <v>0</v>
      </c>
      <c r="AU219" t="s">
        <v>3</v>
      </c>
      <c r="AV219">
        <v>0</v>
      </c>
      <c r="AW219">
        <v>2</v>
      </c>
      <c r="AX219">
        <v>85061262</v>
      </c>
      <c r="AY219">
        <v>1</v>
      </c>
      <c r="AZ219">
        <v>0</v>
      </c>
      <c r="BA219">
        <v>219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0</v>
      </c>
      <c r="BM219">
        <v>0</v>
      </c>
      <c r="BN219">
        <v>0</v>
      </c>
      <c r="BO219">
        <v>0</v>
      </c>
      <c r="BP219">
        <v>0</v>
      </c>
      <c r="BQ219">
        <v>0</v>
      </c>
      <c r="BR219">
        <v>0</v>
      </c>
      <c r="BS219">
        <v>0</v>
      </c>
      <c r="BT219">
        <v>0</v>
      </c>
      <c r="BU219">
        <v>0</v>
      </c>
      <c r="BV219">
        <v>0</v>
      </c>
      <c r="BW219">
        <v>0</v>
      </c>
      <c r="CV219">
        <v>0</v>
      </c>
      <c r="CW219">
        <v>0</v>
      </c>
      <c r="CX219">
        <f>ROUND(Y219*Source!I136,7)</f>
        <v>0</v>
      </c>
      <c r="CY219">
        <f t="shared" si="73"/>
        <v>0</v>
      </c>
      <c r="CZ219">
        <f t="shared" si="74"/>
        <v>0</v>
      </c>
      <c r="DA219">
        <f t="shared" si="75"/>
        <v>1</v>
      </c>
      <c r="DB219">
        <f t="shared" si="62"/>
        <v>0</v>
      </c>
      <c r="DC219">
        <f t="shared" si="63"/>
        <v>0</v>
      </c>
      <c r="DD219" t="s">
        <v>3</v>
      </c>
      <c r="DE219" t="s">
        <v>3</v>
      </c>
      <c r="DF219">
        <f>ROUND(ROUND(AE219,2)*CX219,2)</f>
        <v>0</v>
      </c>
      <c r="DG219">
        <f t="shared" si="72"/>
        <v>0</v>
      </c>
      <c r="DH219">
        <f t="shared" si="65"/>
        <v>0</v>
      </c>
      <c r="DI219">
        <f t="shared" si="66"/>
        <v>0</v>
      </c>
      <c r="DJ219">
        <f t="shared" si="76"/>
        <v>0</v>
      </c>
      <c r="DK219">
        <v>0</v>
      </c>
      <c r="DL219" t="s">
        <v>3</v>
      </c>
      <c r="DM219">
        <v>0</v>
      </c>
      <c r="DN219" t="s">
        <v>3</v>
      </c>
      <c r="DO219">
        <v>0</v>
      </c>
    </row>
    <row r="220" spans="1:119" x14ac:dyDescent="0.2">
      <c r="A220">
        <f>ROW(Source!A136)</f>
        <v>136</v>
      </c>
      <c r="B220">
        <v>85057682</v>
      </c>
      <c r="C220">
        <v>85061233</v>
      </c>
      <c r="D220">
        <v>77309038</v>
      </c>
      <c r="E220">
        <v>114</v>
      </c>
      <c r="F220">
        <v>1</v>
      </c>
      <c r="G220">
        <v>1</v>
      </c>
      <c r="H220">
        <v>3</v>
      </c>
      <c r="I220" t="s">
        <v>99</v>
      </c>
      <c r="J220" t="s">
        <v>3</v>
      </c>
      <c r="K220" t="s">
        <v>100</v>
      </c>
      <c r="L220">
        <v>1348</v>
      </c>
      <c r="N220">
        <v>1009</v>
      </c>
      <c r="O220" t="s">
        <v>94</v>
      </c>
      <c r="P220" t="s">
        <v>94</v>
      </c>
      <c r="Q220">
        <v>1000</v>
      </c>
      <c r="W220">
        <v>0</v>
      </c>
      <c r="X220">
        <v>1613753229</v>
      </c>
      <c r="Y220">
        <f t="shared" si="61"/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1</v>
      </c>
      <c r="AJ220">
        <v>1</v>
      </c>
      <c r="AK220">
        <v>1</v>
      </c>
      <c r="AL220">
        <v>1</v>
      </c>
      <c r="AM220">
        <v>-2</v>
      </c>
      <c r="AN220">
        <v>1</v>
      </c>
      <c r="AO220">
        <v>0</v>
      </c>
      <c r="AP220">
        <v>1</v>
      </c>
      <c r="AQ220">
        <v>0</v>
      </c>
      <c r="AR220">
        <v>0</v>
      </c>
      <c r="AS220" t="s">
        <v>3</v>
      </c>
      <c r="AT220">
        <v>0</v>
      </c>
      <c r="AU220" t="s">
        <v>3</v>
      </c>
      <c r="AV220">
        <v>0</v>
      </c>
      <c r="AW220">
        <v>2</v>
      </c>
      <c r="AX220">
        <v>85061263</v>
      </c>
      <c r="AY220">
        <v>1</v>
      </c>
      <c r="AZ220">
        <v>0</v>
      </c>
      <c r="BA220">
        <v>220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0</v>
      </c>
      <c r="BM220">
        <v>0</v>
      </c>
      <c r="BN220">
        <v>0</v>
      </c>
      <c r="BO220">
        <v>0</v>
      </c>
      <c r="BP220">
        <v>0</v>
      </c>
      <c r="BQ220">
        <v>0</v>
      </c>
      <c r="BR220">
        <v>0</v>
      </c>
      <c r="BS220">
        <v>0</v>
      </c>
      <c r="BT220">
        <v>0</v>
      </c>
      <c r="BU220">
        <v>0</v>
      </c>
      <c r="BV220">
        <v>0</v>
      </c>
      <c r="BW220">
        <v>0</v>
      </c>
      <c r="CV220">
        <v>0</v>
      </c>
      <c r="CW220">
        <v>0</v>
      </c>
      <c r="CX220">
        <f>ROUND(Y220*Source!I136,7)</f>
        <v>0</v>
      </c>
      <c r="CY220">
        <f t="shared" si="73"/>
        <v>0</v>
      </c>
      <c r="CZ220">
        <f t="shared" si="74"/>
        <v>0</v>
      </c>
      <c r="DA220">
        <f t="shared" si="75"/>
        <v>1</v>
      </c>
      <c r="DB220">
        <f t="shared" si="62"/>
        <v>0</v>
      </c>
      <c r="DC220">
        <f t="shared" si="63"/>
        <v>0</v>
      </c>
      <c r="DD220" t="s">
        <v>3</v>
      </c>
      <c r="DE220" t="s">
        <v>3</v>
      </c>
      <c r="DF220">
        <f>ROUND(ROUND(AE220,2)*CX220,2)</f>
        <v>0</v>
      </c>
      <c r="DG220">
        <f t="shared" si="72"/>
        <v>0</v>
      </c>
      <c r="DH220">
        <f t="shared" si="65"/>
        <v>0</v>
      </c>
      <c r="DI220">
        <f t="shared" si="66"/>
        <v>0</v>
      </c>
      <c r="DJ220">
        <f t="shared" si="76"/>
        <v>0</v>
      </c>
      <c r="DK220">
        <v>0</v>
      </c>
      <c r="DL220" t="s">
        <v>3</v>
      </c>
      <c r="DM220">
        <v>0</v>
      </c>
      <c r="DN220" t="s">
        <v>3</v>
      </c>
      <c r="DO220">
        <v>0</v>
      </c>
    </row>
    <row r="221" spans="1:119" x14ac:dyDescent="0.2">
      <c r="A221">
        <f>ROW(Source!A136)</f>
        <v>136</v>
      </c>
      <c r="B221">
        <v>85057682</v>
      </c>
      <c r="C221">
        <v>85061233</v>
      </c>
      <c r="D221">
        <v>77397232</v>
      </c>
      <c r="E221">
        <v>1</v>
      </c>
      <c r="F221">
        <v>1</v>
      </c>
      <c r="G221">
        <v>1</v>
      </c>
      <c r="H221">
        <v>3</v>
      </c>
      <c r="I221" t="s">
        <v>646</v>
      </c>
      <c r="J221" t="s">
        <v>658</v>
      </c>
      <c r="K221" t="s">
        <v>648</v>
      </c>
      <c r="L221">
        <v>1348</v>
      </c>
      <c r="N221">
        <v>1009</v>
      </c>
      <c r="O221" t="s">
        <v>94</v>
      </c>
      <c r="P221" t="s">
        <v>94</v>
      </c>
      <c r="Q221">
        <v>1000</v>
      </c>
      <c r="W221">
        <v>0</v>
      </c>
      <c r="X221">
        <v>-460826109</v>
      </c>
      <c r="Y221">
        <f t="shared" si="61"/>
        <v>4.0000000000000002E-4</v>
      </c>
      <c r="AA221">
        <v>88222.16</v>
      </c>
      <c r="AB221">
        <v>0</v>
      </c>
      <c r="AC221">
        <v>0</v>
      </c>
      <c r="AD221">
        <v>0</v>
      </c>
      <c r="AE221">
        <v>61265.39</v>
      </c>
      <c r="AF221">
        <v>0</v>
      </c>
      <c r="AG221">
        <v>0</v>
      </c>
      <c r="AH221">
        <v>0</v>
      </c>
      <c r="AI221">
        <v>1.44</v>
      </c>
      <c r="AJ221">
        <v>1</v>
      </c>
      <c r="AK221">
        <v>1</v>
      </c>
      <c r="AL221">
        <v>1</v>
      </c>
      <c r="AM221">
        <v>2</v>
      </c>
      <c r="AN221">
        <v>0</v>
      </c>
      <c r="AO221">
        <v>0</v>
      </c>
      <c r="AP221">
        <v>1</v>
      </c>
      <c r="AQ221">
        <v>1</v>
      </c>
      <c r="AR221">
        <v>0</v>
      </c>
      <c r="AS221" t="s">
        <v>3</v>
      </c>
      <c r="AT221">
        <v>4.0000000000000002E-4</v>
      </c>
      <c r="AU221" t="s">
        <v>3</v>
      </c>
      <c r="AV221">
        <v>0</v>
      </c>
      <c r="AW221">
        <v>2</v>
      </c>
      <c r="AX221">
        <v>85061264</v>
      </c>
      <c r="AY221">
        <v>1</v>
      </c>
      <c r="AZ221">
        <v>0</v>
      </c>
      <c r="BA221">
        <v>221</v>
      </c>
      <c r="BB221">
        <v>1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24.506156000000001</v>
      </c>
      <c r="BK221">
        <v>0</v>
      </c>
      <c r="BL221">
        <v>0</v>
      </c>
      <c r="BM221">
        <v>0</v>
      </c>
      <c r="BN221">
        <v>0</v>
      </c>
      <c r="BO221">
        <v>0</v>
      </c>
      <c r="BP221">
        <v>1</v>
      </c>
      <c r="BQ221">
        <v>24.506156000000001</v>
      </c>
      <c r="BR221">
        <v>0</v>
      </c>
      <c r="BS221">
        <v>0</v>
      </c>
      <c r="BT221">
        <v>0</v>
      </c>
      <c r="BU221">
        <v>0</v>
      </c>
      <c r="BV221">
        <v>0</v>
      </c>
      <c r="BW221">
        <v>1</v>
      </c>
      <c r="CV221">
        <v>0</v>
      </c>
      <c r="CW221">
        <v>0</v>
      </c>
      <c r="CX221">
        <f>ROUND(Y221*Source!I136,7)</f>
        <v>0</v>
      </c>
      <c r="CY221">
        <f t="shared" si="73"/>
        <v>88222.16</v>
      </c>
      <c r="CZ221">
        <f t="shared" si="74"/>
        <v>61265.39</v>
      </c>
      <c r="DA221">
        <f t="shared" si="75"/>
        <v>1.44</v>
      </c>
      <c r="DB221">
        <f t="shared" si="62"/>
        <v>24.51</v>
      </c>
      <c r="DC221">
        <f t="shared" si="63"/>
        <v>0</v>
      </c>
      <c r="DD221" t="s">
        <v>3</v>
      </c>
      <c r="DE221" t="s">
        <v>3</v>
      </c>
      <c r="DF221">
        <f>ROUND(ROUND(AE221*AI221,2)*CX221,2)</f>
        <v>0</v>
      </c>
      <c r="DG221">
        <f t="shared" si="72"/>
        <v>0</v>
      </c>
      <c r="DH221">
        <f t="shared" si="65"/>
        <v>0</v>
      </c>
      <c r="DI221">
        <f t="shared" si="66"/>
        <v>0</v>
      </c>
      <c r="DJ221">
        <f t="shared" si="76"/>
        <v>0</v>
      </c>
      <c r="DK221">
        <v>0</v>
      </c>
      <c r="DL221" t="s">
        <v>3</v>
      </c>
      <c r="DM221">
        <v>0</v>
      </c>
      <c r="DN221" t="s">
        <v>3</v>
      </c>
      <c r="DO221">
        <v>0</v>
      </c>
    </row>
    <row r="222" spans="1:119" x14ac:dyDescent="0.2">
      <c r="A222">
        <f>ROW(Source!A136)</f>
        <v>136</v>
      </c>
      <c r="B222">
        <v>85057682</v>
      </c>
      <c r="C222">
        <v>85061233</v>
      </c>
      <c r="D222">
        <v>77397258</v>
      </c>
      <c r="E222">
        <v>1</v>
      </c>
      <c r="F222">
        <v>1</v>
      </c>
      <c r="G222">
        <v>1</v>
      </c>
      <c r="H222">
        <v>3</v>
      </c>
      <c r="I222" t="s">
        <v>649</v>
      </c>
      <c r="J222" t="s">
        <v>650</v>
      </c>
      <c r="K222" t="s">
        <v>651</v>
      </c>
      <c r="L222">
        <v>1348</v>
      </c>
      <c r="N222">
        <v>1009</v>
      </c>
      <c r="O222" t="s">
        <v>94</v>
      </c>
      <c r="P222" t="s">
        <v>94</v>
      </c>
      <c r="Q222">
        <v>1000</v>
      </c>
      <c r="W222">
        <v>0</v>
      </c>
      <c r="X222">
        <v>1215516986</v>
      </c>
      <c r="Y222">
        <f t="shared" si="61"/>
        <v>1E-4</v>
      </c>
      <c r="AA222">
        <v>103227.06</v>
      </c>
      <c r="AB222">
        <v>0</v>
      </c>
      <c r="AC222">
        <v>0</v>
      </c>
      <c r="AD222">
        <v>0</v>
      </c>
      <c r="AE222">
        <v>80020.98</v>
      </c>
      <c r="AF222">
        <v>0</v>
      </c>
      <c r="AG222">
        <v>0</v>
      </c>
      <c r="AH222">
        <v>0</v>
      </c>
      <c r="AI222">
        <v>1.29</v>
      </c>
      <c r="AJ222">
        <v>1</v>
      </c>
      <c r="AK222">
        <v>1</v>
      </c>
      <c r="AL222">
        <v>1</v>
      </c>
      <c r="AM222">
        <v>2</v>
      </c>
      <c r="AN222">
        <v>0</v>
      </c>
      <c r="AO222">
        <v>0</v>
      </c>
      <c r="AP222">
        <v>1</v>
      </c>
      <c r="AQ222">
        <v>1</v>
      </c>
      <c r="AR222">
        <v>0</v>
      </c>
      <c r="AS222" t="s">
        <v>3</v>
      </c>
      <c r="AT222">
        <v>1E-4</v>
      </c>
      <c r="AU222" t="s">
        <v>3</v>
      </c>
      <c r="AV222">
        <v>0</v>
      </c>
      <c r="AW222">
        <v>2</v>
      </c>
      <c r="AX222">
        <v>85061265</v>
      </c>
      <c r="AY222">
        <v>1</v>
      </c>
      <c r="AZ222">
        <v>0</v>
      </c>
      <c r="BA222">
        <v>222</v>
      </c>
      <c r="BB222">
        <v>1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8.0020980000000002</v>
      </c>
      <c r="BK222">
        <v>0</v>
      </c>
      <c r="BL222">
        <v>0</v>
      </c>
      <c r="BM222">
        <v>0</v>
      </c>
      <c r="BN222">
        <v>0</v>
      </c>
      <c r="BO222">
        <v>0</v>
      </c>
      <c r="BP222">
        <v>1</v>
      </c>
      <c r="BQ222">
        <v>8.0020980000000002</v>
      </c>
      <c r="BR222">
        <v>0</v>
      </c>
      <c r="BS222">
        <v>0</v>
      </c>
      <c r="BT222">
        <v>0</v>
      </c>
      <c r="BU222">
        <v>0</v>
      </c>
      <c r="BV222">
        <v>0</v>
      </c>
      <c r="BW222">
        <v>1</v>
      </c>
      <c r="CV222">
        <v>0</v>
      </c>
      <c r="CW222">
        <v>0</v>
      </c>
      <c r="CX222">
        <f>ROUND(Y222*Source!I136,7)</f>
        <v>0</v>
      </c>
      <c r="CY222">
        <f t="shared" si="73"/>
        <v>103227.06</v>
      </c>
      <c r="CZ222">
        <f t="shared" si="74"/>
        <v>80020.98</v>
      </c>
      <c r="DA222">
        <f t="shared" si="75"/>
        <v>1.29</v>
      </c>
      <c r="DB222">
        <f t="shared" si="62"/>
        <v>8</v>
      </c>
      <c r="DC222">
        <f t="shared" si="63"/>
        <v>0</v>
      </c>
      <c r="DD222" t="s">
        <v>3</v>
      </c>
      <c r="DE222" t="s">
        <v>3</v>
      </c>
      <c r="DF222">
        <f>ROUND(ROUND(AE222*AI222,2)*CX222,2)</f>
        <v>0</v>
      </c>
      <c r="DG222">
        <f t="shared" si="72"/>
        <v>0</v>
      </c>
      <c r="DH222">
        <f t="shared" si="65"/>
        <v>0</v>
      </c>
      <c r="DI222">
        <f t="shared" si="66"/>
        <v>0</v>
      </c>
      <c r="DJ222">
        <f t="shared" si="76"/>
        <v>0</v>
      </c>
      <c r="DK222">
        <v>0</v>
      </c>
      <c r="DL222" t="s">
        <v>3</v>
      </c>
      <c r="DM222">
        <v>0</v>
      </c>
      <c r="DN222" t="s">
        <v>3</v>
      </c>
      <c r="DO222">
        <v>0</v>
      </c>
    </row>
    <row r="223" spans="1:119" x14ac:dyDescent="0.2">
      <c r="A223">
        <f>ROW(Source!A136)</f>
        <v>136</v>
      </c>
      <c r="B223">
        <v>85057682</v>
      </c>
      <c r="C223">
        <v>85061233</v>
      </c>
      <c r="D223">
        <v>77404679</v>
      </c>
      <c r="E223">
        <v>1</v>
      </c>
      <c r="F223">
        <v>1</v>
      </c>
      <c r="G223">
        <v>1</v>
      </c>
      <c r="H223">
        <v>3</v>
      </c>
      <c r="I223" t="s">
        <v>652</v>
      </c>
      <c r="J223" t="s">
        <v>653</v>
      </c>
      <c r="K223" t="s">
        <v>654</v>
      </c>
      <c r="L223">
        <v>1425</v>
      </c>
      <c r="N223">
        <v>1013</v>
      </c>
      <c r="O223" t="s">
        <v>191</v>
      </c>
      <c r="P223" t="s">
        <v>191</v>
      </c>
      <c r="Q223">
        <v>1</v>
      </c>
      <c r="W223">
        <v>0</v>
      </c>
      <c r="X223">
        <v>600080833</v>
      </c>
      <c r="Y223">
        <f t="shared" si="61"/>
        <v>0.06</v>
      </c>
      <c r="AA223">
        <v>1351.57</v>
      </c>
      <c r="AB223">
        <v>0</v>
      </c>
      <c r="AC223">
        <v>0</v>
      </c>
      <c r="AD223">
        <v>0</v>
      </c>
      <c r="AE223">
        <v>1031.73</v>
      </c>
      <c r="AF223">
        <v>0</v>
      </c>
      <c r="AG223">
        <v>0</v>
      </c>
      <c r="AH223">
        <v>0</v>
      </c>
      <c r="AI223">
        <v>1.31</v>
      </c>
      <c r="AJ223">
        <v>1</v>
      </c>
      <c r="AK223">
        <v>1</v>
      </c>
      <c r="AL223">
        <v>1</v>
      </c>
      <c r="AM223">
        <v>2</v>
      </c>
      <c r="AN223">
        <v>0</v>
      </c>
      <c r="AO223">
        <v>0</v>
      </c>
      <c r="AP223">
        <v>1</v>
      </c>
      <c r="AQ223">
        <v>1</v>
      </c>
      <c r="AR223">
        <v>0</v>
      </c>
      <c r="AS223" t="s">
        <v>3</v>
      </c>
      <c r="AT223">
        <v>0.06</v>
      </c>
      <c r="AU223" t="s">
        <v>3</v>
      </c>
      <c r="AV223">
        <v>0</v>
      </c>
      <c r="AW223">
        <v>2</v>
      </c>
      <c r="AX223">
        <v>85061266</v>
      </c>
      <c r="AY223">
        <v>1</v>
      </c>
      <c r="AZ223">
        <v>0</v>
      </c>
      <c r="BA223">
        <v>223</v>
      </c>
      <c r="BB223">
        <v>1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61.903799999999997</v>
      </c>
      <c r="BK223">
        <v>0</v>
      </c>
      <c r="BL223">
        <v>0</v>
      </c>
      <c r="BM223">
        <v>0</v>
      </c>
      <c r="BN223">
        <v>0</v>
      </c>
      <c r="BO223">
        <v>0</v>
      </c>
      <c r="BP223">
        <v>1</v>
      </c>
      <c r="BQ223">
        <v>61.903799999999997</v>
      </c>
      <c r="BR223">
        <v>0</v>
      </c>
      <c r="BS223">
        <v>0</v>
      </c>
      <c r="BT223">
        <v>0</v>
      </c>
      <c r="BU223">
        <v>0</v>
      </c>
      <c r="BV223">
        <v>0</v>
      </c>
      <c r="BW223">
        <v>1</v>
      </c>
      <c r="CV223">
        <v>0</v>
      </c>
      <c r="CW223">
        <v>0</v>
      </c>
      <c r="CX223">
        <f>ROUND(Y223*Source!I136,7)</f>
        <v>0</v>
      </c>
      <c r="CY223">
        <f t="shared" si="73"/>
        <v>1351.57</v>
      </c>
      <c r="CZ223">
        <f t="shared" si="74"/>
        <v>1031.73</v>
      </c>
      <c r="DA223">
        <f t="shared" si="75"/>
        <v>1.31</v>
      </c>
      <c r="DB223">
        <f t="shared" si="62"/>
        <v>61.9</v>
      </c>
      <c r="DC223">
        <f t="shared" si="63"/>
        <v>0</v>
      </c>
      <c r="DD223" t="s">
        <v>3</v>
      </c>
      <c r="DE223" t="s">
        <v>3</v>
      </c>
      <c r="DF223">
        <f>ROUND(ROUND(AE223*AI223,2)*CX223,2)</f>
        <v>0</v>
      </c>
      <c r="DG223">
        <f t="shared" si="72"/>
        <v>0</v>
      </c>
      <c r="DH223">
        <f t="shared" si="65"/>
        <v>0</v>
      </c>
      <c r="DI223">
        <f t="shared" si="66"/>
        <v>0</v>
      </c>
      <c r="DJ223">
        <f t="shared" si="76"/>
        <v>0</v>
      </c>
      <c r="DK223">
        <v>0</v>
      </c>
      <c r="DL223" t="s">
        <v>3</v>
      </c>
      <c r="DM223">
        <v>0</v>
      </c>
      <c r="DN223" t="s">
        <v>3</v>
      </c>
      <c r="DO223">
        <v>0</v>
      </c>
    </row>
    <row r="224" spans="1:119" x14ac:dyDescent="0.2">
      <c r="A224">
        <f>ROW(Source!A136)</f>
        <v>136</v>
      </c>
      <c r="B224">
        <v>85057682</v>
      </c>
      <c r="C224">
        <v>85061233</v>
      </c>
      <c r="D224">
        <v>77311321</v>
      </c>
      <c r="E224">
        <v>114</v>
      </c>
      <c r="F224">
        <v>1</v>
      </c>
      <c r="G224">
        <v>1</v>
      </c>
      <c r="H224">
        <v>3</v>
      </c>
      <c r="I224" t="s">
        <v>102</v>
      </c>
      <c r="J224" t="s">
        <v>3</v>
      </c>
      <c r="K224" t="s">
        <v>103</v>
      </c>
      <c r="L224">
        <v>1371</v>
      </c>
      <c r="N224">
        <v>1013</v>
      </c>
      <c r="O224" t="s">
        <v>43</v>
      </c>
      <c r="P224" t="s">
        <v>43</v>
      </c>
      <c r="Q224">
        <v>1</v>
      </c>
      <c r="W224">
        <v>0</v>
      </c>
      <c r="X224">
        <v>-950997571</v>
      </c>
      <c r="Y224">
        <f t="shared" si="61"/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1</v>
      </c>
      <c r="AJ224">
        <v>1</v>
      </c>
      <c r="AK224">
        <v>1</v>
      </c>
      <c r="AL224">
        <v>1</v>
      </c>
      <c r="AM224">
        <v>-2</v>
      </c>
      <c r="AN224">
        <v>1</v>
      </c>
      <c r="AO224">
        <v>0</v>
      </c>
      <c r="AP224">
        <v>1</v>
      </c>
      <c r="AQ224">
        <v>0</v>
      </c>
      <c r="AR224">
        <v>0</v>
      </c>
      <c r="AS224" t="s">
        <v>3</v>
      </c>
      <c r="AT224">
        <v>0</v>
      </c>
      <c r="AU224" t="s">
        <v>3</v>
      </c>
      <c r="AV224">
        <v>0</v>
      </c>
      <c r="AW224">
        <v>2</v>
      </c>
      <c r="AX224">
        <v>85061267</v>
      </c>
      <c r="AY224">
        <v>1</v>
      </c>
      <c r="AZ224">
        <v>0</v>
      </c>
      <c r="BA224">
        <v>224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0</v>
      </c>
      <c r="BM224">
        <v>0</v>
      </c>
      <c r="BN224">
        <v>0</v>
      </c>
      <c r="BO224">
        <v>0</v>
      </c>
      <c r="BP224">
        <v>0</v>
      </c>
      <c r="BQ224">
        <v>0</v>
      </c>
      <c r="BR224">
        <v>0</v>
      </c>
      <c r="BS224">
        <v>0</v>
      </c>
      <c r="BT224">
        <v>0</v>
      </c>
      <c r="BU224">
        <v>0</v>
      </c>
      <c r="BV224">
        <v>0</v>
      </c>
      <c r="BW224">
        <v>0</v>
      </c>
      <c r="CV224">
        <v>0</v>
      </c>
      <c r="CW224">
        <v>0</v>
      </c>
      <c r="CX224">
        <f>ROUND(Y224*Source!I136,7)</f>
        <v>0</v>
      </c>
      <c r="CY224">
        <f t="shared" si="73"/>
        <v>0</v>
      </c>
      <c r="CZ224">
        <f t="shared" si="74"/>
        <v>0</v>
      </c>
      <c r="DA224">
        <f t="shared" si="75"/>
        <v>1</v>
      </c>
      <c r="DB224">
        <f t="shared" si="62"/>
        <v>0</v>
      </c>
      <c r="DC224">
        <f t="shared" si="63"/>
        <v>0</v>
      </c>
      <c r="DD224" t="s">
        <v>3</v>
      </c>
      <c r="DE224" t="s">
        <v>3</v>
      </c>
      <c r="DF224">
        <f t="shared" ref="DF224:DF230" si="77">ROUND(ROUND(AE224,2)*CX224,2)</f>
        <v>0</v>
      </c>
      <c r="DG224">
        <f t="shared" si="72"/>
        <v>0</v>
      </c>
      <c r="DH224">
        <f t="shared" si="65"/>
        <v>0</v>
      </c>
      <c r="DI224">
        <f t="shared" si="66"/>
        <v>0</v>
      </c>
      <c r="DJ224">
        <f t="shared" si="76"/>
        <v>0</v>
      </c>
      <c r="DK224">
        <v>0</v>
      </c>
      <c r="DL224" t="s">
        <v>3</v>
      </c>
      <c r="DM224">
        <v>0</v>
      </c>
      <c r="DN224" t="s">
        <v>3</v>
      </c>
      <c r="DO224">
        <v>0</v>
      </c>
    </row>
    <row r="225" spans="1:119" x14ac:dyDescent="0.2">
      <c r="A225">
        <f>ROW(Source!A136)</f>
        <v>136</v>
      </c>
      <c r="B225">
        <v>85057682</v>
      </c>
      <c r="C225">
        <v>85061233</v>
      </c>
      <c r="D225">
        <v>77311366</v>
      </c>
      <c r="E225">
        <v>114</v>
      </c>
      <c r="F225">
        <v>1</v>
      </c>
      <c r="G225">
        <v>1</v>
      </c>
      <c r="H225">
        <v>3</v>
      </c>
      <c r="I225" t="s">
        <v>105</v>
      </c>
      <c r="J225" t="s">
        <v>3</v>
      </c>
      <c r="K225" t="s">
        <v>106</v>
      </c>
      <c r="L225">
        <v>1371</v>
      </c>
      <c r="N225">
        <v>1013</v>
      </c>
      <c r="O225" t="s">
        <v>43</v>
      </c>
      <c r="P225" t="s">
        <v>43</v>
      </c>
      <c r="Q225">
        <v>1</v>
      </c>
      <c r="W225">
        <v>0</v>
      </c>
      <c r="X225">
        <v>-320198552</v>
      </c>
      <c r="Y225">
        <f t="shared" si="61"/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1</v>
      </c>
      <c r="AJ225">
        <v>1</v>
      </c>
      <c r="AK225">
        <v>1</v>
      </c>
      <c r="AL225">
        <v>1</v>
      </c>
      <c r="AM225">
        <v>-2</v>
      </c>
      <c r="AN225">
        <v>1</v>
      </c>
      <c r="AO225">
        <v>0</v>
      </c>
      <c r="AP225">
        <v>1</v>
      </c>
      <c r="AQ225">
        <v>0</v>
      </c>
      <c r="AR225">
        <v>0</v>
      </c>
      <c r="AS225" t="s">
        <v>3</v>
      </c>
      <c r="AT225">
        <v>0</v>
      </c>
      <c r="AU225" t="s">
        <v>3</v>
      </c>
      <c r="AV225">
        <v>0</v>
      </c>
      <c r="AW225">
        <v>2</v>
      </c>
      <c r="AX225">
        <v>85061268</v>
      </c>
      <c r="AY225">
        <v>1</v>
      </c>
      <c r="AZ225">
        <v>0</v>
      </c>
      <c r="BA225">
        <v>225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0</v>
      </c>
      <c r="BM225">
        <v>0</v>
      </c>
      <c r="BN225">
        <v>0</v>
      </c>
      <c r="BO225">
        <v>0</v>
      </c>
      <c r="BP225">
        <v>0</v>
      </c>
      <c r="BQ225">
        <v>0</v>
      </c>
      <c r="BR225">
        <v>0</v>
      </c>
      <c r="BS225">
        <v>0</v>
      </c>
      <c r="BT225">
        <v>0</v>
      </c>
      <c r="BU225">
        <v>0</v>
      </c>
      <c r="BV225">
        <v>0</v>
      </c>
      <c r="BW225">
        <v>0</v>
      </c>
      <c r="CV225">
        <v>0</v>
      </c>
      <c r="CW225">
        <v>0</v>
      </c>
      <c r="CX225">
        <f>ROUND(Y225*Source!I136,7)</f>
        <v>0</v>
      </c>
      <c r="CY225">
        <f t="shared" si="73"/>
        <v>0</v>
      </c>
      <c r="CZ225">
        <f t="shared" si="74"/>
        <v>0</v>
      </c>
      <c r="DA225">
        <f t="shared" si="75"/>
        <v>1</v>
      </c>
      <c r="DB225">
        <f t="shared" si="62"/>
        <v>0</v>
      </c>
      <c r="DC225">
        <f t="shared" si="63"/>
        <v>0</v>
      </c>
      <c r="DD225" t="s">
        <v>3</v>
      </c>
      <c r="DE225" t="s">
        <v>3</v>
      </c>
      <c r="DF225">
        <f t="shared" si="77"/>
        <v>0</v>
      </c>
      <c r="DG225">
        <f t="shared" si="72"/>
        <v>0</v>
      </c>
      <c r="DH225">
        <f t="shared" si="65"/>
        <v>0</v>
      </c>
      <c r="DI225">
        <f t="shared" si="66"/>
        <v>0</v>
      </c>
      <c r="DJ225">
        <f t="shared" si="76"/>
        <v>0</v>
      </c>
      <c r="DK225">
        <v>0</v>
      </c>
      <c r="DL225" t="s">
        <v>3</v>
      </c>
      <c r="DM225">
        <v>0</v>
      </c>
      <c r="DN225" t="s">
        <v>3</v>
      </c>
      <c r="DO225">
        <v>0</v>
      </c>
    </row>
    <row r="226" spans="1:119" x14ac:dyDescent="0.2">
      <c r="A226">
        <f>ROW(Source!A136)</f>
        <v>136</v>
      </c>
      <c r="B226">
        <v>85057682</v>
      </c>
      <c r="C226">
        <v>85061233</v>
      </c>
      <c r="D226">
        <v>77311370</v>
      </c>
      <c r="E226">
        <v>114</v>
      </c>
      <c r="F226">
        <v>1</v>
      </c>
      <c r="G226">
        <v>1</v>
      </c>
      <c r="H226">
        <v>3</v>
      </c>
      <c r="I226" t="s">
        <v>108</v>
      </c>
      <c r="J226" t="s">
        <v>3</v>
      </c>
      <c r="K226" t="s">
        <v>109</v>
      </c>
      <c r="L226">
        <v>1371</v>
      </c>
      <c r="N226">
        <v>1013</v>
      </c>
      <c r="O226" t="s">
        <v>43</v>
      </c>
      <c r="P226" t="s">
        <v>43</v>
      </c>
      <c r="Q226">
        <v>1</v>
      </c>
      <c r="W226">
        <v>0</v>
      </c>
      <c r="X226">
        <v>326010188</v>
      </c>
      <c r="Y226">
        <f t="shared" si="61"/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1</v>
      </c>
      <c r="AJ226">
        <v>1</v>
      </c>
      <c r="AK226">
        <v>1</v>
      </c>
      <c r="AL226">
        <v>1</v>
      </c>
      <c r="AM226">
        <v>-2</v>
      </c>
      <c r="AN226">
        <v>1</v>
      </c>
      <c r="AO226">
        <v>0</v>
      </c>
      <c r="AP226">
        <v>1</v>
      </c>
      <c r="AQ226">
        <v>0</v>
      </c>
      <c r="AR226">
        <v>0</v>
      </c>
      <c r="AS226" t="s">
        <v>3</v>
      </c>
      <c r="AT226">
        <v>0</v>
      </c>
      <c r="AU226" t="s">
        <v>3</v>
      </c>
      <c r="AV226">
        <v>0</v>
      </c>
      <c r="AW226">
        <v>2</v>
      </c>
      <c r="AX226">
        <v>85061269</v>
      </c>
      <c r="AY226">
        <v>1</v>
      </c>
      <c r="AZ226">
        <v>0</v>
      </c>
      <c r="BA226">
        <v>226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  <c r="BK226">
        <v>0</v>
      </c>
      <c r="BL226">
        <v>0</v>
      </c>
      <c r="BM226">
        <v>0</v>
      </c>
      <c r="BN226">
        <v>0</v>
      </c>
      <c r="BO226">
        <v>0</v>
      </c>
      <c r="BP226">
        <v>0</v>
      </c>
      <c r="BQ226">
        <v>0</v>
      </c>
      <c r="BR226">
        <v>0</v>
      </c>
      <c r="BS226">
        <v>0</v>
      </c>
      <c r="BT226">
        <v>0</v>
      </c>
      <c r="BU226">
        <v>0</v>
      </c>
      <c r="BV226">
        <v>0</v>
      </c>
      <c r="BW226">
        <v>0</v>
      </c>
      <c r="CV226">
        <v>0</v>
      </c>
      <c r="CW226">
        <v>0</v>
      </c>
      <c r="CX226">
        <f>ROUND(Y226*Source!I136,7)</f>
        <v>0</v>
      </c>
      <c r="CY226">
        <f t="shared" si="73"/>
        <v>0</v>
      </c>
      <c r="CZ226">
        <f t="shared" si="74"/>
        <v>0</v>
      </c>
      <c r="DA226">
        <f t="shared" si="75"/>
        <v>1</v>
      </c>
      <c r="DB226">
        <f t="shared" si="62"/>
        <v>0</v>
      </c>
      <c r="DC226">
        <f t="shared" si="63"/>
        <v>0</v>
      </c>
      <c r="DD226" t="s">
        <v>3</v>
      </c>
      <c r="DE226" t="s">
        <v>3</v>
      </c>
      <c r="DF226">
        <f t="shared" si="77"/>
        <v>0</v>
      </c>
      <c r="DG226">
        <f t="shared" si="72"/>
        <v>0</v>
      </c>
      <c r="DH226">
        <f t="shared" si="65"/>
        <v>0</v>
      </c>
      <c r="DI226">
        <f t="shared" si="66"/>
        <v>0</v>
      </c>
      <c r="DJ226">
        <f t="shared" si="76"/>
        <v>0</v>
      </c>
      <c r="DK226">
        <v>0</v>
      </c>
      <c r="DL226" t="s">
        <v>3</v>
      </c>
      <c r="DM226">
        <v>0</v>
      </c>
      <c r="DN226" t="s">
        <v>3</v>
      </c>
      <c r="DO226">
        <v>0</v>
      </c>
    </row>
    <row r="227" spans="1:119" x14ac:dyDescent="0.2">
      <c r="A227">
        <f>ROW(Source!A137)</f>
        <v>137</v>
      </c>
      <c r="B227">
        <v>85057623</v>
      </c>
      <c r="C227">
        <v>85061233</v>
      </c>
      <c r="D227">
        <v>77306356</v>
      </c>
      <c r="E227">
        <v>114</v>
      </c>
      <c r="F227">
        <v>1</v>
      </c>
      <c r="G227">
        <v>1</v>
      </c>
      <c r="H227">
        <v>1</v>
      </c>
      <c r="I227" t="s">
        <v>591</v>
      </c>
      <c r="J227" t="s">
        <v>3</v>
      </c>
      <c r="K227" t="s">
        <v>592</v>
      </c>
      <c r="L227">
        <v>1191</v>
      </c>
      <c r="N227">
        <v>1013</v>
      </c>
      <c r="O227" t="s">
        <v>593</v>
      </c>
      <c r="P227" t="s">
        <v>593</v>
      </c>
      <c r="Q227">
        <v>1</v>
      </c>
      <c r="W227">
        <v>0</v>
      </c>
      <c r="X227">
        <v>32079103</v>
      </c>
      <c r="Y227">
        <f t="shared" si="61"/>
        <v>3.06</v>
      </c>
      <c r="AA227">
        <v>0</v>
      </c>
      <c r="AB227">
        <v>0</v>
      </c>
      <c r="AC227">
        <v>0</v>
      </c>
      <c r="AD227">
        <v>748.18</v>
      </c>
      <c r="AE227">
        <v>0</v>
      </c>
      <c r="AF227">
        <v>0</v>
      </c>
      <c r="AG227">
        <v>0</v>
      </c>
      <c r="AH227">
        <v>748.18</v>
      </c>
      <c r="AI227">
        <v>1</v>
      </c>
      <c r="AJ227">
        <v>1</v>
      </c>
      <c r="AK227">
        <v>1</v>
      </c>
      <c r="AL227">
        <v>1</v>
      </c>
      <c r="AM227">
        <v>-2</v>
      </c>
      <c r="AN227">
        <v>0</v>
      </c>
      <c r="AO227">
        <v>0</v>
      </c>
      <c r="AP227">
        <v>1</v>
      </c>
      <c r="AQ227">
        <v>1</v>
      </c>
      <c r="AR227">
        <v>0</v>
      </c>
      <c r="AS227" t="s">
        <v>3</v>
      </c>
      <c r="AT227">
        <v>3.06</v>
      </c>
      <c r="AU227" t="s">
        <v>3</v>
      </c>
      <c r="AV227">
        <v>1</v>
      </c>
      <c r="AW227">
        <v>2</v>
      </c>
      <c r="AX227">
        <v>85061252</v>
      </c>
      <c r="AY227">
        <v>2</v>
      </c>
      <c r="AZ227">
        <v>131072</v>
      </c>
      <c r="BA227">
        <v>227</v>
      </c>
      <c r="BB227">
        <v>1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0</v>
      </c>
      <c r="BL227">
        <v>0</v>
      </c>
      <c r="BM227">
        <v>2289.4308000000001</v>
      </c>
      <c r="BN227">
        <v>3.06</v>
      </c>
      <c r="BO227">
        <v>0</v>
      </c>
      <c r="BP227">
        <v>1</v>
      </c>
      <c r="BQ227">
        <v>0</v>
      </c>
      <c r="BR227">
        <v>0</v>
      </c>
      <c r="BS227">
        <v>0</v>
      </c>
      <c r="BT227">
        <v>2289.4308000000001</v>
      </c>
      <c r="BU227">
        <v>3.06</v>
      </c>
      <c r="BV227">
        <v>0</v>
      </c>
      <c r="BW227">
        <v>1</v>
      </c>
      <c r="CU227">
        <f>ROUND(AT227*Source!I137*AH227*AL227,2)</f>
        <v>0</v>
      </c>
      <c r="CV227">
        <f>ROUND(Y227*Source!I137,7)</f>
        <v>0</v>
      </c>
      <c r="CW227">
        <v>0</v>
      </c>
      <c r="CX227">
        <f>ROUND(Y227*Source!I137,7)</f>
        <v>0</v>
      </c>
      <c r="CY227">
        <f>AD227</f>
        <v>748.18</v>
      </c>
      <c r="CZ227">
        <f>AH227</f>
        <v>748.18</v>
      </c>
      <c r="DA227">
        <f>AL227</f>
        <v>1</v>
      </c>
      <c r="DB227">
        <f t="shared" si="62"/>
        <v>2289.4299999999998</v>
      </c>
      <c r="DC227">
        <f t="shared" si="63"/>
        <v>0</v>
      </c>
      <c r="DD227" t="s">
        <v>3</v>
      </c>
      <c r="DE227" t="s">
        <v>3</v>
      </c>
      <c r="DF227">
        <f t="shared" si="77"/>
        <v>0</v>
      </c>
      <c r="DG227">
        <f t="shared" si="72"/>
        <v>0</v>
      </c>
      <c r="DH227">
        <f t="shared" si="65"/>
        <v>0</v>
      </c>
      <c r="DI227">
        <f t="shared" si="66"/>
        <v>0</v>
      </c>
      <c r="DJ227">
        <f>DI227</f>
        <v>0</v>
      </c>
      <c r="DK227">
        <v>1</v>
      </c>
      <c r="DL227" t="s">
        <v>3</v>
      </c>
      <c r="DM227">
        <v>0</v>
      </c>
      <c r="DN227" t="s">
        <v>3</v>
      </c>
      <c r="DO227">
        <v>0</v>
      </c>
    </row>
    <row r="228" spans="1:119" x14ac:dyDescent="0.2">
      <c r="A228">
        <f>ROW(Source!A137)</f>
        <v>137</v>
      </c>
      <c r="B228">
        <v>85057623</v>
      </c>
      <c r="C228">
        <v>85061233</v>
      </c>
      <c r="D228">
        <v>77306545</v>
      </c>
      <c r="E228">
        <v>114</v>
      </c>
      <c r="F228">
        <v>1</v>
      </c>
      <c r="G228">
        <v>1</v>
      </c>
      <c r="H228">
        <v>1</v>
      </c>
      <c r="I228" t="s">
        <v>601</v>
      </c>
      <c r="J228" t="s">
        <v>3</v>
      </c>
      <c r="K228" t="s">
        <v>602</v>
      </c>
      <c r="L228">
        <v>1191</v>
      </c>
      <c r="N228">
        <v>1013</v>
      </c>
      <c r="O228" t="s">
        <v>593</v>
      </c>
      <c r="P228" t="s">
        <v>593</v>
      </c>
      <c r="Q228">
        <v>1</v>
      </c>
      <c r="W228">
        <v>0</v>
      </c>
      <c r="X228">
        <v>-1417349443</v>
      </c>
      <c r="Y228">
        <f t="shared" si="61"/>
        <v>0.87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1</v>
      </c>
      <c r="AJ228">
        <v>1</v>
      </c>
      <c r="AK228">
        <v>1</v>
      </c>
      <c r="AL228">
        <v>1</v>
      </c>
      <c r="AM228">
        <v>-2</v>
      </c>
      <c r="AN228">
        <v>0</v>
      </c>
      <c r="AO228">
        <v>0</v>
      </c>
      <c r="AP228">
        <v>1</v>
      </c>
      <c r="AQ228">
        <v>1</v>
      </c>
      <c r="AR228">
        <v>0</v>
      </c>
      <c r="AS228" t="s">
        <v>3</v>
      </c>
      <c r="AT228">
        <v>0.87</v>
      </c>
      <c r="AU228" t="s">
        <v>3</v>
      </c>
      <c r="AV228">
        <v>2</v>
      </c>
      <c r="AW228">
        <v>2</v>
      </c>
      <c r="AX228">
        <v>85061253</v>
      </c>
      <c r="AY228">
        <v>1</v>
      </c>
      <c r="AZ228">
        <v>0</v>
      </c>
      <c r="BA228">
        <v>228</v>
      </c>
      <c r="BB228">
        <v>1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0</v>
      </c>
      <c r="BL228">
        <v>0</v>
      </c>
      <c r="BM228">
        <v>0</v>
      </c>
      <c r="BN228">
        <v>0</v>
      </c>
      <c r="BO228">
        <v>0</v>
      </c>
      <c r="BP228">
        <v>0</v>
      </c>
      <c r="BQ228">
        <v>0</v>
      </c>
      <c r="BR228">
        <v>0</v>
      </c>
      <c r="BS228">
        <v>0</v>
      </c>
      <c r="BT228">
        <v>0</v>
      </c>
      <c r="BU228">
        <v>0</v>
      </c>
      <c r="BV228">
        <v>0</v>
      </c>
      <c r="BW228">
        <v>0</v>
      </c>
      <c r="CV228">
        <v>0</v>
      </c>
      <c r="CW228">
        <v>0</v>
      </c>
      <c r="CX228">
        <f>ROUND(Y228*Source!I137,7)</f>
        <v>0</v>
      </c>
      <c r="CY228">
        <f>AD228</f>
        <v>0</v>
      </c>
      <c r="CZ228">
        <f>AH228</f>
        <v>0</v>
      </c>
      <c r="DA228">
        <f>AL228</f>
        <v>1</v>
      </c>
      <c r="DB228">
        <f t="shared" si="62"/>
        <v>0</v>
      </c>
      <c r="DC228">
        <f t="shared" si="63"/>
        <v>0</v>
      </c>
      <c r="DD228" t="s">
        <v>3</v>
      </c>
      <c r="DE228" t="s">
        <v>3</v>
      </c>
      <c r="DF228">
        <f t="shared" si="77"/>
        <v>0</v>
      </c>
      <c r="DG228">
        <f t="shared" si="72"/>
        <v>0</v>
      </c>
      <c r="DH228">
        <f t="shared" si="65"/>
        <v>0</v>
      </c>
      <c r="DI228">
        <f t="shared" si="66"/>
        <v>0</v>
      </c>
      <c r="DJ228">
        <f>DI228</f>
        <v>0</v>
      </c>
      <c r="DK228">
        <v>0</v>
      </c>
      <c r="DL228" t="s">
        <v>3</v>
      </c>
      <c r="DM228">
        <v>0</v>
      </c>
      <c r="DN228" t="s">
        <v>3</v>
      </c>
      <c r="DO228">
        <v>0</v>
      </c>
    </row>
    <row r="229" spans="1:119" x14ac:dyDescent="0.2">
      <c r="A229">
        <f>ROW(Source!A137)</f>
        <v>137</v>
      </c>
      <c r="B229">
        <v>85057623</v>
      </c>
      <c r="C229">
        <v>85061233</v>
      </c>
      <c r="D229">
        <v>77430875</v>
      </c>
      <c r="E229">
        <v>1</v>
      </c>
      <c r="F229">
        <v>1</v>
      </c>
      <c r="G229">
        <v>1</v>
      </c>
      <c r="H229">
        <v>2</v>
      </c>
      <c r="I229" t="s">
        <v>631</v>
      </c>
      <c r="J229" t="s">
        <v>632</v>
      </c>
      <c r="K229" t="s">
        <v>633</v>
      </c>
      <c r="L229">
        <v>1368</v>
      </c>
      <c r="N229">
        <v>1011</v>
      </c>
      <c r="O229" t="s">
        <v>606</v>
      </c>
      <c r="P229" t="s">
        <v>606</v>
      </c>
      <c r="Q229">
        <v>1</v>
      </c>
      <c r="W229">
        <v>0</v>
      </c>
      <c r="X229">
        <v>1146632698</v>
      </c>
      <c r="Y229">
        <f t="shared" si="61"/>
        <v>0.68</v>
      </c>
      <c r="AA229">
        <v>0</v>
      </c>
      <c r="AB229">
        <v>2736.29</v>
      </c>
      <c r="AC229">
        <v>932.95</v>
      </c>
      <c r="AD229">
        <v>0</v>
      </c>
      <c r="AE229">
        <v>0</v>
      </c>
      <c r="AF229">
        <v>2088.77</v>
      </c>
      <c r="AG229">
        <v>932.95</v>
      </c>
      <c r="AH229">
        <v>0</v>
      </c>
      <c r="AI229">
        <v>1</v>
      </c>
      <c r="AJ229">
        <v>1.31</v>
      </c>
      <c r="AK229">
        <v>1</v>
      </c>
      <c r="AL229">
        <v>1</v>
      </c>
      <c r="AM229">
        <v>2</v>
      </c>
      <c r="AN229">
        <v>0</v>
      </c>
      <c r="AO229">
        <v>0</v>
      </c>
      <c r="AP229">
        <v>1</v>
      </c>
      <c r="AQ229">
        <v>1</v>
      </c>
      <c r="AR229">
        <v>0</v>
      </c>
      <c r="AS229" t="s">
        <v>3</v>
      </c>
      <c r="AT229">
        <v>0.68</v>
      </c>
      <c r="AU229" t="s">
        <v>3</v>
      </c>
      <c r="AV229">
        <v>1</v>
      </c>
      <c r="AW229">
        <v>2</v>
      </c>
      <c r="AX229">
        <v>85061254</v>
      </c>
      <c r="AY229">
        <v>2</v>
      </c>
      <c r="AZ229">
        <v>65536</v>
      </c>
      <c r="BA229">
        <v>229</v>
      </c>
      <c r="BB229">
        <v>1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1420.3636000000001</v>
      </c>
      <c r="BL229">
        <v>634.40600000000006</v>
      </c>
      <c r="BM229">
        <v>0</v>
      </c>
      <c r="BN229">
        <v>0</v>
      </c>
      <c r="BO229">
        <v>0.68</v>
      </c>
      <c r="BP229">
        <v>1</v>
      </c>
      <c r="BQ229">
        <v>0</v>
      </c>
      <c r="BR229">
        <v>1420.3636000000001</v>
      </c>
      <c r="BS229">
        <v>634.40600000000006</v>
      </c>
      <c r="BT229">
        <v>0</v>
      </c>
      <c r="BU229">
        <v>0</v>
      </c>
      <c r="BV229">
        <v>0.68</v>
      </c>
      <c r="BW229">
        <v>1</v>
      </c>
      <c r="CV229">
        <v>0</v>
      </c>
      <c r="CW229">
        <f>ROUND(Y229*Source!I137*DO229,7)</f>
        <v>0</v>
      </c>
      <c r="CX229">
        <f>ROUND(Y229*Source!I137,7)</f>
        <v>0</v>
      </c>
      <c r="CY229">
        <f>AB229</f>
        <v>2736.29</v>
      </c>
      <c r="CZ229">
        <f>AF229</f>
        <v>2088.77</v>
      </c>
      <c r="DA229">
        <f>AJ229</f>
        <v>1.31</v>
      </c>
      <c r="DB229">
        <f t="shared" si="62"/>
        <v>1420.36</v>
      </c>
      <c r="DC229">
        <f t="shared" si="63"/>
        <v>634.41</v>
      </c>
      <c r="DD229" t="s">
        <v>3</v>
      </c>
      <c r="DE229" t="s">
        <v>3</v>
      </c>
      <c r="DF229">
        <f t="shared" si="77"/>
        <v>0</v>
      </c>
      <c r="DG229">
        <f>ROUND(ROUND(AF229*AJ229,2)*CX229,2)</f>
        <v>0</v>
      </c>
      <c r="DH229">
        <f t="shared" si="65"/>
        <v>0</v>
      </c>
      <c r="DI229">
        <f t="shared" si="66"/>
        <v>0</v>
      </c>
      <c r="DJ229">
        <f>DG229+DH229</f>
        <v>0</v>
      </c>
      <c r="DK229">
        <v>0</v>
      </c>
      <c r="DL229" t="s">
        <v>616</v>
      </c>
      <c r="DM229">
        <v>5</v>
      </c>
      <c r="DN229" t="s">
        <v>593</v>
      </c>
      <c r="DO229">
        <v>1</v>
      </c>
    </row>
    <row r="230" spans="1:119" x14ac:dyDescent="0.2">
      <c r="A230">
        <f>ROW(Source!A137)</f>
        <v>137</v>
      </c>
      <c r="B230">
        <v>85057623</v>
      </c>
      <c r="C230">
        <v>85061233</v>
      </c>
      <c r="D230">
        <v>77431879</v>
      </c>
      <c r="E230">
        <v>1</v>
      </c>
      <c r="F230">
        <v>1</v>
      </c>
      <c r="G230">
        <v>1</v>
      </c>
      <c r="H230">
        <v>2</v>
      </c>
      <c r="I230" t="s">
        <v>634</v>
      </c>
      <c r="J230" t="s">
        <v>635</v>
      </c>
      <c r="K230" t="s">
        <v>636</v>
      </c>
      <c r="L230">
        <v>1368</v>
      </c>
      <c r="N230">
        <v>1011</v>
      </c>
      <c r="O230" t="s">
        <v>606</v>
      </c>
      <c r="P230" t="s">
        <v>606</v>
      </c>
      <c r="Q230">
        <v>1</v>
      </c>
      <c r="W230">
        <v>0</v>
      </c>
      <c r="X230">
        <v>-1152394969</v>
      </c>
      <c r="Y230">
        <f t="shared" si="61"/>
        <v>0.19</v>
      </c>
      <c r="AA230">
        <v>0</v>
      </c>
      <c r="AB230">
        <v>641.70000000000005</v>
      </c>
      <c r="AC230">
        <v>811.79</v>
      </c>
      <c r="AD230">
        <v>0</v>
      </c>
      <c r="AE230">
        <v>0</v>
      </c>
      <c r="AF230">
        <v>641.70000000000005</v>
      </c>
      <c r="AG230">
        <v>811.79</v>
      </c>
      <c r="AH230">
        <v>0</v>
      </c>
      <c r="AI230">
        <v>1</v>
      </c>
      <c r="AJ230">
        <v>1</v>
      </c>
      <c r="AK230">
        <v>1</v>
      </c>
      <c r="AL230">
        <v>1</v>
      </c>
      <c r="AM230">
        <v>-2</v>
      </c>
      <c r="AN230">
        <v>0</v>
      </c>
      <c r="AO230">
        <v>0</v>
      </c>
      <c r="AP230">
        <v>1</v>
      </c>
      <c r="AQ230">
        <v>1</v>
      </c>
      <c r="AR230">
        <v>0</v>
      </c>
      <c r="AS230" t="s">
        <v>3</v>
      </c>
      <c r="AT230">
        <v>0.19</v>
      </c>
      <c r="AU230" t="s">
        <v>3</v>
      </c>
      <c r="AV230">
        <v>1</v>
      </c>
      <c r="AW230">
        <v>2</v>
      </c>
      <c r="AX230">
        <v>85061255</v>
      </c>
      <c r="AY230">
        <v>1</v>
      </c>
      <c r="AZ230">
        <v>0</v>
      </c>
      <c r="BA230">
        <v>230</v>
      </c>
      <c r="BB230">
        <v>1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121.92300000000002</v>
      </c>
      <c r="BL230">
        <v>154.24009999999998</v>
      </c>
      <c r="BM230">
        <v>0</v>
      </c>
      <c r="BN230">
        <v>0</v>
      </c>
      <c r="BO230">
        <v>0.19</v>
      </c>
      <c r="BP230">
        <v>1</v>
      </c>
      <c r="BQ230">
        <v>0</v>
      </c>
      <c r="BR230">
        <v>121.92300000000002</v>
      </c>
      <c r="BS230">
        <v>154.24009999999998</v>
      </c>
      <c r="BT230">
        <v>0</v>
      </c>
      <c r="BU230">
        <v>0</v>
      </c>
      <c r="BV230">
        <v>0.19</v>
      </c>
      <c r="BW230">
        <v>1</v>
      </c>
      <c r="CV230">
        <v>0</v>
      </c>
      <c r="CW230">
        <f>ROUND(Y230*Source!I137*DO230,7)</f>
        <v>0</v>
      </c>
      <c r="CX230">
        <f>ROUND(Y230*Source!I137,7)</f>
        <v>0</v>
      </c>
      <c r="CY230">
        <f>AB230</f>
        <v>641.70000000000005</v>
      </c>
      <c r="CZ230">
        <f>AF230</f>
        <v>641.70000000000005</v>
      </c>
      <c r="DA230">
        <f>AJ230</f>
        <v>1</v>
      </c>
      <c r="DB230">
        <f t="shared" si="62"/>
        <v>121.92</v>
      </c>
      <c r="DC230">
        <f t="shared" si="63"/>
        <v>154.24</v>
      </c>
      <c r="DD230" t="s">
        <v>3</v>
      </c>
      <c r="DE230" t="s">
        <v>3</v>
      </c>
      <c r="DF230">
        <f t="shared" si="77"/>
        <v>0</v>
      </c>
      <c r="DG230">
        <f t="shared" ref="DG230:DG261" si="78">ROUND(ROUND(AF230,2)*CX230,2)</f>
        <v>0</v>
      </c>
      <c r="DH230">
        <f t="shared" si="65"/>
        <v>0</v>
      </c>
      <c r="DI230">
        <f t="shared" si="66"/>
        <v>0</v>
      </c>
      <c r="DJ230">
        <f>DG230+DH230</f>
        <v>0</v>
      </c>
      <c r="DK230">
        <v>1</v>
      </c>
      <c r="DL230" t="s">
        <v>630</v>
      </c>
      <c r="DM230">
        <v>4</v>
      </c>
      <c r="DN230" t="s">
        <v>593</v>
      </c>
      <c r="DO230">
        <v>1</v>
      </c>
    </row>
    <row r="231" spans="1:119" x14ac:dyDescent="0.2">
      <c r="A231">
        <f>ROW(Source!A137)</f>
        <v>137</v>
      </c>
      <c r="B231">
        <v>85057623</v>
      </c>
      <c r="C231">
        <v>85061233</v>
      </c>
      <c r="D231">
        <v>77375900</v>
      </c>
      <c r="E231">
        <v>1</v>
      </c>
      <c r="F231">
        <v>1</v>
      </c>
      <c r="G231">
        <v>1</v>
      </c>
      <c r="H231">
        <v>3</v>
      </c>
      <c r="I231" t="s">
        <v>637</v>
      </c>
      <c r="J231" t="s">
        <v>657</v>
      </c>
      <c r="K231" t="s">
        <v>639</v>
      </c>
      <c r="L231">
        <v>1346</v>
      </c>
      <c r="N231">
        <v>1009</v>
      </c>
      <c r="O231" t="s">
        <v>86</v>
      </c>
      <c r="P231" t="s">
        <v>86</v>
      </c>
      <c r="Q231">
        <v>1</v>
      </c>
      <c r="W231">
        <v>0</v>
      </c>
      <c r="X231">
        <v>-1628490559</v>
      </c>
      <c r="Y231">
        <f t="shared" si="61"/>
        <v>0.1</v>
      </c>
      <c r="AA231">
        <v>381.26</v>
      </c>
      <c r="AB231">
        <v>0</v>
      </c>
      <c r="AC231">
        <v>0</v>
      </c>
      <c r="AD231">
        <v>0</v>
      </c>
      <c r="AE231">
        <v>238.29</v>
      </c>
      <c r="AF231">
        <v>0</v>
      </c>
      <c r="AG231">
        <v>0</v>
      </c>
      <c r="AH231">
        <v>0</v>
      </c>
      <c r="AI231">
        <v>1.6</v>
      </c>
      <c r="AJ231">
        <v>1</v>
      </c>
      <c r="AK231">
        <v>1</v>
      </c>
      <c r="AL231">
        <v>1</v>
      </c>
      <c r="AM231">
        <v>2</v>
      </c>
      <c r="AN231">
        <v>0</v>
      </c>
      <c r="AO231">
        <v>0</v>
      </c>
      <c r="AP231">
        <v>1</v>
      </c>
      <c r="AQ231">
        <v>1</v>
      </c>
      <c r="AR231">
        <v>0</v>
      </c>
      <c r="AS231" t="s">
        <v>3</v>
      </c>
      <c r="AT231">
        <v>0.1</v>
      </c>
      <c r="AU231" t="s">
        <v>3</v>
      </c>
      <c r="AV231">
        <v>0</v>
      </c>
      <c r="AW231">
        <v>2</v>
      </c>
      <c r="AX231">
        <v>85061256</v>
      </c>
      <c r="AY231">
        <v>1</v>
      </c>
      <c r="AZ231">
        <v>0</v>
      </c>
      <c r="BA231">
        <v>231</v>
      </c>
      <c r="BB231">
        <v>1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23.829000000000001</v>
      </c>
      <c r="BK231">
        <v>0</v>
      </c>
      <c r="BL231">
        <v>0</v>
      </c>
      <c r="BM231">
        <v>0</v>
      </c>
      <c r="BN231">
        <v>0</v>
      </c>
      <c r="BO231">
        <v>0</v>
      </c>
      <c r="BP231">
        <v>1</v>
      </c>
      <c r="BQ231">
        <v>23.829000000000001</v>
      </c>
      <c r="BR231">
        <v>0</v>
      </c>
      <c r="BS231">
        <v>0</v>
      </c>
      <c r="BT231">
        <v>0</v>
      </c>
      <c r="BU231">
        <v>0</v>
      </c>
      <c r="BV231">
        <v>0</v>
      </c>
      <c r="BW231">
        <v>1</v>
      </c>
      <c r="CV231">
        <v>0</v>
      </c>
      <c r="CW231">
        <v>0</v>
      </c>
      <c r="CX231">
        <f>ROUND(Y231*Source!I137,7)</f>
        <v>0</v>
      </c>
      <c r="CY231">
        <f t="shared" ref="CY231:CY244" si="79">AA231</f>
        <v>381.26</v>
      </c>
      <c r="CZ231">
        <f t="shared" ref="CZ231:CZ244" si="80">AE231</f>
        <v>238.29</v>
      </c>
      <c r="DA231">
        <f t="shared" ref="DA231:DA244" si="81">AI231</f>
        <v>1.6</v>
      </c>
      <c r="DB231">
        <f t="shared" si="62"/>
        <v>23.83</v>
      </c>
      <c r="DC231">
        <f t="shared" si="63"/>
        <v>0</v>
      </c>
      <c r="DD231" t="s">
        <v>3</v>
      </c>
      <c r="DE231" t="s">
        <v>3</v>
      </c>
      <c r="DF231">
        <f>ROUND(ROUND(AE231*AI231,2)*CX231,2)</f>
        <v>0</v>
      </c>
      <c r="DG231">
        <f t="shared" si="78"/>
        <v>0</v>
      </c>
      <c r="DH231">
        <f t="shared" si="65"/>
        <v>0</v>
      </c>
      <c r="DI231">
        <f t="shared" si="66"/>
        <v>0</v>
      </c>
      <c r="DJ231">
        <f t="shared" ref="DJ231:DJ244" si="82">DF231</f>
        <v>0</v>
      </c>
      <c r="DK231">
        <v>0</v>
      </c>
      <c r="DL231" t="s">
        <v>3</v>
      </c>
      <c r="DM231">
        <v>0</v>
      </c>
      <c r="DN231" t="s">
        <v>3</v>
      </c>
      <c r="DO231">
        <v>0</v>
      </c>
    </row>
    <row r="232" spans="1:119" x14ac:dyDescent="0.2">
      <c r="A232">
        <f>ROW(Source!A137)</f>
        <v>137</v>
      </c>
      <c r="B232">
        <v>85057623</v>
      </c>
      <c r="C232">
        <v>85061233</v>
      </c>
      <c r="D232">
        <v>77375907</v>
      </c>
      <c r="E232">
        <v>1</v>
      </c>
      <c r="F232">
        <v>1</v>
      </c>
      <c r="G232">
        <v>1</v>
      </c>
      <c r="H232">
        <v>3</v>
      </c>
      <c r="I232" t="s">
        <v>640</v>
      </c>
      <c r="J232" t="s">
        <v>641</v>
      </c>
      <c r="K232" t="s">
        <v>642</v>
      </c>
      <c r="L232">
        <v>1346</v>
      </c>
      <c r="N232">
        <v>1009</v>
      </c>
      <c r="O232" t="s">
        <v>86</v>
      </c>
      <c r="P232" t="s">
        <v>86</v>
      </c>
      <c r="Q232">
        <v>1</v>
      </c>
      <c r="W232">
        <v>0</v>
      </c>
      <c r="X232">
        <v>-479354107</v>
      </c>
      <c r="Y232">
        <f t="shared" si="61"/>
        <v>0.03</v>
      </c>
      <c r="AA232">
        <v>93.65</v>
      </c>
      <c r="AB232">
        <v>0</v>
      </c>
      <c r="AC232">
        <v>0</v>
      </c>
      <c r="AD232">
        <v>0</v>
      </c>
      <c r="AE232">
        <v>58.53</v>
      </c>
      <c r="AF232">
        <v>0</v>
      </c>
      <c r="AG232">
        <v>0</v>
      </c>
      <c r="AH232">
        <v>0</v>
      </c>
      <c r="AI232">
        <v>1.6</v>
      </c>
      <c r="AJ232">
        <v>1</v>
      </c>
      <c r="AK232">
        <v>1</v>
      </c>
      <c r="AL232">
        <v>1</v>
      </c>
      <c r="AM232">
        <v>2</v>
      </c>
      <c r="AN232">
        <v>0</v>
      </c>
      <c r="AO232">
        <v>0</v>
      </c>
      <c r="AP232">
        <v>1</v>
      </c>
      <c r="AQ232">
        <v>1</v>
      </c>
      <c r="AR232">
        <v>0</v>
      </c>
      <c r="AS232" t="s">
        <v>3</v>
      </c>
      <c r="AT232">
        <v>0.03</v>
      </c>
      <c r="AU232" t="s">
        <v>3</v>
      </c>
      <c r="AV232">
        <v>0</v>
      </c>
      <c r="AW232">
        <v>2</v>
      </c>
      <c r="AX232">
        <v>85061257</v>
      </c>
      <c r="AY232">
        <v>1</v>
      </c>
      <c r="AZ232">
        <v>0</v>
      </c>
      <c r="BA232">
        <v>232</v>
      </c>
      <c r="BB232">
        <v>1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1.7559</v>
      </c>
      <c r="BK232">
        <v>0</v>
      </c>
      <c r="BL232">
        <v>0</v>
      </c>
      <c r="BM232">
        <v>0</v>
      </c>
      <c r="BN232">
        <v>0</v>
      </c>
      <c r="BO232">
        <v>0</v>
      </c>
      <c r="BP232">
        <v>1</v>
      </c>
      <c r="BQ232">
        <v>1.7559</v>
      </c>
      <c r="BR232">
        <v>0</v>
      </c>
      <c r="BS232">
        <v>0</v>
      </c>
      <c r="BT232">
        <v>0</v>
      </c>
      <c r="BU232">
        <v>0</v>
      </c>
      <c r="BV232">
        <v>0</v>
      </c>
      <c r="BW232">
        <v>1</v>
      </c>
      <c r="CV232">
        <v>0</v>
      </c>
      <c r="CW232">
        <v>0</v>
      </c>
      <c r="CX232">
        <f>ROUND(Y232*Source!I137,7)</f>
        <v>0</v>
      </c>
      <c r="CY232">
        <f t="shared" si="79"/>
        <v>93.65</v>
      </c>
      <c r="CZ232">
        <f t="shared" si="80"/>
        <v>58.53</v>
      </c>
      <c r="DA232">
        <f t="shared" si="81"/>
        <v>1.6</v>
      </c>
      <c r="DB232">
        <f t="shared" si="62"/>
        <v>1.76</v>
      </c>
      <c r="DC232">
        <f t="shared" si="63"/>
        <v>0</v>
      </c>
      <c r="DD232" t="s">
        <v>3</v>
      </c>
      <c r="DE232" t="s">
        <v>3</v>
      </c>
      <c r="DF232">
        <f>ROUND(ROUND(AE232*AI232,2)*CX232,2)</f>
        <v>0</v>
      </c>
      <c r="DG232">
        <f t="shared" si="78"/>
        <v>0</v>
      </c>
      <c r="DH232">
        <f t="shared" si="65"/>
        <v>0</v>
      </c>
      <c r="DI232">
        <f t="shared" si="66"/>
        <v>0</v>
      </c>
      <c r="DJ232">
        <f t="shared" si="82"/>
        <v>0</v>
      </c>
      <c r="DK232">
        <v>0</v>
      </c>
      <c r="DL232" t="s">
        <v>3</v>
      </c>
      <c r="DM232">
        <v>0</v>
      </c>
      <c r="DN232" t="s">
        <v>3</v>
      </c>
      <c r="DO232">
        <v>0</v>
      </c>
    </row>
    <row r="233" spans="1:119" x14ac:dyDescent="0.2">
      <c r="A233">
        <f>ROW(Source!A137)</f>
        <v>137</v>
      </c>
      <c r="B233">
        <v>85057623</v>
      </c>
      <c r="C233">
        <v>85061233</v>
      </c>
      <c r="D233">
        <v>77379558</v>
      </c>
      <c r="E233">
        <v>1</v>
      </c>
      <c r="F233">
        <v>1</v>
      </c>
      <c r="G233">
        <v>1</v>
      </c>
      <c r="H233">
        <v>3</v>
      </c>
      <c r="I233" t="s">
        <v>84</v>
      </c>
      <c r="J233" t="s">
        <v>87</v>
      </c>
      <c r="K233" t="s">
        <v>85</v>
      </c>
      <c r="L233">
        <v>1346</v>
      </c>
      <c r="N233">
        <v>1009</v>
      </c>
      <c r="O233" t="s">
        <v>86</v>
      </c>
      <c r="P233" t="s">
        <v>86</v>
      </c>
      <c r="Q233">
        <v>1</v>
      </c>
      <c r="W233">
        <v>0</v>
      </c>
      <c r="X233">
        <v>1181962216</v>
      </c>
      <c r="Y233">
        <f t="shared" si="61"/>
        <v>0</v>
      </c>
      <c r="AA233">
        <v>188.92</v>
      </c>
      <c r="AB233">
        <v>0</v>
      </c>
      <c r="AC233">
        <v>0</v>
      </c>
      <c r="AD233">
        <v>0</v>
      </c>
      <c r="AE233">
        <v>174.93</v>
      </c>
      <c r="AF233">
        <v>0</v>
      </c>
      <c r="AG233">
        <v>0</v>
      </c>
      <c r="AH233">
        <v>0</v>
      </c>
      <c r="AI233">
        <v>1.08</v>
      </c>
      <c r="AJ233">
        <v>1</v>
      </c>
      <c r="AK233">
        <v>1</v>
      </c>
      <c r="AL233">
        <v>1</v>
      </c>
      <c r="AM233">
        <v>2</v>
      </c>
      <c r="AN233">
        <v>1</v>
      </c>
      <c r="AO233">
        <v>0</v>
      </c>
      <c r="AP233">
        <v>1</v>
      </c>
      <c r="AQ233">
        <v>0</v>
      </c>
      <c r="AR233">
        <v>0</v>
      </c>
      <c r="AS233" t="s">
        <v>3</v>
      </c>
      <c r="AT233">
        <v>0</v>
      </c>
      <c r="AU233" t="s">
        <v>3</v>
      </c>
      <c r="AV233">
        <v>0</v>
      </c>
      <c r="AW233">
        <v>2</v>
      </c>
      <c r="AX233">
        <v>85061258</v>
      </c>
      <c r="AY233">
        <v>1</v>
      </c>
      <c r="AZ233">
        <v>0</v>
      </c>
      <c r="BA233">
        <v>233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0</v>
      </c>
      <c r="BM233">
        <v>0</v>
      </c>
      <c r="BN233">
        <v>0</v>
      </c>
      <c r="BO233">
        <v>0</v>
      </c>
      <c r="BP233">
        <v>0</v>
      </c>
      <c r="BQ233">
        <v>0</v>
      </c>
      <c r="BR233">
        <v>0</v>
      </c>
      <c r="BS233">
        <v>0</v>
      </c>
      <c r="BT233">
        <v>0</v>
      </c>
      <c r="BU233">
        <v>0</v>
      </c>
      <c r="BV233">
        <v>0</v>
      </c>
      <c r="BW233">
        <v>0</v>
      </c>
      <c r="CV233">
        <v>0</v>
      </c>
      <c r="CW233">
        <v>0</v>
      </c>
      <c r="CX233">
        <f>ROUND(Y233*Source!I137,7)</f>
        <v>0</v>
      </c>
      <c r="CY233">
        <f t="shared" si="79"/>
        <v>188.92</v>
      </c>
      <c r="CZ233">
        <f t="shared" si="80"/>
        <v>174.93</v>
      </c>
      <c r="DA233">
        <f t="shared" si="81"/>
        <v>1.08</v>
      </c>
      <c r="DB233">
        <f t="shared" si="62"/>
        <v>0</v>
      </c>
      <c r="DC233">
        <f t="shared" si="63"/>
        <v>0</v>
      </c>
      <c r="DD233" t="s">
        <v>3</v>
      </c>
      <c r="DE233" t="s">
        <v>3</v>
      </c>
      <c r="DF233">
        <f>ROUND(ROUND(AE233*AI233,2)*CX233,2)</f>
        <v>0</v>
      </c>
      <c r="DG233">
        <f t="shared" si="78"/>
        <v>0</v>
      </c>
      <c r="DH233">
        <f t="shared" si="65"/>
        <v>0</v>
      </c>
      <c r="DI233">
        <f t="shared" si="66"/>
        <v>0</v>
      </c>
      <c r="DJ233">
        <f t="shared" si="82"/>
        <v>0</v>
      </c>
      <c r="DK233">
        <v>0</v>
      </c>
      <c r="DL233" t="s">
        <v>3</v>
      </c>
      <c r="DM233">
        <v>0</v>
      </c>
      <c r="DN233" t="s">
        <v>3</v>
      </c>
      <c r="DO233">
        <v>0</v>
      </c>
    </row>
    <row r="234" spans="1:119" x14ac:dyDescent="0.2">
      <c r="A234">
        <f>ROW(Source!A137)</f>
        <v>137</v>
      </c>
      <c r="B234">
        <v>85057623</v>
      </c>
      <c r="C234">
        <v>85061233</v>
      </c>
      <c r="D234">
        <v>77380691</v>
      </c>
      <c r="E234">
        <v>1</v>
      </c>
      <c r="F234">
        <v>1</v>
      </c>
      <c r="G234">
        <v>1</v>
      </c>
      <c r="H234">
        <v>3</v>
      </c>
      <c r="I234" t="s">
        <v>643</v>
      </c>
      <c r="J234" t="s">
        <v>644</v>
      </c>
      <c r="K234" t="s">
        <v>645</v>
      </c>
      <c r="L234">
        <v>1346</v>
      </c>
      <c r="N234">
        <v>1009</v>
      </c>
      <c r="O234" t="s">
        <v>86</v>
      </c>
      <c r="P234" t="s">
        <v>86</v>
      </c>
      <c r="Q234">
        <v>1</v>
      </c>
      <c r="W234">
        <v>0</v>
      </c>
      <c r="X234">
        <v>-130701290</v>
      </c>
      <c r="Y234">
        <f t="shared" si="61"/>
        <v>0.02</v>
      </c>
      <c r="AA234">
        <v>86.41</v>
      </c>
      <c r="AB234">
        <v>0</v>
      </c>
      <c r="AC234">
        <v>0</v>
      </c>
      <c r="AD234">
        <v>0</v>
      </c>
      <c r="AE234">
        <v>56.11</v>
      </c>
      <c r="AF234">
        <v>0</v>
      </c>
      <c r="AG234">
        <v>0</v>
      </c>
      <c r="AH234">
        <v>0</v>
      </c>
      <c r="AI234">
        <v>1.54</v>
      </c>
      <c r="AJ234">
        <v>1</v>
      </c>
      <c r="AK234">
        <v>1</v>
      </c>
      <c r="AL234">
        <v>1</v>
      </c>
      <c r="AM234">
        <v>2</v>
      </c>
      <c r="AN234">
        <v>0</v>
      </c>
      <c r="AO234">
        <v>0</v>
      </c>
      <c r="AP234">
        <v>1</v>
      </c>
      <c r="AQ234">
        <v>1</v>
      </c>
      <c r="AR234">
        <v>0</v>
      </c>
      <c r="AS234" t="s">
        <v>3</v>
      </c>
      <c r="AT234">
        <v>0.02</v>
      </c>
      <c r="AU234" t="s">
        <v>3</v>
      </c>
      <c r="AV234">
        <v>0</v>
      </c>
      <c r="AW234">
        <v>2</v>
      </c>
      <c r="AX234">
        <v>85061259</v>
      </c>
      <c r="AY234">
        <v>1</v>
      </c>
      <c r="AZ234">
        <v>0</v>
      </c>
      <c r="BA234">
        <v>234</v>
      </c>
      <c r="BB234">
        <v>1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1.1222000000000001</v>
      </c>
      <c r="BK234">
        <v>0</v>
      </c>
      <c r="BL234">
        <v>0</v>
      </c>
      <c r="BM234">
        <v>0</v>
      </c>
      <c r="BN234">
        <v>0</v>
      </c>
      <c r="BO234">
        <v>0</v>
      </c>
      <c r="BP234">
        <v>1</v>
      </c>
      <c r="BQ234">
        <v>1.1222000000000001</v>
      </c>
      <c r="BR234">
        <v>0</v>
      </c>
      <c r="BS234">
        <v>0</v>
      </c>
      <c r="BT234">
        <v>0</v>
      </c>
      <c r="BU234">
        <v>0</v>
      </c>
      <c r="BV234">
        <v>0</v>
      </c>
      <c r="BW234">
        <v>1</v>
      </c>
      <c r="CV234">
        <v>0</v>
      </c>
      <c r="CW234">
        <v>0</v>
      </c>
      <c r="CX234">
        <f>ROUND(Y234*Source!I137,7)</f>
        <v>0</v>
      </c>
      <c r="CY234">
        <f t="shared" si="79"/>
        <v>86.41</v>
      </c>
      <c r="CZ234">
        <f t="shared" si="80"/>
        <v>56.11</v>
      </c>
      <c r="DA234">
        <f t="shared" si="81"/>
        <v>1.54</v>
      </c>
      <c r="DB234">
        <f t="shared" si="62"/>
        <v>1.1200000000000001</v>
      </c>
      <c r="DC234">
        <f t="shared" si="63"/>
        <v>0</v>
      </c>
      <c r="DD234" t="s">
        <v>3</v>
      </c>
      <c r="DE234" t="s">
        <v>3</v>
      </c>
      <c r="DF234">
        <f>ROUND(ROUND(AE234*AI234,2)*CX234,2)</f>
        <v>0</v>
      </c>
      <c r="DG234">
        <f t="shared" si="78"/>
        <v>0</v>
      </c>
      <c r="DH234">
        <f t="shared" si="65"/>
        <v>0</v>
      </c>
      <c r="DI234">
        <f t="shared" si="66"/>
        <v>0</v>
      </c>
      <c r="DJ234">
        <f t="shared" si="82"/>
        <v>0</v>
      </c>
      <c r="DK234">
        <v>0</v>
      </c>
      <c r="DL234" t="s">
        <v>3</v>
      </c>
      <c r="DM234">
        <v>0</v>
      </c>
      <c r="DN234" t="s">
        <v>3</v>
      </c>
      <c r="DO234">
        <v>0</v>
      </c>
    </row>
    <row r="235" spans="1:119" x14ac:dyDescent="0.2">
      <c r="A235">
        <f>ROW(Source!A137)</f>
        <v>137</v>
      </c>
      <c r="B235">
        <v>85057623</v>
      </c>
      <c r="C235">
        <v>85061233</v>
      </c>
      <c r="D235">
        <v>77307877</v>
      </c>
      <c r="E235">
        <v>114</v>
      </c>
      <c r="F235">
        <v>1</v>
      </c>
      <c r="G235">
        <v>1</v>
      </c>
      <c r="H235">
        <v>3</v>
      </c>
      <c r="I235" t="s">
        <v>89</v>
      </c>
      <c r="J235" t="s">
        <v>3</v>
      </c>
      <c r="K235" t="s">
        <v>90</v>
      </c>
      <c r="L235">
        <v>1371</v>
      </c>
      <c r="N235">
        <v>1013</v>
      </c>
      <c r="O235" t="s">
        <v>43</v>
      </c>
      <c r="P235" t="s">
        <v>43</v>
      </c>
      <c r="Q235">
        <v>1</v>
      </c>
      <c r="W235">
        <v>0</v>
      </c>
      <c r="X235">
        <v>457934895</v>
      </c>
      <c r="Y235">
        <f t="shared" si="61"/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1</v>
      </c>
      <c r="AJ235">
        <v>1</v>
      </c>
      <c r="AK235">
        <v>1</v>
      </c>
      <c r="AL235">
        <v>1</v>
      </c>
      <c r="AM235">
        <v>-2</v>
      </c>
      <c r="AN235">
        <v>1</v>
      </c>
      <c r="AO235">
        <v>0</v>
      </c>
      <c r="AP235">
        <v>1</v>
      </c>
      <c r="AQ235">
        <v>0</v>
      </c>
      <c r="AR235">
        <v>0</v>
      </c>
      <c r="AS235" t="s">
        <v>3</v>
      </c>
      <c r="AT235">
        <v>0</v>
      </c>
      <c r="AU235" t="s">
        <v>3</v>
      </c>
      <c r="AV235">
        <v>0</v>
      </c>
      <c r="AW235">
        <v>2</v>
      </c>
      <c r="AX235">
        <v>85061260</v>
      </c>
      <c r="AY235">
        <v>1</v>
      </c>
      <c r="AZ235">
        <v>0</v>
      </c>
      <c r="BA235">
        <v>235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0</v>
      </c>
      <c r="BL235">
        <v>0</v>
      </c>
      <c r="BM235">
        <v>0</v>
      </c>
      <c r="BN235">
        <v>0</v>
      </c>
      <c r="BO235">
        <v>0</v>
      </c>
      <c r="BP235">
        <v>0</v>
      </c>
      <c r="BQ235">
        <v>0</v>
      </c>
      <c r="BR235">
        <v>0</v>
      </c>
      <c r="BS235">
        <v>0</v>
      </c>
      <c r="BT235">
        <v>0</v>
      </c>
      <c r="BU235">
        <v>0</v>
      </c>
      <c r="BV235">
        <v>0</v>
      </c>
      <c r="BW235">
        <v>0</v>
      </c>
      <c r="CV235">
        <v>0</v>
      </c>
      <c r="CW235">
        <v>0</v>
      </c>
      <c r="CX235">
        <f>ROUND(Y235*Source!I137,7)</f>
        <v>0</v>
      </c>
      <c r="CY235">
        <f t="shared" si="79"/>
        <v>0</v>
      </c>
      <c r="CZ235">
        <f t="shared" si="80"/>
        <v>0</v>
      </c>
      <c r="DA235">
        <f t="shared" si="81"/>
        <v>1</v>
      </c>
      <c r="DB235">
        <f t="shared" si="62"/>
        <v>0</v>
      </c>
      <c r="DC235">
        <f t="shared" si="63"/>
        <v>0</v>
      </c>
      <c r="DD235" t="s">
        <v>3</v>
      </c>
      <c r="DE235" t="s">
        <v>3</v>
      </c>
      <c r="DF235">
        <f>ROUND(ROUND(AE235,2)*CX235,2)</f>
        <v>0</v>
      </c>
      <c r="DG235">
        <f t="shared" si="78"/>
        <v>0</v>
      </c>
      <c r="DH235">
        <f t="shared" si="65"/>
        <v>0</v>
      </c>
      <c r="DI235">
        <f t="shared" si="66"/>
        <v>0</v>
      </c>
      <c r="DJ235">
        <f t="shared" si="82"/>
        <v>0</v>
      </c>
      <c r="DK235">
        <v>0</v>
      </c>
      <c r="DL235" t="s">
        <v>3</v>
      </c>
      <c r="DM235">
        <v>0</v>
      </c>
      <c r="DN235" t="s">
        <v>3</v>
      </c>
      <c r="DO235">
        <v>0</v>
      </c>
    </row>
    <row r="236" spans="1:119" x14ac:dyDescent="0.2">
      <c r="A236">
        <f>ROW(Source!A137)</f>
        <v>137</v>
      </c>
      <c r="B236">
        <v>85057623</v>
      </c>
      <c r="C236">
        <v>85061233</v>
      </c>
      <c r="D236">
        <v>77308556</v>
      </c>
      <c r="E236">
        <v>114</v>
      </c>
      <c r="F236">
        <v>1</v>
      </c>
      <c r="G236">
        <v>1</v>
      </c>
      <c r="H236">
        <v>3</v>
      </c>
      <c r="I236" t="s">
        <v>92</v>
      </c>
      <c r="J236" t="s">
        <v>3</v>
      </c>
      <c r="K236" t="s">
        <v>93</v>
      </c>
      <c r="L236">
        <v>1348</v>
      </c>
      <c r="N236">
        <v>1009</v>
      </c>
      <c r="O236" t="s">
        <v>94</v>
      </c>
      <c r="P236" t="s">
        <v>94</v>
      </c>
      <c r="Q236">
        <v>1000</v>
      </c>
      <c r="W236">
        <v>0</v>
      </c>
      <c r="X236">
        <v>1602794472</v>
      </c>
      <c r="Y236">
        <f t="shared" si="61"/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1</v>
      </c>
      <c r="AJ236">
        <v>1</v>
      </c>
      <c r="AK236">
        <v>1</v>
      </c>
      <c r="AL236">
        <v>1</v>
      </c>
      <c r="AM236">
        <v>-2</v>
      </c>
      <c r="AN236">
        <v>1</v>
      </c>
      <c r="AO236">
        <v>0</v>
      </c>
      <c r="AP236">
        <v>1</v>
      </c>
      <c r="AQ236">
        <v>0</v>
      </c>
      <c r="AR236">
        <v>0</v>
      </c>
      <c r="AS236" t="s">
        <v>3</v>
      </c>
      <c r="AT236">
        <v>0</v>
      </c>
      <c r="AU236" t="s">
        <v>3</v>
      </c>
      <c r="AV236">
        <v>0</v>
      </c>
      <c r="AW236">
        <v>2</v>
      </c>
      <c r="AX236">
        <v>85061261</v>
      </c>
      <c r="AY236">
        <v>1</v>
      </c>
      <c r="AZ236">
        <v>0</v>
      </c>
      <c r="BA236">
        <v>236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0</v>
      </c>
      <c r="BL236">
        <v>0</v>
      </c>
      <c r="BM236">
        <v>0</v>
      </c>
      <c r="BN236">
        <v>0</v>
      </c>
      <c r="BO236">
        <v>0</v>
      </c>
      <c r="BP236">
        <v>0</v>
      </c>
      <c r="BQ236">
        <v>0</v>
      </c>
      <c r="BR236">
        <v>0</v>
      </c>
      <c r="BS236">
        <v>0</v>
      </c>
      <c r="BT236">
        <v>0</v>
      </c>
      <c r="BU236">
        <v>0</v>
      </c>
      <c r="BV236">
        <v>0</v>
      </c>
      <c r="BW236">
        <v>0</v>
      </c>
      <c r="CV236">
        <v>0</v>
      </c>
      <c r="CW236">
        <v>0</v>
      </c>
      <c r="CX236">
        <f>ROUND(Y236*Source!I137,7)</f>
        <v>0</v>
      </c>
      <c r="CY236">
        <f t="shared" si="79"/>
        <v>0</v>
      </c>
      <c r="CZ236">
        <f t="shared" si="80"/>
        <v>0</v>
      </c>
      <c r="DA236">
        <f t="shared" si="81"/>
        <v>1</v>
      </c>
      <c r="DB236">
        <f t="shared" si="62"/>
        <v>0</v>
      </c>
      <c r="DC236">
        <f t="shared" si="63"/>
        <v>0</v>
      </c>
      <c r="DD236" t="s">
        <v>3</v>
      </c>
      <c r="DE236" t="s">
        <v>3</v>
      </c>
      <c r="DF236">
        <f>ROUND(ROUND(AE236,2)*CX236,2)</f>
        <v>0</v>
      </c>
      <c r="DG236">
        <f t="shared" si="78"/>
        <v>0</v>
      </c>
      <c r="DH236">
        <f t="shared" si="65"/>
        <v>0</v>
      </c>
      <c r="DI236">
        <f t="shared" si="66"/>
        <v>0</v>
      </c>
      <c r="DJ236">
        <f t="shared" si="82"/>
        <v>0</v>
      </c>
      <c r="DK236">
        <v>0</v>
      </c>
      <c r="DL236" t="s">
        <v>3</v>
      </c>
      <c r="DM236">
        <v>0</v>
      </c>
      <c r="DN236" t="s">
        <v>3</v>
      </c>
      <c r="DO236">
        <v>0</v>
      </c>
    </row>
    <row r="237" spans="1:119" x14ac:dyDescent="0.2">
      <c r="A237">
        <f>ROW(Source!A137)</f>
        <v>137</v>
      </c>
      <c r="B237">
        <v>85057623</v>
      </c>
      <c r="C237">
        <v>85061233</v>
      </c>
      <c r="D237">
        <v>77308705</v>
      </c>
      <c r="E237">
        <v>114</v>
      </c>
      <c r="F237">
        <v>1</v>
      </c>
      <c r="G237">
        <v>1</v>
      </c>
      <c r="H237">
        <v>3</v>
      </c>
      <c r="I237" t="s">
        <v>96</v>
      </c>
      <c r="J237" t="s">
        <v>3</v>
      </c>
      <c r="K237" t="s">
        <v>97</v>
      </c>
      <c r="L237">
        <v>1346</v>
      </c>
      <c r="N237">
        <v>1009</v>
      </c>
      <c r="O237" t="s">
        <v>86</v>
      </c>
      <c r="P237" t="s">
        <v>86</v>
      </c>
      <c r="Q237">
        <v>1</v>
      </c>
      <c r="W237">
        <v>0</v>
      </c>
      <c r="X237">
        <v>-1111733769</v>
      </c>
      <c r="Y237">
        <f t="shared" si="61"/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1</v>
      </c>
      <c r="AJ237">
        <v>1</v>
      </c>
      <c r="AK237">
        <v>1</v>
      </c>
      <c r="AL237">
        <v>1</v>
      </c>
      <c r="AM237">
        <v>-2</v>
      </c>
      <c r="AN237">
        <v>1</v>
      </c>
      <c r="AO237">
        <v>0</v>
      </c>
      <c r="AP237">
        <v>1</v>
      </c>
      <c r="AQ237">
        <v>0</v>
      </c>
      <c r="AR237">
        <v>0</v>
      </c>
      <c r="AS237" t="s">
        <v>3</v>
      </c>
      <c r="AT237">
        <v>0</v>
      </c>
      <c r="AU237" t="s">
        <v>3</v>
      </c>
      <c r="AV237">
        <v>0</v>
      </c>
      <c r="AW237">
        <v>2</v>
      </c>
      <c r="AX237">
        <v>85061262</v>
      </c>
      <c r="AY237">
        <v>1</v>
      </c>
      <c r="AZ237">
        <v>0</v>
      </c>
      <c r="BA237">
        <v>237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0</v>
      </c>
      <c r="BL237">
        <v>0</v>
      </c>
      <c r="BM237">
        <v>0</v>
      </c>
      <c r="BN237">
        <v>0</v>
      </c>
      <c r="BO237">
        <v>0</v>
      </c>
      <c r="BP237">
        <v>0</v>
      </c>
      <c r="BQ237">
        <v>0</v>
      </c>
      <c r="BR237">
        <v>0</v>
      </c>
      <c r="BS237">
        <v>0</v>
      </c>
      <c r="BT237">
        <v>0</v>
      </c>
      <c r="BU237">
        <v>0</v>
      </c>
      <c r="BV237">
        <v>0</v>
      </c>
      <c r="BW237">
        <v>0</v>
      </c>
      <c r="CV237">
        <v>0</v>
      </c>
      <c r="CW237">
        <v>0</v>
      </c>
      <c r="CX237">
        <f>ROUND(Y237*Source!I137,7)</f>
        <v>0</v>
      </c>
      <c r="CY237">
        <f t="shared" si="79"/>
        <v>0</v>
      </c>
      <c r="CZ237">
        <f t="shared" si="80"/>
        <v>0</v>
      </c>
      <c r="DA237">
        <f t="shared" si="81"/>
        <v>1</v>
      </c>
      <c r="DB237">
        <f t="shared" si="62"/>
        <v>0</v>
      </c>
      <c r="DC237">
        <f t="shared" si="63"/>
        <v>0</v>
      </c>
      <c r="DD237" t="s">
        <v>3</v>
      </c>
      <c r="DE237" t="s">
        <v>3</v>
      </c>
      <c r="DF237">
        <f>ROUND(ROUND(AE237,2)*CX237,2)</f>
        <v>0</v>
      </c>
      <c r="DG237">
        <f t="shared" si="78"/>
        <v>0</v>
      </c>
      <c r="DH237">
        <f t="shared" si="65"/>
        <v>0</v>
      </c>
      <c r="DI237">
        <f t="shared" si="66"/>
        <v>0</v>
      </c>
      <c r="DJ237">
        <f t="shared" si="82"/>
        <v>0</v>
      </c>
      <c r="DK237">
        <v>0</v>
      </c>
      <c r="DL237" t="s">
        <v>3</v>
      </c>
      <c r="DM237">
        <v>0</v>
      </c>
      <c r="DN237" t="s">
        <v>3</v>
      </c>
      <c r="DO237">
        <v>0</v>
      </c>
    </row>
    <row r="238" spans="1:119" x14ac:dyDescent="0.2">
      <c r="A238">
        <f>ROW(Source!A137)</f>
        <v>137</v>
      </c>
      <c r="B238">
        <v>85057623</v>
      </c>
      <c r="C238">
        <v>85061233</v>
      </c>
      <c r="D238">
        <v>77309038</v>
      </c>
      <c r="E238">
        <v>114</v>
      </c>
      <c r="F238">
        <v>1</v>
      </c>
      <c r="G238">
        <v>1</v>
      </c>
      <c r="H238">
        <v>3</v>
      </c>
      <c r="I238" t="s">
        <v>99</v>
      </c>
      <c r="J238" t="s">
        <v>3</v>
      </c>
      <c r="K238" t="s">
        <v>100</v>
      </c>
      <c r="L238">
        <v>1348</v>
      </c>
      <c r="N238">
        <v>1009</v>
      </c>
      <c r="O238" t="s">
        <v>94</v>
      </c>
      <c r="P238" t="s">
        <v>94</v>
      </c>
      <c r="Q238">
        <v>1000</v>
      </c>
      <c r="W238">
        <v>0</v>
      </c>
      <c r="X238">
        <v>1613753229</v>
      </c>
      <c r="Y238">
        <f t="shared" si="61"/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1</v>
      </c>
      <c r="AJ238">
        <v>1</v>
      </c>
      <c r="AK238">
        <v>1</v>
      </c>
      <c r="AL238">
        <v>1</v>
      </c>
      <c r="AM238">
        <v>-2</v>
      </c>
      <c r="AN238">
        <v>1</v>
      </c>
      <c r="AO238">
        <v>0</v>
      </c>
      <c r="AP238">
        <v>1</v>
      </c>
      <c r="AQ238">
        <v>0</v>
      </c>
      <c r="AR238">
        <v>0</v>
      </c>
      <c r="AS238" t="s">
        <v>3</v>
      </c>
      <c r="AT238">
        <v>0</v>
      </c>
      <c r="AU238" t="s">
        <v>3</v>
      </c>
      <c r="AV238">
        <v>0</v>
      </c>
      <c r="AW238">
        <v>2</v>
      </c>
      <c r="AX238">
        <v>85061263</v>
      </c>
      <c r="AY238">
        <v>1</v>
      </c>
      <c r="AZ238">
        <v>0</v>
      </c>
      <c r="BA238">
        <v>238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0</v>
      </c>
      <c r="BL238">
        <v>0</v>
      </c>
      <c r="BM238">
        <v>0</v>
      </c>
      <c r="BN238">
        <v>0</v>
      </c>
      <c r="BO238">
        <v>0</v>
      </c>
      <c r="BP238">
        <v>0</v>
      </c>
      <c r="BQ238">
        <v>0</v>
      </c>
      <c r="BR238">
        <v>0</v>
      </c>
      <c r="BS238">
        <v>0</v>
      </c>
      <c r="BT238">
        <v>0</v>
      </c>
      <c r="BU238">
        <v>0</v>
      </c>
      <c r="BV238">
        <v>0</v>
      </c>
      <c r="BW238">
        <v>0</v>
      </c>
      <c r="CV238">
        <v>0</v>
      </c>
      <c r="CW238">
        <v>0</v>
      </c>
      <c r="CX238">
        <f>ROUND(Y238*Source!I137,7)</f>
        <v>0</v>
      </c>
      <c r="CY238">
        <f t="shared" si="79"/>
        <v>0</v>
      </c>
      <c r="CZ238">
        <f t="shared" si="80"/>
        <v>0</v>
      </c>
      <c r="DA238">
        <f t="shared" si="81"/>
        <v>1</v>
      </c>
      <c r="DB238">
        <f t="shared" si="62"/>
        <v>0</v>
      </c>
      <c r="DC238">
        <f t="shared" si="63"/>
        <v>0</v>
      </c>
      <c r="DD238" t="s">
        <v>3</v>
      </c>
      <c r="DE238" t="s">
        <v>3</v>
      </c>
      <c r="DF238">
        <f>ROUND(ROUND(AE238,2)*CX238,2)</f>
        <v>0</v>
      </c>
      <c r="DG238">
        <f t="shared" si="78"/>
        <v>0</v>
      </c>
      <c r="DH238">
        <f t="shared" si="65"/>
        <v>0</v>
      </c>
      <c r="DI238">
        <f t="shared" si="66"/>
        <v>0</v>
      </c>
      <c r="DJ238">
        <f t="shared" si="82"/>
        <v>0</v>
      </c>
      <c r="DK238">
        <v>0</v>
      </c>
      <c r="DL238" t="s">
        <v>3</v>
      </c>
      <c r="DM238">
        <v>0</v>
      </c>
      <c r="DN238" t="s">
        <v>3</v>
      </c>
      <c r="DO238">
        <v>0</v>
      </c>
    </row>
    <row r="239" spans="1:119" x14ac:dyDescent="0.2">
      <c r="A239">
        <f>ROW(Source!A137)</f>
        <v>137</v>
      </c>
      <c r="B239">
        <v>85057623</v>
      </c>
      <c r="C239">
        <v>85061233</v>
      </c>
      <c r="D239">
        <v>77397232</v>
      </c>
      <c r="E239">
        <v>1</v>
      </c>
      <c r="F239">
        <v>1</v>
      </c>
      <c r="G239">
        <v>1</v>
      </c>
      <c r="H239">
        <v>3</v>
      </c>
      <c r="I239" t="s">
        <v>646</v>
      </c>
      <c r="J239" t="s">
        <v>658</v>
      </c>
      <c r="K239" t="s">
        <v>648</v>
      </c>
      <c r="L239">
        <v>1348</v>
      </c>
      <c r="N239">
        <v>1009</v>
      </c>
      <c r="O239" t="s">
        <v>94</v>
      </c>
      <c r="P239" t="s">
        <v>94</v>
      </c>
      <c r="Q239">
        <v>1000</v>
      </c>
      <c r="W239">
        <v>0</v>
      </c>
      <c r="X239">
        <v>-460826109</v>
      </c>
      <c r="Y239">
        <f t="shared" si="61"/>
        <v>4.0000000000000002E-4</v>
      </c>
      <c r="AA239">
        <v>88222.16</v>
      </c>
      <c r="AB239">
        <v>0</v>
      </c>
      <c r="AC239">
        <v>0</v>
      </c>
      <c r="AD239">
        <v>0</v>
      </c>
      <c r="AE239">
        <v>61265.39</v>
      </c>
      <c r="AF239">
        <v>0</v>
      </c>
      <c r="AG239">
        <v>0</v>
      </c>
      <c r="AH239">
        <v>0</v>
      </c>
      <c r="AI239">
        <v>1.44</v>
      </c>
      <c r="AJ239">
        <v>1</v>
      </c>
      <c r="AK239">
        <v>1</v>
      </c>
      <c r="AL239">
        <v>1</v>
      </c>
      <c r="AM239">
        <v>2</v>
      </c>
      <c r="AN239">
        <v>0</v>
      </c>
      <c r="AO239">
        <v>0</v>
      </c>
      <c r="AP239">
        <v>1</v>
      </c>
      <c r="AQ239">
        <v>1</v>
      </c>
      <c r="AR239">
        <v>0</v>
      </c>
      <c r="AS239" t="s">
        <v>3</v>
      </c>
      <c r="AT239">
        <v>4.0000000000000002E-4</v>
      </c>
      <c r="AU239" t="s">
        <v>3</v>
      </c>
      <c r="AV239">
        <v>0</v>
      </c>
      <c r="AW239">
        <v>2</v>
      </c>
      <c r="AX239">
        <v>85061264</v>
      </c>
      <c r="AY239">
        <v>1</v>
      </c>
      <c r="AZ239">
        <v>0</v>
      </c>
      <c r="BA239">
        <v>239</v>
      </c>
      <c r="BB239">
        <v>1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24.506156000000001</v>
      </c>
      <c r="BK239">
        <v>0</v>
      </c>
      <c r="BL239">
        <v>0</v>
      </c>
      <c r="BM239">
        <v>0</v>
      </c>
      <c r="BN239">
        <v>0</v>
      </c>
      <c r="BO239">
        <v>0</v>
      </c>
      <c r="BP239">
        <v>1</v>
      </c>
      <c r="BQ239">
        <v>24.506156000000001</v>
      </c>
      <c r="BR239">
        <v>0</v>
      </c>
      <c r="BS239">
        <v>0</v>
      </c>
      <c r="BT239">
        <v>0</v>
      </c>
      <c r="BU239">
        <v>0</v>
      </c>
      <c r="BV239">
        <v>0</v>
      </c>
      <c r="BW239">
        <v>1</v>
      </c>
      <c r="CV239">
        <v>0</v>
      </c>
      <c r="CW239">
        <v>0</v>
      </c>
      <c r="CX239">
        <f>ROUND(Y239*Source!I137,7)</f>
        <v>0</v>
      </c>
      <c r="CY239">
        <f t="shared" si="79"/>
        <v>88222.16</v>
      </c>
      <c r="CZ239">
        <f t="shared" si="80"/>
        <v>61265.39</v>
      </c>
      <c r="DA239">
        <f t="shared" si="81"/>
        <v>1.44</v>
      </c>
      <c r="DB239">
        <f t="shared" si="62"/>
        <v>24.51</v>
      </c>
      <c r="DC239">
        <f t="shared" si="63"/>
        <v>0</v>
      </c>
      <c r="DD239" t="s">
        <v>3</v>
      </c>
      <c r="DE239" t="s">
        <v>3</v>
      </c>
      <c r="DF239">
        <f>ROUND(ROUND(AE239*AI239,2)*CX239,2)</f>
        <v>0</v>
      </c>
      <c r="DG239">
        <f t="shared" si="78"/>
        <v>0</v>
      </c>
      <c r="DH239">
        <f t="shared" si="65"/>
        <v>0</v>
      </c>
      <c r="DI239">
        <f t="shared" si="66"/>
        <v>0</v>
      </c>
      <c r="DJ239">
        <f t="shared" si="82"/>
        <v>0</v>
      </c>
      <c r="DK239">
        <v>0</v>
      </c>
      <c r="DL239" t="s">
        <v>3</v>
      </c>
      <c r="DM239">
        <v>0</v>
      </c>
      <c r="DN239" t="s">
        <v>3</v>
      </c>
      <c r="DO239">
        <v>0</v>
      </c>
    </row>
    <row r="240" spans="1:119" x14ac:dyDescent="0.2">
      <c r="A240">
        <f>ROW(Source!A137)</f>
        <v>137</v>
      </c>
      <c r="B240">
        <v>85057623</v>
      </c>
      <c r="C240">
        <v>85061233</v>
      </c>
      <c r="D240">
        <v>77397258</v>
      </c>
      <c r="E240">
        <v>1</v>
      </c>
      <c r="F240">
        <v>1</v>
      </c>
      <c r="G240">
        <v>1</v>
      </c>
      <c r="H240">
        <v>3</v>
      </c>
      <c r="I240" t="s">
        <v>649</v>
      </c>
      <c r="J240" t="s">
        <v>650</v>
      </c>
      <c r="K240" t="s">
        <v>651</v>
      </c>
      <c r="L240">
        <v>1348</v>
      </c>
      <c r="N240">
        <v>1009</v>
      </c>
      <c r="O240" t="s">
        <v>94</v>
      </c>
      <c r="P240" t="s">
        <v>94</v>
      </c>
      <c r="Q240">
        <v>1000</v>
      </c>
      <c r="W240">
        <v>0</v>
      </c>
      <c r="X240">
        <v>1215516986</v>
      </c>
      <c r="Y240">
        <f t="shared" si="61"/>
        <v>1E-4</v>
      </c>
      <c r="AA240">
        <v>103227.06</v>
      </c>
      <c r="AB240">
        <v>0</v>
      </c>
      <c r="AC240">
        <v>0</v>
      </c>
      <c r="AD240">
        <v>0</v>
      </c>
      <c r="AE240">
        <v>80020.98</v>
      </c>
      <c r="AF240">
        <v>0</v>
      </c>
      <c r="AG240">
        <v>0</v>
      </c>
      <c r="AH240">
        <v>0</v>
      </c>
      <c r="AI240">
        <v>1.29</v>
      </c>
      <c r="AJ240">
        <v>1</v>
      </c>
      <c r="AK240">
        <v>1</v>
      </c>
      <c r="AL240">
        <v>1</v>
      </c>
      <c r="AM240">
        <v>2</v>
      </c>
      <c r="AN240">
        <v>0</v>
      </c>
      <c r="AO240">
        <v>0</v>
      </c>
      <c r="AP240">
        <v>1</v>
      </c>
      <c r="AQ240">
        <v>1</v>
      </c>
      <c r="AR240">
        <v>0</v>
      </c>
      <c r="AS240" t="s">
        <v>3</v>
      </c>
      <c r="AT240">
        <v>1E-4</v>
      </c>
      <c r="AU240" t="s">
        <v>3</v>
      </c>
      <c r="AV240">
        <v>0</v>
      </c>
      <c r="AW240">
        <v>2</v>
      </c>
      <c r="AX240">
        <v>85061265</v>
      </c>
      <c r="AY240">
        <v>1</v>
      </c>
      <c r="AZ240">
        <v>0</v>
      </c>
      <c r="BA240">
        <v>240</v>
      </c>
      <c r="BB240">
        <v>1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8.0020980000000002</v>
      </c>
      <c r="BK240">
        <v>0</v>
      </c>
      <c r="BL240">
        <v>0</v>
      </c>
      <c r="BM240">
        <v>0</v>
      </c>
      <c r="BN240">
        <v>0</v>
      </c>
      <c r="BO240">
        <v>0</v>
      </c>
      <c r="BP240">
        <v>1</v>
      </c>
      <c r="BQ240">
        <v>8.0020980000000002</v>
      </c>
      <c r="BR240">
        <v>0</v>
      </c>
      <c r="BS240">
        <v>0</v>
      </c>
      <c r="BT240">
        <v>0</v>
      </c>
      <c r="BU240">
        <v>0</v>
      </c>
      <c r="BV240">
        <v>0</v>
      </c>
      <c r="BW240">
        <v>1</v>
      </c>
      <c r="CV240">
        <v>0</v>
      </c>
      <c r="CW240">
        <v>0</v>
      </c>
      <c r="CX240">
        <f>ROUND(Y240*Source!I137,7)</f>
        <v>0</v>
      </c>
      <c r="CY240">
        <f t="shared" si="79"/>
        <v>103227.06</v>
      </c>
      <c r="CZ240">
        <f t="shared" si="80"/>
        <v>80020.98</v>
      </c>
      <c r="DA240">
        <f t="shared" si="81"/>
        <v>1.29</v>
      </c>
      <c r="DB240">
        <f t="shared" si="62"/>
        <v>8</v>
      </c>
      <c r="DC240">
        <f t="shared" si="63"/>
        <v>0</v>
      </c>
      <c r="DD240" t="s">
        <v>3</v>
      </c>
      <c r="DE240" t="s">
        <v>3</v>
      </c>
      <c r="DF240">
        <f>ROUND(ROUND(AE240*AI240,2)*CX240,2)</f>
        <v>0</v>
      </c>
      <c r="DG240">
        <f t="shared" si="78"/>
        <v>0</v>
      </c>
      <c r="DH240">
        <f t="shared" si="65"/>
        <v>0</v>
      </c>
      <c r="DI240">
        <f t="shared" si="66"/>
        <v>0</v>
      </c>
      <c r="DJ240">
        <f t="shared" si="82"/>
        <v>0</v>
      </c>
      <c r="DK240">
        <v>0</v>
      </c>
      <c r="DL240" t="s">
        <v>3</v>
      </c>
      <c r="DM240">
        <v>0</v>
      </c>
      <c r="DN240" t="s">
        <v>3</v>
      </c>
      <c r="DO240">
        <v>0</v>
      </c>
    </row>
    <row r="241" spans="1:119" x14ac:dyDescent="0.2">
      <c r="A241">
        <f>ROW(Source!A137)</f>
        <v>137</v>
      </c>
      <c r="B241">
        <v>85057623</v>
      </c>
      <c r="C241">
        <v>85061233</v>
      </c>
      <c r="D241">
        <v>77404679</v>
      </c>
      <c r="E241">
        <v>1</v>
      </c>
      <c r="F241">
        <v>1</v>
      </c>
      <c r="G241">
        <v>1</v>
      </c>
      <c r="H241">
        <v>3</v>
      </c>
      <c r="I241" t="s">
        <v>652</v>
      </c>
      <c r="J241" t="s">
        <v>653</v>
      </c>
      <c r="K241" t="s">
        <v>654</v>
      </c>
      <c r="L241">
        <v>1425</v>
      </c>
      <c r="N241">
        <v>1013</v>
      </c>
      <c r="O241" t="s">
        <v>191</v>
      </c>
      <c r="P241" t="s">
        <v>191</v>
      </c>
      <c r="Q241">
        <v>1</v>
      </c>
      <c r="W241">
        <v>0</v>
      </c>
      <c r="X241">
        <v>600080833</v>
      </c>
      <c r="Y241">
        <f t="shared" si="61"/>
        <v>0.06</v>
      </c>
      <c r="AA241">
        <v>1351.57</v>
      </c>
      <c r="AB241">
        <v>0</v>
      </c>
      <c r="AC241">
        <v>0</v>
      </c>
      <c r="AD241">
        <v>0</v>
      </c>
      <c r="AE241">
        <v>1031.73</v>
      </c>
      <c r="AF241">
        <v>0</v>
      </c>
      <c r="AG241">
        <v>0</v>
      </c>
      <c r="AH241">
        <v>0</v>
      </c>
      <c r="AI241">
        <v>1.31</v>
      </c>
      <c r="AJ241">
        <v>1</v>
      </c>
      <c r="AK241">
        <v>1</v>
      </c>
      <c r="AL241">
        <v>1</v>
      </c>
      <c r="AM241">
        <v>2</v>
      </c>
      <c r="AN241">
        <v>0</v>
      </c>
      <c r="AO241">
        <v>0</v>
      </c>
      <c r="AP241">
        <v>1</v>
      </c>
      <c r="AQ241">
        <v>1</v>
      </c>
      <c r="AR241">
        <v>0</v>
      </c>
      <c r="AS241" t="s">
        <v>3</v>
      </c>
      <c r="AT241">
        <v>0.06</v>
      </c>
      <c r="AU241" t="s">
        <v>3</v>
      </c>
      <c r="AV241">
        <v>0</v>
      </c>
      <c r="AW241">
        <v>2</v>
      </c>
      <c r="AX241">
        <v>85061266</v>
      </c>
      <c r="AY241">
        <v>1</v>
      </c>
      <c r="AZ241">
        <v>0</v>
      </c>
      <c r="BA241">
        <v>241</v>
      </c>
      <c r="BB241">
        <v>1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61.903799999999997</v>
      </c>
      <c r="BK241">
        <v>0</v>
      </c>
      <c r="BL241">
        <v>0</v>
      </c>
      <c r="BM241">
        <v>0</v>
      </c>
      <c r="BN241">
        <v>0</v>
      </c>
      <c r="BO241">
        <v>0</v>
      </c>
      <c r="BP241">
        <v>1</v>
      </c>
      <c r="BQ241">
        <v>61.903799999999997</v>
      </c>
      <c r="BR241">
        <v>0</v>
      </c>
      <c r="BS241">
        <v>0</v>
      </c>
      <c r="BT241">
        <v>0</v>
      </c>
      <c r="BU241">
        <v>0</v>
      </c>
      <c r="BV241">
        <v>0</v>
      </c>
      <c r="BW241">
        <v>1</v>
      </c>
      <c r="CV241">
        <v>0</v>
      </c>
      <c r="CW241">
        <v>0</v>
      </c>
      <c r="CX241">
        <f>ROUND(Y241*Source!I137,7)</f>
        <v>0</v>
      </c>
      <c r="CY241">
        <f t="shared" si="79"/>
        <v>1351.57</v>
      </c>
      <c r="CZ241">
        <f t="shared" si="80"/>
        <v>1031.73</v>
      </c>
      <c r="DA241">
        <f t="shared" si="81"/>
        <v>1.31</v>
      </c>
      <c r="DB241">
        <f t="shared" si="62"/>
        <v>61.9</v>
      </c>
      <c r="DC241">
        <f t="shared" si="63"/>
        <v>0</v>
      </c>
      <c r="DD241" t="s">
        <v>3</v>
      </c>
      <c r="DE241" t="s">
        <v>3</v>
      </c>
      <c r="DF241">
        <f>ROUND(ROUND(AE241*AI241,2)*CX241,2)</f>
        <v>0</v>
      </c>
      <c r="DG241">
        <f t="shared" si="78"/>
        <v>0</v>
      </c>
      <c r="DH241">
        <f t="shared" si="65"/>
        <v>0</v>
      </c>
      <c r="DI241">
        <f t="shared" si="66"/>
        <v>0</v>
      </c>
      <c r="DJ241">
        <f t="shared" si="82"/>
        <v>0</v>
      </c>
      <c r="DK241">
        <v>0</v>
      </c>
      <c r="DL241" t="s">
        <v>3</v>
      </c>
      <c r="DM241">
        <v>0</v>
      </c>
      <c r="DN241" t="s">
        <v>3</v>
      </c>
      <c r="DO241">
        <v>0</v>
      </c>
    </row>
    <row r="242" spans="1:119" x14ac:dyDescent="0.2">
      <c r="A242">
        <f>ROW(Source!A137)</f>
        <v>137</v>
      </c>
      <c r="B242">
        <v>85057623</v>
      </c>
      <c r="C242">
        <v>85061233</v>
      </c>
      <c r="D242">
        <v>77311321</v>
      </c>
      <c r="E242">
        <v>114</v>
      </c>
      <c r="F242">
        <v>1</v>
      </c>
      <c r="G242">
        <v>1</v>
      </c>
      <c r="H242">
        <v>3</v>
      </c>
      <c r="I242" t="s">
        <v>102</v>
      </c>
      <c r="J242" t="s">
        <v>3</v>
      </c>
      <c r="K242" t="s">
        <v>103</v>
      </c>
      <c r="L242">
        <v>1371</v>
      </c>
      <c r="N242">
        <v>1013</v>
      </c>
      <c r="O242" t="s">
        <v>43</v>
      </c>
      <c r="P242" t="s">
        <v>43</v>
      </c>
      <c r="Q242">
        <v>1</v>
      </c>
      <c r="W242">
        <v>0</v>
      </c>
      <c r="X242">
        <v>-950997571</v>
      </c>
      <c r="Y242">
        <f t="shared" si="61"/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1</v>
      </c>
      <c r="AJ242">
        <v>1</v>
      </c>
      <c r="AK242">
        <v>1</v>
      </c>
      <c r="AL242">
        <v>1</v>
      </c>
      <c r="AM242">
        <v>-2</v>
      </c>
      <c r="AN242">
        <v>1</v>
      </c>
      <c r="AO242">
        <v>0</v>
      </c>
      <c r="AP242">
        <v>1</v>
      </c>
      <c r="AQ242">
        <v>0</v>
      </c>
      <c r="AR242">
        <v>0</v>
      </c>
      <c r="AS242" t="s">
        <v>3</v>
      </c>
      <c r="AT242">
        <v>0</v>
      </c>
      <c r="AU242" t="s">
        <v>3</v>
      </c>
      <c r="AV242">
        <v>0</v>
      </c>
      <c r="AW242">
        <v>2</v>
      </c>
      <c r="AX242">
        <v>85061267</v>
      </c>
      <c r="AY242">
        <v>1</v>
      </c>
      <c r="AZ242">
        <v>0</v>
      </c>
      <c r="BA242">
        <v>242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0</v>
      </c>
      <c r="BK242">
        <v>0</v>
      </c>
      <c r="BL242">
        <v>0</v>
      </c>
      <c r="BM242">
        <v>0</v>
      </c>
      <c r="BN242">
        <v>0</v>
      </c>
      <c r="BO242">
        <v>0</v>
      </c>
      <c r="BP242">
        <v>0</v>
      </c>
      <c r="BQ242">
        <v>0</v>
      </c>
      <c r="BR242">
        <v>0</v>
      </c>
      <c r="BS242">
        <v>0</v>
      </c>
      <c r="BT242">
        <v>0</v>
      </c>
      <c r="BU242">
        <v>0</v>
      </c>
      <c r="BV242">
        <v>0</v>
      </c>
      <c r="BW242">
        <v>0</v>
      </c>
      <c r="CV242">
        <v>0</v>
      </c>
      <c r="CW242">
        <v>0</v>
      </c>
      <c r="CX242">
        <f>ROUND(Y242*Source!I137,7)</f>
        <v>0</v>
      </c>
      <c r="CY242">
        <f t="shared" si="79"/>
        <v>0</v>
      </c>
      <c r="CZ242">
        <f t="shared" si="80"/>
        <v>0</v>
      </c>
      <c r="DA242">
        <f t="shared" si="81"/>
        <v>1</v>
      </c>
      <c r="DB242">
        <f t="shared" si="62"/>
        <v>0</v>
      </c>
      <c r="DC242">
        <f t="shared" si="63"/>
        <v>0</v>
      </c>
      <c r="DD242" t="s">
        <v>3</v>
      </c>
      <c r="DE242" t="s">
        <v>3</v>
      </c>
      <c r="DF242">
        <f t="shared" ref="DF242:DF258" si="83">ROUND(ROUND(AE242,2)*CX242,2)</f>
        <v>0</v>
      </c>
      <c r="DG242">
        <f t="shared" si="78"/>
        <v>0</v>
      </c>
      <c r="DH242">
        <f t="shared" si="65"/>
        <v>0</v>
      </c>
      <c r="DI242">
        <f t="shared" si="66"/>
        <v>0</v>
      </c>
      <c r="DJ242">
        <f t="shared" si="82"/>
        <v>0</v>
      </c>
      <c r="DK242">
        <v>0</v>
      </c>
      <c r="DL242" t="s">
        <v>3</v>
      </c>
      <c r="DM242">
        <v>0</v>
      </c>
      <c r="DN242" t="s">
        <v>3</v>
      </c>
      <c r="DO242">
        <v>0</v>
      </c>
    </row>
    <row r="243" spans="1:119" x14ac:dyDescent="0.2">
      <c r="A243">
        <f>ROW(Source!A137)</f>
        <v>137</v>
      </c>
      <c r="B243">
        <v>85057623</v>
      </c>
      <c r="C243">
        <v>85061233</v>
      </c>
      <c r="D243">
        <v>77311366</v>
      </c>
      <c r="E243">
        <v>114</v>
      </c>
      <c r="F243">
        <v>1</v>
      </c>
      <c r="G243">
        <v>1</v>
      </c>
      <c r="H243">
        <v>3</v>
      </c>
      <c r="I243" t="s">
        <v>105</v>
      </c>
      <c r="J243" t="s">
        <v>3</v>
      </c>
      <c r="K243" t="s">
        <v>106</v>
      </c>
      <c r="L243">
        <v>1371</v>
      </c>
      <c r="N243">
        <v>1013</v>
      </c>
      <c r="O243" t="s">
        <v>43</v>
      </c>
      <c r="P243" t="s">
        <v>43</v>
      </c>
      <c r="Q243">
        <v>1</v>
      </c>
      <c r="W243">
        <v>0</v>
      </c>
      <c r="X243">
        <v>-320198552</v>
      </c>
      <c r="Y243">
        <f t="shared" si="61"/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1</v>
      </c>
      <c r="AJ243">
        <v>1</v>
      </c>
      <c r="AK243">
        <v>1</v>
      </c>
      <c r="AL243">
        <v>1</v>
      </c>
      <c r="AM243">
        <v>-2</v>
      </c>
      <c r="AN243">
        <v>1</v>
      </c>
      <c r="AO243">
        <v>0</v>
      </c>
      <c r="AP243">
        <v>1</v>
      </c>
      <c r="AQ243">
        <v>0</v>
      </c>
      <c r="AR243">
        <v>0</v>
      </c>
      <c r="AS243" t="s">
        <v>3</v>
      </c>
      <c r="AT243">
        <v>0</v>
      </c>
      <c r="AU243" t="s">
        <v>3</v>
      </c>
      <c r="AV243">
        <v>0</v>
      </c>
      <c r="AW243">
        <v>2</v>
      </c>
      <c r="AX243">
        <v>85061268</v>
      </c>
      <c r="AY243">
        <v>1</v>
      </c>
      <c r="AZ243">
        <v>0</v>
      </c>
      <c r="BA243">
        <v>243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0</v>
      </c>
      <c r="BL243">
        <v>0</v>
      </c>
      <c r="BM243">
        <v>0</v>
      </c>
      <c r="BN243">
        <v>0</v>
      </c>
      <c r="BO243">
        <v>0</v>
      </c>
      <c r="BP243">
        <v>0</v>
      </c>
      <c r="BQ243">
        <v>0</v>
      </c>
      <c r="BR243">
        <v>0</v>
      </c>
      <c r="BS243">
        <v>0</v>
      </c>
      <c r="BT243">
        <v>0</v>
      </c>
      <c r="BU243">
        <v>0</v>
      </c>
      <c r="BV243">
        <v>0</v>
      </c>
      <c r="BW243">
        <v>0</v>
      </c>
      <c r="CV243">
        <v>0</v>
      </c>
      <c r="CW243">
        <v>0</v>
      </c>
      <c r="CX243">
        <f>ROUND(Y243*Source!I137,7)</f>
        <v>0</v>
      </c>
      <c r="CY243">
        <f t="shared" si="79"/>
        <v>0</v>
      </c>
      <c r="CZ243">
        <f t="shared" si="80"/>
        <v>0</v>
      </c>
      <c r="DA243">
        <f t="shared" si="81"/>
        <v>1</v>
      </c>
      <c r="DB243">
        <f t="shared" si="62"/>
        <v>0</v>
      </c>
      <c r="DC243">
        <f t="shared" si="63"/>
        <v>0</v>
      </c>
      <c r="DD243" t="s">
        <v>3</v>
      </c>
      <c r="DE243" t="s">
        <v>3</v>
      </c>
      <c r="DF243">
        <f t="shared" si="83"/>
        <v>0</v>
      </c>
      <c r="DG243">
        <f t="shared" si="78"/>
        <v>0</v>
      </c>
      <c r="DH243">
        <f t="shared" si="65"/>
        <v>0</v>
      </c>
      <c r="DI243">
        <f t="shared" si="66"/>
        <v>0</v>
      </c>
      <c r="DJ243">
        <f t="shared" si="82"/>
        <v>0</v>
      </c>
      <c r="DK243">
        <v>0</v>
      </c>
      <c r="DL243" t="s">
        <v>3</v>
      </c>
      <c r="DM243">
        <v>0</v>
      </c>
      <c r="DN243" t="s">
        <v>3</v>
      </c>
      <c r="DO243">
        <v>0</v>
      </c>
    </row>
    <row r="244" spans="1:119" x14ac:dyDescent="0.2">
      <c r="A244">
        <f>ROW(Source!A137)</f>
        <v>137</v>
      </c>
      <c r="B244">
        <v>85057623</v>
      </c>
      <c r="C244">
        <v>85061233</v>
      </c>
      <c r="D244">
        <v>77311370</v>
      </c>
      <c r="E244">
        <v>114</v>
      </c>
      <c r="F244">
        <v>1</v>
      </c>
      <c r="G244">
        <v>1</v>
      </c>
      <c r="H244">
        <v>3</v>
      </c>
      <c r="I244" t="s">
        <v>108</v>
      </c>
      <c r="J244" t="s">
        <v>3</v>
      </c>
      <c r="K244" t="s">
        <v>109</v>
      </c>
      <c r="L244">
        <v>1371</v>
      </c>
      <c r="N244">
        <v>1013</v>
      </c>
      <c r="O244" t="s">
        <v>43</v>
      </c>
      <c r="P244" t="s">
        <v>43</v>
      </c>
      <c r="Q244">
        <v>1</v>
      </c>
      <c r="W244">
        <v>0</v>
      </c>
      <c r="X244">
        <v>326010188</v>
      </c>
      <c r="Y244">
        <f t="shared" si="61"/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1</v>
      </c>
      <c r="AJ244">
        <v>1</v>
      </c>
      <c r="AK244">
        <v>1</v>
      </c>
      <c r="AL244">
        <v>1</v>
      </c>
      <c r="AM244">
        <v>-2</v>
      </c>
      <c r="AN244">
        <v>1</v>
      </c>
      <c r="AO244">
        <v>0</v>
      </c>
      <c r="AP244">
        <v>1</v>
      </c>
      <c r="AQ244">
        <v>0</v>
      </c>
      <c r="AR244">
        <v>0</v>
      </c>
      <c r="AS244" t="s">
        <v>3</v>
      </c>
      <c r="AT244">
        <v>0</v>
      </c>
      <c r="AU244" t="s">
        <v>3</v>
      </c>
      <c r="AV244">
        <v>0</v>
      </c>
      <c r="AW244">
        <v>2</v>
      </c>
      <c r="AX244">
        <v>85061269</v>
      </c>
      <c r="AY244">
        <v>1</v>
      </c>
      <c r="AZ244">
        <v>0</v>
      </c>
      <c r="BA244">
        <v>244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  <c r="BK244">
        <v>0</v>
      </c>
      <c r="BL244">
        <v>0</v>
      </c>
      <c r="BM244">
        <v>0</v>
      </c>
      <c r="BN244">
        <v>0</v>
      </c>
      <c r="BO244">
        <v>0</v>
      </c>
      <c r="BP244">
        <v>0</v>
      </c>
      <c r="BQ244">
        <v>0</v>
      </c>
      <c r="BR244">
        <v>0</v>
      </c>
      <c r="BS244">
        <v>0</v>
      </c>
      <c r="BT244">
        <v>0</v>
      </c>
      <c r="BU244">
        <v>0</v>
      </c>
      <c r="BV244">
        <v>0</v>
      </c>
      <c r="BW244">
        <v>0</v>
      </c>
      <c r="CV244">
        <v>0</v>
      </c>
      <c r="CW244">
        <v>0</v>
      </c>
      <c r="CX244">
        <f>ROUND(Y244*Source!I137,7)</f>
        <v>0</v>
      </c>
      <c r="CY244">
        <f t="shared" si="79"/>
        <v>0</v>
      </c>
      <c r="CZ244">
        <f t="shared" si="80"/>
        <v>0</v>
      </c>
      <c r="DA244">
        <f t="shared" si="81"/>
        <v>1</v>
      </c>
      <c r="DB244">
        <f t="shared" si="62"/>
        <v>0</v>
      </c>
      <c r="DC244">
        <f t="shared" si="63"/>
        <v>0</v>
      </c>
      <c r="DD244" t="s">
        <v>3</v>
      </c>
      <c r="DE244" t="s">
        <v>3</v>
      </c>
      <c r="DF244">
        <f t="shared" si="83"/>
        <v>0</v>
      </c>
      <c r="DG244">
        <f t="shared" si="78"/>
        <v>0</v>
      </c>
      <c r="DH244">
        <f t="shared" si="65"/>
        <v>0</v>
      </c>
      <c r="DI244">
        <f t="shared" si="66"/>
        <v>0</v>
      </c>
      <c r="DJ244">
        <f t="shared" si="82"/>
        <v>0</v>
      </c>
      <c r="DK244">
        <v>0</v>
      </c>
      <c r="DL244" t="s">
        <v>3</v>
      </c>
      <c r="DM244">
        <v>0</v>
      </c>
      <c r="DN244" t="s">
        <v>3</v>
      </c>
      <c r="DO244">
        <v>0</v>
      </c>
    </row>
    <row r="245" spans="1:119" x14ac:dyDescent="0.2">
      <c r="A245">
        <f>ROW(Source!A155)</f>
        <v>155</v>
      </c>
      <c r="B245">
        <v>85057682</v>
      </c>
      <c r="C245">
        <v>85061279</v>
      </c>
      <c r="D245">
        <v>77306306</v>
      </c>
      <c r="E245">
        <v>114</v>
      </c>
      <c r="F245">
        <v>1</v>
      </c>
      <c r="G245">
        <v>1</v>
      </c>
      <c r="H245">
        <v>1</v>
      </c>
      <c r="I245" t="s">
        <v>659</v>
      </c>
      <c r="J245" t="s">
        <v>3</v>
      </c>
      <c r="K245" t="s">
        <v>660</v>
      </c>
      <c r="L245">
        <v>1191</v>
      </c>
      <c r="N245">
        <v>1013</v>
      </c>
      <c r="O245" t="s">
        <v>593</v>
      </c>
      <c r="P245" t="s">
        <v>593</v>
      </c>
      <c r="Q245">
        <v>1</v>
      </c>
      <c r="W245">
        <v>0</v>
      </c>
      <c r="X245">
        <v>1286521233</v>
      </c>
      <c r="Y245">
        <f t="shared" si="61"/>
        <v>4.84</v>
      </c>
      <c r="AA245">
        <v>0</v>
      </c>
      <c r="AB245">
        <v>0</v>
      </c>
      <c r="AC245">
        <v>0</v>
      </c>
      <c r="AD245">
        <v>649.42999999999995</v>
      </c>
      <c r="AE245">
        <v>0</v>
      </c>
      <c r="AF245">
        <v>0</v>
      </c>
      <c r="AG245">
        <v>0</v>
      </c>
      <c r="AH245">
        <v>649.42999999999995</v>
      </c>
      <c r="AI245">
        <v>1</v>
      </c>
      <c r="AJ245">
        <v>1</v>
      </c>
      <c r="AK245">
        <v>1</v>
      </c>
      <c r="AL245">
        <v>1</v>
      </c>
      <c r="AM245">
        <v>-2</v>
      </c>
      <c r="AN245">
        <v>0</v>
      </c>
      <c r="AO245">
        <v>0</v>
      </c>
      <c r="AP245">
        <v>1</v>
      </c>
      <c r="AQ245">
        <v>1</v>
      </c>
      <c r="AR245">
        <v>0</v>
      </c>
      <c r="AS245" t="s">
        <v>3</v>
      </c>
      <c r="AT245">
        <v>4.84</v>
      </c>
      <c r="AU245" t="s">
        <v>3</v>
      </c>
      <c r="AV245">
        <v>1</v>
      </c>
      <c r="AW245">
        <v>2</v>
      </c>
      <c r="AX245">
        <v>85061284</v>
      </c>
      <c r="AY245">
        <v>2</v>
      </c>
      <c r="AZ245">
        <v>131072</v>
      </c>
      <c r="BA245">
        <v>245</v>
      </c>
      <c r="BB245">
        <v>1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>
        <v>0</v>
      </c>
      <c r="BL245">
        <v>0</v>
      </c>
      <c r="BM245">
        <v>3143.2411999999995</v>
      </c>
      <c r="BN245">
        <v>4.84</v>
      </c>
      <c r="BO245">
        <v>0</v>
      </c>
      <c r="BP245">
        <v>1</v>
      </c>
      <c r="BQ245">
        <v>0</v>
      </c>
      <c r="BR245">
        <v>0</v>
      </c>
      <c r="BS245">
        <v>0</v>
      </c>
      <c r="BT245">
        <v>3143.2411999999995</v>
      </c>
      <c r="BU245">
        <v>4.84</v>
      </c>
      <c r="BV245">
        <v>0</v>
      </c>
      <c r="BW245">
        <v>1</v>
      </c>
      <c r="CU245">
        <f>ROUND(AT245*Source!I155*AH245*AL245,2)</f>
        <v>0</v>
      </c>
      <c r="CV245">
        <f>ROUND(Y245*Source!I155,7)</f>
        <v>0</v>
      </c>
      <c r="CW245">
        <v>0</v>
      </c>
      <c r="CX245">
        <f>ROUND(Y245*Source!I155,7)</f>
        <v>0</v>
      </c>
      <c r="CY245">
        <f>AD245</f>
        <v>649.42999999999995</v>
      </c>
      <c r="CZ245">
        <f>AH245</f>
        <v>649.42999999999995</v>
      </c>
      <c r="DA245">
        <f>AL245</f>
        <v>1</v>
      </c>
      <c r="DB245">
        <f t="shared" si="62"/>
        <v>3143.24</v>
      </c>
      <c r="DC245">
        <f t="shared" si="63"/>
        <v>0</v>
      </c>
      <c r="DD245" t="s">
        <v>3</v>
      </c>
      <c r="DE245" t="s">
        <v>3</v>
      </c>
      <c r="DF245">
        <f t="shared" si="83"/>
        <v>0</v>
      </c>
      <c r="DG245">
        <f t="shared" si="78"/>
        <v>0</v>
      </c>
      <c r="DH245">
        <f t="shared" si="65"/>
        <v>0</v>
      </c>
      <c r="DI245">
        <f t="shared" si="66"/>
        <v>0</v>
      </c>
      <c r="DJ245">
        <f>DI245</f>
        <v>0</v>
      </c>
      <c r="DK245">
        <v>1</v>
      </c>
      <c r="DL245" t="s">
        <v>3</v>
      </c>
      <c r="DM245">
        <v>0</v>
      </c>
      <c r="DN245" t="s">
        <v>3</v>
      </c>
      <c r="DO245">
        <v>0</v>
      </c>
    </row>
    <row r="246" spans="1:119" x14ac:dyDescent="0.2">
      <c r="A246">
        <f>ROW(Source!A155)</f>
        <v>155</v>
      </c>
      <c r="B246">
        <v>85057682</v>
      </c>
      <c r="C246">
        <v>85061279</v>
      </c>
      <c r="D246">
        <v>77306545</v>
      </c>
      <c r="E246">
        <v>114</v>
      </c>
      <c r="F246">
        <v>1</v>
      </c>
      <c r="G246">
        <v>1</v>
      </c>
      <c r="H246">
        <v>1</v>
      </c>
      <c r="I246" t="s">
        <v>601</v>
      </c>
      <c r="J246" t="s">
        <v>3</v>
      </c>
      <c r="K246" t="s">
        <v>602</v>
      </c>
      <c r="L246">
        <v>1191</v>
      </c>
      <c r="N246">
        <v>1013</v>
      </c>
      <c r="O246" t="s">
        <v>593</v>
      </c>
      <c r="P246" t="s">
        <v>593</v>
      </c>
      <c r="Q246">
        <v>1</v>
      </c>
      <c r="W246">
        <v>0</v>
      </c>
      <c r="X246">
        <v>-1417349443</v>
      </c>
      <c r="Y246">
        <f t="shared" si="61"/>
        <v>0.03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1</v>
      </c>
      <c r="AJ246">
        <v>1</v>
      </c>
      <c r="AK246">
        <v>1</v>
      </c>
      <c r="AL246">
        <v>1</v>
      </c>
      <c r="AM246">
        <v>-2</v>
      </c>
      <c r="AN246">
        <v>0</v>
      </c>
      <c r="AO246">
        <v>0</v>
      </c>
      <c r="AP246">
        <v>1</v>
      </c>
      <c r="AQ246">
        <v>1</v>
      </c>
      <c r="AR246">
        <v>0</v>
      </c>
      <c r="AS246" t="s">
        <v>3</v>
      </c>
      <c r="AT246">
        <v>0.03</v>
      </c>
      <c r="AU246" t="s">
        <v>3</v>
      </c>
      <c r="AV246">
        <v>2</v>
      </c>
      <c r="AW246">
        <v>2</v>
      </c>
      <c r="AX246">
        <v>85061285</v>
      </c>
      <c r="AY246">
        <v>1</v>
      </c>
      <c r="AZ246">
        <v>0</v>
      </c>
      <c r="BA246">
        <v>246</v>
      </c>
      <c r="BB246">
        <v>1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>
        <v>0</v>
      </c>
      <c r="BL246">
        <v>0</v>
      </c>
      <c r="BM246">
        <v>0</v>
      </c>
      <c r="BN246">
        <v>0</v>
      </c>
      <c r="BO246">
        <v>0</v>
      </c>
      <c r="BP246">
        <v>0</v>
      </c>
      <c r="BQ246">
        <v>0</v>
      </c>
      <c r="BR246">
        <v>0</v>
      </c>
      <c r="BS246">
        <v>0</v>
      </c>
      <c r="BT246">
        <v>0</v>
      </c>
      <c r="BU246">
        <v>0</v>
      </c>
      <c r="BV246">
        <v>0</v>
      </c>
      <c r="BW246">
        <v>0</v>
      </c>
      <c r="CV246">
        <v>0</v>
      </c>
      <c r="CW246">
        <v>0</v>
      </c>
      <c r="CX246">
        <f>ROUND(Y246*Source!I155,7)</f>
        <v>0</v>
      </c>
      <c r="CY246">
        <f>AD246</f>
        <v>0</v>
      </c>
      <c r="CZ246">
        <f>AH246</f>
        <v>0</v>
      </c>
      <c r="DA246">
        <f>AL246</f>
        <v>1</v>
      </c>
      <c r="DB246">
        <f t="shared" si="62"/>
        <v>0</v>
      </c>
      <c r="DC246">
        <f t="shared" si="63"/>
        <v>0</v>
      </c>
      <c r="DD246" t="s">
        <v>3</v>
      </c>
      <c r="DE246" t="s">
        <v>3</v>
      </c>
      <c r="DF246">
        <f t="shared" si="83"/>
        <v>0</v>
      </c>
      <c r="DG246">
        <f t="shared" si="78"/>
        <v>0</v>
      </c>
      <c r="DH246">
        <f t="shared" si="65"/>
        <v>0</v>
      </c>
      <c r="DI246">
        <f t="shared" si="66"/>
        <v>0</v>
      </c>
      <c r="DJ246">
        <f>DI246</f>
        <v>0</v>
      </c>
      <c r="DK246">
        <v>0</v>
      </c>
      <c r="DL246" t="s">
        <v>3</v>
      </c>
      <c r="DM246">
        <v>0</v>
      </c>
      <c r="DN246" t="s">
        <v>3</v>
      </c>
      <c r="DO246">
        <v>0</v>
      </c>
    </row>
    <row r="247" spans="1:119" x14ac:dyDescent="0.2">
      <c r="A247">
        <f>ROW(Source!A155)</f>
        <v>155</v>
      </c>
      <c r="B247">
        <v>85057682</v>
      </c>
      <c r="C247">
        <v>85061279</v>
      </c>
      <c r="D247">
        <v>77431879</v>
      </c>
      <c r="E247">
        <v>1</v>
      </c>
      <c r="F247">
        <v>1</v>
      </c>
      <c r="G247">
        <v>1</v>
      </c>
      <c r="H247">
        <v>2</v>
      </c>
      <c r="I247" t="s">
        <v>634</v>
      </c>
      <c r="J247" t="s">
        <v>635</v>
      </c>
      <c r="K247" t="s">
        <v>636</v>
      </c>
      <c r="L247">
        <v>1368</v>
      </c>
      <c r="N247">
        <v>1011</v>
      </c>
      <c r="O247" t="s">
        <v>606</v>
      </c>
      <c r="P247" t="s">
        <v>606</v>
      </c>
      <c r="Q247">
        <v>1</v>
      </c>
      <c r="W247">
        <v>0</v>
      </c>
      <c r="X247">
        <v>-1152394969</v>
      </c>
      <c r="Y247">
        <f t="shared" si="61"/>
        <v>0.03</v>
      </c>
      <c r="AA247">
        <v>0</v>
      </c>
      <c r="AB247">
        <v>641.70000000000005</v>
      </c>
      <c r="AC247">
        <v>811.79</v>
      </c>
      <c r="AD247">
        <v>0</v>
      </c>
      <c r="AE247">
        <v>0</v>
      </c>
      <c r="AF247">
        <v>641.70000000000005</v>
      </c>
      <c r="AG247">
        <v>811.79</v>
      </c>
      <c r="AH247">
        <v>0</v>
      </c>
      <c r="AI247">
        <v>1</v>
      </c>
      <c r="AJ247">
        <v>1</v>
      </c>
      <c r="AK247">
        <v>1</v>
      </c>
      <c r="AL247">
        <v>1</v>
      </c>
      <c r="AM247">
        <v>-2</v>
      </c>
      <c r="AN247">
        <v>0</v>
      </c>
      <c r="AO247">
        <v>0</v>
      </c>
      <c r="AP247">
        <v>1</v>
      </c>
      <c r="AQ247">
        <v>1</v>
      </c>
      <c r="AR247">
        <v>0</v>
      </c>
      <c r="AS247" t="s">
        <v>3</v>
      </c>
      <c r="AT247">
        <v>0.03</v>
      </c>
      <c r="AU247" t="s">
        <v>3</v>
      </c>
      <c r="AV247">
        <v>1</v>
      </c>
      <c r="AW247">
        <v>2</v>
      </c>
      <c r="AX247">
        <v>85061286</v>
      </c>
      <c r="AY247">
        <v>1</v>
      </c>
      <c r="AZ247">
        <v>0</v>
      </c>
      <c r="BA247">
        <v>247</v>
      </c>
      <c r="BB247">
        <v>1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0</v>
      </c>
      <c r="BI247">
        <v>0</v>
      </c>
      <c r="BJ247">
        <v>0</v>
      </c>
      <c r="BK247">
        <v>19.251000000000001</v>
      </c>
      <c r="BL247">
        <v>24.353699999999996</v>
      </c>
      <c r="BM247">
        <v>0</v>
      </c>
      <c r="BN247">
        <v>0</v>
      </c>
      <c r="BO247">
        <v>0.03</v>
      </c>
      <c r="BP247">
        <v>1</v>
      </c>
      <c r="BQ247">
        <v>0</v>
      </c>
      <c r="BR247">
        <v>19.251000000000001</v>
      </c>
      <c r="BS247">
        <v>24.353699999999996</v>
      </c>
      <c r="BT247">
        <v>0</v>
      </c>
      <c r="BU247">
        <v>0</v>
      </c>
      <c r="BV247">
        <v>0.03</v>
      </c>
      <c r="BW247">
        <v>1</v>
      </c>
      <c r="CV247">
        <v>0</v>
      </c>
      <c r="CW247">
        <f>ROUND(Y247*Source!I155*DO247,7)</f>
        <v>0</v>
      </c>
      <c r="CX247">
        <f>ROUND(Y247*Source!I155,7)</f>
        <v>0</v>
      </c>
      <c r="CY247">
        <f>AB247</f>
        <v>641.70000000000005</v>
      </c>
      <c r="CZ247">
        <f>AF247</f>
        <v>641.70000000000005</v>
      </c>
      <c r="DA247">
        <f>AJ247</f>
        <v>1</v>
      </c>
      <c r="DB247">
        <f t="shared" si="62"/>
        <v>19.25</v>
      </c>
      <c r="DC247">
        <f t="shared" si="63"/>
        <v>24.35</v>
      </c>
      <c r="DD247" t="s">
        <v>3</v>
      </c>
      <c r="DE247" t="s">
        <v>3</v>
      </c>
      <c r="DF247">
        <f t="shared" si="83"/>
        <v>0</v>
      </c>
      <c r="DG247">
        <f t="shared" si="78"/>
        <v>0</v>
      </c>
      <c r="DH247">
        <f t="shared" si="65"/>
        <v>0</v>
      </c>
      <c r="DI247">
        <f t="shared" si="66"/>
        <v>0</v>
      </c>
      <c r="DJ247">
        <f>DG247+DH247</f>
        <v>0</v>
      </c>
      <c r="DK247">
        <v>1</v>
      </c>
      <c r="DL247" t="s">
        <v>630</v>
      </c>
      <c r="DM247">
        <v>4</v>
      </c>
      <c r="DN247" t="s">
        <v>593</v>
      </c>
      <c r="DO247">
        <v>1</v>
      </c>
    </row>
    <row r="248" spans="1:119" x14ac:dyDescent="0.2">
      <c r="A248">
        <f>ROW(Source!A155)</f>
        <v>155</v>
      </c>
      <c r="B248">
        <v>85057682</v>
      </c>
      <c r="C248">
        <v>85061279</v>
      </c>
      <c r="D248">
        <v>77312233</v>
      </c>
      <c r="E248">
        <v>114</v>
      </c>
      <c r="F248">
        <v>1</v>
      </c>
      <c r="G248">
        <v>1</v>
      </c>
      <c r="H248">
        <v>3</v>
      </c>
      <c r="I248" t="s">
        <v>150</v>
      </c>
      <c r="J248" t="s">
        <v>3</v>
      </c>
      <c r="K248" t="s">
        <v>151</v>
      </c>
      <c r="L248">
        <v>3277935</v>
      </c>
      <c r="N248">
        <v>1013</v>
      </c>
      <c r="O248" t="s">
        <v>152</v>
      </c>
      <c r="P248" t="s">
        <v>152</v>
      </c>
      <c r="Q248">
        <v>1</v>
      </c>
      <c r="W248">
        <v>0</v>
      </c>
      <c r="X248">
        <v>274903907</v>
      </c>
      <c r="Y248">
        <f t="shared" si="61"/>
        <v>2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1</v>
      </c>
      <c r="AJ248">
        <v>1</v>
      </c>
      <c r="AK248">
        <v>1</v>
      </c>
      <c r="AL248">
        <v>1</v>
      </c>
      <c r="AM248">
        <v>-2</v>
      </c>
      <c r="AN248">
        <v>0</v>
      </c>
      <c r="AO248">
        <v>0</v>
      </c>
      <c r="AP248">
        <v>0</v>
      </c>
      <c r="AQ248">
        <v>0</v>
      </c>
      <c r="AR248">
        <v>0</v>
      </c>
      <c r="AS248" t="s">
        <v>3</v>
      </c>
      <c r="AT248">
        <v>2</v>
      </c>
      <c r="AU248" t="s">
        <v>3</v>
      </c>
      <c r="AV248">
        <v>0</v>
      </c>
      <c r="AW248">
        <v>2</v>
      </c>
      <c r="AX248">
        <v>85061287</v>
      </c>
      <c r="AY248">
        <v>1</v>
      </c>
      <c r="AZ248">
        <v>0</v>
      </c>
      <c r="BA248">
        <v>248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0</v>
      </c>
      <c r="BK248">
        <v>0</v>
      </c>
      <c r="BL248">
        <v>0</v>
      </c>
      <c r="BM248">
        <v>0</v>
      </c>
      <c r="BN248">
        <v>0</v>
      </c>
      <c r="BO248">
        <v>0</v>
      </c>
      <c r="BP248">
        <v>0</v>
      </c>
      <c r="BQ248">
        <v>0</v>
      </c>
      <c r="BR248">
        <v>0</v>
      </c>
      <c r="BS248">
        <v>0</v>
      </c>
      <c r="BT248">
        <v>0</v>
      </c>
      <c r="BU248">
        <v>0</v>
      </c>
      <c r="BV248">
        <v>0</v>
      </c>
      <c r="BW248">
        <v>0</v>
      </c>
      <c r="CV248">
        <v>0</v>
      </c>
      <c r="CW248">
        <v>0</v>
      </c>
      <c r="CX248">
        <f>ROUND(Y248*Source!I155,7)</f>
        <v>0</v>
      </c>
      <c r="CY248">
        <f>AA248</f>
        <v>0</v>
      </c>
      <c r="CZ248">
        <f>AE248</f>
        <v>0</v>
      </c>
      <c r="DA248">
        <f>AI248</f>
        <v>1</v>
      </c>
      <c r="DB248">
        <f t="shared" si="62"/>
        <v>0</v>
      </c>
      <c r="DC248">
        <f t="shared" si="63"/>
        <v>0</v>
      </c>
      <c r="DD248" t="s">
        <v>3</v>
      </c>
      <c r="DE248" t="s">
        <v>3</v>
      </c>
      <c r="DF248">
        <f t="shared" si="83"/>
        <v>0</v>
      </c>
      <c r="DG248">
        <f t="shared" si="78"/>
        <v>0</v>
      </c>
      <c r="DH248">
        <f t="shared" si="65"/>
        <v>0</v>
      </c>
      <c r="DI248">
        <f t="shared" si="66"/>
        <v>0</v>
      </c>
      <c r="DJ248">
        <f>DF248</f>
        <v>0</v>
      </c>
      <c r="DK248">
        <v>0</v>
      </c>
      <c r="DL248" t="s">
        <v>3</v>
      </c>
      <c r="DM248">
        <v>0</v>
      </c>
      <c r="DN248" t="s">
        <v>3</v>
      </c>
      <c r="DO248">
        <v>0</v>
      </c>
    </row>
    <row r="249" spans="1:119" x14ac:dyDescent="0.2">
      <c r="A249">
        <f>ROW(Source!A156)</f>
        <v>156</v>
      </c>
      <c r="B249">
        <v>85057623</v>
      </c>
      <c r="C249">
        <v>85061279</v>
      </c>
      <c r="D249">
        <v>77306306</v>
      </c>
      <c r="E249">
        <v>114</v>
      </c>
      <c r="F249">
        <v>1</v>
      </c>
      <c r="G249">
        <v>1</v>
      </c>
      <c r="H249">
        <v>1</v>
      </c>
      <c r="I249" t="s">
        <v>659</v>
      </c>
      <c r="J249" t="s">
        <v>3</v>
      </c>
      <c r="K249" t="s">
        <v>660</v>
      </c>
      <c r="L249">
        <v>1191</v>
      </c>
      <c r="N249">
        <v>1013</v>
      </c>
      <c r="O249" t="s">
        <v>593</v>
      </c>
      <c r="P249" t="s">
        <v>593</v>
      </c>
      <c r="Q249">
        <v>1</v>
      </c>
      <c r="W249">
        <v>0</v>
      </c>
      <c r="X249">
        <v>1286521233</v>
      </c>
      <c r="Y249">
        <f t="shared" si="61"/>
        <v>4.84</v>
      </c>
      <c r="AA249">
        <v>0</v>
      </c>
      <c r="AB249">
        <v>0</v>
      </c>
      <c r="AC249">
        <v>0</v>
      </c>
      <c r="AD249">
        <v>649.42999999999995</v>
      </c>
      <c r="AE249">
        <v>0</v>
      </c>
      <c r="AF249">
        <v>0</v>
      </c>
      <c r="AG249">
        <v>0</v>
      </c>
      <c r="AH249">
        <v>649.42999999999995</v>
      </c>
      <c r="AI249">
        <v>1</v>
      </c>
      <c r="AJ249">
        <v>1</v>
      </c>
      <c r="AK249">
        <v>1</v>
      </c>
      <c r="AL249">
        <v>1</v>
      </c>
      <c r="AM249">
        <v>-2</v>
      </c>
      <c r="AN249">
        <v>0</v>
      </c>
      <c r="AO249">
        <v>0</v>
      </c>
      <c r="AP249">
        <v>1</v>
      </c>
      <c r="AQ249">
        <v>1</v>
      </c>
      <c r="AR249">
        <v>0</v>
      </c>
      <c r="AS249" t="s">
        <v>3</v>
      </c>
      <c r="AT249">
        <v>4.84</v>
      </c>
      <c r="AU249" t="s">
        <v>3</v>
      </c>
      <c r="AV249">
        <v>1</v>
      </c>
      <c r="AW249">
        <v>2</v>
      </c>
      <c r="AX249">
        <v>85061284</v>
      </c>
      <c r="AY249">
        <v>2</v>
      </c>
      <c r="AZ249">
        <v>131072</v>
      </c>
      <c r="BA249">
        <v>249</v>
      </c>
      <c r="BB249">
        <v>1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0</v>
      </c>
      <c r="BK249">
        <v>0</v>
      </c>
      <c r="BL249">
        <v>0</v>
      </c>
      <c r="BM249">
        <v>3143.2411999999995</v>
      </c>
      <c r="BN249">
        <v>4.84</v>
      </c>
      <c r="BO249">
        <v>0</v>
      </c>
      <c r="BP249">
        <v>1</v>
      </c>
      <c r="BQ249">
        <v>0</v>
      </c>
      <c r="BR249">
        <v>0</v>
      </c>
      <c r="BS249">
        <v>0</v>
      </c>
      <c r="BT249">
        <v>3143.2411999999995</v>
      </c>
      <c r="BU249">
        <v>4.84</v>
      </c>
      <c r="BV249">
        <v>0</v>
      </c>
      <c r="BW249">
        <v>1</v>
      </c>
      <c r="CU249">
        <f>ROUND(AT249*Source!I156*AH249*AL249,2)</f>
        <v>0</v>
      </c>
      <c r="CV249">
        <f>ROUND(Y249*Source!I156,7)</f>
        <v>0</v>
      </c>
      <c r="CW249">
        <v>0</v>
      </c>
      <c r="CX249">
        <f>ROUND(Y249*Source!I156,7)</f>
        <v>0</v>
      </c>
      <c r="CY249">
        <f>AD249</f>
        <v>649.42999999999995</v>
      </c>
      <c r="CZ249">
        <f>AH249</f>
        <v>649.42999999999995</v>
      </c>
      <c r="DA249">
        <f>AL249</f>
        <v>1</v>
      </c>
      <c r="DB249">
        <f t="shared" si="62"/>
        <v>3143.24</v>
      </c>
      <c r="DC249">
        <f t="shared" si="63"/>
        <v>0</v>
      </c>
      <c r="DD249" t="s">
        <v>3</v>
      </c>
      <c r="DE249" t="s">
        <v>3</v>
      </c>
      <c r="DF249">
        <f t="shared" si="83"/>
        <v>0</v>
      </c>
      <c r="DG249">
        <f t="shared" si="78"/>
        <v>0</v>
      </c>
      <c r="DH249">
        <f t="shared" si="65"/>
        <v>0</v>
      </c>
      <c r="DI249">
        <f t="shared" si="66"/>
        <v>0</v>
      </c>
      <c r="DJ249">
        <f>DI249</f>
        <v>0</v>
      </c>
      <c r="DK249">
        <v>1</v>
      </c>
      <c r="DL249" t="s">
        <v>3</v>
      </c>
      <c r="DM249">
        <v>0</v>
      </c>
      <c r="DN249" t="s">
        <v>3</v>
      </c>
      <c r="DO249">
        <v>0</v>
      </c>
    </row>
    <row r="250" spans="1:119" x14ac:dyDescent="0.2">
      <c r="A250">
        <f>ROW(Source!A156)</f>
        <v>156</v>
      </c>
      <c r="B250">
        <v>85057623</v>
      </c>
      <c r="C250">
        <v>85061279</v>
      </c>
      <c r="D250">
        <v>77306545</v>
      </c>
      <c r="E250">
        <v>114</v>
      </c>
      <c r="F250">
        <v>1</v>
      </c>
      <c r="G250">
        <v>1</v>
      </c>
      <c r="H250">
        <v>1</v>
      </c>
      <c r="I250" t="s">
        <v>601</v>
      </c>
      <c r="J250" t="s">
        <v>3</v>
      </c>
      <c r="K250" t="s">
        <v>602</v>
      </c>
      <c r="L250">
        <v>1191</v>
      </c>
      <c r="N250">
        <v>1013</v>
      </c>
      <c r="O250" t="s">
        <v>593</v>
      </c>
      <c r="P250" t="s">
        <v>593</v>
      </c>
      <c r="Q250">
        <v>1</v>
      </c>
      <c r="W250">
        <v>0</v>
      </c>
      <c r="X250">
        <v>-1417349443</v>
      </c>
      <c r="Y250">
        <f t="shared" si="61"/>
        <v>0.03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1</v>
      </c>
      <c r="AJ250">
        <v>1</v>
      </c>
      <c r="AK250">
        <v>1</v>
      </c>
      <c r="AL250">
        <v>1</v>
      </c>
      <c r="AM250">
        <v>-2</v>
      </c>
      <c r="AN250">
        <v>0</v>
      </c>
      <c r="AO250">
        <v>0</v>
      </c>
      <c r="AP250">
        <v>1</v>
      </c>
      <c r="AQ250">
        <v>1</v>
      </c>
      <c r="AR250">
        <v>0</v>
      </c>
      <c r="AS250" t="s">
        <v>3</v>
      </c>
      <c r="AT250">
        <v>0.03</v>
      </c>
      <c r="AU250" t="s">
        <v>3</v>
      </c>
      <c r="AV250">
        <v>2</v>
      </c>
      <c r="AW250">
        <v>2</v>
      </c>
      <c r="AX250">
        <v>85061285</v>
      </c>
      <c r="AY250">
        <v>1</v>
      </c>
      <c r="AZ250">
        <v>0</v>
      </c>
      <c r="BA250">
        <v>250</v>
      </c>
      <c r="BB250">
        <v>1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0</v>
      </c>
      <c r="BK250">
        <v>0</v>
      </c>
      <c r="BL250">
        <v>0</v>
      </c>
      <c r="BM250">
        <v>0</v>
      </c>
      <c r="BN250">
        <v>0</v>
      </c>
      <c r="BO250">
        <v>0</v>
      </c>
      <c r="BP250">
        <v>0</v>
      </c>
      <c r="BQ250">
        <v>0</v>
      </c>
      <c r="BR250">
        <v>0</v>
      </c>
      <c r="BS250">
        <v>0</v>
      </c>
      <c r="BT250">
        <v>0</v>
      </c>
      <c r="BU250">
        <v>0</v>
      </c>
      <c r="BV250">
        <v>0</v>
      </c>
      <c r="BW250">
        <v>0</v>
      </c>
      <c r="CV250">
        <v>0</v>
      </c>
      <c r="CW250">
        <v>0</v>
      </c>
      <c r="CX250">
        <f>ROUND(Y250*Source!I156,7)</f>
        <v>0</v>
      </c>
      <c r="CY250">
        <f>AD250</f>
        <v>0</v>
      </c>
      <c r="CZ250">
        <f>AH250</f>
        <v>0</v>
      </c>
      <c r="DA250">
        <f>AL250</f>
        <v>1</v>
      </c>
      <c r="DB250">
        <f t="shared" si="62"/>
        <v>0</v>
      </c>
      <c r="DC250">
        <f t="shared" si="63"/>
        <v>0</v>
      </c>
      <c r="DD250" t="s">
        <v>3</v>
      </c>
      <c r="DE250" t="s">
        <v>3</v>
      </c>
      <c r="DF250">
        <f t="shared" si="83"/>
        <v>0</v>
      </c>
      <c r="DG250">
        <f t="shared" si="78"/>
        <v>0</v>
      </c>
      <c r="DH250">
        <f t="shared" si="65"/>
        <v>0</v>
      </c>
      <c r="DI250">
        <f t="shared" si="66"/>
        <v>0</v>
      </c>
      <c r="DJ250">
        <f>DI250</f>
        <v>0</v>
      </c>
      <c r="DK250">
        <v>0</v>
      </c>
      <c r="DL250" t="s">
        <v>3</v>
      </c>
      <c r="DM250">
        <v>0</v>
      </c>
      <c r="DN250" t="s">
        <v>3</v>
      </c>
      <c r="DO250">
        <v>0</v>
      </c>
    </row>
    <row r="251" spans="1:119" x14ac:dyDescent="0.2">
      <c r="A251">
        <f>ROW(Source!A156)</f>
        <v>156</v>
      </c>
      <c r="B251">
        <v>85057623</v>
      </c>
      <c r="C251">
        <v>85061279</v>
      </c>
      <c r="D251">
        <v>77431879</v>
      </c>
      <c r="E251">
        <v>1</v>
      </c>
      <c r="F251">
        <v>1</v>
      </c>
      <c r="G251">
        <v>1</v>
      </c>
      <c r="H251">
        <v>2</v>
      </c>
      <c r="I251" t="s">
        <v>634</v>
      </c>
      <c r="J251" t="s">
        <v>635</v>
      </c>
      <c r="K251" t="s">
        <v>636</v>
      </c>
      <c r="L251">
        <v>1368</v>
      </c>
      <c r="N251">
        <v>1011</v>
      </c>
      <c r="O251" t="s">
        <v>606</v>
      </c>
      <c r="P251" t="s">
        <v>606</v>
      </c>
      <c r="Q251">
        <v>1</v>
      </c>
      <c r="W251">
        <v>0</v>
      </c>
      <c r="X251">
        <v>-1152394969</v>
      </c>
      <c r="Y251">
        <f t="shared" si="61"/>
        <v>0.03</v>
      </c>
      <c r="AA251">
        <v>0</v>
      </c>
      <c r="AB251">
        <v>641.70000000000005</v>
      </c>
      <c r="AC251">
        <v>811.79</v>
      </c>
      <c r="AD251">
        <v>0</v>
      </c>
      <c r="AE251">
        <v>0</v>
      </c>
      <c r="AF251">
        <v>641.70000000000005</v>
      </c>
      <c r="AG251">
        <v>811.79</v>
      </c>
      <c r="AH251">
        <v>0</v>
      </c>
      <c r="AI251">
        <v>1</v>
      </c>
      <c r="AJ251">
        <v>1</v>
      </c>
      <c r="AK251">
        <v>1</v>
      </c>
      <c r="AL251">
        <v>1</v>
      </c>
      <c r="AM251">
        <v>-2</v>
      </c>
      <c r="AN251">
        <v>0</v>
      </c>
      <c r="AO251">
        <v>0</v>
      </c>
      <c r="AP251">
        <v>1</v>
      </c>
      <c r="AQ251">
        <v>1</v>
      </c>
      <c r="AR251">
        <v>0</v>
      </c>
      <c r="AS251" t="s">
        <v>3</v>
      </c>
      <c r="AT251">
        <v>0.03</v>
      </c>
      <c r="AU251" t="s">
        <v>3</v>
      </c>
      <c r="AV251">
        <v>1</v>
      </c>
      <c r="AW251">
        <v>2</v>
      </c>
      <c r="AX251">
        <v>85061286</v>
      </c>
      <c r="AY251">
        <v>1</v>
      </c>
      <c r="AZ251">
        <v>0</v>
      </c>
      <c r="BA251">
        <v>251</v>
      </c>
      <c r="BB251">
        <v>1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0</v>
      </c>
      <c r="BK251">
        <v>19.251000000000001</v>
      </c>
      <c r="BL251">
        <v>24.353699999999996</v>
      </c>
      <c r="BM251">
        <v>0</v>
      </c>
      <c r="BN251">
        <v>0</v>
      </c>
      <c r="BO251">
        <v>0.03</v>
      </c>
      <c r="BP251">
        <v>1</v>
      </c>
      <c r="BQ251">
        <v>0</v>
      </c>
      <c r="BR251">
        <v>19.251000000000001</v>
      </c>
      <c r="BS251">
        <v>24.353699999999996</v>
      </c>
      <c r="BT251">
        <v>0</v>
      </c>
      <c r="BU251">
        <v>0</v>
      </c>
      <c r="BV251">
        <v>0.03</v>
      </c>
      <c r="BW251">
        <v>1</v>
      </c>
      <c r="CV251">
        <v>0</v>
      </c>
      <c r="CW251">
        <f>ROUND(Y251*Source!I156*DO251,7)</f>
        <v>0</v>
      </c>
      <c r="CX251">
        <f>ROUND(Y251*Source!I156,7)</f>
        <v>0</v>
      </c>
      <c r="CY251">
        <f>AB251</f>
        <v>641.70000000000005</v>
      </c>
      <c r="CZ251">
        <f>AF251</f>
        <v>641.70000000000005</v>
      </c>
      <c r="DA251">
        <f>AJ251</f>
        <v>1</v>
      </c>
      <c r="DB251">
        <f t="shared" si="62"/>
        <v>19.25</v>
      </c>
      <c r="DC251">
        <f t="shared" si="63"/>
        <v>24.35</v>
      </c>
      <c r="DD251" t="s">
        <v>3</v>
      </c>
      <c r="DE251" t="s">
        <v>3</v>
      </c>
      <c r="DF251">
        <f t="shared" si="83"/>
        <v>0</v>
      </c>
      <c r="DG251">
        <f t="shared" si="78"/>
        <v>0</v>
      </c>
      <c r="DH251">
        <f t="shared" si="65"/>
        <v>0</v>
      </c>
      <c r="DI251">
        <f t="shared" si="66"/>
        <v>0</v>
      </c>
      <c r="DJ251">
        <f>DG251+DH251</f>
        <v>0</v>
      </c>
      <c r="DK251">
        <v>1</v>
      </c>
      <c r="DL251" t="s">
        <v>630</v>
      </c>
      <c r="DM251">
        <v>4</v>
      </c>
      <c r="DN251" t="s">
        <v>593</v>
      </c>
      <c r="DO251">
        <v>1</v>
      </c>
    </row>
    <row r="252" spans="1:119" x14ac:dyDescent="0.2">
      <c r="A252">
        <f>ROW(Source!A156)</f>
        <v>156</v>
      </c>
      <c r="B252">
        <v>85057623</v>
      </c>
      <c r="C252">
        <v>85061279</v>
      </c>
      <c r="D252">
        <v>77312233</v>
      </c>
      <c r="E252">
        <v>114</v>
      </c>
      <c r="F252">
        <v>1</v>
      </c>
      <c r="G252">
        <v>1</v>
      </c>
      <c r="H252">
        <v>3</v>
      </c>
      <c r="I252" t="s">
        <v>150</v>
      </c>
      <c r="J252" t="s">
        <v>3</v>
      </c>
      <c r="K252" t="s">
        <v>151</v>
      </c>
      <c r="L252">
        <v>3277935</v>
      </c>
      <c r="N252">
        <v>1013</v>
      </c>
      <c r="O252" t="s">
        <v>152</v>
      </c>
      <c r="P252" t="s">
        <v>152</v>
      </c>
      <c r="Q252">
        <v>1</v>
      </c>
      <c r="W252">
        <v>0</v>
      </c>
      <c r="X252">
        <v>274903907</v>
      </c>
      <c r="Y252">
        <f t="shared" si="61"/>
        <v>2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1</v>
      </c>
      <c r="AJ252">
        <v>1</v>
      </c>
      <c r="AK252">
        <v>1</v>
      </c>
      <c r="AL252">
        <v>1</v>
      </c>
      <c r="AM252">
        <v>-2</v>
      </c>
      <c r="AN252">
        <v>0</v>
      </c>
      <c r="AO252">
        <v>0</v>
      </c>
      <c r="AP252">
        <v>0</v>
      </c>
      <c r="AQ252">
        <v>0</v>
      </c>
      <c r="AR252">
        <v>0</v>
      </c>
      <c r="AS252" t="s">
        <v>3</v>
      </c>
      <c r="AT252">
        <v>2</v>
      </c>
      <c r="AU252" t="s">
        <v>3</v>
      </c>
      <c r="AV252">
        <v>0</v>
      </c>
      <c r="AW252">
        <v>2</v>
      </c>
      <c r="AX252">
        <v>85061287</v>
      </c>
      <c r="AY252">
        <v>1</v>
      </c>
      <c r="AZ252">
        <v>0</v>
      </c>
      <c r="BA252">
        <v>252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0</v>
      </c>
      <c r="BK252">
        <v>0</v>
      </c>
      <c r="BL252">
        <v>0</v>
      </c>
      <c r="BM252">
        <v>0</v>
      </c>
      <c r="BN252">
        <v>0</v>
      </c>
      <c r="BO252">
        <v>0</v>
      </c>
      <c r="BP252">
        <v>0</v>
      </c>
      <c r="BQ252">
        <v>0</v>
      </c>
      <c r="BR252">
        <v>0</v>
      </c>
      <c r="BS252">
        <v>0</v>
      </c>
      <c r="BT252">
        <v>0</v>
      </c>
      <c r="BU252">
        <v>0</v>
      </c>
      <c r="BV252">
        <v>0</v>
      </c>
      <c r="BW252">
        <v>0</v>
      </c>
      <c r="CV252">
        <v>0</v>
      </c>
      <c r="CW252">
        <v>0</v>
      </c>
      <c r="CX252">
        <f>ROUND(Y252*Source!I156,7)</f>
        <v>0</v>
      </c>
      <c r="CY252">
        <f>AA252</f>
        <v>0</v>
      </c>
      <c r="CZ252">
        <f>AE252</f>
        <v>0</v>
      </c>
      <c r="DA252">
        <f>AI252</f>
        <v>1</v>
      </c>
      <c r="DB252">
        <f t="shared" si="62"/>
        <v>0</v>
      </c>
      <c r="DC252">
        <f t="shared" si="63"/>
        <v>0</v>
      </c>
      <c r="DD252" t="s">
        <v>3</v>
      </c>
      <c r="DE252" t="s">
        <v>3</v>
      </c>
      <c r="DF252">
        <f t="shared" si="83"/>
        <v>0</v>
      </c>
      <c r="DG252">
        <f t="shared" si="78"/>
        <v>0</v>
      </c>
      <c r="DH252">
        <f t="shared" si="65"/>
        <v>0</v>
      </c>
      <c r="DI252">
        <f t="shared" si="66"/>
        <v>0</v>
      </c>
      <c r="DJ252">
        <f>DF252</f>
        <v>0</v>
      </c>
      <c r="DK252">
        <v>0</v>
      </c>
      <c r="DL252" t="s">
        <v>3</v>
      </c>
      <c r="DM252">
        <v>0</v>
      </c>
      <c r="DN252" t="s">
        <v>3</v>
      </c>
      <c r="DO252">
        <v>0</v>
      </c>
    </row>
    <row r="253" spans="1:119" x14ac:dyDescent="0.2">
      <c r="A253">
        <f>ROW(Source!A160)</f>
        <v>160</v>
      </c>
      <c r="B253">
        <v>85057682</v>
      </c>
      <c r="C253">
        <v>85061290</v>
      </c>
      <c r="D253">
        <v>77306368</v>
      </c>
      <c r="E253">
        <v>114</v>
      </c>
      <c r="F253">
        <v>1</v>
      </c>
      <c r="G253">
        <v>1</v>
      </c>
      <c r="H253">
        <v>1</v>
      </c>
      <c r="I253" t="s">
        <v>661</v>
      </c>
      <c r="J253" t="s">
        <v>3</v>
      </c>
      <c r="K253" t="s">
        <v>662</v>
      </c>
      <c r="L253">
        <v>1191</v>
      </c>
      <c r="N253">
        <v>1013</v>
      </c>
      <c r="O253" t="s">
        <v>593</v>
      </c>
      <c r="P253" t="s">
        <v>593</v>
      </c>
      <c r="Q253">
        <v>1</v>
      </c>
      <c r="W253">
        <v>0</v>
      </c>
      <c r="X253">
        <v>44848675</v>
      </c>
      <c r="Y253">
        <f t="shared" si="61"/>
        <v>31.28</v>
      </c>
      <c r="AA253">
        <v>0</v>
      </c>
      <c r="AB253">
        <v>0</v>
      </c>
      <c r="AC253">
        <v>0</v>
      </c>
      <c r="AD253">
        <v>793.61</v>
      </c>
      <c r="AE253">
        <v>0</v>
      </c>
      <c r="AF253">
        <v>0</v>
      </c>
      <c r="AG253">
        <v>0</v>
      </c>
      <c r="AH253">
        <v>793.61</v>
      </c>
      <c r="AI253">
        <v>1</v>
      </c>
      <c r="AJ253">
        <v>1</v>
      </c>
      <c r="AK253">
        <v>1</v>
      </c>
      <c r="AL253">
        <v>1</v>
      </c>
      <c r="AM253">
        <v>-2</v>
      </c>
      <c r="AN253">
        <v>0</v>
      </c>
      <c r="AO253">
        <v>0</v>
      </c>
      <c r="AP253">
        <v>1</v>
      </c>
      <c r="AQ253">
        <v>1</v>
      </c>
      <c r="AR253">
        <v>0</v>
      </c>
      <c r="AS253" t="s">
        <v>3</v>
      </c>
      <c r="AT253">
        <v>31.28</v>
      </c>
      <c r="AU253" t="s">
        <v>3</v>
      </c>
      <c r="AV253">
        <v>1</v>
      </c>
      <c r="AW253">
        <v>2</v>
      </c>
      <c r="AX253">
        <v>85061300</v>
      </c>
      <c r="AY253">
        <v>2</v>
      </c>
      <c r="AZ253">
        <v>131072</v>
      </c>
      <c r="BA253">
        <v>253</v>
      </c>
      <c r="BB253">
        <v>1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0</v>
      </c>
      <c r="BK253">
        <v>0</v>
      </c>
      <c r="BL253">
        <v>0</v>
      </c>
      <c r="BM253">
        <v>24824.120800000001</v>
      </c>
      <c r="BN253">
        <v>31.28</v>
      </c>
      <c r="BO253">
        <v>0</v>
      </c>
      <c r="BP253">
        <v>1</v>
      </c>
      <c r="BQ253">
        <v>0</v>
      </c>
      <c r="BR253">
        <v>0</v>
      </c>
      <c r="BS253">
        <v>0</v>
      </c>
      <c r="BT253">
        <v>24824.120800000001</v>
      </c>
      <c r="BU253">
        <v>31.28</v>
      </c>
      <c r="BV253">
        <v>0</v>
      </c>
      <c r="BW253">
        <v>1</v>
      </c>
      <c r="CU253">
        <f>ROUND(AT253*Source!I160*AH253*AL253,2)</f>
        <v>0</v>
      </c>
      <c r="CV253">
        <f>ROUND(Y253*Source!I160,7)</f>
        <v>0</v>
      </c>
      <c r="CW253">
        <v>0</v>
      </c>
      <c r="CX253">
        <f>ROUND(Y253*Source!I160,7)</f>
        <v>0</v>
      </c>
      <c r="CY253">
        <f>AD253</f>
        <v>793.61</v>
      </c>
      <c r="CZ253">
        <f>AH253</f>
        <v>793.61</v>
      </c>
      <c r="DA253">
        <f>AL253</f>
        <v>1</v>
      </c>
      <c r="DB253">
        <f t="shared" si="62"/>
        <v>24824.12</v>
      </c>
      <c r="DC253">
        <f t="shared" si="63"/>
        <v>0</v>
      </c>
      <c r="DD253" t="s">
        <v>3</v>
      </c>
      <c r="DE253" t="s">
        <v>3</v>
      </c>
      <c r="DF253">
        <f t="shared" si="83"/>
        <v>0</v>
      </c>
      <c r="DG253">
        <f t="shared" si="78"/>
        <v>0</v>
      </c>
      <c r="DH253">
        <f t="shared" si="65"/>
        <v>0</v>
      </c>
      <c r="DI253">
        <f t="shared" si="66"/>
        <v>0</v>
      </c>
      <c r="DJ253">
        <f>DI253</f>
        <v>0</v>
      </c>
      <c r="DK253">
        <v>1</v>
      </c>
      <c r="DL253" t="s">
        <v>3</v>
      </c>
      <c r="DM253">
        <v>0</v>
      </c>
      <c r="DN253" t="s">
        <v>3</v>
      </c>
      <c r="DO253">
        <v>0</v>
      </c>
    </row>
    <row r="254" spans="1:119" x14ac:dyDescent="0.2">
      <c r="A254">
        <f>ROW(Source!A160)</f>
        <v>160</v>
      </c>
      <c r="B254">
        <v>85057682</v>
      </c>
      <c r="C254">
        <v>85061290</v>
      </c>
      <c r="D254">
        <v>77306545</v>
      </c>
      <c r="E254">
        <v>114</v>
      </c>
      <c r="F254">
        <v>1</v>
      </c>
      <c r="G254">
        <v>1</v>
      </c>
      <c r="H254">
        <v>1</v>
      </c>
      <c r="I254" t="s">
        <v>601</v>
      </c>
      <c r="J254" t="s">
        <v>3</v>
      </c>
      <c r="K254" t="s">
        <v>602</v>
      </c>
      <c r="L254">
        <v>1191</v>
      </c>
      <c r="N254">
        <v>1013</v>
      </c>
      <c r="O254" t="s">
        <v>593</v>
      </c>
      <c r="P254" t="s">
        <v>593</v>
      </c>
      <c r="Q254">
        <v>1</v>
      </c>
      <c r="W254">
        <v>0</v>
      </c>
      <c r="X254">
        <v>-1417349443</v>
      </c>
      <c r="Y254">
        <f t="shared" si="61"/>
        <v>0.7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1</v>
      </c>
      <c r="AJ254">
        <v>1</v>
      </c>
      <c r="AK254">
        <v>1</v>
      </c>
      <c r="AL254">
        <v>1</v>
      </c>
      <c r="AM254">
        <v>-2</v>
      </c>
      <c r="AN254">
        <v>0</v>
      </c>
      <c r="AO254">
        <v>0</v>
      </c>
      <c r="AP254">
        <v>1</v>
      </c>
      <c r="AQ254">
        <v>1</v>
      </c>
      <c r="AR254">
        <v>0</v>
      </c>
      <c r="AS254" t="s">
        <v>3</v>
      </c>
      <c r="AT254">
        <v>0.7</v>
      </c>
      <c r="AU254" t="s">
        <v>3</v>
      </c>
      <c r="AV254">
        <v>2</v>
      </c>
      <c r="AW254">
        <v>2</v>
      </c>
      <c r="AX254">
        <v>85061301</v>
      </c>
      <c r="AY254">
        <v>1</v>
      </c>
      <c r="AZ254">
        <v>0</v>
      </c>
      <c r="BA254">
        <v>254</v>
      </c>
      <c r="BB254">
        <v>1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0</v>
      </c>
      <c r="BI254">
        <v>0</v>
      </c>
      <c r="BJ254">
        <v>0</v>
      </c>
      <c r="BK254">
        <v>0</v>
      </c>
      <c r="BL254">
        <v>0</v>
      </c>
      <c r="BM254">
        <v>0</v>
      </c>
      <c r="BN254">
        <v>0</v>
      </c>
      <c r="BO254">
        <v>0</v>
      </c>
      <c r="BP254">
        <v>0</v>
      </c>
      <c r="BQ254">
        <v>0</v>
      </c>
      <c r="BR254">
        <v>0</v>
      </c>
      <c r="BS254">
        <v>0</v>
      </c>
      <c r="BT254">
        <v>0</v>
      </c>
      <c r="BU254">
        <v>0</v>
      </c>
      <c r="BV254">
        <v>0</v>
      </c>
      <c r="BW254">
        <v>0</v>
      </c>
      <c r="CV254">
        <v>0</v>
      </c>
      <c r="CW254">
        <v>0</v>
      </c>
      <c r="CX254">
        <f>ROUND(Y254*Source!I160,7)</f>
        <v>0</v>
      </c>
      <c r="CY254">
        <f>AD254</f>
        <v>0</v>
      </c>
      <c r="CZ254">
        <f>AH254</f>
        <v>0</v>
      </c>
      <c r="DA254">
        <f>AL254</f>
        <v>1</v>
      </c>
      <c r="DB254">
        <f t="shared" si="62"/>
        <v>0</v>
      </c>
      <c r="DC254">
        <f t="shared" si="63"/>
        <v>0</v>
      </c>
      <c r="DD254" t="s">
        <v>3</v>
      </c>
      <c r="DE254" t="s">
        <v>3</v>
      </c>
      <c r="DF254">
        <f t="shared" si="83"/>
        <v>0</v>
      </c>
      <c r="DG254">
        <f t="shared" si="78"/>
        <v>0</v>
      </c>
      <c r="DH254">
        <f t="shared" si="65"/>
        <v>0</v>
      </c>
      <c r="DI254">
        <f t="shared" si="66"/>
        <v>0</v>
      </c>
      <c r="DJ254">
        <f>DI254</f>
        <v>0</v>
      </c>
      <c r="DK254">
        <v>0</v>
      </c>
      <c r="DL254" t="s">
        <v>3</v>
      </c>
      <c r="DM254">
        <v>0</v>
      </c>
      <c r="DN254" t="s">
        <v>3</v>
      </c>
      <c r="DO254">
        <v>0</v>
      </c>
    </row>
    <row r="255" spans="1:119" x14ac:dyDescent="0.2">
      <c r="A255">
        <f>ROW(Source!A160)</f>
        <v>160</v>
      </c>
      <c r="B255">
        <v>85057682</v>
      </c>
      <c r="C255">
        <v>85061290</v>
      </c>
      <c r="D255">
        <v>77430988</v>
      </c>
      <c r="E255">
        <v>1</v>
      </c>
      <c r="F255">
        <v>1</v>
      </c>
      <c r="G255">
        <v>1</v>
      </c>
      <c r="H255">
        <v>2</v>
      </c>
      <c r="I255" t="s">
        <v>621</v>
      </c>
      <c r="J255" t="s">
        <v>622</v>
      </c>
      <c r="K255" t="s">
        <v>623</v>
      </c>
      <c r="L255">
        <v>1368</v>
      </c>
      <c r="N255">
        <v>1011</v>
      </c>
      <c r="O255" t="s">
        <v>606</v>
      </c>
      <c r="P255" t="s">
        <v>606</v>
      </c>
      <c r="Q255">
        <v>1</v>
      </c>
      <c r="W255">
        <v>0</v>
      </c>
      <c r="X255">
        <v>-468861091</v>
      </c>
      <c r="Y255">
        <f t="shared" si="61"/>
        <v>0.35</v>
      </c>
      <c r="AA255">
        <v>0</v>
      </c>
      <c r="AB255">
        <v>1626.29</v>
      </c>
      <c r="AC255">
        <v>1090.46</v>
      </c>
      <c r="AD255">
        <v>0</v>
      </c>
      <c r="AE255">
        <v>0</v>
      </c>
      <c r="AF255">
        <v>1626.29</v>
      </c>
      <c r="AG255">
        <v>1090.46</v>
      </c>
      <c r="AH255">
        <v>0</v>
      </c>
      <c r="AI255">
        <v>1</v>
      </c>
      <c r="AJ255">
        <v>1</v>
      </c>
      <c r="AK255">
        <v>1</v>
      </c>
      <c r="AL255">
        <v>1</v>
      </c>
      <c r="AM255">
        <v>-2</v>
      </c>
      <c r="AN255">
        <v>0</v>
      </c>
      <c r="AO255">
        <v>0</v>
      </c>
      <c r="AP255">
        <v>1</v>
      </c>
      <c r="AQ255">
        <v>1</v>
      </c>
      <c r="AR255">
        <v>0</v>
      </c>
      <c r="AS255" t="s">
        <v>3</v>
      </c>
      <c r="AT255">
        <v>0.35</v>
      </c>
      <c r="AU255" t="s">
        <v>3</v>
      </c>
      <c r="AV255">
        <v>1</v>
      </c>
      <c r="AW255">
        <v>2</v>
      </c>
      <c r="AX255">
        <v>85061302</v>
      </c>
      <c r="AY255">
        <v>1</v>
      </c>
      <c r="AZ255">
        <v>0</v>
      </c>
      <c r="BA255">
        <v>255</v>
      </c>
      <c r="BB255">
        <v>1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0</v>
      </c>
      <c r="BI255">
        <v>0</v>
      </c>
      <c r="BJ255">
        <v>0</v>
      </c>
      <c r="BK255">
        <v>569.2014999999999</v>
      </c>
      <c r="BL255">
        <v>381.661</v>
      </c>
      <c r="BM255">
        <v>0</v>
      </c>
      <c r="BN255">
        <v>0</v>
      </c>
      <c r="BO255">
        <v>0.35</v>
      </c>
      <c r="BP255">
        <v>1</v>
      </c>
      <c r="BQ255">
        <v>0</v>
      </c>
      <c r="BR255">
        <v>569.2014999999999</v>
      </c>
      <c r="BS255">
        <v>381.661</v>
      </c>
      <c r="BT255">
        <v>0</v>
      </c>
      <c r="BU255">
        <v>0</v>
      </c>
      <c r="BV255">
        <v>0.35</v>
      </c>
      <c r="BW255">
        <v>1</v>
      </c>
      <c r="CV255">
        <v>0</v>
      </c>
      <c r="CW255">
        <f>ROUND(Y255*Source!I160*DO255,7)</f>
        <v>0</v>
      </c>
      <c r="CX255">
        <f>ROUND(Y255*Source!I160,7)</f>
        <v>0</v>
      </c>
      <c r="CY255">
        <f>AB255</f>
        <v>1626.29</v>
      </c>
      <c r="CZ255">
        <f>AF255</f>
        <v>1626.29</v>
      </c>
      <c r="DA255">
        <f>AJ255</f>
        <v>1</v>
      </c>
      <c r="DB255">
        <f t="shared" si="62"/>
        <v>569.20000000000005</v>
      </c>
      <c r="DC255">
        <f t="shared" si="63"/>
        <v>381.66</v>
      </c>
      <c r="DD255" t="s">
        <v>3</v>
      </c>
      <c r="DE255" t="s">
        <v>3</v>
      </c>
      <c r="DF255">
        <f t="shared" si="83"/>
        <v>0</v>
      </c>
      <c r="DG255">
        <f t="shared" si="78"/>
        <v>0</v>
      </c>
      <c r="DH255">
        <f t="shared" si="65"/>
        <v>0</v>
      </c>
      <c r="DI255">
        <f t="shared" si="66"/>
        <v>0</v>
      </c>
      <c r="DJ255">
        <f>DG255+DH255</f>
        <v>0</v>
      </c>
      <c r="DK255">
        <v>1</v>
      </c>
      <c r="DL255" t="s">
        <v>607</v>
      </c>
      <c r="DM255">
        <v>6</v>
      </c>
      <c r="DN255" t="s">
        <v>593</v>
      </c>
      <c r="DO255">
        <v>1</v>
      </c>
    </row>
    <row r="256" spans="1:119" x14ac:dyDescent="0.2">
      <c r="A256">
        <f>ROW(Source!A160)</f>
        <v>160</v>
      </c>
      <c r="B256">
        <v>85057682</v>
      </c>
      <c r="C256">
        <v>85061290</v>
      </c>
      <c r="D256">
        <v>77431879</v>
      </c>
      <c r="E256">
        <v>1</v>
      </c>
      <c r="F256">
        <v>1</v>
      </c>
      <c r="G256">
        <v>1</v>
      </c>
      <c r="H256">
        <v>2</v>
      </c>
      <c r="I256" t="s">
        <v>634</v>
      </c>
      <c r="J256" t="s">
        <v>635</v>
      </c>
      <c r="K256" t="s">
        <v>636</v>
      </c>
      <c r="L256">
        <v>1368</v>
      </c>
      <c r="N256">
        <v>1011</v>
      </c>
      <c r="O256" t="s">
        <v>606</v>
      </c>
      <c r="P256" t="s">
        <v>606</v>
      </c>
      <c r="Q256">
        <v>1</v>
      </c>
      <c r="W256">
        <v>0</v>
      </c>
      <c r="X256">
        <v>-1152394969</v>
      </c>
      <c r="Y256">
        <f t="shared" si="61"/>
        <v>0.35</v>
      </c>
      <c r="AA256">
        <v>0</v>
      </c>
      <c r="AB256">
        <v>641.70000000000005</v>
      </c>
      <c r="AC256">
        <v>811.79</v>
      </c>
      <c r="AD256">
        <v>0</v>
      </c>
      <c r="AE256">
        <v>0</v>
      </c>
      <c r="AF256">
        <v>641.70000000000005</v>
      </c>
      <c r="AG256">
        <v>811.79</v>
      </c>
      <c r="AH256">
        <v>0</v>
      </c>
      <c r="AI256">
        <v>1</v>
      </c>
      <c r="AJ256">
        <v>1</v>
      </c>
      <c r="AK256">
        <v>1</v>
      </c>
      <c r="AL256">
        <v>1</v>
      </c>
      <c r="AM256">
        <v>-2</v>
      </c>
      <c r="AN256">
        <v>0</v>
      </c>
      <c r="AO256">
        <v>0</v>
      </c>
      <c r="AP256">
        <v>1</v>
      </c>
      <c r="AQ256">
        <v>1</v>
      </c>
      <c r="AR256">
        <v>0</v>
      </c>
      <c r="AS256" t="s">
        <v>3</v>
      </c>
      <c r="AT256">
        <v>0.35</v>
      </c>
      <c r="AU256" t="s">
        <v>3</v>
      </c>
      <c r="AV256">
        <v>1</v>
      </c>
      <c r="AW256">
        <v>2</v>
      </c>
      <c r="AX256">
        <v>85061303</v>
      </c>
      <c r="AY256">
        <v>1</v>
      </c>
      <c r="AZ256">
        <v>0</v>
      </c>
      <c r="BA256">
        <v>256</v>
      </c>
      <c r="BB256">
        <v>1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0</v>
      </c>
      <c r="BI256">
        <v>0</v>
      </c>
      <c r="BJ256">
        <v>0</v>
      </c>
      <c r="BK256">
        <v>224.595</v>
      </c>
      <c r="BL256">
        <v>284.12649999999996</v>
      </c>
      <c r="BM256">
        <v>0</v>
      </c>
      <c r="BN256">
        <v>0</v>
      </c>
      <c r="BO256">
        <v>0.35</v>
      </c>
      <c r="BP256">
        <v>1</v>
      </c>
      <c r="BQ256">
        <v>0</v>
      </c>
      <c r="BR256">
        <v>224.595</v>
      </c>
      <c r="BS256">
        <v>284.12649999999996</v>
      </c>
      <c r="BT256">
        <v>0</v>
      </c>
      <c r="BU256">
        <v>0</v>
      </c>
      <c r="BV256">
        <v>0.35</v>
      </c>
      <c r="BW256">
        <v>1</v>
      </c>
      <c r="CV256">
        <v>0</v>
      </c>
      <c r="CW256">
        <f>ROUND(Y256*Source!I160*DO256,7)</f>
        <v>0</v>
      </c>
      <c r="CX256">
        <f>ROUND(Y256*Source!I160,7)</f>
        <v>0</v>
      </c>
      <c r="CY256">
        <f>AB256</f>
        <v>641.70000000000005</v>
      </c>
      <c r="CZ256">
        <f>AF256</f>
        <v>641.70000000000005</v>
      </c>
      <c r="DA256">
        <f>AJ256</f>
        <v>1</v>
      </c>
      <c r="DB256">
        <f t="shared" si="62"/>
        <v>224.6</v>
      </c>
      <c r="DC256">
        <f t="shared" si="63"/>
        <v>284.13</v>
      </c>
      <c r="DD256" t="s">
        <v>3</v>
      </c>
      <c r="DE256" t="s">
        <v>3</v>
      </c>
      <c r="DF256">
        <f t="shared" si="83"/>
        <v>0</v>
      </c>
      <c r="DG256">
        <f t="shared" si="78"/>
        <v>0</v>
      </c>
      <c r="DH256">
        <f t="shared" si="65"/>
        <v>0</v>
      </c>
      <c r="DI256">
        <f t="shared" si="66"/>
        <v>0</v>
      </c>
      <c r="DJ256">
        <f>DG256+DH256</f>
        <v>0</v>
      </c>
      <c r="DK256">
        <v>1</v>
      </c>
      <c r="DL256" t="s">
        <v>630</v>
      </c>
      <c r="DM256">
        <v>4</v>
      </c>
      <c r="DN256" t="s">
        <v>593</v>
      </c>
      <c r="DO256">
        <v>1</v>
      </c>
    </row>
    <row r="257" spans="1:119" x14ac:dyDescent="0.2">
      <c r="A257">
        <f>ROW(Source!A160)</f>
        <v>160</v>
      </c>
      <c r="B257">
        <v>85057682</v>
      </c>
      <c r="C257">
        <v>85061290</v>
      </c>
      <c r="D257">
        <v>77432074</v>
      </c>
      <c r="E257">
        <v>1</v>
      </c>
      <c r="F257">
        <v>1</v>
      </c>
      <c r="G257">
        <v>1</v>
      </c>
      <c r="H257">
        <v>2</v>
      </c>
      <c r="I257" t="s">
        <v>663</v>
      </c>
      <c r="J257" t="s">
        <v>664</v>
      </c>
      <c r="K257" t="s">
        <v>665</v>
      </c>
      <c r="L257">
        <v>1368</v>
      </c>
      <c r="N257">
        <v>1011</v>
      </c>
      <c r="O257" t="s">
        <v>606</v>
      </c>
      <c r="P257" t="s">
        <v>606</v>
      </c>
      <c r="Q257">
        <v>1</v>
      </c>
      <c r="W257">
        <v>0</v>
      </c>
      <c r="X257">
        <v>-334821386</v>
      </c>
      <c r="Y257">
        <f t="shared" ref="Y257:Y320" si="84">AT257</f>
        <v>2.16</v>
      </c>
      <c r="AA257">
        <v>0</v>
      </c>
      <c r="AB257">
        <v>34.61</v>
      </c>
      <c r="AC257">
        <v>0</v>
      </c>
      <c r="AD257">
        <v>0</v>
      </c>
      <c r="AE257">
        <v>0</v>
      </c>
      <c r="AF257">
        <v>34.61</v>
      </c>
      <c r="AG257">
        <v>0</v>
      </c>
      <c r="AH257">
        <v>0</v>
      </c>
      <c r="AI257">
        <v>1</v>
      </c>
      <c r="AJ257">
        <v>1</v>
      </c>
      <c r="AK257">
        <v>1</v>
      </c>
      <c r="AL257">
        <v>1</v>
      </c>
      <c r="AM257">
        <v>-2</v>
      </c>
      <c r="AN257">
        <v>0</v>
      </c>
      <c r="AO257">
        <v>0</v>
      </c>
      <c r="AP257">
        <v>1</v>
      </c>
      <c r="AQ257">
        <v>1</v>
      </c>
      <c r="AR257">
        <v>0</v>
      </c>
      <c r="AS257" t="s">
        <v>3</v>
      </c>
      <c r="AT257">
        <v>2.16</v>
      </c>
      <c r="AU257" t="s">
        <v>3</v>
      </c>
      <c r="AV257">
        <v>1</v>
      </c>
      <c r="AW257">
        <v>2</v>
      </c>
      <c r="AX257">
        <v>85061304</v>
      </c>
      <c r="AY257">
        <v>1</v>
      </c>
      <c r="AZ257">
        <v>0</v>
      </c>
      <c r="BA257">
        <v>257</v>
      </c>
      <c r="BB257">
        <v>1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0</v>
      </c>
      <c r="BI257">
        <v>0</v>
      </c>
      <c r="BJ257">
        <v>0</v>
      </c>
      <c r="BK257">
        <v>74.757600000000011</v>
      </c>
      <c r="BL257">
        <v>0</v>
      </c>
      <c r="BM257">
        <v>0</v>
      </c>
      <c r="BN257">
        <v>0</v>
      </c>
      <c r="BO257">
        <v>0</v>
      </c>
      <c r="BP257">
        <v>1</v>
      </c>
      <c r="BQ257">
        <v>0</v>
      </c>
      <c r="BR257">
        <v>74.757600000000011</v>
      </c>
      <c r="BS257">
        <v>0</v>
      </c>
      <c r="BT257">
        <v>0</v>
      </c>
      <c r="BU257">
        <v>0</v>
      </c>
      <c r="BV257">
        <v>0</v>
      </c>
      <c r="BW257">
        <v>1</v>
      </c>
      <c r="CV257">
        <v>0</v>
      </c>
      <c r="CW257">
        <f>ROUND(Y257*Source!I160*DO257,7)</f>
        <v>0</v>
      </c>
      <c r="CX257">
        <f>ROUND(Y257*Source!I160,7)</f>
        <v>0</v>
      </c>
      <c r="CY257">
        <f>AB257</f>
        <v>34.61</v>
      </c>
      <c r="CZ257">
        <f>AF257</f>
        <v>34.61</v>
      </c>
      <c r="DA257">
        <f>AJ257</f>
        <v>1</v>
      </c>
      <c r="DB257">
        <f t="shared" ref="DB257:DB320" si="85">ROUND(ROUND(AT257*CZ257,2),2)</f>
        <v>74.760000000000005</v>
      </c>
      <c r="DC257">
        <f t="shared" ref="DC257:DC320" si="86">ROUND(ROUND(AT257*AG257,2),2)</f>
        <v>0</v>
      </c>
      <c r="DD257" t="s">
        <v>3</v>
      </c>
      <c r="DE257" t="s">
        <v>3</v>
      </c>
      <c r="DF257">
        <f t="shared" si="83"/>
        <v>0</v>
      </c>
      <c r="DG257">
        <f t="shared" si="78"/>
        <v>0</v>
      </c>
      <c r="DH257">
        <f t="shared" ref="DH257:DH320" si="87">ROUND(ROUND(AG257,2)*CX257,2)</f>
        <v>0</v>
      </c>
      <c r="DI257">
        <f t="shared" ref="DI257:DI320" si="88">ROUND(ROUND(AH257,2)*CX257,2)</f>
        <v>0</v>
      </c>
      <c r="DJ257">
        <f>DG257+DH257</f>
        <v>0</v>
      </c>
      <c r="DK257">
        <v>1</v>
      </c>
      <c r="DL257" t="s">
        <v>3</v>
      </c>
      <c r="DM257">
        <v>0</v>
      </c>
      <c r="DN257" t="s">
        <v>3</v>
      </c>
      <c r="DO257">
        <v>0</v>
      </c>
    </row>
    <row r="258" spans="1:119" x14ac:dyDescent="0.2">
      <c r="A258">
        <f>ROW(Source!A160)</f>
        <v>160</v>
      </c>
      <c r="B258">
        <v>85057682</v>
      </c>
      <c r="C258">
        <v>85061290</v>
      </c>
      <c r="D258">
        <v>77378078</v>
      </c>
      <c r="E258">
        <v>1</v>
      </c>
      <c r="F258">
        <v>1</v>
      </c>
      <c r="G258">
        <v>1</v>
      </c>
      <c r="H258">
        <v>3</v>
      </c>
      <c r="I258" t="s">
        <v>666</v>
      </c>
      <c r="J258" t="s">
        <v>667</v>
      </c>
      <c r="K258" t="s">
        <v>668</v>
      </c>
      <c r="L258">
        <v>1383</v>
      </c>
      <c r="N258">
        <v>1013</v>
      </c>
      <c r="O258" t="s">
        <v>669</v>
      </c>
      <c r="P258" t="s">
        <v>669</v>
      </c>
      <c r="Q258">
        <v>1</v>
      </c>
      <c r="W258">
        <v>0</v>
      </c>
      <c r="X258">
        <v>-2119218604</v>
      </c>
      <c r="Y258">
        <f t="shared" si="84"/>
        <v>1.1488</v>
      </c>
      <c r="AA258">
        <v>7.32</v>
      </c>
      <c r="AB258">
        <v>0</v>
      </c>
      <c r="AC258">
        <v>0</v>
      </c>
      <c r="AD258">
        <v>0</v>
      </c>
      <c r="AE258">
        <v>7.32</v>
      </c>
      <c r="AF258">
        <v>0</v>
      </c>
      <c r="AG258">
        <v>0</v>
      </c>
      <c r="AH258">
        <v>0</v>
      </c>
      <c r="AI258">
        <v>1</v>
      </c>
      <c r="AJ258">
        <v>1</v>
      </c>
      <c r="AK258">
        <v>1</v>
      </c>
      <c r="AL258">
        <v>1</v>
      </c>
      <c r="AM258">
        <v>-2</v>
      </c>
      <c r="AN258">
        <v>0</v>
      </c>
      <c r="AO258">
        <v>0</v>
      </c>
      <c r="AP258">
        <v>1</v>
      </c>
      <c r="AQ258">
        <v>1</v>
      </c>
      <c r="AR258">
        <v>0</v>
      </c>
      <c r="AS258" t="s">
        <v>3</v>
      </c>
      <c r="AT258">
        <v>1.1488</v>
      </c>
      <c r="AU258" t="s">
        <v>3</v>
      </c>
      <c r="AV258">
        <v>0</v>
      </c>
      <c r="AW258">
        <v>2</v>
      </c>
      <c r="AX258">
        <v>85061305</v>
      </c>
      <c r="AY258">
        <v>1</v>
      </c>
      <c r="AZ258">
        <v>0</v>
      </c>
      <c r="BA258">
        <v>258</v>
      </c>
      <c r="BB258">
        <v>1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0</v>
      </c>
      <c r="BI258">
        <v>0</v>
      </c>
      <c r="BJ258">
        <v>8.4092160000000007</v>
      </c>
      <c r="BK258">
        <v>0</v>
      </c>
      <c r="BL258">
        <v>0</v>
      </c>
      <c r="BM258">
        <v>0</v>
      </c>
      <c r="BN258">
        <v>0</v>
      </c>
      <c r="BO258">
        <v>0</v>
      </c>
      <c r="BP258">
        <v>1</v>
      </c>
      <c r="BQ258">
        <v>8.4092160000000007</v>
      </c>
      <c r="BR258">
        <v>0</v>
      </c>
      <c r="BS258">
        <v>0</v>
      </c>
      <c r="BT258">
        <v>0</v>
      </c>
      <c r="BU258">
        <v>0</v>
      </c>
      <c r="BV258">
        <v>0</v>
      </c>
      <c r="BW258">
        <v>1</v>
      </c>
      <c r="CV258">
        <v>0</v>
      </c>
      <c r="CW258">
        <v>0</v>
      </c>
      <c r="CX258">
        <f>ROUND(Y258*Source!I160,7)</f>
        <v>0</v>
      </c>
      <c r="CY258">
        <f>AA258</f>
        <v>7.32</v>
      </c>
      <c r="CZ258">
        <f>AE258</f>
        <v>7.32</v>
      </c>
      <c r="DA258">
        <f>AI258</f>
        <v>1</v>
      </c>
      <c r="DB258">
        <f t="shared" si="85"/>
        <v>8.41</v>
      </c>
      <c r="DC258">
        <f t="shared" si="86"/>
        <v>0</v>
      </c>
      <c r="DD258" t="s">
        <v>3</v>
      </c>
      <c r="DE258" t="s">
        <v>3</v>
      </c>
      <c r="DF258">
        <f t="shared" si="83"/>
        <v>0</v>
      </c>
      <c r="DG258">
        <f t="shared" si="78"/>
        <v>0</v>
      </c>
      <c r="DH258">
        <f t="shared" si="87"/>
        <v>0</v>
      </c>
      <c r="DI258">
        <f t="shared" si="88"/>
        <v>0</v>
      </c>
      <c r="DJ258">
        <f>DF258</f>
        <v>0</v>
      </c>
      <c r="DK258">
        <v>1</v>
      </c>
      <c r="DL258" t="s">
        <v>3</v>
      </c>
      <c r="DM258">
        <v>0</v>
      </c>
      <c r="DN258" t="s">
        <v>3</v>
      </c>
      <c r="DO258">
        <v>0</v>
      </c>
    </row>
    <row r="259" spans="1:119" x14ac:dyDescent="0.2">
      <c r="A259">
        <f>ROW(Source!A160)</f>
        <v>160</v>
      </c>
      <c r="B259">
        <v>85057682</v>
      </c>
      <c r="C259">
        <v>85061290</v>
      </c>
      <c r="D259">
        <v>77378830</v>
      </c>
      <c r="E259">
        <v>1</v>
      </c>
      <c r="F259">
        <v>1</v>
      </c>
      <c r="G259">
        <v>1</v>
      </c>
      <c r="H259">
        <v>3</v>
      </c>
      <c r="I259" t="s">
        <v>670</v>
      </c>
      <c r="J259" t="s">
        <v>671</v>
      </c>
      <c r="K259" t="s">
        <v>672</v>
      </c>
      <c r="L259">
        <v>1346</v>
      </c>
      <c r="N259">
        <v>1009</v>
      </c>
      <c r="O259" t="s">
        <v>86</v>
      </c>
      <c r="P259" t="s">
        <v>86</v>
      </c>
      <c r="Q259">
        <v>1</v>
      </c>
      <c r="W259">
        <v>0</v>
      </c>
      <c r="X259">
        <v>212334824</v>
      </c>
      <c r="Y259">
        <f t="shared" si="84"/>
        <v>0.96</v>
      </c>
      <c r="AA259">
        <v>121.39</v>
      </c>
      <c r="AB259">
        <v>0</v>
      </c>
      <c r="AC259">
        <v>0</v>
      </c>
      <c r="AD259">
        <v>0</v>
      </c>
      <c r="AE259">
        <v>155.63</v>
      </c>
      <c r="AF259">
        <v>0</v>
      </c>
      <c r="AG259">
        <v>0</v>
      </c>
      <c r="AH259">
        <v>0</v>
      </c>
      <c r="AI259">
        <v>0.78</v>
      </c>
      <c r="AJ259">
        <v>1</v>
      </c>
      <c r="AK259">
        <v>1</v>
      </c>
      <c r="AL259">
        <v>1</v>
      </c>
      <c r="AM259">
        <v>2</v>
      </c>
      <c r="AN259">
        <v>0</v>
      </c>
      <c r="AO259">
        <v>0</v>
      </c>
      <c r="AP259">
        <v>1</v>
      </c>
      <c r="AQ259">
        <v>1</v>
      </c>
      <c r="AR259">
        <v>0</v>
      </c>
      <c r="AS259" t="s">
        <v>3</v>
      </c>
      <c r="AT259">
        <v>0.96</v>
      </c>
      <c r="AU259" t="s">
        <v>3</v>
      </c>
      <c r="AV259">
        <v>0</v>
      </c>
      <c r="AW259">
        <v>2</v>
      </c>
      <c r="AX259">
        <v>85061306</v>
      </c>
      <c r="AY259">
        <v>1</v>
      </c>
      <c r="AZ259">
        <v>0</v>
      </c>
      <c r="BA259">
        <v>259</v>
      </c>
      <c r="BB259">
        <v>1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0</v>
      </c>
      <c r="BI259">
        <v>0</v>
      </c>
      <c r="BJ259">
        <v>149.40479999999999</v>
      </c>
      <c r="BK259">
        <v>0</v>
      </c>
      <c r="BL259">
        <v>0</v>
      </c>
      <c r="BM259">
        <v>0</v>
      </c>
      <c r="BN259">
        <v>0</v>
      </c>
      <c r="BO259">
        <v>0</v>
      </c>
      <c r="BP259">
        <v>1</v>
      </c>
      <c r="BQ259">
        <v>149.40479999999999</v>
      </c>
      <c r="BR259">
        <v>0</v>
      </c>
      <c r="BS259">
        <v>0</v>
      </c>
      <c r="BT259">
        <v>0</v>
      </c>
      <c r="BU259">
        <v>0</v>
      </c>
      <c r="BV259">
        <v>0</v>
      </c>
      <c r="BW259">
        <v>1</v>
      </c>
      <c r="CV259">
        <v>0</v>
      </c>
      <c r="CW259">
        <v>0</v>
      </c>
      <c r="CX259">
        <f>ROUND(Y259*Source!I160,7)</f>
        <v>0</v>
      </c>
      <c r="CY259">
        <f>AA259</f>
        <v>121.39</v>
      </c>
      <c r="CZ259">
        <f>AE259</f>
        <v>155.63</v>
      </c>
      <c r="DA259">
        <f>AI259</f>
        <v>0.78</v>
      </c>
      <c r="DB259">
        <f t="shared" si="85"/>
        <v>149.4</v>
      </c>
      <c r="DC259">
        <f t="shared" si="86"/>
        <v>0</v>
      </c>
      <c r="DD259" t="s">
        <v>3</v>
      </c>
      <c r="DE259" t="s">
        <v>3</v>
      </c>
      <c r="DF259">
        <f>ROUND(ROUND(AE259*AI259,2)*CX259,2)</f>
        <v>0</v>
      </c>
      <c r="DG259">
        <f t="shared" si="78"/>
        <v>0</v>
      </c>
      <c r="DH259">
        <f t="shared" si="87"/>
        <v>0</v>
      </c>
      <c r="DI259">
        <f t="shared" si="88"/>
        <v>0</v>
      </c>
      <c r="DJ259">
        <f>DF259</f>
        <v>0</v>
      </c>
      <c r="DK259">
        <v>0</v>
      </c>
      <c r="DL259" t="s">
        <v>3</v>
      </c>
      <c r="DM259">
        <v>0</v>
      </c>
      <c r="DN259" t="s">
        <v>3</v>
      </c>
      <c r="DO259">
        <v>0</v>
      </c>
    </row>
    <row r="260" spans="1:119" x14ac:dyDescent="0.2">
      <c r="A260">
        <f>ROW(Source!A160)</f>
        <v>160</v>
      </c>
      <c r="B260">
        <v>85057682</v>
      </c>
      <c r="C260">
        <v>85061290</v>
      </c>
      <c r="D260">
        <v>77396744</v>
      </c>
      <c r="E260">
        <v>1</v>
      </c>
      <c r="F260">
        <v>1</v>
      </c>
      <c r="G260">
        <v>1</v>
      </c>
      <c r="H260">
        <v>3</v>
      </c>
      <c r="I260" t="s">
        <v>673</v>
      </c>
      <c r="J260" t="s">
        <v>674</v>
      </c>
      <c r="K260" t="s">
        <v>675</v>
      </c>
      <c r="L260">
        <v>1346</v>
      </c>
      <c r="N260">
        <v>1009</v>
      </c>
      <c r="O260" t="s">
        <v>86</v>
      </c>
      <c r="P260" t="s">
        <v>86</v>
      </c>
      <c r="Q260">
        <v>1</v>
      </c>
      <c r="W260">
        <v>0</v>
      </c>
      <c r="X260">
        <v>839992228</v>
      </c>
      <c r="Y260">
        <f t="shared" si="84"/>
        <v>0.55000000000000004</v>
      </c>
      <c r="AA260">
        <v>243.31</v>
      </c>
      <c r="AB260">
        <v>0</v>
      </c>
      <c r="AC260">
        <v>0</v>
      </c>
      <c r="AD260">
        <v>0</v>
      </c>
      <c r="AE260">
        <v>160.07</v>
      </c>
      <c r="AF260">
        <v>0</v>
      </c>
      <c r="AG260">
        <v>0</v>
      </c>
      <c r="AH260">
        <v>0</v>
      </c>
      <c r="AI260">
        <v>1.52</v>
      </c>
      <c r="AJ260">
        <v>1</v>
      </c>
      <c r="AK260">
        <v>1</v>
      </c>
      <c r="AL260">
        <v>1</v>
      </c>
      <c r="AM260">
        <v>2</v>
      </c>
      <c r="AN260">
        <v>0</v>
      </c>
      <c r="AO260">
        <v>0</v>
      </c>
      <c r="AP260">
        <v>1</v>
      </c>
      <c r="AQ260">
        <v>1</v>
      </c>
      <c r="AR260">
        <v>0</v>
      </c>
      <c r="AS260" t="s">
        <v>3</v>
      </c>
      <c r="AT260">
        <v>0.55000000000000004</v>
      </c>
      <c r="AU260" t="s">
        <v>3</v>
      </c>
      <c r="AV260">
        <v>0</v>
      </c>
      <c r="AW260">
        <v>2</v>
      </c>
      <c r="AX260">
        <v>85061307</v>
      </c>
      <c r="AY260">
        <v>1</v>
      </c>
      <c r="AZ260">
        <v>0</v>
      </c>
      <c r="BA260">
        <v>260</v>
      </c>
      <c r="BB260">
        <v>1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0</v>
      </c>
      <c r="BI260">
        <v>0</v>
      </c>
      <c r="BJ260">
        <v>88.038499999999999</v>
      </c>
      <c r="BK260">
        <v>0</v>
      </c>
      <c r="BL260">
        <v>0</v>
      </c>
      <c r="BM260">
        <v>0</v>
      </c>
      <c r="BN260">
        <v>0</v>
      </c>
      <c r="BO260">
        <v>0</v>
      </c>
      <c r="BP260">
        <v>1</v>
      </c>
      <c r="BQ260">
        <v>88.038499999999999</v>
      </c>
      <c r="BR260">
        <v>0</v>
      </c>
      <c r="BS260">
        <v>0</v>
      </c>
      <c r="BT260">
        <v>0</v>
      </c>
      <c r="BU260">
        <v>0</v>
      </c>
      <c r="BV260">
        <v>0</v>
      </c>
      <c r="BW260">
        <v>1</v>
      </c>
      <c r="CV260">
        <v>0</v>
      </c>
      <c r="CW260">
        <v>0</v>
      </c>
      <c r="CX260">
        <f>ROUND(Y260*Source!I160,7)</f>
        <v>0</v>
      </c>
      <c r="CY260">
        <f>AA260</f>
        <v>243.31</v>
      </c>
      <c r="CZ260">
        <f>AE260</f>
        <v>160.07</v>
      </c>
      <c r="DA260">
        <f>AI260</f>
        <v>1.52</v>
      </c>
      <c r="DB260">
        <f t="shared" si="85"/>
        <v>88.04</v>
      </c>
      <c r="DC260">
        <f t="shared" si="86"/>
        <v>0</v>
      </c>
      <c r="DD260" t="s">
        <v>3</v>
      </c>
      <c r="DE260" t="s">
        <v>3</v>
      </c>
      <c r="DF260">
        <f>ROUND(ROUND(AE260*AI260,2)*CX260,2)</f>
        <v>0</v>
      </c>
      <c r="DG260">
        <f t="shared" si="78"/>
        <v>0</v>
      </c>
      <c r="DH260">
        <f t="shared" si="87"/>
        <v>0</v>
      </c>
      <c r="DI260">
        <f t="shared" si="88"/>
        <v>0</v>
      </c>
      <c r="DJ260">
        <f>DF260</f>
        <v>0</v>
      </c>
      <c r="DK260">
        <v>0</v>
      </c>
      <c r="DL260" t="s">
        <v>3</v>
      </c>
      <c r="DM260">
        <v>0</v>
      </c>
      <c r="DN260" t="s">
        <v>3</v>
      </c>
      <c r="DO260">
        <v>0</v>
      </c>
    </row>
    <row r="261" spans="1:119" x14ac:dyDescent="0.2">
      <c r="A261">
        <f>ROW(Source!A160)</f>
        <v>160</v>
      </c>
      <c r="B261">
        <v>85057682</v>
      </c>
      <c r="C261">
        <v>85061290</v>
      </c>
      <c r="D261">
        <v>77312233</v>
      </c>
      <c r="E261">
        <v>114</v>
      </c>
      <c r="F261">
        <v>1</v>
      </c>
      <c r="G261">
        <v>1</v>
      </c>
      <c r="H261">
        <v>3</v>
      </c>
      <c r="I261" t="s">
        <v>150</v>
      </c>
      <c r="J261" t="s">
        <v>3</v>
      </c>
      <c r="K261" t="s">
        <v>151</v>
      </c>
      <c r="L261">
        <v>3277935</v>
      </c>
      <c r="N261">
        <v>1013</v>
      </c>
      <c r="O261" t="s">
        <v>152</v>
      </c>
      <c r="P261" t="s">
        <v>152</v>
      </c>
      <c r="Q261">
        <v>1</v>
      </c>
      <c r="W261">
        <v>0</v>
      </c>
      <c r="X261">
        <v>274903907</v>
      </c>
      <c r="Y261">
        <f t="shared" si="84"/>
        <v>2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1</v>
      </c>
      <c r="AJ261">
        <v>1</v>
      </c>
      <c r="AK261">
        <v>1</v>
      </c>
      <c r="AL261">
        <v>1</v>
      </c>
      <c r="AM261">
        <v>-2</v>
      </c>
      <c r="AN261">
        <v>0</v>
      </c>
      <c r="AO261">
        <v>0</v>
      </c>
      <c r="AP261">
        <v>0</v>
      </c>
      <c r="AQ261">
        <v>0</v>
      </c>
      <c r="AR261">
        <v>0</v>
      </c>
      <c r="AS261" t="s">
        <v>3</v>
      </c>
      <c r="AT261">
        <v>2</v>
      </c>
      <c r="AU261" t="s">
        <v>3</v>
      </c>
      <c r="AV261">
        <v>0</v>
      </c>
      <c r="AW261">
        <v>2</v>
      </c>
      <c r="AX261">
        <v>85061308</v>
      </c>
      <c r="AY261">
        <v>1</v>
      </c>
      <c r="AZ261">
        <v>0</v>
      </c>
      <c r="BA261">
        <v>261</v>
      </c>
      <c r="BB261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0</v>
      </c>
      <c r="BI261">
        <v>0</v>
      </c>
      <c r="BJ261">
        <v>0</v>
      </c>
      <c r="BK261">
        <v>0</v>
      </c>
      <c r="BL261">
        <v>0</v>
      </c>
      <c r="BM261">
        <v>0</v>
      </c>
      <c r="BN261">
        <v>0</v>
      </c>
      <c r="BO261">
        <v>0</v>
      </c>
      <c r="BP261">
        <v>0</v>
      </c>
      <c r="BQ261">
        <v>0</v>
      </c>
      <c r="BR261">
        <v>0</v>
      </c>
      <c r="BS261">
        <v>0</v>
      </c>
      <c r="BT261">
        <v>0</v>
      </c>
      <c r="BU261">
        <v>0</v>
      </c>
      <c r="BV261">
        <v>0</v>
      </c>
      <c r="BW261">
        <v>0</v>
      </c>
      <c r="CV261">
        <v>0</v>
      </c>
      <c r="CW261">
        <v>0</v>
      </c>
      <c r="CX261">
        <f>ROUND(Y261*Source!I160,7)</f>
        <v>0</v>
      </c>
      <c r="CY261">
        <f>AA261</f>
        <v>0</v>
      </c>
      <c r="CZ261">
        <f>AE261</f>
        <v>0</v>
      </c>
      <c r="DA261">
        <f>AI261</f>
        <v>1</v>
      </c>
      <c r="DB261">
        <f t="shared" si="85"/>
        <v>0</v>
      </c>
      <c r="DC261">
        <f t="shared" si="86"/>
        <v>0</v>
      </c>
      <c r="DD261" t="s">
        <v>3</v>
      </c>
      <c r="DE261" t="s">
        <v>3</v>
      </c>
      <c r="DF261">
        <f t="shared" ref="DF261:DF267" si="89">ROUND(ROUND(AE261,2)*CX261,2)</f>
        <v>0</v>
      </c>
      <c r="DG261">
        <f t="shared" si="78"/>
        <v>0</v>
      </c>
      <c r="DH261">
        <f t="shared" si="87"/>
        <v>0</v>
      </c>
      <c r="DI261">
        <f t="shared" si="88"/>
        <v>0</v>
      </c>
      <c r="DJ261">
        <f>DF261</f>
        <v>0</v>
      </c>
      <c r="DK261">
        <v>0</v>
      </c>
      <c r="DL261" t="s">
        <v>3</v>
      </c>
      <c r="DM261">
        <v>0</v>
      </c>
      <c r="DN261" t="s">
        <v>3</v>
      </c>
      <c r="DO261">
        <v>0</v>
      </c>
    </row>
    <row r="262" spans="1:119" x14ac:dyDescent="0.2">
      <c r="A262">
        <f>ROW(Source!A161)</f>
        <v>161</v>
      </c>
      <c r="B262">
        <v>85057623</v>
      </c>
      <c r="C262">
        <v>85061290</v>
      </c>
      <c r="D262">
        <v>77306368</v>
      </c>
      <c r="E262">
        <v>114</v>
      </c>
      <c r="F262">
        <v>1</v>
      </c>
      <c r="G262">
        <v>1</v>
      </c>
      <c r="H262">
        <v>1</v>
      </c>
      <c r="I262" t="s">
        <v>661</v>
      </c>
      <c r="J262" t="s">
        <v>3</v>
      </c>
      <c r="K262" t="s">
        <v>662</v>
      </c>
      <c r="L262">
        <v>1191</v>
      </c>
      <c r="N262">
        <v>1013</v>
      </c>
      <c r="O262" t="s">
        <v>593</v>
      </c>
      <c r="P262" t="s">
        <v>593</v>
      </c>
      <c r="Q262">
        <v>1</v>
      </c>
      <c r="W262">
        <v>0</v>
      </c>
      <c r="X262">
        <v>44848675</v>
      </c>
      <c r="Y262">
        <f t="shared" si="84"/>
        <v>31.28</v>
      </c>
      <c r="AA262">
        <v>0</v>
      </c>
      <c r="AB262">
        <v>0</v>
      </c>
      <c r="AC262">
        <v>0</v>
      </c>
      <c r="AD262">
        <v>793.61</v>
      </c>
      <c r="AE262">
        <v>0</v>
      </c>
      <c r="AF262">
        <v>0</v>
      </c>
      <c r="AG262">
        <v>0</v>
      </c>
      <c r="AH262">
        <v>793.61</v>
      </c>
      <c r="AI262">
        <v>1</v>
      </c>
      <c r="AJ262">
        <v>1</v>
      </c>
      <c r="AK262">
        <v>1</v>
      </c>
      <c r="AL262">
        <v>1</v>
      </c>
      <c r="AM262">
        <v>-2</v>
      </c>
      <c r="AN262">
        <v>0</v>
      </c>
      <c r="AO262">
        <v>0</v>
      </c>
      <c r="AP262">
        <v>1</v>
      </c>
      <c r="AQ262">
        <v>1</v>
      </c>
      <c r="AR262">
        <v>0</v>
      </c>
      <c r="AS262" t="s">
        <v>3</v>
      </c>
      <c r="AT262">
        <v>31.28</v>
      </c>
      <c r="AU262" t="s">
        <v>3</v>
      </c>
      <c r="AV262">
        <v>1</v>
      </c>
      <c r="AW262">
        <v>2</v>
      </c>
      <c r="AX262">
        <v>85061300</v>
      </c>
      <c r="AY262">
        <v>2</v>
      </c>
      <c r="AZ262">
        <v>131072</v>
      </c>
      <c r="BA262">
        <v>262</v>
      </c>
      <c r="BB262">
        <v>1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0</v>
      </c>
      <c r="BI262">
        <v>0</v>
      </c>
      <c r="BJ262">
        <v>0</v>
      </c>
      <c r="BK262">
        <v>0</v>
      </c>
      <c r="BL262">
        <v>0</v>
      </c>
      <c r="BM262">
        <v>24824.120800000001</v>
      </c>
      <c r="BN262">
        <v>31.28</v>
      </c>
      <c r="BO262">
        <v>0</v>
      </c>
      <c r="BP262">
        <v>1</v>
      </c>
      <c r="BQ262">
        <v>0</v>
      </c>
      <c r="BR262">
        <v>0</v>
      </c>
      <c r="BS262">
        <v>0</v>
      </c>
      <c r="BT262">
        <v>24824.120800000001</v>
      </c>
      <c r="BU262">
        <v>31.28</v>
      </c>
      <c r="BV262">
        <v>0</v>
      </c>
      <c r="BW262">
        <v>1</v>
      </c>
      <c r="CU262">
        <f>ROUND(AT262*Source!I161*AH262*AL262,2)</f>
        <v>0</v>
      </c>
      <c r="CV262">
        <f>ROUND(Y262*Source!I161,7)</f>
        <v>0</v>
      </c>
      <c r="CW262">
        <v>0</v>
      </c>
      <c r="CX262">
        <f>ROUND(Y262*Source!I161,7)</f>
        <v>0</v>
      </c>
      <c r="CY262">
        <f>AD262</f>
        <v>793.61</v>
      </c>
      <c r="CZ262">
        <f>AH262</f>
        <v>793.61</v>
      </c>
      <c r="DA262">
        <f>AL262</f>
        <v>1</v>
      </c>
      <c r="DB262">
        <f t="shared" si="85"/>
        <v>24824.12</v>
      </c>
      <c r="DC262">
        <f t="shared" si="86"/>
        <v>0</v>
      </c>
      <c r="DD262" t="s">
        <v>3</v>
      </c>
      <c r="DE262" t="s">
        <v>3</v>
      </c>
      <c r="DF262">
        <f t="shared" si="89"/>
        <v>0</v>
      </c>
      <c r="DG262">
        <f t="shared" ref="DG262:DG293" si="90">ROUND(ROUND(AF262,2)*CX262,2)</f>
        <v>0</v>
      </c>
      <c r="DH262">
        <f t="shared" si="87"/>
        <v>0</v>
      </c>
      <c r="DI262">
        <f t="shared" si="88"/>
        <v>0</v>
      </c>
      <c r="DJ262">
        <f>DI262</f>
        <v>0</v>
      </c>
      <c r="DK262">
        <v>1</v>
      </c>
      <c r="DL262" t="s">
        <v>3</v>
      </c>
      <c r="DM262">
        <v>0</v>
      </c>
      <c r="DN262" t="s">
        <v>3</v>
      </c>
      <c r="DO262">
        <v>0</v>
      </c>
    </row>
    <row r="263" spans="1:119" x14ac:dyDescent="0.2">
      <c r="A263">
        <f>ROW(Source!A161)</f>
        <v>161</v>
      </c>
      <c r="B263">
        <v>85057623</v>
      </c>
      <c r="C263">
        <v>85061290</v>
      </c>
      <c r="D263">
        <v>77306545</v>
      </c>
      <c r="E263">
        <v>114</v>
      </c>
      <c r="F263">
        <v>1</v>
      </c>
      <c r="G263">
        <v>1</v>
      </c>
      <c r="H263">
        <v>1</v>
      </c>
      <c r="I263" t="s">
        <v>601</v>
      </c>
      <c r="J263" t="s">
        <v>3</v>
      </c>
      <c r="K263" t="s">
        <v>602</v>
      </c>
      <c r="L263">
        <v>1191</v>
      </c>
      <c r="N263">
        <v>1013</v>
      </c>
      <c r="O263" t="s">
        <v>593</v>
      </c>
      <c r="P263" t="s">
        <v>593</v>
      </c>
      <c r="Q263">
        <v>1</v>
      </c>
      <c r="W263">
        <v>0</v>
      </c>
      <c r="X263">
        <v>-1417349443</v>
      </c>
      <c r="Y263">
        <f t="shared" si="84"/>
        <v>0.7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1</v>
      </c>
      <c r="AJ263">
        <v>1</v>
      </c>
      <c r="AK263">
        <v>1</v>
      </c>
      <c r="AL263">
        <v>1</v>
      </c>
      <c r="AM263">
        <v>-2</v>
      </c>
      <c r="AN263">
        <v>0</v>
      </c>
      <c r="AO263">
        <v>0</v>
      </c>
      <c r="AP263">
        <v>1</v>
      </c>
      <c r="AQ263">
        <v>1</v>
      </c>
      <c r="AR263">
        <v>0</v>
      </c>
      <c r="AS263" t="s">
        <v>3</v>
      </c>
      <c r="AT263">
        <v>0.7</v>
      </c>
      <c r="AU263" t="s">
        <v>3</v>
      </c>
      <c r="AV263">
        <v>2</v>
      </c>
      <c r="AW263">
        <v>2</v>
      </c>
      <c r="AX263">
        <v>85061301</v>
      </c>
      <c r="AY263">
        <v>1</v>
      </c>
      <c r="AZ263">
        <v>0</v>
      </c>
      <c r="BA263">
        <v>263</v>
      </c>
      <c r="BB263">
        <v>1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0</v>
      </c>
      <c r="BI263">
        <v>0</v>
      </c>
      <c r="BJ263">
        <v>0</v>
      </c>
      <c r="BK263">
        <v>0</v>
      </c>
      <c r="BL263">
        <v>0</v>
      </c>
      <c r="BM263">
        <v>0</v>
      </c>
      <c r="BN263">
        <v>0</v>
      </c>
      <c r="BO263">
        <v>0</v>
      </c>
      <c r="BP263">
        <v>0</v>
      </c>
      <c r="BQ263">
        <v>0</v>
      </c>
      <c r="BR263">
        <v>0</v>
      </c>
      <c r="BS263">
        <v>0</v>
      </c>
      <c r="BT263">
        <v>0</v>
      </c>
      <c r="BU263">
        <v>0</v>
      </c>
      <c r="BV263">
        <v>0</v>
      </c>
      <c r="BW263">
        <v>0</v>
      </c>
      <c r="CV263">
        <v>0</v>
      </c>
      <c r="CW263">
        <v>0</v>
      </c>
      <c r="CX263">
        <f>ROUND(Y263*Source!I161,7)</f>
        <v>0</v>
      </c>
      <c r="CY263">
        <f>AD263</f>
        <v>0</v>
      </c>
      <c r="CZ263">
        <f>AH263</f>
        <v>0</v>
      </c>
      <c r="DA263">
        <f>AL263</f>
        <v>1</v>
      </c>
      <c r="DB263">
        <f t="shared" si="85"/>
        <v>0</v>
      </c>
      <c r="DC263">
        <f t="shared" si="86"/>
        <v>0</v>
      </c>
      <c r="DD263" t="s">
        <v>3</v>
      </c>
      <c r="DE263" t="s">
        <v>3</v>
      </c>
      <c r="DF263">
        <f t="shared" si="89"/>
        <v>0</v>
      </c>
      <c r="DG263">
        <f t="shared" si="90"/>
        <v>0</v>
      </c>
      <c r="DH263">
        <f t="shared" si="87"/>
        <v>0</v>
      </c>
      <c r="DI263">
        <f t="shared" si="88"/>
        <v>0</v>
      </c>
      <c r="DJ263">
        <f>DI263</f>
        <v>0</v>
      </c>
      <c r="DK263">
        <v>0</v>
      </c>
      <c r="DL263" t="s">
        <v>3</v>
      </c>
      <c r="DM263">
        <v>0</v>
      </c>
      <c r="DN263" t="s">
        <v>3</v>
      </c>
      <c r="DO263">
        <v>0</v>
      </c>
    </row>
    <row r="264" spans="1:119" x14ac:dyDescent="0.2">
      <c r="A264">
        <f>ROW(Source!A161)</f>
        <v>161</v>
      </c>
      <c r="B264">
        <v>85057623</v>
      </c>
      <c r="C264">
        <v>85061290</v>
      </c>
      <c r="D264">
        <v>77430988</v>
      </c>
      <c r="E264">
        <v>1</v>
      </c>
      <c r="F264">
        <v>1</v>
      </c>
      <c r="G264">
        <v>1</v>
      </c>
      <c r="H264">
        <v>2</v>
      </c>
      <c r="I264" t="s">
        <v>621</v>
      </c>
      <c r="J264" t="s">
        <v>622</v>
      </c>
      <c r="K264" t="s">
        <v>623</v>
      </c>
      <c r="L264">
        <v>1368</v>
      </c>
      <c r="N264">
        <v>1011</v>
      </c>
      <c r="O264" t="s">
        <v>606</v>
      </c>
      <c r="P264" t="s">
        <v>606</v>
      </c>
      <c r="Q264">
        <v>1</v>
      </c>
      <c r="W264">
        <v>0</v>
      </c>
      <c r="X264">
        <v>-468861091</v>
      </c>
      <c r="Y264">
        <f t="shared" si="84"/>
        <v>0.35</v>
      </c>
      <c r="AA264">
        <v>0</v>
      </c>
      <c r="AB264">
        <v>1626.29</v>
      </c>
      <c r="AC264">
        <v>1090.46</v>
      </c>
      <c r="AD264">
        <v>0</v>
      </c>
      <c r="AE264">
        <v>0</v>
      </c>
      <c r="AF264">
        <v>1626.29</v>
      </c>
      <c r="AG264">
        <v>1090.46</v>
      </c>
      <c r="AH264">
        <v>0</v>
      </c>
      <c r="AI264">
        <v>1</v>
      </c>
      <c r="AJ264">
        <v>1</v>
      </c>
      <c r="AK264">
        <v>1</v>
      </c>
      <c r="AL264">
        <v>1</v>
      </c>
      <c r="AM264">
        <v>-2</v>
      </c>
      <c r="AN264">
        <v>0</v>
      </c>
      <c r="AO264">
        <v>0</v>
      </c>
      <c r="AP264">
        <v>1</v>
      </c>
      <c r="AQ264">
        <v>1</v>
      </c>
      <c r="AR264">
        <v>0</v>
      </c>
      <c r="AS264" t="s">
        <v>3</v>
      </c>
      <c r="AT264">
        <v>0.35</v>
      </c>
      <c r="AU264" t="s">
        <v>3</v>
      </c>
      <c r="AV264">
        <v>1</v>
      </c>
      <c r="AW264">
        <v>2</v>
      </c>
      <c r="AX264">
        <v>85061302</v>
      </c>
      <c r="AY264">
        <v>1</v>
      </c>
      <c r="AZ264">
        <v>0</v>
      </c>
      <c r="BA264">
        <v>264</v>
      </c>
      <c r="BB264">
        <v>1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0</v>
      </c>
      <c r="BI264">
        <v>0</v>
      </c>
      <c r="BJ264">
        <v>0</v>
      </c>
      <c r="BK264">
        <v>569.2014999999999</v>
      </c>
      <c r="BL264">
        <v>381.661</v>
      </c>
      <c r="BM264">
        <v>0</v>
      </c>
      <c r="BN264">
        <v>0</v>
      </c>
      <c r="BO264">
        <v>0.35</v>
      </c>
      <c r="BP264">
        <v>1</v>
      </c>
      <c r="BQ264">
        <v>0</v>
      </c>
      <c r="BR264">
        <v>569.2014999999999</v>
      </c>
      <c r="BS264">
        <v>381.661</v>
      </c>
      <c r="BT264">
        <v>0</v>
      </c>
      <c r="BU264">
        <v>0</v>
      </c>
      <c r="BV264">
        <v>0.35</v>
      </c>
      <c r="BW264">
        <v>1</v>
      </c>
      <c r="CV264">
        <v>0</v>
      </c>
      <c r="CW264">
        <f>ROUND(Y264*Source!I161*DO264,7)</f>
        <v>0</v>
      </c>
      <c r="CX264">
        <f>ROUND(Y264*Source!I161,7)</f>
        <v>0</v>
      </c>
      <c r="CY264">
        <f>AB264</f>
        <v>1626.29</v>
      </c>
      <c r="CZ264">
        <f>AF264</f>
        <v>1626.29</v>
      </c>
      <c r="DA264">
        <f>AJ264</f>
        <v>1</v>
      </c>
      <c r="DB264">
        <f t="shared" si="85"/>
        <v>569.20000000000005</v>
      </c>
      <c r="DC264">
        <f t="shared" si="86"/>
        <v>381.66</v>
      </c>
      <c r="DD264" t="s">
        <v>3</v>
      </c>
      <c r="DE264" t="s">
        <v>3</v>
      </c>
      <c r="DF264">
        <f t="shared" si="89"/>
        <v>0</v>
      </c>
      <c r="DG264">
        <f t="shared" si="90"/>
        <v>0</v>
      </c>
      <c r="DH264">
        <f t="shared" si="87"/>
        <v>0</v>
      </c>
      <c r="DI264">
        <f t="shared" si="88"/>
        <v>0</v>
      </c>
      <c r="DJ264">
        <f>DG264+DH264</f>
        <v>0</v>
      </c>
      <c r="DK264">
        <v>1</v>
      </c>
      <c r="DL264" t="s">
        <v>607</v>
      </c>
      <c r="DM264">
        <v>6</v>
      </c>
      <c r="DN264" t="s">
        <v>593</v>
      </c>
      <c r="DO264">
        <v>1</v>
      </c>
    </row>
    <row r="265" spans="1:119" x14ac:dyDescent="0.2">
      <c r="A265">
        <f>ROW(Source!A161)</f>
        <v>161</v>
      </c>
      <c r="B265">
        <v>85057623</v>
      </c>
      <c r="C265">
        <v>85061290</v>
      </c>
      <c r="D265">
        <v>77431879</v>
      </c>
      <c r="E265">
        <v>1</v>
      </c>
      <c r="F265">
        <v>1</v>
      </c>
      <c r="G265">
        <v>1</v>
      </c>
      <c r="H265">
        <v>2</v>
      </c>
      <c r="I265" t="s">
        <v>634</v>
      </c>
      <c r="J265" t="s">
        <v>635</v>
      </c>
      <c r="K265" t="s">
        <v>636</v>
      </c>
      <c r="L265">
        <v>1368</v>
      </c>
      <c r="N265">
        <v>1011</v>
      </c>
      <c r="O265" t="s">
        <v>606</v>
      </c>
      <c r="P265" t="s">
        <v>606</v>
      </c>
      <c r="Q265">
        <v>1</v>
      </c>
      <c r="W265">
        <v>0</v>
      </c>
      <c r="X265">
        <v>-1152394969</v>
      </c>
      <c r="Y265">
        <f t="shared" si="84"/>
        <v>0.35</v>
      </c>
      <c r="AA265">
        <v>0</v>
      </c>
      <c r="AB265">
        <v>641.70000000000005</v>
      </c>
      <c r="AC265">
        <v>811.79</v>
      </c>
      <c r="AD265">
        <v>0</v>
      </c>
      <c r="AE265">
        <v>0</v>
      </c>
      <c r="AF265">
        <v>641.70000000000005</v>
      </c>
      <c r="AG265">
        <v>811.79</v>
      </c>
      <c r="AH265">
        <v>0</v>
      </c>
      <c r="AI265">
        <v>1</v>
      </c>
      <c r="AJ265">
        <v>1</v>
      </c>
      <c r="AK265">
        <v>1</v>
      </c>
      <c r="AL265">
        <v>1</v>
      </c>
      <c r="AM265">
        <v>-2</v>
      </c>
      <c r="AN265">
        <v>0</v>
      </c>
      <c r="AO265">
        <v>0</v>
      </c>
      <c r="AP265">
        <v>1</v>
      </c>
      <c r="AQ265">
        <v>1</v>
      </c>
      <c r="AR265">
        <v>0</v>
      </c>
      <c r="AS265" t="s">
        <v>3</v>
      </c>
      <c r="AT265">
        <v>0.35</v>
      </c>
      <c r="AU265" t="s">
        <v>3</v>
      </c>
      <c r="AV265">
        <v>1</v>
      </c>
      <c r="AW265">
        <v>2</v>
      </c>
      <c r="AX265">
        <v>85061303</v>
      </c>
      <c r="AY265">
        <v>1</v>
      </c>
      <c r="AZ265">
        <v>0</v>
      </c>
      <c r="BA265">
        <v>265</v>
      </c>
      <c r="BB265">
        <v>1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0</v>
      </c>
      <c r="BI265">
        <v>0</v>
      </c>
      <c r="BJ265">
        <v>0</v>
      </c>
      <c r="BK265">
        <v>224.595</v>
      </c>
      <c r="BL265">
        <v>284.12649999999996</v>
      </c>
      <c r="BM265">
        <v>0</v>
      </c>
      <c r="BN265">
        <v>0</v>
      </c>
      <c r="BO265">
        <v>0.35</v>
      </c>
      <c r="BP265">
        <v>1</v>
      </c>
      <c r="BQ265">
        <v>0</v>
      </c>
      <c r="BR265">
        <v>224.595</v>
      </c>
      <c r="BS265">
        <v>284.12649999999996</v>
      </c>
      <c r="BT265">
        <v>0</v>
      </c>
      <c r="BU265">
        <v>0</v>
      </c>
      <c r="BV265">
        <v>0.35</v>
      </c>
      <c r="BW265">
        <v>1</v>
      </c>
      <c r="CV265">
        <v>0</v>
      </c>
      <c r="CW265">
        <f>ROUND(Y265*Source!I161*DO265,7)</f>
        <v>0</v>
      </c>
      <c r="CX265">
        <f>ROUND(Y265*Source!I161,7)</f>
        <v>0</v>
      </c>
      <c r="CY265">
        <f>AB265</f>
        <v>641.70000000000005</v>
      </c>
      <c r="CZ265">
        <f>AF265</f>
        <v>641.70000000000005</v>
      </c>
      <c r="DA265">
        <f>AJ265</f>
        <v>1</v>
      </c>
      <c r="DB265">
        <f t="shared" si="85"/>
        <v>224.6</v>
      </c>
      <c r="DC265">
        <f t="shared" si="86"/>
        <v>284.13</v>
      </c>
      <c r="DD265" t="s">
        <v>3</v>
      </c>
      <c r="DE265" t="s">
        <v>3</v>
      </c>
      <c r="DF265">
        <f t="shared" si="89"/>
        <v>0</v>
      </c>
      <c r="DG265">
        <f t="shared" si="90"/>
        <v>0</v>
      </c>
      <c r="DH265">
        <f t="shared" si="87"/>
        <v>0</v>
      </c>
      <c r="DI265">
        <f t="shared" si="88"/>
        <v>0</v>
      </c>
      <c r="DJ265">
        <f>DG265+DH265</f>
        <v>0</v>
      </c>
      <c r="DK265">
        <v>1</v>
      </c>
      <c r="DL265" t="s">
        <v>630</v>
      </c>
      <c r="DM265">
        <v>4</v>
      </c>
      <c r="DN265" t="s">
        <v>593</v>
      </c>
      <c r="DO265">
        <v>1</v>
      </c>
    </row>
    <row r="266" spans="1:119" x14ac:dyDescent="0.2">
      <c r="A266">
        <f>ROW(Source!A161)</f>
        <v>161</v>
      </c>
      <c r="B266">
        <v>85057623</v>
      </c>
      <c r="C266">
        <v>85061290</v>
      </c>
      <c r="D266">
        <v>77432074</v>
      </c>
      <c r="E266">
        <v>1</v>
      </c>
      <c r="F266">
        <v>1</v>
      </c>
      <c r="G266">
        <v>1</v>
      </c>
      <c r="H266">
        <v>2</v>
      </c>
      <c r="I266" t="s">
        <v>663</v>
      </c>
      <c r="J266" t="s">
        <v>664</v>
      </c>
      <c r="K266" t="s">
        <v>665</v>
      </c>
      <c r="L266">
        <v>1368</v>
      </c>
      <c r="N266">
        <v>1011</v>
      </c>
      <c r="O266" t="s">
        <v>606</v>
      </c>
      <c r="P266" t="s">
        <v>606</v>
      </c>
      <c r="Q266">
        <v>1</v>
      </c>
      <c r="W266">
        <v>0</v>
      </c>
      <c r="X266">
        <v>-334821386</v>
      </c>
      <c r="Y266">
        <f t="shared" si="84"/>
        <v>2.16</v>
      </c>
      <c r="AA266">
        <v>0</v>
      </c>
      <c r="AB266">
        <v>34.61</v>
      </c>
      <c r="AC266">
        <v>0</v>
      </c>
      <c r="AD266">
        <v>0</v>
      </c>
      <c r="AE266">
        <v>0</v>
      </c>
      <c r="AF266">
        <v>34.61</v>
      </c>
      <c r="AG266">
        <v>0</v>
      </c>
      <c r="AH266">
        <v>0</v>
      </c>
      <c r="AI266">
        <v>1</v>
      </c>
      <c r="AJ266">
        <v>1</v>
      </c>
      <c r="AK266">
        <v>1</v>
      </c>
      <c r="AL266">
        <v>1</v>
      </c>
      <c r="AM266">
        <v>-2</v>
      </c>
      <c r="AN266">
        <v>0</v>
      </c>
      <c r="AO266">
        <v>0</v>
      </c>
      <c r="AP266">
        <v>1</v>
      </c>
      <c r="AQ266">
        <v>1</v>
      </c>
      <c r="AR266">
        <v>0</v>
      </c>
      <c r="AS266" t="s">
        <v>3</v>
      </c>
      <c r="AT266">
        <v>2.16</v>
      </c>
      <c r="AU266" t="s">
        <v>3</v>
      </c>
      <c r="AV266">
        <v>1</v>
      </c>
      <c r="AW266">
        <v>2</v>
      </c>
      <c r="AX266">
        <v>85061304</v>
      </c>
      <c r="AY266">
        <v>1</v>
      </c>
      <c r="AZ266">
        <v>0</v>
      </c>
      <c r="BA266">
        <v>266</v>
      </c>
      <c r="BB266">
        <v>1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0</v>
      </c>
      <c r="BI266">
        <v>0</v>
      </c>
      <c r="BJ266">
        <v>0</v>
      </c>
      <c r="BK266">
        <v>74.757600000000011</v>
      </c>
      <c r="BL266">
        <v>0</v>
      </c>
      <c r="BM266">
        <v>0</v>
      </c>
      <c r="BN266">
        <v>0</v>
      </c>
      <c r="BO266">
        <v>0</v>
      </c>
      <c r="BP266">
        <v>1</v>
      </c>
      <c r="BQ266">
        <v>0</v>
      </c>
      <c r="BR266">
        <v>74.757600000000011</v>
      </c>
      <c r="BS266">
        <v>0</v>
      </c>
      <c r="BT266">
        <v>0</v>
      </c>
      <c r="BU266">
        <v>0</v>
      </c>
      <c r="BV266">
        <v>0</v>
      </c>
      <c r="BW266">
        <v>1</v>
      </c>
      <c r="CV266">
        <v>0</v>
      </c>
      <c r="CW266">
        <f>ROUND(Y266*Source!I161*DO266,7)</f>
        <v>0</v>
      </c>
      <c r="CX266">
        <f>ROUND(Y266*Source!I161,7)</f>
        <v>0</v>
      </c>
      <c r="CY266">
        <f>AB266</f>
        <v>34.61</v>
      </c>
      <c r="CZ266">
        <f>AF266</f>
        <v>34.61</v>
      </c>
      <c r="DA266">
        <f>AJ266</f>
        <v>1</v>
      </c>
      <c r="DB266">
        <f t="shared" si="85"/>
        <v>74.760000000000005</v>
      </c>
      <c r="DC266">
        <f t="shared" si="86"/>
        <v>0</v>
      </c>
      <c r="DD266" t="s">
        <v>3</v>
      </c>
      <c r="DE266" t="s">
        <v>3</v>
      </c>
      <c r="DF266">
        <f t="shared" si="89"/>
        <v>0</v>
      </c>
      <c r="DG266">
        <f t="shared" si="90"/>
        <v>0</v>
      </c>
      <c r="DH266">
        <f t="shared" si="87"/>
        <v>0</v>
      </c>
      <c r="DI266">
        <f t="shared" si="88"/>
        <v>0</v>
      </c>
      <c r="DJ266">
        <f>DG266+DH266</f>
        <v>0</v>
      </c>
      <c r="DK266">
        <v>1</v>
      </c>
      <c r="DL266" t="s">
        <v>3</v>
      </c>
      <c r="DM266">
        <v>0</v>
      </c>
      <c r="DN266" t="s">
        <v>3</v>
      </c>
      <c r="DO266">
        <v>0</v>
      </c>
    </row>
    <row r="267" spans="1:119" x14ac:dyDescent="0.2">
      <c r="A267">
        <f>ROW(Source!A161)</f>
        <v>161</v>
      </c>
      <c r="B267">
        <v>85057623</v>
      </c>
      <c r="C267">
        <v>85061290</v>
      </c>
      <c r="D267">
        <v>77378078</v>
      </c>
      <c r="E267">
        <v>1</v>
      </c>
      <c r="F267">
        <v>1</v>
      </c>
      <c r="G267">
        <v>1</v>
      </c>
      <c r="H267">
        <v>3</v>
      </c>
      <c r="I267" t="s">
        <v>666</v>
      </c>
      <c r="J267" t="s">
        <v>667</v>
      </c>
      <c r="K267" t="s">
        <v>668</v>
      </c>
      <c r="L267">
        <v>1383</v>
      </c>
      <c r="N267">
        <v>1013</v>
      </c>
      <c r="O267" t="s">
        <v>669</v>
      </c>
      <c r="P267" t="s">
        <v>669</v>
      </c>
      <c r="Q267">
        <v>1</v>
      </c>
      <c r="W267">
        <v>0</v>
      </c>
      <c r="X267">
        <v>-2119218604</v>
      </c>
      <c r="Y267">
        <f t="shared" si="84"/>
        <v>1.1488</v>
      </c>
      <c r="AA267">
        <v>7.32</v>
      </c>
      <c r="AB267">
        <v>0</v>
      </c>
      <c r="AC267">
        <v>0</v>
      </c>
      <c r="AD267">
        <v>0</v>
      </c>
      <c r="AE267">
        <v>7.32</v>
      </c>
      <c r="AF267">
        <v>0</v>
      </c>
      <c r="AG267">
        <v>0</v>
      </c>
      <c r="AH267">
        <v>0</v>
      </c>
      <c r="AI267">
        <v>1</v>
      </c>
      <c r="AJ267">
        <v>1</v>
      </c>
      <c r="AK267">
        <v>1</v>
      </c>
      <c r="AL267">
        <v>1</v>
      </c>
      <c r="AM267">
        <v>-2</v>
      </c>
      <c r="AN267">
        <v>0</v>
      </c>
      <c r="AO267">
        <v>0</v>
      </c>
      <c r="AP267">
        <v>1</v>
      </c>
      <c r="AQ267">
        <v>1</v>
      </c>
      <c r="AR267">
        <v>0</v>
      </c>
      <c r="AS267" t="s">
        <v>3</v>
      </c>
      <c r="AT267">
        <v>1.1488</v>
      </c>
      <c r="AU267" t="s">
        <v>3</v>
      </c>
      <c r="AV267">
        <v>0</v>
      </c>
      <c r="AW267">
        <v>2</v>
      </c>
      <c r="AX267">
        <v>85061305</v>
      </c>
      <c r="AY267">
        <v>1</v>
      </c>
      <c r="AZ267">
        <v>0</v>
      </c>
      <c r="BA267">
        <v>267</v>
      </c>
      <c r="BB267">
        <v>1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0</v>
      </c>
      <c r="BI267">
        <v>0</v>
      </c>
      <c r="BJ267">
        <v>8.4092160000000007</v>
      </c>
      <c r="BK267">
        <v>0</v>
      </c>
      <c r="BL267">
        <v>0</v>
      </c>
      <c r="BM267">
        <v>0</v>
      </c>
      <c r="BN267">
        <v>0</v>
      </c>
      <c r="BO267">
        <v>0</v>
      </c>
      <c r="BP267">
        <v>1</v>
      </c>
      <c r="BQ267">
        <v>8.4092160000000007</v>
      </c>
      <c r="BR267">
        <v>0</v>
      </c>
      <c r="BS267">
        <v>0</v>
      </c>
      <c r="BT267">
        <v>0</v>
      </c>
      <c r="BU267">
        <v>0</v>
      </c>
      <c r="BV267">
        <v>0</v>
      </c>
      <c r="BW267">
        <v>1</v>
      </c>
      <c r="CV267">
        <v>0</v>
      </c>
      <c r="CW267">
        <v>0</v>
      </c>
      <c r="CX267">
        <f>ROUND(Y267*Source!I161,7)</f>
        <v>0</v>
      </c>
      <c r="CY267">
        <f>AA267</f>
        <v>7.32</v>
      </c>
      <c r="CZ267">
        <f>AE267</f>
        <v>7.32</v>
      </c>
      <c r="DA267">
        <f>AI267</f>
        <v>1</v>
      </c>
      <c r="DB267">
        <f t="shared" si="85"/>
        <v>8.41</v>
      </c>
      <c r="DC267">
        <f t="shared" si="86"/>
        <v>0</v>
      </c>
      <c r="DD267" t="s">
        <v>3</v>
      </c>
      <c r="DE267" t="s">
        <v>3</v>
      </c>
      <c r="DF267">
        <f t="shared" si="89"/>
        <v>0</v>
      </c>
      <c r="DG267">
        <f t="shared" si="90"/>
        <v>0</v>
      </c>
      <c r="DH267">
        <f t="shared" si="87"/>
        <v>0</v>
      </c>
      <c r="DI267">
        <f t="shared" si="88"/>
        <v>0</v>
      </c>
      <c r="DJ267">
        <f>DF267</f>
        <v>0</v>
      </c>
      <c r="DK267">
        <v>1</v>
      </c>
      <c r="DL267" t="s">
        <v>3</v>
      </c>
      <c r="DM267">
        <v>0</v>
      </c>
      <c r="DN267" t="s">
        <v>3</v>
      </c>
      <c r="DO267">
        <v>0</v>
      </c>
    </row>
    <row r="268" spans="1:119" x14ac:dyDescent="0.2">
      <c r="A268">
        <f>ROW(Source!A161)</f>
        <v>161</v>
      </c>
      <c r="B268">
        <v>85057623</v>
      </c>
      <c r="C268">
        <v>85061290</v>
      </c>
      <c r="D268">
        <v>77378830</v>
      </c>
      <c r="E268">
        <v>1</v>
      </c>
      <c r="F268">
        <v>1</v>
      </c>
      <c r="G268">
        <v>1</v>
      </c>
      <c r="H268">
        <v>3</v>
      </c>
      <c r="I268" t="s">
        <v>670</v>
      </c>
      <c r="J268" t="s">
        <v>671</v>
      </c>
      <c r="K268" t="s">
        <v>672</v>
      </c>
      <c r="L268">
        <v>1346</v>
      </c>
      <c r="N268">
        <v>1009</v>
      </c>
      <c r="O268" t="s">
        <v>86</v>
      </c>
      <c r="P268" t="s">
        <v>86</v>
      </c>
      <c r="Q268">
        <v>1</v>
      </c>
      <c r="W268">
        <v>0</v>
      </c>
      <c r="X268">
        <v>212334824</v>
      </c>
      <c r="Y268">
        <f t="shared" si="84"/>
        <v>0.96</v>
      </c>
      <c r="AA268">
        <v>121.39</v>
      </c>
      <c r="AB268">
        <v>0</v>
      </c>
      <c r="AC268">
        <v>0</v>
      </c>
      <c r="AD268">
        <v>0</v>
      </c>
      <c r="AE268">
        <v>155.63</v>
      </c>
      <c r="AF268">
        <v>0</v>
      </c>
      <c r="AG268">
        <v>0</v>
      </c>
      <c r="AH268">
        <v>0</v>
      </c>
      <c r="AI268">
        <v>0.78</v>
      </c>
      <c r="AJ268">
        <v>1</v>
      </c>
      <c r="AK268">
        <v>1</v>
      </c>
      <c r="AL268">
        <v>1</v>
      </c>
      <c r="AM268">
        <v>2</v>
      </c>
      <c r="AN268">
        <v>0</v>
      </c>
      <c r="AO268">
        <v>0</v>
      </c>
      <c r="AP268">
        <v>1</v>
      </c>
      <c r="AQ268">
        <v>1</v>
      </c>
      <c r="AR268">
        <v>0</v>
      </c>
      <c r="AS268" t="s">
        <v>3</v>
      </c>
      <c r="AT268">
        <v>0.96</v>
      </c>
      <c r="AU268" t="s">
        <v>3</v>
      </c>
      <c r="AV268">
        <v>0</v>
      </c>
      <c r="AW268">
        <v>2</v>
      </c>
      <c r="AX268">
        <v>85061306</v>
      </c>
      <c r="AY268">
        <v>1</v>
      </c>
      <c r="AZ268">
        <v>0</v>
      </c>
      <c r="BA268">
        <v>268</v>
      </c>
      <c r="BB268">
        <v>1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0</v>
      </c>
      <c r="BI268">
        <v>0</v>
      </c>
      <c r="BJ268">
        <v>149.40479999999999</v>
      </c>
      <c r="BK268">
        <v>0</v>
      </c>
      <c r="BL268">
        <v>0</v>
      </c>
      <c r="BM268">
        <v>0</v>
      </c>
      <c r="BN268">
        <v>0</v>
      </c>
      <c r="BO268">
        <v>0</v>
      </c>
      <c r="BP268">
        <v>1</v>
      </c>
      <c r="BQ268">
        <v>149.40479999999999</v>
      </c>
      <c r="BR268">
        <v>0</v>
      </c>
      <c r="BS268">
        <v>0</v>
      </c>
      <c r="BT268">
        <v>0</v>
      </c>
      <c r="BU268">
        <v>0</v>
      </c>
      <c r="BV268">
        <v>0</v>
      </c>
      <c r="BW268">
        <v>1</v>
      </c>
      <c r="CV268">
        <v>0</v>
      </c>
      <c r="CW268">
        <v>0</v>
      </c>
      <c r="CX268">
        <f>ROUND(Y268*Source!I161,7)</f>
        <v>0</v>
      </c>
      <c r="CY268">
        <f>AA268</f>
        <v>121.39</v>
      </c>
      <c r="CZ268">
        <f>AE268</f>
        <v>155.63</v>
      </c>
      <c r="DA268">
        <f>AI268</f>
        <v>0.78</v>
      </c>
      <c r="DB268">
        <f t="shared" si="85"/>
        <v>149.4</v>
      </c>
      <c r="DC268">
        <f t="shared" si="86"/>
        <v>0</v>
      </c>
      <c r="DD268" t="s">
        <v>3</v>
      </c>
      <c r="DE268" t="s">
        <v>3</v>
      </c>
      <c r="DF268">
        <f>ROUND(ROUND(AE268*AI268,2)*CX268,2)</f>
        <v>0</v>
      </c>
      <c r="DG268">
        <f t="shared" si="90"/>
        <v>0</v>
      </c>
      <c r="DH268">
        <f t="shared" si="87"/>
        <v>0</v>
      </c>
      <c r="DI268">
        <f t="shared" si="88"/>
        <v>0</v>
      </c>
      <c r="DJ268">
        <f>DF268</f>
        <v>0</v>
      </c>
      <c r="DK268">
        <v>0</v>
      </c>
      <c r="DL268" t="s">
        <v>3</v>
      </c>
      <c r="DM268">
        <v>0</v>
      </c>
      <c r="DN268" t="s">
        <v>3</v>
      </c>
      <c r="DO268">
        <v>0</v>
      </c>
    </row>
    <row r="269" spans="1:119" x14ac:dyDescent="0.2">
      <c r="A269">
        <f>ROW(Source!A161)</f>
        <v>161</v>
      </c>
      <c r="B269">
        <v>85057623</v>
      </c>
      <c r="C269">
        <v>85061290</v>
      </c>
      <c r="D269">
        <v>77396744</v>
      </c>
      <c r="E269">
        <v>1</v>
      </c>
      <c r="F269">
        <v>1</v>
      </c>
      <c r="G269">
        <v>1</v>
      </c>
      <c r="H269">
        <v>3</v>
      </c>
      <c r="I269" t="s">
        <v>673</v>
      </c>
      <c r="J269" t="s">
        <v>674</v>
      </c>
      <c r="K269" t="s">
        <v>675</v>
      </c>
      <c r="L269">
        <v>1346</v>
      </c>
      <c r="N269">
        <v>1009</v>
      </c>
      <c r="O269" t="s">
        <v>86</v>
      </c>
      <c r="P269" t="s">
        <v>86</v>
      </c>
      <c r="Q269">
        <v>1</v>
      </c>
      <c r="W269">
        <v>0</v>
      </c>
      <c r="X269">
        <v>839992228</v>
      </c>
      <c r="Y269">
        <f t="shared" si="84"/>
        <v>0.55000000000000004</v>
      </c>
      <c r="AA269">
        <v>243.31</v>
      </c>
      <c r="AB269">
        <v>0</v>
      </c>
      <c r="AC269">
        <v>0</v>
      </c>
      <c r="AD269">
        <v>0</v>
      </c>
      <c r="AE269">
        <v>160.07</v>
      </c>
      <c r="AF269">
        <v>0</v>
      </c>
      <c r="AG269">
        <v>0</v>
      </c>
      <c r="AH269">
        <v>0</v>
      </c>
      <c r="AI269">
        <v>1.52</v>
      </c>
      <c r="AJ269">
        <v>1</v>
      </c>
      <c r="AK269">
        <v>1</v>
      </c>
      <c r="AL269">
        <v>1</v>
      </c>
      <c r="AM269">
        <v>2</v>
      </c>
      <c r="AN269">
        <v>0</v>
      </c>
      <c r="AO269">
        <v>0</v>
      </c>
      <c r="AP269">
        <v>1</v>
      </c>
      <c r="AQ269">
        <v>1</v>
      </c>
      <c r="AR269">
        <v>0</v>
      </c>
      <c r="AS269" t="s">
        <v>3</v>
      </c>
      <c r="AT269">
        <v>0.55000000000000004</v>
      </c>
      <c r="AU269" t="s">
        <v>3</v>
      </c>
      <c r="AV269">
        <v>0</v>
      </c>
      <c r="AW269">
        <v>2</v>
      </c>
      <c r="AX269">
        <v>85061307</v>
      </c>
      <c r="AY269">
        <v>1</v>
      </c>
      <c r="AZ269">
        <v>0</v>
      </c>
      <c r="BA269">
        <v>269</v>
      </c>
      <c r="BB269">
        <v>1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0</v>
      </c>
      <c r="BI269">
        <v>0</v>
      </c>
      <c r="BJ269">
        <v>88.038499999999999</v>
      </c>
      <c r="BK269">
        <v>0</v>
      </c>
      <c r="BL269">
        <v>0</v>
      </c>
      <c r="BM269">
        <v>0</v>
      </c>
      <c r="BN269">
        <v>0</v>
      </c>
      <c r="BO269">
        <v>0</v>
      </c>
      <c r="BP269">
        <v>1</v>
      </c>
      <c r="BQ269">
        <v>88.038499999999999</v>
      </c>
      <c r="BR269">
        <v>0</v>
      </c>
      <c r="BS269">
        <v>0</v>
      </c>
      <c r="BT269">
        <v>0</v>
      </c>
      <c r="BU269">
        <v>0</v>
      </c>
      <c r="BV269">
        <v>0</v>
      </c>
      <c r="BW269">
        <v>1</v>
      </c>
      <c r="CV269">
        <v>0</v>
      </c>
      <c r="CW269">
        <v>0</v>
      </c>
      <c r="CX269">
        <f>ROUND(Y269*Source!I161,7)</f>
        <v>0</v>
      </c>
      <c r="CY269">
        <f>AA269</f>
        <v>243.31</v>
      </c>
      <c r="CZ269">
        <f>AE269</f>
        <v>160.07</v>
      </c>
      <c r="DA269">
        <f>AI269</f>
        <v>1.52</v>
      </c>
      <c r="DB269">
        <f t="shared" si="85"/>
        <v>88.04</v>
      </c>
      <c r="DC269">
        <f t="shared" si="86"/>
        <v>0</v>
      </c>
      <c r="DD269" t="s">
        <v>3</v>
      </c>
      <c r="DE269" t="s">
        <v>3</v>
      </c>
      <c r="DF269">
        <f>ROUND(ROUND(AE269*AI269,2)*CX269,2)</f>
        <v>0</v>
      </c>
      <c r="DG269">
        <f t="shared" si="90"/>
        <v>0</v>
      </c>
      <c r="DH269">
        <f t="shared" si="87"/>
        <v>0</v>
      </c>
      <c r="DI269">
        <f t="shared" si="88"/>
        <v>0</v>
      </c>
      <c r="DJ269">
        <f>DF269</f>
        <v>0</v>
      </c>
      <c r="DK269">
        <v>0</v>
      </c>
      <c r="DL269" t="s">
        <v>3</v>
      </c>
      <c r="DM269">
        <v>0</v>
      </c>
      <c r="DN269" t="s">
        <v>3</v>
      </c>
      <c r="DO269">
        <v>0</v>
      </c>
    </row>
    <row r="270" spans="1:119" x14ac:dyDescent="0.2">
      <c r="A270">
        <f>ROW(Source!A161)</f>
        <v>161</v>
      </c>
      <c r="B270">
        <v>85057623</v>
      </c>
      <c r="C270">
        <v>85061290</v>
      </c>
      <c r="D270">
        <v>77312233</v>
      </c>
      <c r="E270">
        <v>114</v>
      </c>
      <c r="F270">
        <v>1</v>
      </c>
      <c r="G270">
        <v>1</v>
      </c>
      <c r="H270">
        <v>3</v>
      </c>
      <c r="I270" t="s">
        <v>150</v>
      </c>
      <c r="J270" t="s">
        <v>3</v>
      </c>
      <c r="K270" t="s">
        <v>151</v>
      </c>
      <c r="L270">
        <v>3277935</v>
      </c>
      <c r="N270">
        <v>1013</v>
      </c>
      <c r="O270" t="s">
        <v>152</v>
      </c>
      <c r="P270" t="s">
        <v>152</v>
      </c>
      <c r="Q270">
        <v>1</v>
      </c>
      <c r="W270">
        <v>0</v>
      </c>
      <c r="X270">
        <v>274903907</v>
      </c>
      <c r="Y270">
        <f t="shared" si="84"/>
        <v>2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1</v>
      </c>
      <c r="AJ270">
        <v>1</v>
      </c>
      <c r="AK270">
        <v>1</v>
      </c>
      <c r="AL270">
        <v>1</v>
      </c>
      <c r="AM270">
        <v>-2</v>
      </c>
      <c r="AN270">
        <v>0</v>
      </c>
      <c r="AO270">
        <v>0</v>
      </c>
      <c r="AP270">
        <v>0</v>
      </c>
      <c r="AQ270">
        <v>0</v>
      </c>
      <c r="AR270">
        <v>0</v>
      </c>
      <c r="AS270" t="s">
        <v>3</v>
      </c>
      <c r="AT270">
        <v>2</v>
      </c>
      <c r="AU270" t="s">
        <v>3</v>
      </c>
      <c r="AV270">
        <v>0</v>
      </c>
      <c r="AW270">
        <v>2</v>
      </c>
      <c r="AX270">
        <v>85061308</v>
      </c>
      <c r="AY270">
        <v>1</v>
      </c>
      <c r="AZ270">
        <v>0</v>
      </c>
      <c r="BA270">
        <v>270</v>
      </c>
      <c r="BB270">
        <v>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0</v>
      </c>
      <c r="BI270">
        <v>0</v>
      </c>
      <c r="BJ270">
        <v>0</v>
      </c>
      <c r="BK270">
        <v>0</v>
      </c>
      <c r="BL270">
        <v>0</v>
      </c>
      <c r="BM270">
        <v>0</v>
      </c>
      <c r="BN270">
        <v>0</v>
      </c>
      <c r="BO270">
        <v>0</v>
      </c>
      <c r="BP270">
        <v>0</v>
      </c>
      <c r="BQ270">
        <v>0</v>
      </c>
      <c r="BR270">
        <v>0</v>
      </c>
      <c r="BS270">
        <v>0</v>
      </c>
      <c r="BT270">
        <v>0</v>
      </c>
      <c r="BU270">
        <v>0</v>
      </c>
      <c r="BV270">
        <v>0</v>
      </c>
      <c r="BW270">
        <v>0</v>
      </c>
      <c r="CV270">
        <v>0</v>
      </c>
      <c r="CW270">
        <v>0</v>
      </c>
      <c r="CX270">
        <f>ROUND(Y270*Source!I161,7)</f>
        <v>0</v>
      </c>
      <c r="CY270">
        <f>AA270</f>
        <v>0</v>
      </c>
      <c r="CZ270">
        <f>AE270</f>
        <v>0</v>
      </c>
      <c r="DA270">
        <f>AI270</f>
        <v>1</v>
      </c>
      <c r="DB270">
        <f t="shared" si="85"/>
        <v>0</v>
      </c>
      <c r="DC270">
        <f t="shared" si="86"/>
        <v>0</v>
      </c>
      <c r="DD270" t="s">
        <v>3</v>
      </c>
      <c r="DE270" t="s">
        <v>3</v>
      </c>
      <c r="DF270">
        <f>ROUND(ROUND(AE270,2)*CX270,2)</f>
        <v>0</v>
      </c>
      <c r="DG270">
        <f t="shared" si="90"/>
        <v>0</v>
      </c>
      <c r="DH270">
        <f t="shared" si="87"/>
        <v>0</v>
      </c>
      <c r="DI270">
        <f t="shared" si="88"/>
        <v>0</v>
      </c>
      <c r="DJ270">
        <f>DF270</f>
        <v>0</v>
      </c>
      <c r="DK270">
        <v>0</v>
      </c>
      <c r="DL270" t="s">
        <v>3</v>
      </c>
      <c r="DM270">
        <v>0</v>
      </c>
      <c r="DN270" t="s">
        <v>3</v>
      </c>
      <c r="DO270">
        <v>0</v>
      </c>
    </row>
    <row r="271" spans="1:119" x14ac:dyDescent="0.2">
      <c r="A271">
        <f>ROW(Source!A165)</f>
        <v>165</v>
      </c>
      <c r="B271">
        <v>85057682</v>
      </c>
      <c r="C271">
        <v>85061311</v>
      </c>
      <c r="D271">
        <v>77306368</v>
      </c>
      <c r="E271">
        <v>114</v>
      </c>
      <c r="F271">
        <v>1</v>
      </c>
      <c r="G271">
        <v>1</v>
      </c>
      <c r="H271">
        <v>1</v>
      </c>
      <c r="I271" t="s">
        <v>661</v>
      </c>
      <c r="J271" t="s">
        <v>3</v>
      </c>
      <c r="K271" t="s">
        <v>662</v>
      </c>
      <c r="L271">
        <v>1191</v>
      </c>
      <c r="N271">
        <v>1013</v>
      </c>
      <c r="O271" t="s">
        <v>593</v>
      </c>
      <c r="P271" t="s">
        <v>593</v>
      </c>
      <c r="Q271">
        <v>1</v>
      </c>
      <c r="W271">
        <v>0</v>
      </c>
      <c r="X271">
        <v>44848675</v>
      </c>
      <c r="Y271">
        <f t="shared" si="84"/>
        <v>14.4</v>
      </c>
      <c r="AA271">
        <v>0</v>
      </c>
      <c r="AB271">
        <v>0</v>
      </c>
      <c r="AC271">
        <v>0</v>
      </c>
      <c r="AD271">
        <v>793.61</v>
      </c>
      <c r="AE271">
        <v>0</v>
      </c>
      <c r="AF271">
        <v>0</v>
      </c>
      <c r="AG271">
        <v>0</v>
      </c>
      <c r="AH271">
        <v>793.61</v>
      </c>
      <c r="AI271">
        <v>1</v>
      </c>
      <c r="AJ271">
        <v>1</v>
      </c>
      <c r="AK271">
        <v>1</v>
      </c>
      <c r="AL271">
        <v>1</v>
      </c>
      <c r="AM271">
        <v>-2</v>
      </c>
      <c r="AN271">
        <v>0</v>
      </c>
      <c r="AO271">
        <v>0</v>
      </c>
      <c r="AP271">
        <v>1</v>
      </c>
      <c r="AQ271">
        <v>1</v>
      </c>
      <c r="AR271">
        <v>0</v>
      </c>
      <c r="AS271" t="s">
        <v>3</v>
      </c>
      <c r="AT271">
        <v>14.4</v>
      </c>
      <c r="AU271" t="s">
        <v>3</v>
      </c>
      <c r="AV271">
        <v>1</v>
      </c>
      <c r="AW271">
        <v>2</v>
      </c>
      <c r="AX271">
        <v>85061322</v>
      </c>
      <c r="AY271">
        <v>2</v>
      </c>
      <c r="AZ271">
        <v>131072</v>
      </c>
      <c r="BA271">
        <v>271</v>
      </c>
      <c r="BB271">
        <v>1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0</v>
      </c>
      <c r="BI271">
        <v>0</v>
      </c>
      <c r="BJ271">
        <v>0</v>
      </c>
      <c r="BK271">
        <v>0</v>
      </c>
      <c r="BL271">
        <v>0</v>
      </c>
      <c r="BM271">
        <v>11427.984</v>
      </c>
      <c r="BN271">
        <v>14.4</v>
      </c>
      <c r="BO271">
        <v>0</v>
      </c>
      <c r="BP271">
        <v>1</v>
      </c>
      <c r="BQ271">
        <v>0</v>
      </c>
      <c r="BR271">
        <v>0</v>
      </c>
      <c r="BS271">
        <v>0</v>
      </c>
      <c r="BT271">
        <v>11427.984</v>
      </c>
      <c r="BU271">
        <v>14.4</v>
      </c>
      <c r="BV271">
        <v>0</v>
      </c>
      <c r="BW271">
        <v>1</v>
      </c>
      <c r="CU271">
        <f>ROUND(AT271*Source!I165*AH271*AL271,2)</f>
        <v>0</v>
      </c>
      <c r="CV271">
        <f>ROUND(Y271*Source!I165,7)</f>
        <v>0</v>
      </c>
      <c r="CW271">
        <v>0</v>
      </c>
      <c r="CX271">
        <f>ROUND(Y271*Source!I165,7)</f>
        <v>0</v>
      </c>
      <c r="CY271">
        <f>AD271</f>
        <v>793.61</v>
      </c>
      <c r="CZ271">
        <f>AH271</f>
        <v>793.61</v>
      </c>
      <c r="DA271">
        <f>AL271</f>
        <v>1</v>
      </c>
      <c r="DB271">
        <f t="shared" si="85"/>
        <v>11427.98</v>
      </c>
      <c r="DC271">
        <f t="shared" si="86"/>
        <v>0</v>
      </c>
      <c r="DD271" t="s">
        <v>3</v>
      </c>
      <c r="DE271" t="s">
        <v>3</v>
      </c>
      <c r="DF271">
        <f>ROUND(ROUND(AE271,2)*CX271,2)</f>
        <v>0</v>
      </c>
      <c r="DG271">
        <f t="shared" si="90"/>
        <v>0</v>
      </c>
      <c r="DH271">
        <f t="shared" si="87"/>
        <v>0</v>
      </c>
      <c r="DI271">
        <f t="shared" si="88"/>
        <v>0</v>
      </c>
      <c r="DJ271">
        <f>DI271</f>
        <v>0</v>
      </c>
      <c r="DK271">
        <v>1</v>
      </c>
      <c r="DL271" t="s">
        <v>3</v>
      </c>
      <c r="DM271">
        <v>0</v>
      </c>
      <c r="DN271" t="s">
        <v>3</v>
      </c>
      <c r="DO271">
        <v>0</v>
      </c>
    </row>
    <row r="272" spans="1:119" x14ac:dyDescent="0.2">
      <c r="A272">
        <f>ROW(Source!A165)</f>
        <v>165</v>
      </c>
      <c r="B272">
        <v>85057682</v>
      </c>
      <c r="C272">
        <v>85061311</v>
      </c>
      <c r="D272">
        <v>77306545</v>
      </c>
      <c r="E272">
        <v>114</v>
      </c>
      <c r="F272">
        <v>1</v>
      </c>
      <c r="G272">
        <v>1</v>
      </c>
      <c r="H272">
        <v>1</v>
      </c>
      <c r="I272" t="s">
        <v>601</v>
      </c>
      <c r="J272" t="s">
        <v>3</v>
      </c>
      <c r="K272" t="s">
        <v>602</v>
      </c>
      <c r="L272">
        <v>1191</v>
      </c>
      <c r="N272">
        <v>1013</v>
      </c>
      <c r="O272" t="s">
        <v>593</v>
      </c>
      <c r="P272" t="s">
        <v>593</v>
      </c>
      <c r="Q272">
        <v>1</v>
      </c>
      <c r="W272">
        <v>0</v>
      </c>
      <c r="X272">
        <v>-1417349443</v>
      </c>
      <c r="Y272">
        <f t="shared" si="84"/>
        <v>0.4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1</v>
      </c>
      <c r="AJ272">
        <v>1</v>
      </c>
      <c r="AK272">
        <v>1</v>
      </c>
      <c r="AL272">
        <v>1</v>
      </c>
      <c r="AM272">
        <v>-2</v>
      </c>
      <c r="AN272">
        <v>0</v>
      </c>
      <c r="AO272">
        <v>0</v>
      </c>
      <c r="AP272">
        <v>1</v>
      </c>
      <c r="AQ272">
        <v>1</v>
      </c>
      <c r="AR272">
        <v>0</v>
      </c>
      <c r="AS272" t="s">
        <v>3</v>
      </c>
      <c r="AT272">
        <v>0.4</v>
      </c>
      <c r="AU272" t="s">
        <v>3</v>
      </c>
      <c r="AV272">
        <v>2</v>
      </c>
      <c r="AW272">
        <v>2</v>
      </c>
      <c r="AX272">
        <v>85061323</v>
      </c>
      <c r="AY272">
        <v>1</v>
      </c>
      <c r="AZ272">
        <v>0</v>
      </c>
      <c r="BA272">
        <v>272</v>
      </c>
      <c r="BB272">
        <v>1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0</v>
      </c>
      <c r="BI272">
        <v>0</v>
      </c>
      <c r="BJ272">
        <v>0</v>
      </c>
      <c r="BK272">
        <v>0</v>
      </c>
      <c r="BL272">
        <v>0</v>
      </c>
      <c r="BM272">
        <v>0</v>
      </c>
      <c r="BN272">
        <v>0</v>
      </c>
      <c r="BO272">
        <v>0</v>
      </c>
      <c r="BP272">
        <v>0</v>
      </c>
      <c r="BQ272">
        <v>0</v>
      </c>
      <c r="BR272">
        <v>0</v>
      </c>
      <c r="BS272">
        <v>0</v>
      </c>
      <c r="BT272">
        <v>0</v>
      </c>
      <c r="BU272">
        <v>0</v>
      </c>
      <c r="BV272">
        <v>0</v>
      </c>
      <c r="BW272">
        <v>0</v>
      </c>
      <c r="CV272">
        <v>0</v>
      </c>
      <c r="CW272">
        <v>0</v>
      </c>
      <c r="CX272">
        <f>ROUND(Y272*Source!I165,7)</f>
        <v>0</v>
      </c>
      <c r="CY272">
        <f>AD272</f>
        <v>0</v>
      </c>
      <c r="CZ272">
        <f>AH272</f>
        <v>0</v>
      </c>
      <c r="DA272">
        <f>AL272</f>
        <v>1</v>
      </c>
      <c r="DB272">
        <f t="shared" si="85"/>
        <v>0</v>
      </c>
      <c r="DC272">
        <f t="shared" si="86"/>
        <v>0</v>
      </c>
      <c r="DD272" t="s">
        <v>3</v>
      </c>
      <c r="DE272" t="s">
        <v>3</v>
      </c>
      <c r="DF272">
        <f>ROUND(ROUND(AE272,2)*CX272,2)</f>
        <v>0</v>
      </c>
      <c r="DG272">
        <f t="shared" si="90"/>
        <v>0</v>
      </c>
      <c r="DH272">
        <f t="shared" si="87"/>
        <v>0</v>
      </c>
      <c r="DI272">
        <f t="shared" si="88"/>
        <v>0</v>
      </c>
      <c r="DJ272">
        <f>DI272</f>
        <v>0</v>
      </c>
      <c r="DK272">
        <v>0</v>
      </c>
      <c r="DL272" t="s">
        <v>3</v>
      </c>
      <c r="DM272">
        <v>0</v>
      </c>
      <c r="DN272" t="s">
        <v>3</v>
      </c>
      <c r="DO272">
        <v>0</v>
      </c>
    </row>
    <row r="273" spans="1:119" x14ac:dyDescent="0.2">
      <c r="A273">
        <f>ROW(Source!A165)</f>
        <v>165</v>
      </c>
      <c r="B273">
        <v>85057682</v>
      </c>
      <c r="C273">
        <v>85061311</v>
      </c>
      <c r="D273">
        <v>77430988</v>
      </c>
      <c r="E273">
        <v>1</v>
      </c>
      <c r="F273">
        <v>1</v>
      </c>
      <c r="G273">
        <v>1</v>
      </c>
      <c r="H273">
        <v>2</v>
      </c>
      <c r="I273" t="s">
        <v>621</v>
      </c>
      <c r="J273" t="s">
        <v>622</v>
      </c>
      <c r="K273" t="s">
        <v>623</v>
      </c>
      <c r="L273">
        <v>1368</v>
      </c>
      <c r="N273">
        <v>1011</v>
      </c>
      <c r="O273" t="s">
        <v>606</v>
      </c>
      <c r="P273" t="s">
        <v>606</v>
      </c>
      <c r="Q273">
        <v>1</v>
      </c>
      <c r="W273">
        <v>0</v>
      </c>
      <c r="X273">
        <v>-468861091</v>
      </c>
      <c r="Y273">
        <f t="shared" si="84"/>
        <v>0.2</v>
      </c>
      <c r="AA273">
        <v>0</v>
      </c>
      <c r="AB273">
        <v>1626.29</v>
      </c>
      <c r="AC273">
        <v>1090.46</v>
      </c>
      <c r="AD273">
        <v>0</v>
      </c>
      <c r="AE273">
        <v>0</v>
      </c>
      <c r="AF273">
        <v>1626.29</v>
      </c>
      <c r="AG273">
        <v>1090.46</v>
      </c>
      <c r="AH273">
        <v>0</v>
      </c>
      <c r="AI273">
        <v>1</v>
      </c>
      <c r="AJ273">
        <v>1</v>
      </c>
      <c r="AK273">
        <v>1</v>
      </c>
      <c r="AL273">
        <v>1</v>
      </c>
      <c r="AM273">
        <v>-2</v>
      </c>
      <c r="AN273">
        <v>0</v>
      </c>
      <c r="AO273">
        <v>0</v>
      </c>
      <c r="AP273">
        <v>1</v>
      </c>
      <c r="AQ273">
        <v>1</v>
      </c>
      <c r="AR273">
        <v>0</v>
      </c>
      <c r="AS273" t="s">
        <v>3</v>
      </c>
      <c r="AT273">
        <v>0.2</v>
      </c>
      <c r="AU273" t="s">
        <v>3</v>
      </c>
      <c r="AV273">
        <v>1</v>
      </c>
      <c r="AW273">
        <v>2</v>
      </c>
      <c r="AX273">
        <v>85061324</v>
      </c>
      <c r="AY273">
        <v>1</v>
      </c>
      <c r="AZ273">
        <v>0</v>
      </c>
      <c r="BA273">
        <v>273</v>
      </c>
      <c r="BB273">
        <v>1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0</v>
      </c>
      <c r="BI273">
        <v>0</v>
      </c>
      <c r="BJ273">
        <v>0</v>
      </c>
      <c r="BK273">
        <v>325.25800000000004</v>
      </c>
      <c r="BL273">
        <v>218.09200000000001</v>
      </c>
      <c r="BM273">
        <v>0</v>
      </c>
      <c r="BN273">
        <v>0</v>
      </c>
      <c r="BO273">
        <v>0.2</v>
      </c>
      <c r="BP273">
        <v>1</v>
      </c>
      <c r="BQ273">
        <v>0</v>
      </c>
      <c r="BR273">
        <v>325.25800000000004</v>
      </c>
      <c r="BS273">
        <v>218.09200000000001</v>
      </c>
      <c r="BT273">
        <v>0</v>
      </c>
      <c r="BU273">
        <v>0</v>
      </c>
      <c r="BV273">
        <v>0.2</v>
      </c>
      <c r="BW273">
        <v>1</v>
      </c>
      <c r="CV273">
        <v>0</v>
      </c>
      <c r="CW273">
        <f>ROUND(Y273*Source!I165*DO273,7)</f>
        <v>0</v>
      </c>
      <c r="CX273">
        <f>ROUND(Y273*Source!I165,7)</f>
        <v>0</v>
      </c>
      <c r="CY273">
        <f>AB273</f>
        <v>1626.29</v>
      </c>
      <c r="CZ273">
        <f>AF273</f>
        <v>1626.29</v>
      </c>
      <c r="DA273">
        <f>AJ273</f>
        <v>1</v>
      </c>
      <c r="DB273">
        <f t="shared" si="85"/>
        <v>325.26</v>
      </c>
      <c r="DC273">
        <f t="shared" si="86"/>
        <v>218.09</v>
      </c>
      <c r="DD273" t="s">
        <v>3</v>
      </c>
      <c r="DE273" t="s">
        <v>3</v>
      </c>
      <c r="DF273">
        <f>ROUND(ROUND(AE273,2)*CX273,2)</f>
        <v>0</v>
      </c>
      <c r="DG273">
        <f t="shared" si="90"/>
        <v>0</v>
      </c>
      <c r="DH273">
        <f t="shared" si="87"/>
        <v>0</v>
      </c>
      <c r="DI273">
        <f t="shared" si="88"/>
        <v>0</v>
      </c>
      <c r="DJ273">
        <f>DG273+DH273</f>
        <v>0</v>
      </c>
      <c r="DK273">
        <v>1</v>
      </c>
      <c r="DL273" t="s">
        <v>607</v>
      </c>
      <c r="DM273">
        <v>6</v>
      </c>
      <c r="DN273" t="s">
        <v>593</v>
      </c>
      <c r="DO273">
        <v>1</v>
      </c>
    </row>
    <row r="274" spans="1:119" x14ac:dyDescent="0.2">
      <c r="A274">
        <f>ROW(Source!A165)</f>
        <v>165</v>
      </c>
      <c r="B274">
        <v>85057682</v>
      </c>
      <c r="C274">
        <v>85061311</v>
      </c>
      <c r="D274">
        <v>77431879</v>
      </c>
      <c r="E274">
        <v>1</v>
      </c>
      <c r="F274">
        <v>1</v>
      </c>
      <c r="G274">
        <v>1</v>
      </c>
      <c r="H274">
        <v>2</v>
      </c>
      <c r="I274" t="s">
        <v>634</v>
      </c>
      <c r="J274" t="s">
        <v>635</v>
      </c>
      <c r="K274" t="s">
        <v>636</v>
      </c>
      <c r="L274">
        <v>1368</v>
      </c>
      <c r="N274">
        <v>1011</v>
      </c>
      <c r="O274" t="s">
        <v>606</v>
      </c>
      <c r="P274" t="s">
        <v>606</v>
      </c>
      <c r="Q274">
        <v>1</v>
      </c>
      <c r="W274">
        <v>0</v>
      </c>
      <c r="X274">
        <v>-1152394969</v>
      </c>
      <c r="Y274">
        <f t="shared" si="84"/>
        <v>0.2</v>
      </c>
      <c r="AA274">
        <v>0</v>
      </c>
      <c r="AB274">
        <v>641.70000000000005</v>
      </c>
      <c r="AC274">
        <v>811.79</v>
      </c>
      <c r="AD274">
        <v>0</v>
      </c>
      <c r="AE274">
        <v>0</v>
      </c>
      <c r="AF274">
        <v>641.70000000000005</v>
      </c>
      <c r="AG274">
        <v>811.79</v>
      </c>
      <c r="AH274">
        <v>0</v>
      </c>
      <c r="AI274">
        <v>1</v>
      </c>
      <c r="AJ274">
        <v>1</v>
      </c>
      <c r="AK274">
        <v>1</v>
      </c>
      <c r="AL274">
        <v>1</v>
      </c>
      <c r="AM274">
        <v>-2</v>
      </c>
      <c r="AN274">
        <v>0</v>
      </c>
      <c r="AO274">
        <v>0</v>
      </c>
      <c r="AP274">
        <v>1</v>
      </c>
      <c r="AQ274">
        <v>1</v>
      </c>
      <c r="AR274">
        <v>0</v>
      </c>
      <c r="AS274" t="s">
        <v>3</v>
      </c>
      <c r="AT274">
        <v>0.2</v>
      </c>
      <c r="AU274" t="s">
        <v>3</v>
      </c>
      <c r="AV274">
        <v>1</v>
      </c>
      <c r="AW274">
        <v>2</v>
      </c>
      <c r="AX274">
        <v>85061325</v>
      </c>
      <c r="AY274">
        <v>1</v>
      </c>
      <c r="AZ274">
        <v>0</v>
      </c>
      <c r="BA274">
        <v>274</v>
      </c>
      <c r="BB274">
        <v>1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0</v>
      </c>
      <c r="BI274">
        <v>0</v>
      </c>
      <c r="BJ274">
        <v>0</v>
      </c>
      <c r="BK274">
        <v>128.34</v>
      </c>
      <c r="BL274">
        <v>162.358</v>
      </c>
      <c r="BM274">
        <v>0</v>
      </c>
      <c r="BN274">
        <v>0</v>
      </c>
      <c r="BO274">
        <v>0.2</v>
      </c>
      <c r="BP274">
        <v>1</v>
      </c>
      <c r="BQ274">
        <v>0</v>
      </c>
      <c r="BR274">
        <v>128.34</v>
      </c>
      <c r="BS274">
        <v>162.358</v>
      </c>
      <c r="BT274">
        <v>0</v>
      </c>
      <c r="BU274">
        <v>0</v>
      </c>
      <c r="BV274">
        <v>0.2</v>
      </c>
      <c r="BW274">
        <v>1</v>
      </c>
      <c r="CV274">
        <v>0</v>
      </c>
      <c r="CW274">
        <f>ROUND(Y274*Source!I165*DO274,7)</f>
        <v>0</v>
      </c>
      <c r="CX274">
        <f>ROUND(Y274*Source!I165,7)</f>
        <v>0</v>
      </c>
      <c r="CY274">
        <f>AB274</f>
        <v>641.70000000000005</v>
      </c>
      <c r="CZ274">
        <f>AF274</f>
        <v>641.70000000000005</v>
      </c>
      <c r="DA274">
        <f>AJ274</f>
        <v>1</v>
      </c>
      <c r="DB274">
        <f t="shared" si="85"/>
        <v>128.34</v>
      </c>
      <c r="DC274">
        <f t="shared" si="86"/>
        <v>162.36000000000001</v>
      </c>
      <c r="DD274" t="s">
        <v>3</v>
      </c>
      <c r="DE274" t="s">
        <v>3</v>
      </c>
      <c r="DF274">
        <f>ROUND(ROUND(AE274,2)*CX274,2)</f>
        <v>0</v>
      </c>
      <c r="DG274">
        <f t="shared" si="90"/>
        <v>0</v>
      </c>
      <c r="DH274">
        <f t="shared" si="87"/>
        <v>0</v>
      </c>
      <c r="DI274">
        <f t="shared" si="88"/>
        <v>0</v>
      </c>
      <c r="DJ274">
        <f>DG274+DH274</f>
        <v>0</v>
      </c>
      <c r="DK274">
        <v>1</v>
      </c>
      <c r="DL274" t="s">
        <v>630</v>
      </c>
      <c r="DM274">
        <v>4</v>
      </c>
      <c r="DN274" t="s">
        <v>593</v>
      </c>
      <c r="DO274">
        <v>1</v>
      </c>
    </row>
    <row r="275" spans="1:119" x14ac:dyDescent="0.2">
      <c r="A275">
        <f>ROW(Source!A165)</f>
        <v>165</v>
      </c>
      <c r="B275">
        <v>85057682</v>
      </c>
      <c r="C275">
        <v>85061311</v>
      </c>
      <c r="D275">
        <v>77378231</v>
      </c>
      <c r="E275">
        <v>1</v>
      </c>
      <c r="F275">
        <v>1</v>
      </c>
      <c r="G275">
        <v>1</v>
      </c>
      <c r="H275">
        <v>3</v>
      </c>
      <c r="I275" t="s">
        <v>676</v>
      </c>
      <c r="J275" t="s">
        <v>677</v>
      </c>
      <c r="K275" t="s">
        <v>678</v>
      </c>
      <c r="L275">
        <v>1301</v>
      </c>
      <c r="N275">
        <v>1003</v>
      </c>
      <c r="O275" t="s">
        <v>320</v>
      </c>
      <c r="P275" t="s">
        <v>320</v>
      </c>
      <c r="Q275">
        <v>1</v>
      </c>
      <c r="W275">
        <v>0</v>
      </c>
      <c r="X275">
        <v>1254062187</v>
      </c>
      <c r="Y275">
        <f t="shared" si="84"/>
        <v>33.33</v>
      </c>
      <c r="AA275">
        <v>5.17</v>
      </c>
      <c r="AB275">
        <v>0</v>
      </c>
      <c r="AC275">
        <v>0</v>
      </c>
      <c r="AD275">
        <v>0</v>
      </c>
      <c r="AE275">
        <v>5.87</v>
      </c>
      <c r="AF275">
        <v>0</v>
      </c>
      <c r="AG275">
        <v>0</v>
      </c>
      <c r="AH275">
        <v>0</v>
      </c>
      <c r="AI275">
        <v>0.88</v>
      </c>
      <c r="AJ275">
        <v>1</v>
      </c>
      <c r="AK275">
        <v>1</v>
      </c>
      <c r="AL275">
        <v>1</v>
      </c>
      <c r="AM275">
        <v>2</v>
      </c>
      <c r="AN275">
        <v>0</v>
      </c>
      <c r="AO275">
        <v>0</v>
      </c>
      <c r="AP275">
        <v>1</v>
      </c>
      <c r="AQ275">
        <v>1</v>
      </c>
      <c r="AR275">
        <v>0</v>
      </c>
      <c r="AS275" t="s">
        <v>3</v>
      </c>
      <c r="AT275">
        <v>33.33</v>
      </c>
      <c r="AU275" t="s">
        <v>3</v>
      </c>
      <c r="AV275">
        <v>0</v>
      </c>
      <c r="AW275">
        <v>2</v>
      </c>
      <c r="AX275">
        <v>85061326</v>
      </c>
      <c r="AY275">
        <v>1</v>
      </c>
      <c r="AZ275">
        <v>0</v>
      </c>
      <c r="BA275">
        <v>275</v>
      </c>
      <c r="BB275">
        <v>1</v>
      </c>
      <c r="BC275">
        <v>0</v>
      </c>
      <c r="BD275">
        <v>0</v>
      </c>
      <c r="BE275">
        <v>0</v>
      </c>
      <c r="BF275">
        <v>0</v>
      </c>
      <c r="BG275">
        <v>0</v>
      </c>
      <c r="BH275">
        <v>0</v>
      </c>
      <c r="BI275">
        <v>0</v>
      </c>
      <c r="BJ275">
        <v>195.64709999999999</v>
      </c>
      <c r="BK275">
        <v>0</v>
      </c>
      <c r="BL275">
        <v>0</v>
      </c>
      <c r="BM275">
        <v>0</v>
      </c>
      <c r="BN275">
        <v>0</v>
      </c>
      <c r="BO275">
        <v>0</v>
      </c>
      <c r="BP275">
        <v>1</v>
      </c>
      <c r="BQ275">
        <v>195.64709999999999</v>
      </c>
      <c r="BR275">
        <v>0</v>
      </c>
      <c r="BS275">
        <v>0</v>
      </c>
      <c r="BT275">
        <v>0</v>
      </c>
      <c r="BU275">
        <v>0</v>
      </c>
      <c r="BV275">
        <v>0</v>
      </c>
      <c r="BW275">
        <v>1</v>
      </c>
      <c r="CV275">
        <v>0</v>
      </c>
      <c r="CW275">
        <v>0</v>
      </c>
      <c r="CX275">
        <f>ROUND(Y275*Source!I165,7)</f>
        <v>0</v>
      </c>
      <c r="CY275">
        <f t="shared" ref="CY275:CY280" si="91">AA275</f>
        <v>5.17</v>
      </c>
      <c r="CZ275">
        <f t="shared" ref="CZ275:CZ280" si="92">AE275</f>
        <v>5.87</v>
      </c>
      <c r="DA275">
        <f t="shared" ref="DA275:DA280" si="93">AI275</f>
        <v>0.88</v>
      </c>
      <c r="DB275">
        <f t="shared" si="85"/>
        <v>195.65</v>
      </c>
      <c r="DC275">
        <f t="shared" si="86"/>
        <v>0</v>
      </c>
      <c r="DD275" t="s">
        <v>3</v>
      </c>
      <c r="DE275" t="s">
        <v>3</v>
      </c>
      <c r="DF275">
        <f>ROUND(ROUND(AE275*AI275,2)*CX275,2)</f>
        <v>0</v>
      </c>
      <c r="DG275">
        <f t="shared" si="90"/>
        <v>0</v>
      </c>
      <c r="DH275">
        <f t="shared" si="87"/>
        <v>0</v>
      </c>
      <c r="DI275">
        <f t="shared" si="88"/>
        <v>0</v>
      </c>
      <c r="DJ275">
        <f t="shared" ref="DJ275:DJ280" si="94">DF275</f>
        <v>0</v>
      </c>
      <c r="DK275">
        <v>0</v>
      </c>
      <c r="DL275" t="s">
        <v>3</v>
      </c>
      <c r="DM275">
        <v>0</v>
      </c>
      <c r="DN275" t="s">
        <v>3</v>
      </c>
      <c r="DO275">
        <v>0</v>
      </c>
    </row>
    <row r="276" spans="1:119" x14ac:dyDescent="0.2">
      <c r="A276">
        <f>ROW(Source!A165)</f>
        <v>165</v>
      </c>
      <c r="B276">
        <v>85057682</v>
      </c>
      <c r="C276">
        <v>85061311</v>
      </c>
      <c r="D276">
        <v>77378407</v>
      </c>
      <c r="E276">
        <v>1</v>
      </c>
      <c r="F276">
        <v>1</v>
      </c>
      <c r="G276">
        <v>1</v>
      </c>
      <c r="H276">
        <v>3</v>
      </c>
      <c r="I276" t="s">
        <v>679</v>
      </c>
      <c r="J276" t="s">
        <v>680</v>
      </c>
      <c r="K276" t="s">
        <v>681</v>
      </c>
      <c r="L276">
        <v>1348</v>
      </c>
      <c r="N276">
        <v>1009</v>
      </c>
      <c r="O276" t="s">
        <v>94</v>
      </c>
      <c r="P276" t="s">
        <v>94</v>
      </c>
      <c r="Q276">
        <v>1000</v>
      </c>
      <c r="W276">
        <v>0</v>
      </c>
      <c r="X276">
        <v>182139005</v>
      </c>
      <c r="Y276">
        <f t="shared" si="84"/>
        <v>1.3699999999999999E-3</v>
      </c>
      <c r="AA276">
        <v>57844.42</v>
      </c>
      <c r="AB276">
        <v>0</v>
      </c>
      <c r="AC276">
        <v>0</v>
      </c>
      <c r="AD276">
        <v>0</v>
      </c>
      <c r="AE276">
        <v>43821.53</v>
      </c>
      <c r="AF276">
        <v>0</v>
      </c>
      <c r="AG276">
        <v>0</v>
      </c>
      <c r="AH276">
        <v>0</v>
      </c>
      <c r="AI276">
        <v>1.32</v>
      </c>
      <c r="AJ276">
        <v>1</v>
      </c>
      <c r="AK276">
        <v>1</v>
      </c>
      <c r="AL276">
        <v>1</v>
      </c>
      <c r="AM276">
        <v>2</v>
      </c>
      <c r="AN276">
        <v>0</v>
      </c>
      <c r="AO276">
        <v>0</v>
      </c>
      <c r="AP276">
        <v>1</v>
      </c>
      <c r="AQ276">
        <v>1</v>
      </c>
      <c r="AR276">
        <v>0</v>
      </c>
      <c r="AS276" t="s">
        <v>3</v>
      </c>
      <c r="AT276">
        <v>1.3699999999999999E-3</v>
      </c>
      <c r="AU276" t="s">
        <v>3</v>
      </c>
      <c r="AV276">
        <v>0</v>
      </c>
      <c r="AW276">
        <v>2</v>
      </c>
      <c r="AX276">
        <v>85061327</v>
      </c>
      <c r="AY276">
        <v>1</v>
      </c>
      <c r="AZ276">
        <v>0</v>
      </c>
      <c r="BA276">
        <v>276</v>
      </c>
      <c r="BB276">
        <v>1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0</v>
      </c>
      <c r="BI276">
        <v>0</v>
      </c>
      <c r="BJ276">
        <v>60.035496099999996</v>
      </c>
      <c r="BK276">
        <v>0</v>
      </c>
      <c r="BL276">
        <v>0</v>
      </c>
      <c r="BM276">
        <v>0</v>
      </c>
      <c r="BN276">
        <v>0</v>
      </c>
      <c r="BO276">
        <v>0</v>
      </c>
      <c r="BP276">
        <v>1</v>
      </c>
      <c r="BQ276">
        <v>60.035496099999996</v>
      </c>
      <c r="BR276">
        <v>0</v>
      </c>
      <c r="BS276">
        <v>0</v>
      </c>
      <c r="BT276">
        <v>0</v>
      </c>
      <c r="BU276">
        <v>0</v>
      </c>
      <c r="BV276">
        <v>0</v>
      </c>
      <c r="BW276">
        <v>1</v>
      </c>
      <c r="CV276">
        <v>0</v>
      </c>
      <c r="CW276">
        <v>0</v>
      </c>
      <c r="CX276">
        <f>ROUND(Y276*Source!I165,7)</f>
        <v>0</v>
      </c>
      <c r="CY276">
        <f t="shared" si="91"/>
        <v>57844.42</v>
      </c>
      <c r="CZ276">
        <f t="shared" si="92"/>
        <v>43821.53</v>
      </c>
      <c r="DA276">
        <f t="shared" si="93"/>
        <v>1.32</v>
      </c>
      <c r="DB276">
        <f t="shared" si="85"/>
        <v>60.04</v>
      </c>
      <c r="DC276">
        <f t="shared" si="86"/>
        <v>0</v>
      </c>
      <c r="DD276" t="s">
        <v>3</v>
      </c>
      <c r="DE276" t="s">
        <v>3</v>
      </c>
      <c r="DF276">
        <f>ROUND(ROUND(AE276*AI276,2)*CX276,2)</f>
        <v>0</v>
      </c>
      <c r="DG276">
        <f t="shared" si="90"/>
        <v>0</v>
      </c>
      <c r="DH276">
        <f t="shared" si="87"/>
        <v>0</v>
      </c>
      <c r="DI276">
        <f t="shared" si="88"/>
        <v>0</v>
      </c>
      <c r="DJ276">
        <f t="shared" si="94"/>
        <v>0</v>
      </c>
      <c r="DK276">
        <v>0</v>
      </c>
      <c r="DL276" t="s">
        <v>3</v>
      </c>
      <c r="DM276">
        <v>0</v>
      </c>
      <c r="DN276" t="s">
        <v>3</v>
      </c>
      <c r="DO276">
        <v>0</v>
      </c>
    </row>
    <row r="277" spans="1:119" x14ac:dyDescent="0.2">
      <c r="A277">
        <f>ROW(Source!A165)</f>
        <v>165</v>
      </c>
      <c r="B277">
        <v>85057682</v>
      </c>
      <c r="C277">
        <v>85061311</v>
      </c>
      <c r="D277">
        <v>77397226</v>
      </c>
      <c r="E277">
        <v>1</v>
      </c>
      <c r="F277">
        <v>1</v>
      </c>
      <c r="G277">
        <v>1</v>
      </c>
      <c r="H277">
        <v>3</v>
      </c>
      <c r="I277" t="s">
        <v>682</v>
      </c>
      <c r="J277" t="s">
        <v>683</v>
      </c>
      <c r="K277" t="s">
        <v>684</v>
      </c>
      <c r="L277">
        <v>1346</v>
      </c>
      <c r="N277">
        <v>1009</v>
      </c>
      <c r="O277" t="s">
        <v>86</v>
      </c>
      <c r="P277" t="s">
        <v>86</v>
      </c>
      <c r="Q277">
        <v>1</v>
      </c>
      <c r="W277">
        <v>0</v>
      </c>
      <c r="X277">
        <v>790403873</v>
      </c>
      <c r="Y277">
        <f t="shared" si="84"/>
        <v>0.02</v>
      </c>
      <c r="AA277">
        <v>115.03</v>
      </c>
      <c r="AB277">
        <v>0</v>
      </c>
      <c r="AC277">
        <v>0</v>
      </c>
      <c r="AD277">
        <v>0</v>
      </c>
      <c r="AE277">
        <v>79.88</v>
      </c>
      <c r="AF277">
        <v>0</v>
      </c>
      <c r="AG277">
        <v>0</v>
      </c>
      <c r="AH277">
        <v>0</v>
      </c>
      <c r="AI277">
        <v>1.44</v>
      </c>
      <c r="AJ277">
        <v>1</v>
      </c>
      <c r="AK277">
        <v>1</v>
      </c>
      <c r="AL277">
        <v>1</v>
      </c>
      <c r="AM277">
        <v>2</v>
      </c>
      <c r="AN277">
        <v>0</v>
      </c>
      <c r="AO277">
        <v>0</v>
      </c>
      <c r="AP277">
        <v>1</v>
      </c>
      <c r="AQ277">
        <v>1</v>
      </c>
      <c r="AR277">
        <v>0</v>
      </c>
      <c r="AS277" t="s">
        <v>3</v>
      </c>
      <c r="AT277">
        <v>0.02</v>
      </c>
      <c r="AU277" t="s">
        <v>3</v>
      </c>
      <c r="AV277">
        <v>0</v>
      </c>
      <c r="AW277">
        <v>2</v>
      </c>
      <c r="AX277">
        <v>85061328</v>
      </c>
      <c r="AY277">
        <v>1</v>
      </c>
      <c r="AZ277">
        <v>0</v>
      </c>
      <c r="BA277">
        <v>277</v>
      </c>
      <c r="BB277">
        <v>1</v>
      </c>
      <c r="BC277">
        <v>0</v>
      </c>
      <c r="BD277">
        <v>0</v>
      </c>
      <c r="BE277">
        <v>0</v>
      </c>
      <c r="BF277">
        <v>0</v>
      </c>
      <c r="BG277">
        <v>0</v>
      </c>
      <c r="BH277">
        <v>0</v>
      </c>
      <c r="BI277">
        <v>0</v>
      </c>
      <c r="BJ277">
        <v>1.5975999999999999</v>
      </c>
      <c r="BK277">
        <v>0</v>
      </c>
      <c r="BL277">
        <v>0</v>
      </c>
      <c r="BM277">
        <v>0</v>
      </c>
      <c r="BN277">
        <v>0</v>
      </c>
      <c r="BO277">
        <v>0</v>
      </c>
      <c r="BP277">
        <v>1</v>
      </c>
      <c r="BQ277">
        <v>1.5975999999999999</v>
      </c>
      <c r="BR277">
        <v>0</v>
      </c>
      <c r="BS277">
        <v>0</v>
      </c>
      <c r="BT277">
        <v>0</v>
      </c>
      <c r="BU277">
        <v>0</v>
      </c>
      <c r="BV277">
        <v>0</v>
      </c>
      <c r="BW277">
        <v>1</v>
      </c>
      <c r="CV277">
        <v>0</v>
      </c>
      <c r="CW277">
        <v>0</v>
      </c>
      <c r="CX277">
        <f>ROUND(Y277*Source!I165,7)</f>
        <v>0</v>
      </c>
      <c r="CY277">
        <f t="shared" si="91"/>
        <v>115.03</v>
      </c>
      <c r="CZ277">
        <f t="shared" si="92"/>
        <v>79.88</v>
      </c>
      <c r="DA277">
        <f t="shared" si="93"/>
        <v>1.44</v>
      </c>
      <c r="DB277">
        <f t="shared" si="85"/>
        <v>1.6</v>
      </c>
      <c r="DC277">
        <f t="shared" si="86"/>
        <v>0</v>
      </c>
      <c r="DD277" t="s">
        <v>3</v>
      </c>
      <c r="DE277" t="s">
        <v>3</v>
      </c>
      <c r="DF277">
        <f>ROUND(ROUND(AE277*AI277,2)*CX277,2)</f>
        <v>0</v>
      </c>
      <c r="DG277">
        <f t="shared" si="90"/>
        <v>0</v>
      </c>
      <c r="DH277">
        <f t="shared" si="87"/>
        <v>0</v>
      </c>
      <c r="DI277">
        <f t="shared" si="88"/>
        <v>0</v>
      </c>
      <c r="DJ277">
        <f t="shared" si="94"/>
        <v>0</v>
      </c>
      <c r="DK277">
        <v>0</v>
      </c>
      <c r="DL277" t="s">
        <v>3</v>
      </c>
      <c r="DM277">
        <v>0</v>
      </c>
      <c r="DN277" t="s">
        <v>3</v>
      </c>
      <c r="DO277">
        <v>0</v>
      </c>
    </row>
    <row r="278" spans="1:119" x14ac:dyDescent="0.2">
      <c r="A278">
        <f>ROW(Source!A165)</f>
        <v>165</v>
      </c>
      <c r="B278">
        <v>85057682</v>
      </c>
      <c r="C278">
        <v>85061311</v>
      </c>
      <c r="D278">
        <v>77404615</v>
      </c>
      <c r="E278">
        <v>1</v>
      </c>
      <c r="F278">
        <v>1</v>
      </c>
      <c r="G278">
        <v>1</v>
      </c>
      <c r="H278">
        <v>3</v>
      </c>
      <c r="I278" t="s">
        <v>685</v>
      </c>
      <c r="J278" t="s">
        <v>686</v>
      </c>
      <c r="K278" t="s">
        <v>687</v>
      </c>
      <c r="L278">
        <v>1425</v>
      </c>
      <c r="N278">
        <v>1013</v>
      </c>
      <c r="O278" t="s">
        <v>191</v>
      </c>
      <c r="P278" t="s">
        <v>191</v>
      </c>
      <c r="Q278">
        <v>1</v>
      </c>
      <c r="W278">
        <v>0</v>
      </c>
      <c r="X278">
        <v>-2094851610</v>
      </c>
      <c r="Y278">
        <f t="shared" si="84"/>
        <v>0.05</v>
      </c>
      <c r="AA278">
        <v>14237.19</v>
      </c>
      <c r="AB278">
        <v>0</v>
      </c>
      <c r="AC278">
        <v>0</v>
      </c>
      <c r="AD278">
        <v>0</v>
      </c>
      <c r="AE278">
        <v>11574.95</v>
      </c>
      <c r="AF278">
        <v>0</v>
      </c>
      <c r="AG278">
        <v>0</v>
      </c>
      <c r="AH278">
        <v>0</v>
      </c>
      <c r="AI278">
        <v>1.23</v>
      </c>
      <c r="AJ278">
        <v>1</v>
      </c>
      <c r="AK278">
        <v>1</v>
      </c>
      <c r="AL278">
        <v>1</v>
      </c>
      <c r="AM278">
        <v>2</v>
      </c>
      <c r="AN278">
        <v>0</v>
      </c>
      <c r="AO278">
        <v>0</v>
      </c>
      <c r="AP278">
        <v>1</v>
      </c>
      <c r="AQ278">
        <v>1</v>
      </c>
      <c r="AR278">
        <v>0</v>
      </c>
      <c r="AS278" t="s">
        <v>3</v>
      </c>
      <c r="AT278">
        <v>0.05</v>
      </c>
      <c r="AU278" t="s">
        <v>3</v>
      </c>
      <c r="AV278">
        <v>0</v>
      </c>
      <c r="AW278">
        <v>2</v>
      </c>
      <c r="AX278">
        <v>85061329</v>
      </c>
      <c r="AY278">
        <v>1</v>
      </c>
      <c r="AZ278">
        <v>0</v>
      </c>
      <c r="BA278">
        <v>278</v>
      </c>
      <c r="BB278">
        <v>1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0</v>
      </c>
      <c r="BI278">
        <v>0</v>
      </c>
      <c r="BJ278">
        <v>578.74750000000006</v>
      </c>
      <c r="BK278">
        <v>0</v>
      </c>
      <c r="BL278">
        <v>0</v>
      </c>
      <c r="BM278">
        <v>0</v>
      </c>
      <c r="BN278">
        <v>0</v>
      </c>
      <c r="BO278">
        <v>0</v>
      </c>
      <c r="BP278">
        <v>1</v>
      </c>
      <c r="BQ278">
        <v>578.74750000000006</v>
      </c>
      <c r="BR278">
        <v>0</v>
      </c>
      <c r="BS278">
        <v>0</v>
      </c>
      <c r="BT278">
        <v>0</v>
      </c>
      <c r="BU278">
        <v>0</v>
      </c>
      <c r="BV278">
        <v>0</v>
      </c>
      <c r="BW278">
        <v>1</v>
      </c>
      <c r="CV278">
        <v>0</v>
      </c>
      <c r="CW278">
        <v>0</v>
      </c>
      <c r="CX278">
        <f>ROUND(Y278*Source!I165,7)</f>
        <v>0</v>
      </c>
      <c r="CY278">
        <f t="shared" si="91"/>
        <v>14237.19</v>
      </c>
      <c r="CZ278">
        <f t="shared" si="92"/>
        <v>11574.95</v>
      </c>
      <c r="DA278">
        <f t="shared" si="93"/>
        <v>1.23</v>
      </c>
      <c r="DB278">
        <f t="shared" si="85"/>
        <v>578.75</v>
      </c>
      <c r="DC278">
        <f t="shared" si="86"/>
        <v>0</v>
      </c>
      <c r="DD278" t="s">
        <v>3</v>
      </c>
      <c r="DE278" t="s">
        <v>3</v>
      </c>
      <c r="DF278">
        <f>ROUND(ROUND(AE278*AI278,2)*CX278,2)</f>
        <v>0</v>
      </c>
      <c r="DG278">
        <f t="shared" si="90"/>
        <v>0</v>
      </c>
      <c r="DH278">
        <f t="shared" si="87"/>
        <v>0</v>
      </c>
      <c r="DI278">
        <f t="shared" si="88"/>
        <v>0</v>
      </c>
      <c r="DJ278">
        <f t="shared" si="94"/>
        <v>0</v>
      </c>
      <c r="DK278">
        <v>0</v>
      </c>
      <c r="DL278" t="s">
        <v>3</v>
      </c>
      <c r="DM278">
        <v>0</v>
      </c>
      <c r="DN278" t="s">
        <v>3</v>
      </c>
      <c r="DO278">
        <v>0</v>
      </c>
    </row>
    <row r="279" spans="1:119" x14ac:dyDescent="0.2">
      <c r="A279">
        <f>ROW(Source!A165)</f>
        <v>165</v>
      </c>
      <c r="B279">
        <v>85057682</v>
      </c>
      <c r="C279">
        <v>85061311</v>
      </c>
      <c r="D279">
        <v>77404660</v>
      </c>
      <c r="E279">
        <v>1</v>
      </c>
      <c r="F279">
        <v>1</v>
      </c>
      <c r="G279">
        <v>1</v>
      </c>
      <c r="H279">
        <v>3</v>
      </c>
      <c r="I279" t="s">
        <v>688</v>
      </c>
      <c r="J279" t="s">
        <v>689</v>
      </c>
      <c r="K279" t="s">
        <v>690</v>
      </c>
      <c r="L279">
        <v>1407</v>
      </c>
      <c r="N279">
        <v>1013</v>
      </c>
      <c r="O279" t="s">
        <v>691</v>
      </c>
      <c r="P279" t="s">
        <v>691</v>
      </c>
      <c r="Q279">
        <v>1</v>
      </c>
      <c r="W279">
        <v>0</v>
      </c>
      <c r="X279">
        <v>74242598</v>
      </c>
      <c r="Y279">
        <f t="shared" si="84"/>
        <v>1.2200000000000001E-2</v>
      </c>
      <c r="AA279">
        <v>8561.9</v>
      </c>
      <c r="AB279">
        <v>0</v>
      </c>
      <c r="AC279">
        <v>0</v>
      </c>
      <c r="AD279">
        <v>0</v>
      </c>
      <c r="AE279">
        <v>6904.76</v>
      </c>
      <c r="AF279">
        <v>0</v>
      </c>
      <c r="AG279">
        <v>0</v>
      </c>
      <c r="AH279">
        <v>0</v>
      </c>
      <c r="AI279">
        <v>1.24</v>
      </c>
      <c r="AJ279">
        <v>1</v>
      </c>
      <c r="AK279">
        <v>1</v>
      </c>
      <c r="AL279">
        <v>1</v>
      </c>
      <c r="AM279">
        <v>2</v>
      </c>
      <c r="AN279">
        <v>0</v>
      </c>
      <c r="AO279">
        <v>0</v>
      </c>
      <c r="AP279">
        <v>1</v>
      </c>
      <c r="AQ279">
        <v>1</v>
      </c>
      <c r="AR279">
        <v>0</v>
      </c>
      <c r="AS279" t="s">
        <v>3</v>
      </c>
      <c r="AT279">
        <v>1.2200000000000001E-2</v>
      </c>
      <c r="AU279" t="s">
        <v>3</v>
      </c>
      <c r="AV279">
        <v>0</v>
      </c>
      <c r="AW279">
        <v>2</v>
      </c>
      <c r="AX279">
        <v>85061330</v>
      </c>
      <c r="AY279">
        <v>1</v>
      </c>
      <c r="AZ279">
        <v>0</v>
      </c>
      <c r="BA279">
        <v>279</v>
      </c>
      <c r="BB279">
        <v>1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0</v>
      </c>
      <c r="BI279">
        <v>0</v>
      </c>
      <c r="BJ279">
        <v>84.238072000000003</v>
      </c>
      <c r="BK279">
        <v>0</v>
      </c>
      <c r="BL279">
        <v>0</v>
      </c>
      <c r="BM279">
        <v>0</v>
      </c>
      <c r="BN279">
        <v>0</v>
      </c>
      <c r="BO279">
        <v>0</v>
      </c>
      <c r="BP279">
        <v>1</v>
      </c>
      <c r="BQ279">
        <v>84.238072000000003</v>
      </c>
      <c r="BR279">
        <v>0</v>
      </c>
      <c r="BS279">
        <v>0</v>
      </c>
      <c r="BT279">
        <v>0</v>
      </c>
      <c r="BU279">
        <v>0</v>
      </c>
      <c r="BV279">
        <v>0</v>
      </c>
      <c r="BW279">
        <v>1</v>
      </c>
      <c r="CV279">
        <v>0</v>
      </c>
      <c r="CW279">
        <v>0</v>
      </c>
      <c r="CX279">
        <f>ROUND(Y279*Source!I165,7)</f>
        <v>0</v>
      </c>
      <c r="CY279">
        <f t="shared" si="91"/>
        <v>8561.9</v>
      </c>
      <c r="CZ279">
        <f t="shared" si="92"/>
        <v>6904.76</v>
      </c>
      <c r="DA279">
        <f t="shared" si="93"/>
        <v>1.24</v>
      </c>
      <c r="DB279">
        <f t="shared" si="85"/>
        <v>84.24</v>
      </c>
      <c r="DC279">
        <f t="shared" si="86"/>
        <v>0</v>
      </c>
      <c r="DD279" t="s">
        <v>3</v>
      </c>
      <c r="DE279" t="s">
        <v>3</v>
      </c>
      <c r="DF279">
        <f>ROUND(ROUND(AE279*AI279,2)*CX279,2)</f>
        <v>0</v>
      </c>
      <c r="DG279">
        <f t="shared" si="90"/>
        <v>0</v>
      </c>
      <c r="DH279">
        <f t="shared" si="87"/>
        <v>0</v>
      </c>
      <c r="DI279">
        <f t="shared" si="88"/>
        <v>0</v>
      </c>
      <c r="DJ279">
        <f t="shared" si="94"/>
        <v>0</v>
      </c>
      <c r="DK279">
        <v>0</v>
      </c>
      <c r="DL279" t="s">
        <v>3</v>
      </c>
      <c r="DM279">
        <v>0</v>
      </c>
      <c r="DN279" t="s">
        <v>3</v>
      </c>
      <c r="DO279">
        <v>0</v>
      </c>
    </row>
    <row r="280" spans="1:119" x14ac:dyDescent="0.2">
      <c r="A280">
        <f>ROW(Source!A165)</f>
        <v>165</v>
      </c>
      <c r="B280">
        <v>85057682</v>
      </c>
      <c r="C280">
        <v>85061311</v>
      </c>
      <c r="D280">
        <v>77312233</v>
      </c>
      <c r="E280">
        <v>114</v>
      </c>
      <c r="F280">
        <v>1</v>
      </c>
      <c r="G280">
        <v>1</v>
      </c>
      <c r="H280">
        <v>3</v>
      </c>
      <c r="I280" t="s">
        <v>150</v>
      </c>
      <c r="J280" t="s">
        <v>3</v>
      </c>
      <c r="K280" t="s">
        <v>151</v>
      </c>
      <c r="L280">
        <v>3277935</v>
      </c>
      <c r="N280">
        <v>1013</v>
      </c>
      <c r="O280" t="s">
        <v>152</v>
      </c>
      <c r="P280" t="s">
        <v>152</v>
      </c>
      <c r="Q280">
        <v>1</v>
      </c>
      <c r="W280">
        <v>0</v>
      </c>
      <c r="X280">
        <v>274903907</v>
      </c>
      <c r="Y280">
        <f t="shared" si="84"/>
        <v>2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1</v>
      </c>
      <c r="AJ280">
        <v>1</v>
      </c>
      <c r="AK280">
        <v>1</v>
      </c>
      <c r="AL280">
        <v>1</v>
      </c>
      <c r="AM280">
        <v>-2</v>
      </c>
      <c r="AN280">
        <v>0</v>
      </c>
      <c r="AO280">
        <v>0</v>
      </c>
      <c r="AP280">
        <v>0</v>
      </c>
      <c r="AQ280">
        <v>0</v>
      </c>
      <c r="AR280">
        <v>0</v>
      </c>
      <c r="AS280" t="s">
        <v>3</v>
      </c>
      <c r="AT280">
        <v>2</v>
      </c>
      <c r="AU280" t="s">
        <v>3</v>
      </c>
      <c r="AV280">
        <v>0</v>
      </c>
      <c r="AW280">
        <v>2</v>
      </c>
      <c r="AX280">
        <v>85061331</v>
      </c>
      <c r="AY280">
        <v>1</v>
      </c>
      <c r="AZ280">
        <v>0</v>
      </c>
      <c r="BA280">
        <v>280</v>
      </c>
      <c r="BB280">
        <v>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0</v>
      </c>
      <c r="BI280">
        <v>0</v>
      </c>
      <c r="BJ280">
        <v>0</v>
      </c>
      <c r="BK280">
        <v>0</v>
      </c>
      <c r="BL280">
        <v>0</v>
      </c>
      <c r="BM280">
        <v>0</v>
      </c>
      <c r="BN280">
        <v>0</v>
      </c>
      <c r="BO280">
        <v>0</v>
      </c>
      <c r="BP280">
        <v>0</v>
      </c>
      <c r="BQ280">
        <v>0</v>
      </c>
      <c r="BR280">
        <v>0</v>
      </c>
      <c r="BS280">
        <v>0</v>
      </c>
      <c r="BT280">
        <v>0</v>
      </c>
      <c r="BU280">
        <v>0</v>
      </c>
      <c r="BV280">
        <v>0</v>
      </c>
      <c r="BW280">
        <v>0</v>
      </c>
      <c r="CV280">
        <v>0</v>
      </c>
      <c r="CW280">
        <v>0</v>
      </c>
      <c r="CX280">
        <f>ROUND(Y280*Source!I165,7)</f>
        <v>0</v>
      </c>
      <c r="CY280">
        <f t="shared" si="91"/>
        <v>0</v>
      </c>
      <c r="CZ280">
        <f t="shared" si="92"/>
        <v>0</v>
      </c>
      <c r="DA280">
        <f t="shared" si="93"/>
        <v>1</v>
      </c>
      <c r="DB280">
        <f t="shared" si="85"/>
        <v>0</v>
      </c>
      <c r="DC280">
        <f t="shared" si="86"/>
        <v>0</v>
      </c>
      <c r="DD280" t="s">
        <v>3</v>
      </c>
      <c r="DE280" t="s">
        <v>3</v>
      </c>
      <c r="DF280">
        <f>ROUND(ROUND(AE280,2)*CX280,2)</f>
        <v>0</v>
      </c>
      <c r="DG280">
        <f t="shared" si="90"/>
        <v>0</v>
      </c>
      <c r="DH280">
        <f t="shared" si="87"/>
        <v>0</v>
      </c>
      <c r="DI280">
        <f t="shared" si="88"/>
        <v>0</v>
      </c>
      <c r="DJ280">
        <f t="shared" si="94"/>
        <v>0</v>
      </c>
      <c r="DK280">
        <v>0</v>
      </c>
      <c r="DL280" t="s">
        <v>3</v>
      </c>
      <c r="DM280">
        <v>0</v>
      </c>
      <c r="DN280" t="s">
        <v>3</v>
      </c>
      <c r="DO280">
        <v>0</v>
      </c>
    </row>
    <row r="281" spans="1:119" x14ac:dyDescent="0.2">
      <c r="A281">
        <f>ROW(Source!A166)</f>
        <v>166</v>
      </c>
      <c r="B281">
        <v>85057623</v>
      </c>
      <c r="C281">
        <v>85061311</v>
      </c>
      <c r="D281">
        <v>77306368</v>
      </c>
      <c r="E281">
        <v>114</v>
      </c>
      <c r="F281">
        <v>1</v>
      </c>
      <c r="G281">
        <v>1</v>
      </c>
      <c r="H281">
        <v>1</v>
      </c>
      <c r="I281" t="s">
        <v>661</v>
      </c>
      <c r="J281" t="s">
        <v>3</v>
      </c>
      <c r="K281" t="s">
        <v>662</v>
      </c>
      <c r="L281">
        <v>1191</v>
      </c>
      <c r="N281">
        <v>1013</v>
      </c>
      <c r="O281" t="s">
        <v>593</v>
      </c>
      <c r="P281" t="s">
        <v>593</v>
      </c>
      <c r="Q281">
        <v>1</v>
      </c>
      <c r="W281">
        <v>0</v>
      </c>
      <c r="X281">
        <v>44848675</v>
      </c>
      <c r="Y281">
        <f t="shared" si="84"/>
        <v>14.4</v>
      </c>
      <c r="AA281">
        <v>0</v>
      </c>
      <c r="AB281">
        <v>0</v>
      </c>
      <c r="AC281">
        <v>0</v>
      </c>
      <c r="AD281">
        <v>793.61</v>
      </c>
      <c r="AE281">
        <v>0</v>
      </c>
      <c r="AF281">
        <v>0</v>
      </c>
      <c r="AG281">
        <v>0</v>
      </c>
      <c r="AH281">
        <v>793.61</v>
      </c>
      <c r="AI281">
        <v>1</v>
      </c>
      <c r="AJ281">
        <v>1</v>
      </c>
      <c r="AK281">
        <v>1</v>
      </c>
      <c r="AL281">
        <v>1</v>
      </c>
      <c r="AM281">
        <v>-2</v>
      </c>
      <c r="AN281">
        <v>0</v>
      </c>
      <c r="AO281">
        <v>0</v>
      </c>
      <c r="AP281">
        <v>1</v>
      </c>
      <c r="AQ281">
        <v>1</v>
      </c>
      <c r="AR281">
        <v>0</v>
      </c>
      <c r="AS281" t="s">
        <v>3</v>
      </c>
      <c r="AT281">
        <v>14.4</v>
      </c>
      <c r="AU281" t="s">
        <v>3</v>
      </c>
      <c r="AV281">
        <v>1</v>
      </c>
      <c r="AW281">
        <v>2</v>
      </c>
      <c r="AX281">
        <v>85061322</v>
      </c>
      <c r="AY281">
        <v>2</v>
      </c>
      <c r="AZ281">
        <v>131072</v>
      </c>
      <c r="BA281">
        <v>281</v>
      </c>
      <c r="BB281">
        <v>1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0</v>
      </c>
      <c r="BI281">
        <v>0</v>
      </c>
      <c r="BJ281">
        <v>0</v>
      </c>
      <c r="BK281">
        <v>0</v>
      </c>
      <c r="BL281">
        <v>0</v>
      </c>
      <c r="BM281">
        <v>11427.984</v>
      </c>
      <c r="BN281">
        <v>14.4</v>
      </c>
      <c r="BO281">
        <v>0</v>
      </c>
      <c r="BP281">
        <v>1</v>
      </c>
      <c r="BQ281">
        <v>0</v>
      </c>
      <c r="BR281">
        <v>0</v>
      </c>
      <c r="BS281">
        <v>0</v>
      </c>
      <c r="BT281">
        <v>11427.984</v>
      </c>
      <c r="BU281">
        <v>14.4</v>
      </c>
      <c r="BV281">
        <v>0</v>
      </c>
      <c r="BW281">
        <v>1</v>
      </c>
      <c r="CU281">
        <f>ROUND(AT281*Source!I166*AH281*AL281,2)</f>
        <v>0</v>
      </c>
      <c r="CV281">
        <f>ROUND(Y281*Source!I166,7)</f>
        <v>0</v>
      </c>
      <c r="CW281">
        <v>0</v>
      </c>
      <c r="CX281">
        <f>ROUND(Y281*Source!I166,7)</f>
        <v>0</v>
      </c>
      <c r="CY281">
        <f>AD281</f>
        <v>793.61</v>
      </c>
      <c r="CZ281">
        <f>AH281</f>
        <v>793.61</v>
      </c>
      <c r="DA281">
        <f>AL281</f>
        <v>1</v>
      </c>
      <c r="DB281">
        <f t="shared" si="85"/>
        <v>11427.98</v>
      </c>
      <c r="DC281">
        <f t="shared" si="86"/>
        <v>0</v>
      </c>
      <c r="DD281" t="s">
        <v>3</v>
      </c>
      <c r="DE281" t="s">
        <v>3</v>
      </c>
      <c r="DF281">
        <f>ROUND(ROUND(AE281,2)*CX281,2)</f>
        <v>0</v>
      </c>
      <c r="DG281">
        <f t="shared" si="90"/>
        <v>0</v>
      </c>
      <c r="DH281">
        <f t="shared" si="87"/>
        <v>0</v>
      </c>
      <c r="DI281">
        <f t="shared" si="88"/>
        <v>0</v>
      </c>
      <c r="DJ281">
        <f>DI281</f>
        <v>0</v>
      </c>
      <c r="DK281">
        <v>1</v>
      </c>
      <c r="DL281" t="s">
        <v>3</v>
      </c>
      <c r="DM281">
        <v>0</v>
      </c>
      <c r="DN281" t="s">
        <v>3</v>
      </c>
      <c r="DO281">
        <v>0</v>
      </c>
    </row>
    <row r="282" spans="1:119" x14ac:dyDescent="0.2">
      <c r="A282">
        <f>ROW(Source!A166)</f>
        <v>166</v>
      </c>
      <c r="B282">
        <v>85057623</v>
      </c>
      <c r="C282">
        <v>85061311</v>
      </c>
      <c r="D282">
        <v>77306545</v>
      </c>
      <c r="E282">
        <v>114</v>
      </c>
      <c r="F282">
        <v>1</v>
      </c>
      <c r="G282">
        <v>1</v>
      </c>
      <c r="H282">
        <v>1</v>
      </c>
      <c r="I282" t="s">
        <v>601</v>
      </c>
      <c r="J282" t="s">
        <v>3</v>
      </c>
      <c r="K282" t="s">
        <v>602</v>
      </c>
      <c r="L282">
        <v>1191</v>
      </c>
      <c r="N282">
        <v>1013</v>
      </c>
      <c r="O282" t="s">
        <v>593</v>
      </c>
      <c r="P282" t="s">
        <v>593</v>
      </c>
      <c r="Q282">
        <v>1</v>
      </c>
      <c r="W282">
        <v>0</v>
      </c>
      <c r="X282">
        <v>-1417349443</v>
      </c>
      <c r="Y282">
        <f t="shared" si="84"/>
        <v>0.4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1</v>
      </c>
      <c r="AJ282">
        <v>1</v>
      </c>
      <c r="AK282">
        <v>1</v>
      </c>
      <c r="AL282">
        <v>1</v>
      </c>
      <c r="AM282">
        <v>-2</v>
      </c>
      <c r="AN282">
        <v>0</v>
      </c>
      <c r="AO282">
        <v>0</v>
      </c>
      <c r="AP282">
        <v>1</v>
      </c>
      <c r="AQ282">
        <v>1</v>
      </c>
      <c r="AR282">
        <v>0</v>
      </c>
      <c r="AS282" t="s">
        <v>3</v>
      </c>
      <c r="AT282">
        <v>0.4</v>
      </c>
      <c r="AU282" t="s">
        <v>3</v>
      </c>
      <c r="AV282">
        <v>2</v>
      </c>
      <c r="AW282">
        <v>2</v>
      </c>
      <c r="AX282">
        <v>85061323</v>
      </c>
      <c r="AY282">
        <v>1</v>
      </c>
      <c r="AZ282">
        <v>0</v>
      </c>
      <c r="BA282">
        <v>282</v>
      </c>
      <c r="BB282">
        <v>1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0</v>
      </c>
      <c r="BI282">
        <v>0</v>
      </c>
      <c r="BJ282">
        <v>0</v>
      </c>
      <c r="BK282">
        <v>0</v>
      </c>
      <c r="BL282">
        <v>0</v>
      </c>
      <c r="BM282">
        <v>0</v>
      </c>
      <c r="BN282">
        <v>0</v>
      </c>
      <c r="BO282">
        <v>0</v>
      </c>
      <c r="BP282">
        <v>0</v>
      </c>
      <c r="BQ282">
        <v>0</v>
      </c>
      <c r="BR282">
        <v>0</v>
      </c>
      <c r="BS282">
        <v>0</v>
      </c>
      <c r="BT282">
        <v>0</v>
      </c>
      <c r="BU282">
        <v>0</v>
      </c>
      <c r="BV282">
        <v>0</v>
      </c>
      <c r="BW282">
        <v>0</v>
      </c>
      <c r="CV282">
        <v>0</v>
      </c>
      <c r="CW282">
        <v>0</v>
      </c>
      <c r="CX282">
        <f>ROUND(Y282*Source!I166,7)</f>
        <v>0</v>
      </c>
      <c r="CY282">
        <f>AD282</f>
        <v>0</v>
      </c>
      <c r="CZ282">
        <f>AH282</f>
        <v>0</v>
      </c>
      <c r="DA282">
        <f>AL282</f>
        <v>1</v>
      </c>
      <c r="DB282">
        <f t="shared" si="85"/>
        <v>0</v>
      </c>
      <c r="DC282">
        <f t="shared" si="86"/>
        <v>0</v>
      </c>
      <c r="DD282" t="s">
        <v>3</v>
      </c>
      <c r="DE282" t="s">
        <v>3</v>
      </c>
      <c r="DF282">
        <f>ROUND(ROUND(AE282,2)*CX282,2)</f>
        <v>0</v>
      </c>
      <c r="DG282">
        <f t="shared" si="90"/>
        <v>0</v>
      </c>
      <c r="DH282">
        <f t="shared" si="87"/>
        <v>0</v>
      </c>
      <c r="DI282">
        <f t="shared" si="88"/>
        <v>0</v>
      </c>
      <c r="DJ282">
        <f>DI282</f>
        <v>0</v>
      </c>
      <c r="DK282">
        <v>0</v>
      </c>
      <c r="DL282" t="s">
        <v>3</v>
      </c>
      <c r="DM282">
        <v>0</v>
      </c>
      <c r="DN282" t="s">
        <v>3</v>
      </c>
      <c r="DO282">
        <v>0</v>
      </c>
    </row>
    <row r="283" spans="1:119" x14ac:dyDescent="0.2">
      <c r="A283">
        <f>ROW(Source!A166)</f>
        <v>166</v>
      </c>
      <c r="B283">
        <v>85057623</v>
      </c>
      <c r="C283">
        <v>85061311</v>
      </c>
      <c r="D283">
        <v>77430988</v>
      </c>
      <c r="E283">
        <v>1</v>
      </c>
      <c r="F283">
        <v>1</v>
      </c>
      <c r="G283">
        <v>1</v>
      </c>
      <c r="H283">
        <v>2</v>
      </c>
      <c r="I283" t="s">
        <v>621</v>
      </c>
      <c r="J283" t="s">
        <v>622</v>
      </c>
      <c r="K283" t="s">
        <v>623</v>
      </c>
      <c r="L283">
        <v>1368</v>
      </c>
      <c r="N283">
        <v>1011</v>
      </c>
      <c r="O283" t="s">
        <v>606</v>
      </c>
      <c r="P283" t="s">
        <v>606</v>
      </c>
      <c r="Q283">
        <v>1</v>
      </c>
      <c r="W283">
        <v>0</v>
      </c>
      <c r="X283">
        <v>-468861091</v>
      </c>
      <c r="Y283">
        <f t="shared" si="84"/>
        <v>0.2</v>
      </c>
      <c r="AA283">
        <v>0</v>
      </c>
      <c r="AB283">
        <v>1626.29</v>
      </c>
      <c r="AC283">
        <v>1090.46</v>
      </c>
      <c r="AD283">
        <v>0</v>
      </c>
      <c r="AE283">
        <v>0</v>
      </c>
      <c r="AF283">
        <v>1626.29</v>
      </c>
      <c r="AG283">
        <v>1090.46</v>
      </c>
      <c r="AH283">
        <v>0</v>
      </c>
      <c r="AI283">
        <v>1</v>
      </c>
      <c r="AJ283">
        <v>1</v>
      </c>
      <c r="AK283">
        <v>1</v>
      </c>
      <c r="AL283">
        <v>1</v>
      </c>
      <c r="AM283">
        <v>-2</v>
      </c>
      <c r="AN283">
        <v>0</v>
      </c>
      <c r="AO283">
        <v>0</v>
      </c>
      <c r="AP283">
        <v>1</v>
      </c>
      <c r="AQ283">
        <v>1</v>
      </c>
      <c r="AR283">
        <v>0</v>
      </c>
      <c r="AS283" t="s">
        <v>3</v>
      </c>
      <c r="AT283">
        <v>0.2</v>
      </c>
      <c r="AU283" t="s">
        <v>3</v>
      </c>
      <c r="AV283">
        <v>1</v>
      </c>
      <c r="AW283">
        <v>2</v>
      </c>
      <c r="AX283">
        <v>85061324</v>
      </c>
      <c r="AY283">
        <v>1</v>
      </c>
      <c r="AZ283">
        <v>0</v>
      </c>
      <c r="BA283">
        <v>283</v>
      </c>
      <c r="BB283">
        <v>1</v>
      </c>
      <c r="BC283">
        <v>0</v>
      </c>
      <c r="BD283">
        <v>0</v>
      </c>
      <c r="BE283">
        <v>0</v>
      </c>
      <c r="BF283">
        <v>0</v>
      </c>
      <c r="BG283">
        <v>0</v>
      </c>
      <c r="BH283">
        <v>0</v>
      </c>
      <c r="BI283">
        <v>0</v>
      </c>
      <c r="BJ283">
        <v>0</v>
      </c>
      <c r="BK283">
        <v>325.25800000000004</v>
      </c>
      <c r="BL283">
        <v>218.09200000000001</v>
      </c>
      <c r="BM283">
        <v>0</v>
      </c>
      <c r="BN283">
        <v>0</v>
      </c>
      <c r="BO283">
        <v>0.2</v>
      </c>
      <c r="BP283">
        <v>1</v>
      </c>
      <c r="BQ283">
        <v>0</v>
      </c>
      <c r="BR283">
        <v>325.25800000000004</v>
      </c>
      <c r="BS283">
        <v>218.09200000000001</v>
      </c>
      <c r="BT283">
        <v>0</v>
      </c>
      <c r="BU283">
        <v>0</v>
      </c>
      <c r="BV283">
        <v>0.2</v>
      </c>
      <c r="BW283">
        <v>1</v>
      </c>
      <c r="CV283">
        <v>0</v>
      </c>
      <c r="CW283">
        <f>ROUND(Y283*Source!I166*DO283,7)</f>
        <v>0</v>
      </c>
      <c r="CX283">
        <f>ROUND(Y283*Source!I166,7)</f>
        <v>0</v>
      </c>
      <c r="CY283">
        <f>AB283</f>
        <v>1626.29</v>
      </c>
      <c r="CZ283">
        <f>AF283</f>
        <v>1626.29</v>
      </c>
      <c r="DA283">
        <f>AJ283</f>
        <v>1</v>
      </c>
      <c r="DB283">
        <f t="shared" si="85"/>
        <v>325.26</v>
      </c>
      <c r="DC283">
        <f t="shared" si="86"/>
        <v>218.09</v>
      </c>
      <c r="DD283" t="s">
        <v>3</v>
      </c>
      <c r="DE283" t="s">
        <v>3</v>
      </c>
      <c r="DF283">
        <f>ROUND(ROUND(AE283,2)*CX283,2)</f>
        <v>0</v>
      </c>
      <c r="DG283">
        <f t="shared" si="90"/>
        <v>0</v>
      </c>
      <c r="DH283">
        <f t="shared" si="87"/>
        <v>0</v>
      </c>
      <c r="DI283">
        <f t="shared" si="88"/>
        <v>0</v>
      </c>
      <c r="DJ283">
        <f>DG283+DH283</f>
        <v>0</v>
      </c>
      <c r="DK283">
        <v>1</v>
      </c>
      <c r="DL283" t="s">
        <v>607</v>
      </c>
      <c r="DM283">
        <v>6</v>
      </c>
      <c r="DN283" t="s">
        <v>593</v>
      </c>
      <c r="DO283">
        <v>1</v>
      </c>
    </row>
    <row r="284" spans="1:119" x14ac:dyDescent="0.2">
      <c r="A284">
        <f>ROW(Source!A166)</f>
        <v>166</v>
      </c>
      <c r="B284">
        <v>85057623</v>
      </c>
      <c r="C284">
        <v>85061311</v>
      </c>
      <c r="D284">
        <v>77431879</v>
      </c>
      <c r="E284">
        <v>1</v>
      </c>
      <c r="F284">
        <v>1</v>
      </c>
      <c r="G284">
        <v>1</v>
      </c>
      <c r="H284">
        <v>2</v>
      </c>
      <c r="I284" t="s">
        <v>634</v>
      </c>
      <c r="J284" t="s">
        <v>635</v>
      </c>
      <c r="K284" t="s">
        <v>636</v>
      </c>
      <c r="L284">
        <v>1368</v>
      </c>
      <c r="N284">
        <v>1011</v>
      </c>
      <c r="O284" t="s">
        <v>606</v>
      </c>
      <c r="P284" t="s">
        <v>606</v>
      </c>
      <c r="Q284">
        <v>1</v>
      </c>
      <c r="W284">
        <v>0</v>
      </c>
      <c r="X284">
        <v>-1152394969</v>
      </c>
      <c r="Y284">
        <f t="shared" si="84"/>
        <v>0.2</v>
      </c>
      <c r="AA284">
        <v>0</v>
      </c>
      <c r="AB284">
        <v>641.70000000000005</v>
      </c>
      <c r="AC284">
        <v>811.79</v>
      </c>
      <c r="AD284">
        <v>0</v>
      </c>
      <c r="AE284">
        <v>0</v>
      </c>
      <c r="AF284">
        <v>641.70000000000005</v>
      </c>
      <c r="AG284">
        <v>811.79</v>
      </c>
      <c r="AH284">
        <v>0</v>
      </c>
      <c r="AI284">
        <v>1</v>
      </c>
      <c r="AJ284">
        <v>1</v>
      </c>
      <c r="AK284">
        <v>1</v>
      </c>
      <c r="AL284">
        <v>1</v>
      </c>
      <c r="AM284">
        <v>-2</v>
      </c>
      <c r="AN284">
        <v>0</v>
      </c>
      <c r="AO284">
        <v>0</v>
      </c>
      <c r="AP284">
        <v>1</v>
      </c>
      <c r="AQ284">
        <v>1</v>
      </c>
      <c r="AR284">
        <v>0</v>
      </c>
      <c r="AS284" t="s">
        <v>3</v>
      </c>
      <c r="AT284">
        <v>0.2</v>
      </c>
      <c r="AU284" t="s">
        <v>3</v>
      </c>
      <c r="AV284">
        <v>1</v>
      </c>
      <c r="AW284">
        <v>2</v>
      </c>
      <c r="AX284">
        <v>85061325</v>
      </c>
      <c r="AY284">
        <v>1</v>
      </c>
      <c r="AZ284">
        <v>0</v>
      </c>
      <c r="BA284">
        <v>284</v>
      </c>
      <c r="BB284">
        <v>1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0</v>
      </c>
      <c r="BI284">
        <v>0</v>
      </c>
      <c r="BJ284">
        <v>0</v>
      </c>
      <c r="BK284">
        <v>128.34</v>
      </c>
      <c r="BL284">
        <v>162.358</v>
      </c>
      <c r="BM284">
        <v>0</v>
      </c>
      <c r="BN284">
        <v>0</v>
      </c>
      <c r="BO284">
        <v>0.2</v>
      </c>
      <c r="BP284">
        <v>1</v>
      </c>
      <c r="BQ284">
        <v>0</v>
      </c>
      <c r="BR284">
        <v>128.34</v>
      </c>
      <c r="BS284">
        <v>162.358</v>
      </c>
      <c r="BT284">
        <v>0</v>
      </c>
      <c r="BU284">
        <v>0</v>
      </c>
      <c r="BV284">
        <v>0.2</v>
      </c>
      <c r="BW284">
        <v>1</v>
      </c>
      <c r="CV284">
        <v>0</v>
      </c>
      <c r="CW284">
        <f>ROUND(Y284*Source!I166*DO284,7)</f>
        <v>0</v>
      </c>
      <c r="CX284">
        <f>ROUND(Y284*Source!I166,7)</f>
        <v>0</v>
      </c>
      <c r="CY284">
        <f>AB284</f>
        <v>641.70000000000005</v>
      </c>
      <c r="CZ284">
        <f>AF284</f>
        <v>641.70000000000005</v>
      </c>
      <c r="DA284">
        <f>AJ284</f>
        <v>1</v>
      </c>
      <c r="DB284">
        <f t="shared" si="85"/>
        <v>128.34</v>
      </c>
      <c r="DC284">
        <f t="shared" si="86"/>
        <v>162.36000000000001</v>
      </c>
      <c r="DD284" t="s">
        <v>3</v>
      </c>
      <c r="DE284" t="s">
        <v>3</v>
      </c>
      <c r="DF284">
        <f>ROUND(ROUND(AE284,2)*CX284,2)</f>
        <v>0</v>
      </c>
      <c r="DG284">
        <f t="shared" si="90"/>
        <v>0</v>
      </c>
      <c r="DH284">
        <f t="shared" si="87"/>
        <v>0</v>
      </c>
      <c r="DI284">
        <f t="shared" si="88"/>
        <v>0</v>
      </c>
      <c r="DJ284">
        <f>DG284+DH284</f>
        <v>0</v>
      </c>
      <c r="DK284">
        <v>1</v>
      </c>
      <c r="DL284" t="s">
        <v>630</v>
      </c>
      <c r="DM284">
        <v>4</v>
      </c>
      <c r="DN284" t="s">
        <v>593</v>
      </c>
      <c r="DO284">
        <v>1</v>
      </c>
    </row>
    <row r="285" spans="1:119" x14ac:dyDescent="0.2">
      <c r="A285">
        <f>ROW(Source!A166)</f>
        <v>166</v>
      </c>
      <c r="B285">
        <v>85057623</v>
      </c>
      <c r="C285">
        <v>85061311</v>
      </c>
      <c r="D285">
        <v>77378231</v>
      </c>
      <c r="E285">
        <v>1</v>
      </c>
      <c r="F285">
        <v>1</v>
      </c>
      <c r="G285">
        <v>1</v>
      </c>
      <c r="H285">
        <v>3</v>
      </c>
      <c r="I285" t="s">
        <v>676</v>
      </c>
      <c r="J285" t="s">
        <v>677</v>
      </c>
      <c r="K285" t="s">
        <v>678</v>
      </c>
      <c r="L285">
        <v>1301</v>
      </c>
      <c r="N285">
        <v>1003</v>
      </c>
      <c r="O285" t="s">
        <v>320</v>
      </c>
      <c r="P285" t="s">
        <v>320</v>
      </c>
      <c r="Q285">
        <v>1</v>
      </c>
      <c r="W285">
        <v>0</v>
      </c>
      <c r="X285">
        <v>1254062187</v>
      </c>
      <c r="Y285">
        <f t="shared" si="84"/>
        <v>33.33</v>
      </c>
      <c r="AA285">
        <v>5.17</v>
      </c>
      <c r="AB285">
        <v>0</v>
      </c>
      <c r="AC285">
        <v>0</v>
      </c>
      <c r="AD285">
        <v>0</v>
      </c>
      <c r="AE285">
        <v>5.87</v>
      </c>
      <c r="AF285">
        <v>0</v>
      </c>
      <c r="AG285">
        <v>0</v>
      </c>
      <c r="AH285">
        <v>0</v>
      </c>
      <c r="AI285">
        <v>0.88</v>
      </c>
      <c r="AJ285">
        <v>1</v>
      </c>
      <c r="AK285">
        <v>1</v>
      </c>
      <c r="AL285">
        <v>1</v>
      </c>
      <c r="AM285">
        <v>2</v>
      </c>
      <c r="AN285">
        <v>0</v>
      </c>
      <c r="AO285">
        <v>0</v>
      </c>
      <c r="AP285">
        <v>1</v>
      </c>
      <c r="AQ285">
        <v>1</v>
      </c>
      <c r="AR285">
        <v>0</v>
      </c>
      <c r="AS285" t="s">
        <v>3</v>
      </c>
      <c r="AT285">
        <v>33.33</v>
      </c>
      <c r="AU285" t="s">
        <v>3</v>
      </c>
      <c r="AV285">
        <v>0</v>
      </c>
      <c r="AW285">
        <v>2</v>
      </c>
      <c r="AX285">
        <v>85061326</v>
      </c>
      <c r="AY285">
        <v>1</v>
      </c>
      <c r="AZ285">
        <v>0</v>
      </c>
      <c r="BA285">
        <v>285</v>
      </c>
      <c r="BB285">
        <v>1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0</v>
      </c>
      <c r="BI285">
        <v>0</v>
      </c>
      <c r="BJ285">
        <v>195.64709999999999</v>
      </c>
      <c r="BK285">
        <v>0</v>
      </c>
      <c r="BL285">
        <v>0</v>
      </c>
      <c r="BM285">
        <v>0</v>
      </c>
      <c r="BN285">
        <v>0</v>
      </c>
      <c r="BO285">
        <v>0</v>
      </c>
      <c r="BP285">
        <v>1</v>
      </c>
      <c r="BQ285">
        <v>195.64709999999999</v>
      </c>
      <c r="BR285">
        <v>0</v>
      </c>
      <c r="BS285">
        <v>0</v>
      </c>
      <c r="BT285">
        <v>0</v>
      </c>
      <c r="BU285">
        <v>0</v>
      </c>
      <c r="BV285">
        <v>0</v>
      </c>
      <c r="BW285">
        <v>1</v>
      </c>
      <c r="CV285">
        <v>0</v>
      </c>
      <c r="CW285">
        <v>0</v>
      </c>
      <c r="CX285">
        <f>ROUND(Y285*Source!I166,7)</f>
        <v>0</v>
      </c>
      <c r="CY285">
        <f t="shared" ref="CY285:CY290" si="95">AA285</f>
        <v>5.17</v>
      </c>
      <c r="CZ285">
        <f t="shared" ref="CZ285:CZ290" si="96">AE285</f>
        <v>5.87</v>
      </c>
      <c r="DA285">
        <f t="shared" ref="DA285:DA290" si="97">AI285</f>
        <v>0.88</v>
      </c>
      <c r="DB285">
        <f t="shared" si="85"/>
        <v>195.65</v>
      </c>
      <c r="DC285">
        <f t="shared" si="86"/>
        <v>0</v>
      </c>
      <c r="DD285" t="s">
        <v>3</v>
      </c>
      <c r="DE285" t="s">
        <v>3</v>
      </c>
      <c r="DF285">
        <f>ROUND(ROUND(AE285*AI285,2)*CX285,2)</f>
        <v>0</v>
      </c>
      <c r="DG285">
        <f t="shared" si="90"/>
        <v>0</v>
      </c>
      <c r="DH285">
        <f t="shared" si="87"/>
        <v>0</v>
      </c>
      <c r="DI285">
        <f t="shared" si="88"/>
        <v>0</v>
      </c>
      <c r="DJ285">
        <f t="shared" ref="DJ285:DJ290" si="98">DF285</f>
        <v>0</v>
      </c>
      <c r="DK285">
        <v>0</v>
      </c>
      <c r="DL285" t="s">
        <v>3</v>
      </c>
      <c r="DM285">
        <v>0</v>
      </c>
      <c r="DN285" t="s">
        <v>3</v>
      </c>
      <c r="DO285">
        <v>0</v>
      </c>
    </row>
    <row r="286" spans="1:119" x14ac:dyDescent="0.2">
      <c r="A286">
        <f>ROW(Source!A166)</f>
        <v>166</v>
      </c>
      <c r="B286">
        <v>85057623</v>
      </c>
      <c r="C286">
        <v>85061311</v>
      </c>
      <c r="D286">
        <v>77378407</v>
      </c>
      <c r="E286">
        <v>1</v>
      </c>
      <c r="F286">
        <v>1</v>
      </c>
      <c r="G286">
        <v>1</v>
      </c>
      <c r="H286">
        <v>3</v>
      </c>
      <c r="I286" t="s">
        <v>679</v>
      </c>
      <c r="J286" t="s">
        <v>680</v>
      </c>
      <c r="K286" t="s">
        <v>681</v>
      </c>
      <c r="L286">
        <v>1348</v>
      </c>
      <c r="N286">
        <v>1009</v>
      </c>
      <c r="O286" t="s">
        <v>94</v>
      </c>
      <c r="P286" t="s">
        <v>94</v>
      </c>
      <c r="Q286">
        <v>1000</v>
      </c>
      <c r="W286">
        <v>0</v>
      </c>
      <c r="X286">
        <v>182139005</v>
      </c>
      <c r="Y286">
        <f t="shared" si="84"/>
        <v>1.3699999999999999E-3</v>
      </c>
      <c r="AA286">
        <v>57844.42</v>
      </c>
      <c r="AB286">
        <v>0</v>
      </c>
      <c r="AC286">
        <v>0</v>
      </c>
      <c r="AD286">
        <v>0</v>
      </c>
      <c r="AE286">
        <v>43821.53</v>
      </c>
      <c r="AF286">
        <v>0</v>
      </c>
      <c r="AG286">
        <v>0</v>
      </c>
      <c r="AH286">
        <v>0</v>
      </c>
      <c r="AI286">
        <v>1.32</v>
      </c>
      <c r="AJ286">
        <v>1</v>
      </c>
      <c r="AK286">
        <v>1</v>
      </c>
      <c r="AL286">
        <v>1</v>
      </c>
      <c r="AM286">
        <v>2</v>
      </c>
      <c r="AN286">
        <v>0</v>
      </c>
      <c r="AO286">
        <v>0</v>
      </c>
      <c r="AP286">
        <v>1</v>
      </c>
      <c r="AQ286">
        <v>1</v>
      </c>
      <c r="AR286">
        <v>0</v>
      </c>
      <c r="AS286" t="s">
        <v>3</v>
      </c>
      <c r="AT286">
        <v>1.3699999999999999E-3</v>
      </c>
      <c r="AU286" t="s">
        <v>3</v>
      </c>
      <c r="AV286">
        <v>0</v>
      </c>
      <c r="AW286">
        <v>2</v>
      </c>
      <c r="AX286">
        <v>85061327</v>
      </c>
      <c r="AY286">
        <v>1</v>
      </c>
      <c r="AZ286">
        <v>0</v>
      </c>
      <c r="BA286">
        <v>286</v>
      </c>
      <c r="BB286">
        <v>1</v>
      </c>
      <c r="BC286">
        <v>0</v>
      </c>
      <c r="BD286">
        <v>0</v>
      </c>
      <c r="BE286">
        <v>0</v>
      </c>
      <c r="BF286">
        <v>0</v>
      </c>
      <c r="BG286">
        <v>0</v>
      </c>
      <c r="BH286">
        <v>0</v>
      </c>
      <c r="BI286">
        <v>0</v>
      </c>
      <c r="BJ286">
        <v>60.035496099999996</v>
      </c>
      <c r="BK286">
        <v>0</v>
      </c>
      <c r="BL286">
        <v>0</v>
      </c>
      <c r="BM286">
        <v>0</v>
      </c>
      <c r="BN286">
        <v>0</v>
      </c>
      <c r="BO286">
        <v>0</v>
      </c>
      <c r="BP286">
        <v>1</v>
      </c>
      <c r="BQ286">
        <v>60.035496099999996</v>
      </c>
      <c r="BR286">
        <v>0</v>
      </c>
      <c r="BS286">
        <v>0</v>
      </c>
      <c r="BT286">
        <v>0</v>
      </c>
      <c r="BU286">
        <v>0</v>
      </c>
      <c r="BV286">
        <v>0</v>
      </c>
      <c r="BW286">
        <v>1</v>
      </c>
      <c r="CV286">
        <v>0</v>
      </c>
      <c r="CW286">
        <v>0</v>
      </c>
      <c r="CX286">
        <f>ROUND(Y286*Source!I166,7)</f>
        <v>0</v>
      </c>
      <c r="CY286">
        <f t="shared" si="95"/>
        <v>57844.42</v>
      </c>
      <c r="CZ286">
        <f t="shared" si="96"/>
        <v>43821.53</v>
      </c>
      <c r="DA286">
        <f t="shared" si="97"/>
        <v>1.32</v>
      </c>
      <c r="DB286">
        <f t="shared" si="85"/>
        <v>60.04</v>
      </c>
      <c r="DC286">
        <f t="shared" si="86"/>
        <v>0</v>
      </c>
      <c r="DD286" t="s">
        <v>3</v>
      </c>
      <c r="DE286" t="s">
        <v>3</v>
      </c>
      <c r="DF286">
        <f>ROUND(ROUND(AE286*AI286,2)*CX286,2)</f>
        <v>0</v>
      </c>
      <c r="DG286">
        <f t="shared" si="90"/>
        <v>0</v>
      </c>
      <c r="DH286">
        <f t="shared" si="87"/>
        <v>0</v>
      </c>
      <c r="DI286">
        <f t="shared" si="88"/>
        <v>0</v>
      </c>
      <c r="DJ286">
        <f t="shared" si="98"/>
        <v>0</v>
      </c>
      <c r="DK286">
        <v>0</v>
      </c>
      <c r="DL286" t="s">
        <v>3</v>
      </c>
      <c r="DM286">
        <v>0</v>
      </c>
      <c r="DN286" t="s">
        <v>3</v>
      </c>
      <c r="DO286">
        <v>0</v>
      </c>
    </row>
    <row r="287" spans="1:119" x14ac:dyDescent="0.2">
      <c r="A287">
        <f>ROW(Source!A166)</f>
        <v>166</v>
      </c>
      <c r="B287">
        <v>85057623</v>
      </c>
      <c r="C287">
        <v>85061311</v>
      </c>
      <c r="D287">
        <v>77397226</v>
      </c>
      <c r="E287">
        <v>1</v>
      </c>
      <c r="F287">
        <v>1</v>
      </c>
      <c r="G287">
        <v>1</v>
      </c>
      <c r="H287">
        <v>3</v>
      </c>
      <c r="I287" t="s">
        <v>682</v>
      </c>
      <c r="J287" t="s">
        <v>683</v>
      </c>
      <c r="K287" t="s">
        <v>684</v>
      </c>
      <c r="L287">
        <v>1346</v>
      </c>
      <c r="N287">
        <v>1009</v>
      </c>
      <c r="O287" t="s">
        <v>86</v>
      </c>
      <c r="P287" t="s">
        <v>86</v>
      </c>
      <c r="Q287">
        <v>1</v>
      </c>
      <c r="W287">
        <v>0</v>
      </c>
      <c r="X287">
        <v>790403873</v>
      </c>
      <c r="Y287">
        <f t="shared" si="84"/>
        <v>0.02</v>
      </c>
      <c r="AA287">
        <v>115.03</v>
      </c>
      <c r="AB287">
        <v>0</v>
      </c>
      <c r="AC287">
        <v>0</v>
      </c>
      <c r="AD287">
        <v>0</v>
      </c>
      <c r="AE287">
        <v>79.88</v>
      </c>
      <c r="AF287">
        <v>0</v>
      </c>
      <c r="AG287">
        <v>0</v>
      </c>
      <c r="AH287">
        <v>0</v>
      </c>
      <c r="AI287">
        <v>1.44</v>
      </c>
      <c r="AJ287">
        <v>1</v>
      </c>
      <c r="AK287">
        <v>1</v>
      </c>
      <c r="AL287">
        <v>1</v>
      </c>
      <c r="AM287">
        <v>2</v>
      </c>
      <c r="AN287">
        <v>0</v>
      </c>
      <c r="AO287">
        <v>0</v>
      </c>
      <c r="AP287">
        <v>1</v>
      </c>
      <c r="AQ287">
        <v>1</v>
      </c>
      <c r="AR287">
        <v>0</v>
      </c>
      <c r="AS287" t="s">
        <v>3</v>
      </c>
      <c r="AT287">
        <v>0.02</v>
      </c>
      <c r="AU287" t="s">
        <v>3</v>
      </c>
      <c r="AV287">
        <v>0</v>
      </c>
      <c r="AW287">
        <v>2</v>
      </c>
      <c r="AX287">
        <v>85061328</v>
      </c>
      <c r="AY287">
        <v>1</v>
      </c>
      <c r="AZ287">
        <v>0</v>
      </c>
      <c r="BA287">
        <v>287</v>
      </c>
      <c r="BB287">
        <v>1</v>
      </c>
      <c r="BC287">
        <v>0</v>
      </c>
      <c r="BD287">
        <v>0</v>
      </c>
      <c r="BE287">
        <v>0</v>
      </c>
      <c r="BF287">
        <v>0</v>
      </c>
      <c r="BG287">
        <v>0</v>
      </c>
      <c r="BH287">
        <v>0</v>
      </c>
      <c r="BI287">
        <v>0</v>
      </c>
      <c r="BJ287">
        <v>1.5975999999999999</v>
      </c>
      <c r="BK287">
        <v>0</v>
      </c>
      <c r="BL287">
        <v>0</v>
      </c>
      <c r="BM287">
        <v>0</v>
      </c>
      <c r="BN287">
        <v>0</v>
      </c>
      <c r="BO287">
        <v>0</v>
      </c>
      <c r="BP287">
        <v>1</v>
      </c>
      <c r="BQ287">
        <v>1.5975999999999999</v>
      </c>
      <c r="BR287">
        <v>0</v>
      </c>
      <c r="BS287">
        <v>0</v>
      </c>
      <c r="BT287">
        <v>0</v>
      </c>
      <c r="BU287">
        <v>0</v>
      </c>
      <c r="BV287">
        <v>0</v>
      </c>
      <c r="BW287">
        <v>1</v>
      </c>
      <c r="CV287">
        <v>0</v>
      </c>
      <c r="CW287">
        <v>0</v>
      </c>
      <c r="CX287">
        <f>ROUND(Y287*Source!I166,7)</f>
        <v>0</v>
      </c>
      <c r="CY287">
        <f t="shared" si="95"/>
        <v>115.03</v>
      </c>
      <c r="CZ287">
        <f t="shared" si="96"/>
        <v>79.88</v>
      </c>
      <c r="DA287">
        <f t="shared" si="97"/>
        <v>1.44</v>
      </c>
      <c r="DB287">
        <f t="shared" si="85"/>
        <v>1.6</v>
      </c>
      <c r="DC287">
        <f t="shared" si="86"/>
        <v>0</v>
      </c>
      <c r="DD287" t="s">
        <v>3</v>
      </c>
      <c r="DE287" t="s">
        <v>3</v>
      </c>
      <c r="DF287">
        <f>ROUND(ROUND(AE287*AI287,2)*CX287,2)</f>
        <v>0</v>
      </c>
      <c r="DG287">
        <f t="shared" si="90"/>
        <v>0</v>
      </c>
      <c r="DH287">
        <f t="shared" si="87"/>
        <v>0</v>
      </c>
      <c r="DI287">
        <f t="shared" si="88"/>
        <v>0</v>
      </c>
      <c r="DJ287">
        <f t="shared" si="98"/>
        <v>0</v>
      </c>
      <c r="DK287">
        <v>0</v>
      </c>
      <c r="DL287" t="s">
        <v>3</v>
      </c>
      <c r="DM287">
        <v>0</v>
      </c>
      <c r="DN287" t="s">
        <v>3</v>
      </c>
      <c r="DO287">
        <v>0</v>
      </c>
    </row>
    <row r="288" spans="1:119" x14ac:dyDescent="0.2">
      <c r="A288">
        <f>ROW(Source!A166)</f>
        <v>166</v>
      </c>
      <c r="B288">
        <v>85057623</v>
      </c>
      <c r="C288">
        <v>85061311</v>
      </c>
      <c r="D288">
        <v>77404615</v>
      </c>
      <c r="E288">
        <v>1</v>
      </c>
      <c r="F288">
        <v>1</v>
      </c>
      <c r="G288">
        <v>1</v>
      </c>
      <c r="H288">
        <v>3</v>
      </c>
      <c r="I288" t="s">
        <v>685</v>
      </c>
      <c r="J288" t="s">
        <v>686</v>
      </c>
      <c r="K288" t="s">
        <v>687</v>
      </c>
      <c r="L288">
        <v>1425</v>
      </c>
      <c r="N288">
        <v>1013</v>
      </c>
      <c r="O288" t="s">
        <v>191</v>
      </c>
      <c r="P288" t="s">
        <v>191</v>
      </c>
      <c r="Q288">
        <v>1</v>
      </c>
      <c r="W288">
        <v>0</v>
      </c>
      <c r="X288">
        <v>-2094851610</v>
      </c>
      <c r="Y288">
        <f t="shared" si="84"/>
        <v>0.05</v>
      </c>
      <c r="AA288">
        <v>14237.19</v>
      </c>
      <c r="AB288">
        <v>0</v>
      </c>
      <c r="AC288">
        <v>0</v>
      </c>
      <c r="AD288">
        <v>0</v>
      </c>
      <c r="AE288">
        <v>11574.95</v>
      </c>
      <c r="AF288">
        <v>0</v>
      </c>
      <c r="AG288">
        <v>0</v>
      </c>
      <c r="AH288">
        <v>0</v>
      </c>
      <c r="AI288">
        <v>1.23</v>
      </c>
      <c r="AJ288">
        <v>1</v>
      </c>
      <c r="AK288">
        <v>1</v>
      </c>
      <c r="AL288">
        <v>1</v>
      </c>
      <c r="AM288">
        <v>2</v>
      </c>
      <c r="AN288">
        <v>0</v>
      </c>
      <c r="AO288">
        <v>0</v>
      </c>
      <c r="AP288">
        <v>1</v>
      </c>
      <c r="AQ288">
        <v>1</v>
      </c>
      <c r="AR288">
        <v>0</v>
      </c>
      <c r="AS288" t="s">
        <v>3</v>
      </c>
      <c r="AT288">
        <v>0.05</v>
      </c>
      <c r="AU288" t="s">
        <v>3</v>
      </c>
      <c r="AV288">
        <v>0</v>
      </c>
      <c r="AW288">
        <v>2</v>
      </c>
      <c r="AX288">
        <v>85061329</v>
      </c>
      <c r="AY288">
        <v>1</v>
      </c>
      <c r="AZ288">
        <v>0</v>
      </c>
      <c r="BA288">
        <v>288</v>
      </c>
      <c r="BB288">
        <v>1</v>
      </c>
      <c r="BC288">
        <v>0</v>
      </c>
      <c r="BD288">
        <v>0</v>
      </c>
      <c r="BE288">
        <v>0</v>
      </c>
      <c r="BF288">
        <v>0</v>
      </c>
      <c r="BG288">
        <v>0</v>
      </c>
      <c r="BH288">
        <v>0</v>
      </c>
      <c r="BI288">
        <v>0</v>
      </c>
      <c r="BJ288">
        <v>578.74750000000006</v>
      </c>
      <c r="BK288">
        <v>0</v>
      </c>
      <c r="BL288">
        <v>0</v>
      </c>
      <c r="BM288">
        <v>0</v>
      </c>
      <c r="BN288">
        <v>0</v>
      </c>
      <c r="BO288">
        <v>0</v>
      </c>
      <c r="BP288">
        <v>1</v>
      </c>
      <c r="BQ288">
        <v>578.74750000000006</v>
      </c>
      <c r="BR288">
        <v>0</v>
      </c>
      <c r="BS288">
        <v>0</v>
      </c>
      <c r="BT288">
        <v>0</v>
      </c>
      <c r="BU288">
        <v>0</v>
      </c>
      <c r="BV288">
        <v>0</v>
      </c>
      <c r="BW288">
        <v>1</v>
      </c>
      <c r="CV288">
        <v>0</v>
      </c>
      <c r="CW288">
        <v>0</v>
      </c>
      <c r="CX288">
        <f>ROUND(Y288*Source!I166,7)</f>
        <v>0</v>
      </c>
      <c r="CY288">
        <f t="shared" si="95"/>
        <v>14237.19</v>
      </c>
      <c r="CZ288">
        <f t="shared" si="96"/>
        <v>11574.95</v>
      </c>
      <c r="DA288">
        <f t="shared" si="97"/>
        <v>1.23</v>
      </c>
      <c r="DB288">
        <f t="shared" si="85"/>
        <v>578.75</v>
      </c>
      <c r="DC288">
        <f t="shared" si="86"/>
        <v>0</v>
      </c>
      <c r="DD288" t="s">
        <v>3</v>
      </c>
      <c r="DE288" t="s">
        <v>3</v>
      </c>
      <c r="DF288">
        <f>ROUND(ROUND(AE288*AI288,2)*CX288,2)</f>
        <v>0</v>
      </c>
      <c r="DG288">
        <f t="shared" si="90"/>
        <v>0</v>
      </c>
      <c r="DH288">
        <f t="shared" si="87"/>
        <v>0</v>
      </c>
      <c r="DI288">
        <f t="shared" si="88"/>
        <v>0</v>
      </c>
      <c r="DJ288">
        <f t="shared" si="98"/>
        <v>0</v>
      </c>
      <c r="DK288">
        <v>0</v>
      </c>
      <c r="DL288" t="s">
        <v>3</v>
      </c>
      <c r="DM288">
        <v>0</v>
      </c>
      <c r="DN288" t="s">
        <v>3</v>
      </c>
      <c r="DO288">
        <v>0</v>
      </c>
    </row>
    <row r="289" spans="1:119" x14ac:dyDescent="0.2">
      <c r="A289">
        <f>ROW(Source!A166)</f>
        <v>166</v>
      </c>
      <c r="B289">
        <v>85057623</v>
      </c>
      <c r="C289">
        <v>85061311</v>
      </c>
      <c r="D289">
        <v>77404660</v>
      </c>
      <c r="E289">
        <v>1</v>
      </c>
      <c r="F289">
        <v>1</v>
      </c>
      <c r="G289">
        <v>1</v>
      </c>
      <c r="H289">
        <v>3</v>
      </c>
      <c r="I289" t="s">
        <v>688</v>
      </c>
      <c r="J289" t="s">
        <v>689</v>
      </c>
      <c r="K289" t="s">
        <v>690</v>
      </c>
      <c r="L289">
        <v>1407</v>
      </c>
      <c r="N289">
        <v>1013</v>
      </c>
      <c r="O289" t="s">
        <v>691</v>
      </c>
      <c r="P289" t="s">
        <v>691</v>
      </c>
      <c r="Q289">
        <v>1</v>
      </c>
      <c r="W289">
        <v>0</v>
      </c>
      <c r="X289">
        <v>74242598</v>
      </c>
      <c r="Y289">
        <f t="shared" si="84"/>
        <v>1.2200000000000001E-2</v>
      </c>
      <c r="AA289">
        <v>8561.9</v>
      </c>
      <c r="AB289">
        <v>0</v>
      </c>
      <c r="AC289">
        <v>0</v>
      </c>
      <c r="AD289">
        <v>0</v>
      </c>
      <c r="AE289">
        <v>6904.76</v>
      </c>
      <c r="AF289">
        <v>0</v>
      </c>
      <c r="AG289">
        <v>0</v>
      </c>
      <c r="AH289">
        <v>0</v>
      </c>
      <c r="AI289">
        <v>1.24</v>
      </c>
      <c r="AJ289">
        <v>1</v>
      </c>
      <c r="AK289">
        <v>1</v>
      </c>
      <c r="AL289">
        <v>1</v>
      </c>
      <c r="AM289">
        <v>2</v>
      </c>
      <c r="AN289">
        <v>0</v>
      </c>
      <c r="AO289">
        <v>0</v>
      </c>
      <c r="AP289">
        <v>1</v>
      </c>
      <c r="AQ289">
        <v>1</v>
      </c>
      <c r="AR289">
        <v>0</v>
      </c>
      <c r="AS289" t="s">
        <v>3</v>
      </c>
      <c r="AT289">
        <v>1.2200000000000001E-2</v>
      </c>
      <c r="AU289" t="s">
        <v>3</v>
      </c>
      <c r="AV289">
        <v>0</v>
      </c>
      <c r="AW289">
        <v>2</v>
      </c>
      <c r="AX289">
        <v>85061330</v>
      </c>
      <c r="AY289">
        <v>1</v>
      </c>
      <c r="AZ289">
        <v>0</v>
      </c>
      <c r="BA289">
        <v>289</v>
      </c>
      <c r="BB289">
        <v>1</v>
      </c>
      <c r="BC289">
        <v>0</v>
      </c>
      <c r="BD289">
        <v>0</v>
      </c>
      <c r="BE289">
        <v>0</v>
      </c>
      <c r="BF289">
        <v>0</v>
      </c>
      <c r="BG289">
        <v>0</v>
      </c>
      <c r="BH289">
        <v>0</v>
      </c>
      <c r="BI289">
        <v>0</v>
      </c>
      <c r="BJ289">
        <v>84.238072000000003</v>
      </c>
      <c r="BK289">
        <v>0</v>
      </c>
      <c r="BL289">
        <v>0</v>
      </c>
      <c r="BM289">
        <v>0</v>
      </c>
      <c r="BN289">
        <v>0</v>
      </c>
      <c r="BO289">
        <v>0</v>
      </c>
      <c r="BP289">
        <v>1</v>
      </c>
      <c r="BQ289">
        <v>84.238072000000003</v>
      </c>
      <c r="BR289">
        <v>0</v>
      </c>
      <c r="BS289">
        <v>0</v>
      </c>
      <c r="BT289">
        <v>0</v>
      </c>
      <c r="BU289">
        <v>0</v>
      </c>
      <c r="BV289">
        <v>0</v>
      </c>
      <c r="BW289">
        <v>1</v>
      </c>
      <c r="CV289">
        <v>0</v>
      </c>
      <c r="CW289">
        <v>0</v>
      </c>
      <c r="CX289">
        <f>ROUND(Y289*Source!I166,7)</f>
        <v>0</v>
      </c>
      <c r="CY289">
        <f t="shared" si="95"/>
        <v>8561.9</v>
      </c>
      <c r="CZ289">
        <f t="shared" si="96"/>
        <v>6904.76</v>
      </c>
      <c r="DA289">
        <f t="shared" si="97"/>
        <v>1.24</v>
      </c>
      <c r="DB289">
        <f t="shared" si="85"/>
        <v>84.24</v>
      </c>
      <c r="DC289">
        <f t="shared" si="86"/>
        <v>0</v>
      </c>
      <c r="DD289" t="s">
        <v>3</v>
      </c>
      <c r="DE289" t="s">
        <v>3</v>
      </c>
      <c r="DF289">
        <f>ROUND(ROUND(AE289*AI289,2)*CX289,2)</f>
        <v>0</v>
      </c>
      <c r="DG289">
        <f t="shared" si="90"/>
        <v>0</v>
      </c>
      <c r="DH289">
        <f t="shared" si="87"/>
        <v>0</v>
      </c>
      <c r="DI289">
        <f t="shared" si="88"/>
        <v>0</v>
      </c>
      <c r="DJ289">
        <f t="shared" si="98"/>
        <v>0</v>
      </c>
      <c r="DK289">
        <v>0</v>
      </c>
      <c r="DL289" t="s">
        <v>3</v>
      </c>
      <c r="DM289">
        <v>0</v>
      </c>
      <c r="DN289" t="s">
        <v>3</v>
      </c>
      <c r="DO289">
        <v>0</v>
      </c>
    </row>
    <row r="290" spans="1:119" x14ac:dyDescent="0.2">
      <c r="A290">
        <f>ROW(Source!A166)</f>
        <v>166</v>
      </c>
      <c r="B290">
        <v>85057623</v>
      </c>
      <c r="C290">
        <v>85061311</v>
      </c>
      <c r="D290">
        <v>77312233</v>
      </c>
      <c r="E290">
        <v>114</v>
      </c>
      <c r="F290">
        <v>1</v>
      </c>
      <c r="G290">
        <v>1</v>
      </c>
      <c r="H290">
        <v>3</v>
      </c>
      <c r="I290" t="s">
        <v>150</v>
      </c>
      <c r="J290" t="s">
        <v>3</v>
      </c>
      <c r="K290" t="s">
        <v>151</v>
      </c>
      <c r="L290">
        <v>3277935</v>
      </c>
      <c r="N290">
        <v>1013</v>
      </c>
      <c r="O290" t="s">
        <v>152</v>
      </c>
      <c r="P290" t="s">
        <v>152</v>
      </c>
      <c r="Q290">
        <v>1</v>
      </c>
      <c r="W290">
        <v>0</v>
      </c>
      <c r="X290">
        <v>274903907</v>
      </c>
      <c r="Y290">
        <f t="shared" si="84"/>
        <v>2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1</v>
      </c>
      <c r="AJ290">
        <v>1</v>
      </c>
      <c r="AK290">
        <v>1</v>
      </c>
      <c r="AL290">
        <v>1</v>
      </c>
      <c r="AM290">
        <v>-2</v>
      </c>
      <c r="AN290">
        <v>0</v>
      </c>
      <c r="AO290">
        <v>0</v>
      </c>
      <c r="AP290">
        <v>0</v>
      </c>
      <c r="AQ290">
        <v>0</v>
      </c>
      <c r="AR290">
        <v>0</v>
      </c>
      <c r="AS290" t="s">
        <v>3</v>
      </c>
      <c r="AT290">
        <v>2</v>
      </c>
      <c r="AU290" t="s">
        <v>3</v>
      </c>
      <c r="AV290">
        <v>0</v>
      </c>
      <c r="AW290">
        <v>2</v>
      </c>
      <c r="AX290">
        <v>85061331</v>
      </c>
      <c r="AY290">
        <v>1</v>
      </c>
      <c r="AZ290">
        <v>0</v>
      </c>
      <c r="BA290">
        <v>290</v>
      </c>
      <c r="BB290">
        <v>0</v>
      </c>
      <c r="BC290">
        <v>0</v>
      </c>
      <c r="BD290">
        <v>0</v>
      </c>
      <c r="BE290">
        <v>0</v>
      </c>
      <c r="BF290">
        <v>0</v>
      </c>
      <c r="BG290">
        <v>0</v>
      </c>
      <c r="BH290">
        <v>0</v>
      </c>
      <c r="BI290">
        <v>0</v>
      </c>
      <c r="BJ290">
        <v>0</v>
      </c>
      <c r="BK290">
        <v>0</v>
      </c>
      <c r="BL290">
        <v>0</v>
      </c>
      <c r="BM290">
        <v>0</v>
      </c>
      <c r="BN290">
        <v>0</v>
      </c>
      <c r="BO290">
        <v>0</v>
      </c>
      <c r="BP290">
        <v>0</v>
      </c>
      <c r="BQ290">
        <v>0</v>
      </c>
      <c r="BR290">
        <v>0</v>
      </c>
      <c r="BS290">
        <v>0</v>
      </c>
      <c r="BT290">
        <v>0</v>
      </c>
      <c r="BU290">
        <v>0</v>
      </c>
      <c r="BV290">
        <v>0</v>
      </c>
      <c r="BW290">
        <v>0</v>
      </c>
      <c r="CV290">
        <v>0</v>
      </c>
      <c r="CW290">
        <v>0</v>
      </c>
      <c r="CX290">
        <f>ROUND(Y290*Source!I166,7)</f>
        <v>0</v>
      </c>
      <c r="CY290">
        <f t="shared" si="95"/>
        <v>0</v>
      </c>
      <c r="CZ290">
        <f t="shared" si="96"/>
        <v>0</v>
      </c>
      <c r="DA290">
        <f t="shared" si="97"/>
        <v>1</v>
      </c>
      <c r="DB290">
        <f t="shared" si="85"/>
        <v>0</v>
      </c>
      <c r="DC290">
        <f t="shared" si="86"/>
        <v>0</v>
      </c>
      <c r="DD290" t="s">
        <v>3</v>
      </c>
      <c r="DE290" t="s">
        <v>3</v>
      </c>
      <c r="DF290">
        <f t="shared" ref="DF290:DF295" si="99">ROUND(ROUND(AE290,2)*CX290,2)</f>
        <v>0</v>
      </c>
      <c r="DG290">
        <f t="shared" si="90"/>
        <v>0</v>
      </c>
      <c r="DH290">
        <f t="shared" si="87"/>
        <v>0</v>
      </c>
      <c r="DI290">
        <f t="shared" si="88"/>
        <v>0</v>
      </c>
      <c r="DJ290">
        <f t="shared" si="98"/>
        <v>0</v>
      </c>
      <c r="DK290">
        <v>0</v>
      </c>
      <c r="DL290" t="s">
        <v>3</v>
      </c>
      <c r="DM290">
        <v>0</v>
      </c>
      <c r="DN290" t="s">
        <v>3</v>
      </c>
      <c r="DO290">
        <v>0</v>
      </c>
    </row>
    <row r="291" spans="1:119" x14ac:dyDescent="0.2">
      <c r="A291">
        <f>ROW(Source!A170)</f>
        <v>170</v>
      </c>
      <c r="B291">
        <v>85057682</v>
      </c>
      <c r="C291">
        <v>85061334</v>
      </c>
      <c r="D291">
        <v>77306368</v>
      </c>
      <c r="E291">
        <v>114</v>
      </c>
      <c r="F291">
        <v>1</v>
      </c>
      <c r="G291">
        <v>1</v>
      </c>
      <c r="H291">
        <v>1</v>
      </c>
      <c r="I291" t="s">
        <v>661</v>
      </c>
      <c r="J291" t="s">
        <v>3</v>
      </c>
      <c r="K291" t="s">
        <v>662</v>
      </c>
      <c r="L291">
        <v>1191</v>
      </c>
      <c r="N291">
        <v>1013</v>
      </c>
      <c r="O291" t="s">
        <v>593</v>
      </c>
      <c r="P291" t="s">
        <v>593</v>
      </c>
      <c r="Q291">
        <v>1</v>
      </c>
      <c r="W291">
        <v>0</v>
      </c>
      <c r="X291">
        <v>44848675</v>
      </c>
      <c r="Y291">
        <f t="shared" si="84"/>
        <v>41.12</v>
      </c>
      <c r="AA291">
        <v>0</v>
      </c>
      <c r="AB291">
        <v>0</v>
      </c>
      <c r="AC291">
        <v>0</v>
      </c>
      <c r="AD291">
        <v>793.61</v>
      </c>
      <c r="AE291">
        <v>0</v>
      </c>
      <c r="AF291">
        <v>0</v>
      </c>
      <c r="AG291">
        <v>0</v>
      </c>
      <c r="AH291">
        <v>793.61</v>
      </c>
      <c r="AI291">
        <v>1</v>
      </c>
      <c r="AJ291">
        <v>1</v>
      </c>
      <c r="AK291">
        <v>1</v>
      </c>
      <c r="AL291">
        <v>1</v>
      </c>
      <c r="AM291">
        <v>-2</v>
      </c>
      <c r="AN291">
        <v>0</v>
      </c>
      <c r="AO291">
        <v>0</v>
      </c>
      <c r="AP291">
        <v>1</v>
      </c>
      <c r="AQ291">
        <v>1</v>
      </c>
      <c r="AR291">
        <v>0</v>
      </c>
      <c r="AS291" t="s">
        <v>3</v>
      </c>
      <c r="AT291">
        <v>41.12</v>
      </c>
      <c r="AU291" t="s">
        <v>3</v>
      </c>
      <c r="AV291">
        <v>1</v>
      </c>
      <c r="AW291">
        <v>2</v>
      </c>
      <c r="AX291">
        <v>85061346</v>
      </c>
      <c r="AY291">
        <v>2</v>
      </c>
      <c r="AZ291">
        <v>131072</v>
      </c>
      <c r="BA291">
        <v>291</v>
      </c>
      <c r="BB291">
        <v>1</v>
      </c>
      <c r="BC291">
        <v>0</v>
      </c>
      <c r="BD291">
        <v>0</v>
      </c>
      <c r="BE291">
        <v>0</v>
      </c>
      <c r="BF291">
        <v>0</v>
      </c>
      <c r="BG291">
        <v>0</v>
      </c>
      <c r="BH291">
        <v>0</v>
      </c>
      <c r="BI291">
        <v>0</v>
      </c>
      <c r="BJ291">
        <v>0</v>
      </c>
      <c r="BK291">
        <v>0</v>
      </c>
      <c r="BL291">
        <v>0</v>
      </c>
      <c r="BM291">
        <v>32633.243199999997</v>
      </c>
      <c r="BN291">
        <v>41.12</v>
      </c>
      <c r="BO291">
        <v>0</v>
      </c>
      <c r="BP291">
        <v>1</v>
      </c>
      <c r="BQ291">
        <v>0</v>
      </c>
      <c r="BR291">
        <v>0</v>
      </c>
      <c r="BS291">
        <v>0</v>
      </c>
      <c r="BT291">
        <v>32633.243199999997</v>
      </c>
      <c r="BU291">
        <v>41.12</v>
      </c>
      <c r="BV291">
        <v>0</v>
      </c>
      <c r="BW291">
        <v>1</v>
      </c>
      <c r="CU291">
        <f>ROUND(AT291*Source!I170*AH291*AL291,2)</f>
        <v>0</v>
      </c>
      <c r="CV291">
        <f>ROUND(Y291*Source!I170,7)</f>
        <v>0</v>
      </c>
      <c r="CW291">
        <v>0</v>
      </c>
      <c r="CX291">
        <f>ROUND(Y291*Source!I170,7)</f>
        <v>0</v>
      </c>
      <c r="CY291">
        <f>AD291</f>
        <v>793.61</v>
      </c>
      <c r="CZ291">
        <f>AH291</f>
        <v>793.61</v>
      </c>
      <c r="DA291">
        <f>AL291</f>
        <v>1</v>
      </c>
      <c r="DB291">
        <f t="shared" si="85"/>
        <v>32633.24</v>
      </c>
      <c r="DC291">
        <f t="shared" si="86"/>
        <v>0</v>
      </c>
      <c r="DD291" t="s">
        <v>3</v>
      </c>
      <c r="DE291" t="s">
        <v>3</v>
      </c>
      <c r="DF291">
        <f t="shared" si="99"/>
        <v>0</v>
      </c>
      <c r="DG291">
        <f t="shared" si="90"/>
        <v>0</v>
      </c>
      <c r="DH291">
        <f t="shared" si="87"/>
        <v>0</v>
      </c>
      <c r="DI291">
        <f t="shared" si="88"/>
        <v>0</v>
      </c>
      <c r="DJ291">
        <f>DI291</f>
        <v>0</v>
      </c>
      <c r="DK291">
        <v>1</v>
      </c>
      <c r="DL291" t="s">
        <v>3</v>
      </c>
      <c r="DM291">
        <v>0</v>
      </c>
      <c r="DN291" t="s">
        <v>3</v>
      </c>
      <c r="DO291">
        <v>0</v>
      </c>
    </row>
    <row r="292" spans="1:119" x14ac:dyDescent="0.2">
      <c r="A292">
        <f>ROW(Source!A170)</f>
        <v>170</v>
      </c>
      <c r="B292">
        <v>85057682</v>
      </c>
      <c r="C292">
        <v>85061334</v>
      </c>
      <c r="D292">
        <v>77306545</v>
      </c>
      <c r="E292">
        <v>114</v>
      </c>
      <c r="F292">
        <v>1</v>
      </c>
      <c r="G292">
        <v>1</v>
      </c>
      <c r="H292">
        <v>1</v>
      </c>
      <c r="I292" t="s">
        <v>601</v>
      </c>
      <c r="J292" t="s">
        <v>3</v>
      </c>
      <c r="K292" t="s">
        <v>602</v>
      </c>
      <c r="L292">
        <v>1191</v>
      </c>
      <c r="N292">
        <v>1013</v>
      </c>
      <c r="O292" t="s">
        <v>593</v>
      </c>
      <c r="P292" t="s">
        <v>593</v>
      </c>
      <c r="Q292">
        <v>1</v>
      </c>
      <c r="W292">
        <v>0</v>
      </c>
      <c r="X292">
        <v>-1417349443</v>
      </c>
      <c r="Y292">
        <f t="shared" si="84"/>
        <v>1.54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1</v>
      </c>
      <c r="AJ292">
        <v>1</v>
      </c>
      <c r="AK292">
        <v>1</v>
      </c>
      <c r="AL292">
        <v>1</v>
      </c>
      <c r="AM292">
        <v>-2</v>
      </c>
      <c r="AN292">
        <v>0</v>
      </c>
      <c r="AO292">
        <v>0</v>
      </c>
      <c r="AP292">
        <v>1</v>
      </c>
      <c r="AQ292">
        <v>1</v>
      </c>
      <c r="AR292">
        <v>0</v>
      </c>
      <c r="AS292" t="s">
        <v>3</v>
      </c>
      <c r="AT292">
        <v>1.54</v>
      </c>
      <c r="AU292" t="s">
        <v>3</v>
      </c>
      <c r="AV292">
        <v>2</v>
      </c>
      <c r="AW292">
        <v>2</v>
      </c>
      <c r="AX292">
        <v>85061347</v>
      </c>
      <c r="AY292">
        <v>1</v>
      </c>
      <c r="AZ292">
        <v>0</v>
      </c>
      <c r="BA292">
        <v>292</v>
      </c>
      <c r="BB292">
        <v>1</v>
      </c>
      <c r="BC292">
        <v>0</v>
      </c>
      <c r="BD292">
        <v>0</v>
      </c>
      <c r="BE292">
        <v>0</v>
      </c>
      <c r="BF292">
        <v>0</v>
      </c>
      <c r="BG292">
        <v>0</v>
      </c>
      <c r="BH292">
        <v>0</v>
      </c>
      <c r="BI292">
        <v>0</v>
      </c>
      <c r="BJ292">
        <v>0</v>
      </c>
      <c r="BK292">
        <v>0</v>
      </c>
      <c r="BL292">
        <v>0</v>
      </c>
      <c r="BM292">
        <v>0</v>
      </c>
      <c r="BN292">
        <v>0</v>
      </c>
      <c r="BO292">
        <v>0</v>
      </c>
      <c r="BP292">
        <v>0</v>
      </c>
      <c r="BQ292">
        <v>0</v>
      </c>
      <c r="BR292">
        <v>0</v>
      </c>
      <c r="BS292">
        <v>0</v>
      </c>
      <c r="BT292">
        <v>0</v>
      </c>
      <c r="BU292">
        <v>0</v>
      </c>
      <c r="BV292">
        <v>0</v>
      </c>
      <c r="BW292">
        <v>0</v>
      </c>
      <c r="CV292">
        <v>0</v>
      </c>
      <c r="CW292">
        <v>0</v>
      </c>
      <c r="CX292">
        <f>ROUND(Y292*Source!I170,7)</f>
        <v>0</v>
      </c>
      <c r="CY292">
        <f>AD292</f>
        <v>0</v>
      </c>
      <c r="CZ292">
        <f>AH292</f>
        <v>0</v>
      </c>
      <c r="DA292">
        <f>AL292</f>
        <v>1</v>
      </c>
      <c r="DB292">
        <f t="shared" si="85"/>
        <v>0</v>
      </c>
      <c r="DC292">
        <f t="shared" si="86"/>
        <v>0</v>
      </c>
      <c r="DD292" t="s">
        <v>3</v>
      </c>
      <c r="DE292" t="s">
        <v>3</v>
      </c>
      <c r="DF292">
        <f t="shared" si="99"/>
        <v>0</v>
      </c>
      <c r="DG292">
        <f t="shared" si="90"/>
        <v>0</v>
      </c>
      <c r="DH292">
        <f t="shared" si="87"/>
        <v>0</v>
      </c>
      <c r="DI292">
        <f t="shared" si="88"/>
        <v>0</v>
      </c>
      <c r="DJ292">
        <f>DI292</f>
        <v>0</v>
      </c>
      <c r="DK292">
        <v>0</v>
      </c>
      <c r="DL292" t="s">
        <v>3</v>
      </c>
      <c r="DM292">
        <v>0</v>
      </c>
      <c r="DN292" t="s">
        <v>3</v>
      </c>
      <c r="DO292">
        <v>0</v>
      </c>
    </row>
    <row r="293" spans="1:119" x14ac:dyDescent="0.2">
      <c r="A293">
        <f>ROW(Source!A170)</f>
        <v>170</v>
      </c>
      <c r="B293">
        <v>85057682</v>
      </c>
      <c r="C293">
        <v>85061334</v>
      </c>
      <c r="D293">
        <v>77430988</v>
      </c>
      <c r="E293">
        <v>1</v>
      </c>
      <c r="F293">
        <v>1</v>
      </c>
      <c r="G293">
        <v>1</v>
      </c>
      <c r="H293">
        <v>2</v>
      </c>
      <c r="I293" t="s">
        <v>621</v>
      </c>
      <c r="J293" t="s">
        <v>622</v>
      </c>
      <c r="K293" t="s">
        <v>623</v>
      </c>
      <c r="L293">
        <v>1368</v>
      </c>
      <c r="N293">
        <v>1011</v>
      </c>
      <c r="O293" t="s">
        <v>606</v>
      </c>
      <c r="P293" t="s">
        <v>606</v>
      </c>
      <c r="Q293">
        <v>1</v>
      </c>
      <c r="W293">
        <v>0</v>
      </c>
      <c r="X293">
        <v>-468861091</v>
      </c>
      <c r="Y293">
        <f t="shared" si="84"/>
        <v>0.77</v>
      </c>
      <c r="AA293">
        <v>0</v>
      </c>
      <c r="AB293">
        <v>1626.29</v>
      </c>
      <c r="AC293">
        <v>1090.46</v>
      </c>
      <c r="AD293">
        <v>0</v>
      </c>
      <c r="AE293">
        <v>0</v>
      </c>
      <c r="AF293">
        <v>1626.29</v>
      </c>
      <c r="AG293">
        <v>1090.46</v>
      </c>
      <c r="AH293">
        <v>0</v>
      </c>
      <c r="AI293">
        <v>1</v>
      </c>
      <c r="AJ293">
        <v>1</v>
      </c>
      <c r="AK293">
        <v>1</v>
      </c>
      <c r="AL293">
        <v>1</v>
      </c>
      <c r="AM293">
        <v>-2</v>
      </c>
      <c r="AN293">
        <v>0</v>
      </c>
      <c r="AO293">
        <v>0</v>
      </c>
      <c r="AP293">
        <v>1</v>
      </c>
      <c r="AQ293">
        <v>1</v>
      </c>
      <c r="AR293">
        <v>0</v>
      </c>
      <c r="AS293" t="s">
        <v>3</v>
      </c>
      <c r="AT293">
        <v>0.77</v>
      </c>
      <c r="AU293" t="s">
        <v>3</v>
      </c>
      <c r="AV293">
        <v>1</v>
      </c>
      <c r="AW293">
        <v>2</v>
      </c>
      <c r="AX293">
        <v>85061348</v>
      </c>
      <c r="AY293">
        <v>1</v>
      </c>
      <c r="AZ293">
        <v>0</v>
      </c>
      <c r="BA293">
        <v>293</v>
      </c>
      <c r="BB293">
        <v>1</v>
      </c>
      <c r="BC293">
        <v>0</v>
      </c>
      <c r="BD293">
        <v>0</v>
      </c>
      <c r="BE293">
        <v>0</v>
      </c>
      <c r="BF293">
        <v>0</v>
      </c>
      <c r="BG293">
        <v>0</v>
      </c>
      <c r="BH293">
        <v>0</v>
      </c>
      <c r="BI293">
        <v>0</v>
      </c>
      <c r="BJ293">
        <v>0</v>
      </c>
      <c r="BK293">
        <v>1252.2433000000001</v>
      </c>
      <c r="BL293">
        <v>839.65420000000006</v>
      </c>
      <c r="BM293">
        <v>0</v>
      </c>
      <c r="BN293">
        <v>0</v>
      </c>
      <c r="BO293">
        <v>0.77</v>
      </c>
      <c r="BP293">
        <v>1</v>
      </c>
      <c r="BQ293">
        <v>0</v>
      </c>
      <c r="BR293">
        <v>1252.2433000000001</v>
      </c>
      <c r="BS293">
        <v>839.65420000000006</v>
      </c>
      <c r="BT293">
        <v>0</v>
      </c>
      <c r="BU293">
        <v>0</v>
      </c>
      <c r="BV293">
        <v>0.77</v>
      </c>
      <c r="BW293">
        <v>1</v>
      </c>
      <c r="CV293">
        <v>0</v>
      </c>
      <c r="CW293">
        <f>ROUND(Y293*Source!I170*DO293,7)</f>
        <v>0</v>
      </c>
      <c r="CX293">
        <f>ROUND(Y293*Source!I170,7)</f>
        <v>0</v>
      </c>
      <c r="CY293">
        <f>AB293</f>
        <v>1626.29</v>
      </c>
      <c r="CZ293">
        <f>AF293</f>
        <v>1626.29</v>
      </c>
      <c r="DA293">
        <f>AJ293</f>
        <v>1</v>
      </c>
      <c r="DB293">
        <f t="shared" si="85"/>
        <v>1252.24</v>
      </c>
      <c r="DC293">
        <f t="shared" si="86"/>
        <v>839.65</v>
      </c>
      <c r="DD293" t="s">
        <v>3</v>
      </c>
      <c r="DE293" t="s">
        <v>3</v>
      </c>
      <c r="DF293">
        <f t="shared" si="99"/>
        <v>0</v>
      </c>
      <c r="DG293">
        <f t="shared" si="90"/>
        <v>0</v>
      </c>
      <c r="DH293">
        <f t="shared" si="87"/>
        <v>0</v>
      </c>
      <c r="DI293">
        <f t="shared" si="88"/>
        <v>0</v>
      </c>
      <c r="DJ293">
        <f>DG293+DH293</f>
        <v>0</v>
      </c>
      <c r="DK293">
        <v>1</v>
      </c>
      <c r="DL293" t="s">
        <v>607</v>
      </c>
      <c r="DM293">
        <v>6</v>
      </c>
      <c r="DN293" t="s">
        <v>593</v>
      </c>
      <c r="DO293">
        <v>1</v>
      </c>
    </row>
    <row r="294" spans="1:119" x14ac:dyDescent="0.2">
      <c r="A294">
        <f>ROW(Source!A170)</f>
        <v>170</v>
      </c>
      <c r="B294">
        <v>85057682</v>
      </c>
      <c r="C294">
        <v>85061334</v>
      </c>
      <c r="D294">
        <v>77431879</v>
      </c>
      <c r="E294">
        <v>1</v>
      </c>
      <c r="F294">
        <v>1</v>
      </c>
      <c r="G294">
        <v>1</v>
      </c>
      <c r="H294">
        <v>2</v>
      </c>
      <c r="I294" t="s">
        <v>634</v>
      </c>
      <c r="J294" t="s">
        <v>635</v>
      </c>
      <c r="K294" t="s">
        <v>636</v>
      </c>
      <c r="L294">
        <v>1368</v>
      </c>
      <c r="N294">
        <v>1011</v>
      </c>
      <c r="O294" t="s">
        <v>606</v>
      </c>
      <c r="P294" t="s">
        <v>606</v>
      </c>
      <c r="Q294">
        <v>1</v>
      </c>
      <c r="W294">
        <v>0</v>
      </c>
      <c r="X294">
        <v>-1152394969</v>
      </c>
      <c r="Y294">
        <f t="shared" si="84"/>
        <v>0.77</v>
      </c>
      <c r="AA294">
        <v>0</v>
      </c>
      <c r="AB294">
        <v>641.70000000000005</v>
      </c>
      <c r="AC294">
        <v>811.79</v>
      </c>
      <c r="AD294">
        <v>0</v>
      </c>
      <c r="AE294">
        <v>0</v>
      </c>
      <c r="AF294">
        <v>641.70000000000005</v>
      </c>
      <c r="AG294">
        <v>811.79</v>
      </c>
      <c r="AH294">
        <v>0</v>
      </c>
      <c r="AI294">
        <v>1</v>
      </c>
      <c r="AJ294">
        <v>1</v>
      </c>
      <c r="AK294">
        <v>1</v>
      </c>
      <c r="AL294">
        <v>1</v>
      </c>
      <c r="AM294">
        <v>-2</v>
      </c>
      <c r="AN294">
        <v>0</v>
      </c>
      <c r="AO294">
        <v>0</v>
      </c>
      <c r="AP294">
        <v>1</v>
      </c>
      <c r="AQ294">
        <v>1</v>
      </c>
      <c r="AR294">
        <v>0</v>
      </c>
      <c r="AS294" t="s">
        <v>3</v>
      </c>
      <c r="AT294">
        <v>0.77</v>
      </c>
      <c r="AU294" t="s">
        <v>3</v>
      </c>
      <c r="AV294">
        <v>1</v>
      </c>
      <c r="AW294">
        <v>2</v>
      </c>
      <c r="AX294">
        <v>85061349</v>
      </c>
      <c r="AY294">
        <v>1</v>
      </c>
      <c r="AZ294">
        <v>0</v>
      </c>
      <c r="BA294">
        <v>294</v>
      </c>
      <c r="BB294">
        <v>1</v>
      </c>
      <c r="BC294">
        <v>0</v>
      </c>
      <c r="BD294">
        <v>0</v>
      </c>
      <c r="BE294">
        <v>0</v>
      </c>
      <c r="BF294">
        <v>0</v>
      </c>
      <c r="BG294">
        <v>0</v>
      </c>
      <c r="BH294">
        <v>0</v>
      </c>
      <c r="BI294">
        <v>0</v>
      </c>
      <c r="BJ294">
        <v>0</v>
      </c>
      <c r="BK294">
        <v>494.10900000000004</v>
      </c>
      <c r="BL294">
        <v>625.07830000000001</v>
      </c>
      <c r="BM294">
        <v>0</v>
      </c>
      <c r="BN294">
        <v>0</v>
      </c>
      <c r="BO294">
        <v>0.77</v>
      </c>
      <c r="BP294">
        <v>1</v>
      </c>
      <c r="BQ294">
        <v>0</v>
      </c>
      <c r="BR294">
        <v>494.10900000000004</v>
      </c>
      <c r="BS294">
        <v>625.07830000000001</v>
      </c>
      <c r="BT294">
        <v>0</v>
      </c>
      <c r="BU294">
        <v>0</v>
      </c>
      <c r="BV294">
        <v>0.77</v>
      </c>
      <c r="BW294">
        <v>1</v>
      </c>
      <c r="CV294">
        <v>0</v>
      </c>
      <c r="CW294">
        <f>ROUND(Y294*Source!I170*DO294,7)</f>
        <v>0</v>
      </c>
      <c r="CX294">
        <f>ROUND(Y294*Source!I170,7)</f>
        <v>0</v>
      </c>
      <c r="CY294">
        <f>AB294</f>
        <v>641.70000000000005</v>
      </c>
      <c r="CZ294">
        <f>AF294</f>
        <v>641.70000000000005</v>
      </c>
      <c r="DA294">
        <f>AJ294</f>
        <v>1</v>
      </c>
      <c r="DB294">
        <f t="shared" si="85"/>
        <v>494.11</v>
      </c>
      <c r="DC294">
        <f t="shared" si="86"/>
        <v>625.08000000000004</v>
      </c>
      <c r="DD294" t="s">
        <v>3</v>
      </c>
      <c r="DE294" t="s">
        <v>3</v>
      </c>
      <c r="DF294">
        <f t="shared" si="99"/>
        <v>0</v>
      </c>
      <c r="DG294">
        <f t="shared" ref="DG294:DG318" si="100">ROUND(ROUND(AF294,2)*CX294,2)</f>
        <v>0</v>
      </c>
      <c r="DH294">
        <f t="shared" si="87"/>
        <v>0</v>
      </c>
      <c r="DI294">
        <f t="shared" si="88"/>
        <v>0</v>
      </c>
      <c r="DJ294">
        <f>DG294+DH294</f>
        <v>0</v>
      </c>
      <c r="DK294">
        <v>1</v>
      </c>
      <c r="DL294" t="s">
        <v>630</v>
      </c>
      <c r="DM294">
        <v>4</v>
      </c>
      <c r="DN294" t="s">
        <v>593</v>
      </c>
      <c r="DO294">
        <v>1</v>
      </c>
    </row>
    <row r="295" spans="1:119" x14ac:dyDescent="0.2">
      <c r="A295">
        <f>ROW(Source!A170)</f>
        <v>170</v>
      </c>
      <c r="B295">
        <v>85057682</v>
      </c>
      <c r="C295">
        <v>85061334</v>
      </c>
      <c r="D295">
        <v>77432074</v>
      </c>
      <c r="E295">
        <v>1</v>
      </c>
      <c r="F295">
        <v>1</v>
      </c>
      <c r="G295">
        <v>1</v>
      </c>
      <c r="H295">
        <v>2</v>
      </c>
      <c r="I295" t="s">
        <v>663</v>
      </c>
      <c r="J295" t="s">
        <v>664</v>
      </c>
      <c r="K295" t="s">
        <v>665</v>
      </c>
      <c r="L295">
        <v>1368</v>
      </c>
      <c r="N295">
        <v>1011</v>
      </c>
      <c r="O295" t="s">
        <v>606</v>
      </c>
      <c r="P295" t="s">
        <v>606</v>
      </c>
      <c r="Q295">
        <v>1</v>
      </c>
      <c r="W295">
        <v>0</v>
      </c>
      <c r="X295">
        <v>-334821386</v>
      </c>
      <c r="Y295">
        <f t="shared" si="84"/>
        <v>4.9400000000000004</v>
      </c>
      <c r="AA295">
        <v>0</v>
      </c>
      <c r="AB295">
        <v>34.61</v>
      </c>
      <c r="AC295">
        <v>0</v>
      </c>
      <c r="AD295">
        <v>0</v>
      </c>
      <c r="AE295">
        <v>0</v>
      </c>
      <c r="AF295">
        <v>34.61</v>
      </c>
      <c r="AG295">
        <v>0</v>
      </c>
      <c r="AH295">
        <v>0</v>
      </c>
      <c r="AI295">
        <v>1</v>
      </c>
      <c r="AJ295">
        <v>1</v>
      </c>
      <c r="AK295">
        <v>1</v>
      </c>
      <c r="AL295">
        <v>1</v>
      </c>
      <c r="AM295">
        <v>-2</v>
      </c>
      <c r="AN295">
        <v>0</v>
      </c>
      <c r="AO295">
        <v>0</v>
      </c>
      <c r="AP295">
        <v>1</v>
      </c>
      <c r="AQ295">
        <v>1</v>
      </c>
      <c r="AR295">
        <v>0</v>
      </c>
      <c r="AS295" t="s">
        <v>3</v>
      </c>
      <c r="AT295">
        <v>4.9400000000000004</v>
      </c>
      <c r="AU295" t="s">
        <v>3</v>
      </c>
      <c r="AV295">
        <v>1</v>
      </c>
      <c r="AW295">
        <v>2</v>
      </c>
      <c r="AX295">
        <v>85061350</v>
      </c>
      <c r="AY295">
        <v>1</v>
      </c>
      <c r="AZ295">
        <v>0</v>
      </c>
      <c r="BA295">
        <v>295</v>
      </c>
      <c r="BB295">
        <v>1</v>
      </c>
      <c r="BC295">
        <v>0</v>
      </c>
      <c r="BD295">
        <v>0</v>
      </c>
      <c r="BE295">
        <v>0</v>
      </c>
      <c r="BF295">
        <v>0</v>
      </c>
      <c r="BG295">
        <v>0</v>
      </c>
      <c r="BH295">
        <v>0</v>
      </c>
      <c r="BI295">
        <v>0</v>
      </c>
      <c r="BJ295">
        <v>0</v>
      </c>
      <c r="BK295">
        <v>170.9734</v>
      </c>
      <c r="BL295">
        <v>0</v>
      </c>
      <c r="BM295">
        <v>0</v>
      </c>
      <c r="BN295">
        <v>0</v>
      </c>
      <c r="BO295">
        <v>0</v>
      </c>
      <c r="BP295">
        <v>1</v>
      </c>
      <c r="BQ295">
        <v>0</v>
      </c>
      <c r="BR295">
        <v>170.9734</v>
      </c>
      <c r="BS295">
        <v>0</v>
      </c>
      <c r="BT295">
        <v>0</v>
      </c>
      <c r="BU295">
        <v>0</v>
      </c>
      <c r="BV295">
        <v>0</v>
      </c>
      <c r="BW295">
        <v>1</v>
      </c>
      <c r="CV295">
        <v>0</v>
      </c>
      <c r="CW295">
        <f>ROUND(Y295*Source!I170*DO295,7)</f>
        <v>0</v>
      </c>
      <c r="CX295">
        <f>ROUND(Y295*Source!I170,7)</f>
        <v>0</v>
      </c>
      <c r="CY295">
        <f>AB295</f>
        <v>34.61</v>
      </c>
      <c r="CZ295">
        <f>AF295</f>
        <v>34.61</v>
      </c>
      <c r="DA295">
        <f>AJ295</f>
        <v>1</v>
      </c>
      <c r="DB295">
        <f t="shared" si="85"/>
        <v>170.97</v>
      </c>
      <c r="DC295">
        <f t="shared" si="86"/>
        <v>0</v>
      </c>
      <c r="DD295" t="s">
        <v>3</v>
      </c>
      <c r="DE295" t="s">
        <v>3</v>
      </c>
      <c r="DF295">
        <f t="shared" si="99"/>
        <v>0</v>
      </c>
      <c r="DG295">
        <f t="shared" si="100"/>
        <v>0</v>
      </c>
      <c r="DH295">
        <f t="shared" si="87"/>
        <v>0</v>
      </c>
      <c r="DI295">
        <f t="shared" si="88"/>
        <v>0</v>
      </c>
      <c r="DJ295">
        <f>DG295+DH295</f>
        <v>0</v>
      </c>
      <c r="DK295">
        <v>1</v>
      </c>
      <c r="DL295" t="s">
        <v>3</v>
      </c>
      <c r="DM295">
        <v>0</v>
      </c>
      <c r="DN295" t="s">
        <v>3</v>
      </c>
      <c r="DO295">
        <v>0</v>
      </c>
    </row>
    <row r="296" spans="1:119" x14ac:dyDescent="0.2">
      <c r="A296">
        <f>ROW(Source!A170)</f>
        <v>170</v>
      </c>
      <c r="B296">
        <v>85057682</v>
      </c>
      <c r="C296">
        <v>85061334</v>
      </c>
      <c r="D296">
        <v>77378046</v>
      </c>
      <c r="E296">
        <v>1</v>
      </c>
      <c r="F296">
        <v>1</v>
      </c>
      <c r="G296">
        <v>1</v>
      </c>
      <c r="H296">
        <v>3</v>
      </c>
      <c r="I296" t="s">
        <v>692</v>
      </c>
      <c r="J296" t="s">
        <v>693</v>
      </c>
      <c r="K296" t="s">
        <v>694</v>
      </c>
      <c r="L296">
        <v>1346</v>
      </c>
      <c r="N296">
        <v>1009</v>
      </c>
      <c r="O296" t="s">
        <v>86</v>
      </c>
      <c r="P296" t="s">
        <v>86</v>
      </c>
      <c r="Q296">
        <v>1</v>
      </c>
      <c r="W296">
        <v>0</v>
      </c>
      <c r="X296">
        <v>-706565792</v>
      </c>
      <c r="Y296">
        <f t="shared" si="84"/>
        <v>0.99</v>
      </c>
      <c r="AA296">
        <v>282.81</v>
      </c>
      <c r="AB296">
        <v>0</v>
      </c>
      <c r="AC296">
        <v>0</v>
      </c>
      <c r="AD296">
        <v>0</v>
      </c>
      <c r="AE296">
        <v>206.43</v>
      </c>
      <c r="AF296">
        <v>0</v>
      </c>
      <c r="AG296">
        <v>0</v>
      </c>
      <c r="AH296">
        <v>0</v>
      </c>
      <c r="AI296">
        <v>1.37</v>
      </c>
      <c r="AJ296">
        <v>1</v>
      </c>
      <c r="AK296">
        <v>1</v>
      </c>
      <c r="AL296">
        <v>1</v>
      </c>
      <c r="AM296">
        <v>2</v>
      </c>
      <c r="AN296">
        <v>0</v>
      </c>
      <c r="AO296">
        <v>0</v>
      </c>
      <c r="AP296">
        <v>1</v>
      </c>
      <c r="AQ296">
        <v>1</v>
      </c>
      <c r="AR296">
        <v>0</v>
      </c>
      <c r="AS296" t="s">
        <v>3</v>
      </c>
      <c r="AT296">
        <v>0.99</v>
      </c>
      <c r="AU296" t="s">
        <v>3</v>
      </c>
      <c r="AV296">
        <v>0</v>
      </c>
      <c r="AW296">
        <v>2</v>
      </c>
      <c r="AX296">
        <v>85061351</v>
      </c>
      <c r="AY296">
        <v>1</v>
      </c>
      <c r="AZ296">
        <v>0</v>
      </c>
      <c r="BA296">
        <v>296</v>
      </c>
      <c r="BB296">
        <v>1</v>
      </c>
      <c r="BC296">
        <v>0</v>
      </c>
      <c r="BD296">
        <v>0</v>
      </c>
      <c r="BE296">
        <v>0</v>
      </c>
      <c r="BF296">
        <v>0</v>
      </c>
      <c r="BG296">
        <v>0</v>
      </c>
      <c r="BH296">
        <v>0</v>
      </c>
      <c r="BI296">
        <v>0</v>
      </c>
      <c r="BJ296">
        <v>204.3657</v>
      </c>
      <c r="BK296">
        <v>0</v>
      </c>
      <c r="BL296">
        <v>0</v>
      </c>
      <c r="BM296">
        <v>0</v>
      </c>
      <c r="BN296">
        <v>0</v>
      </c>
      <c r="BO296">
        <v>0</v>
      </c>
      <c r="BP296">
        <v>1</v>
      </c>
      <c r="BQ296">
        <v>204.3657</v>
      </c>
      <c r="BR296">
        <v>0</v>
      </c>
      <c r="BS296">
        <v>0</v>
      </c>
      <c r="BT296">
        <v>0</v>
      </c>
      <c r="BU296">
        <v>0</v>
      </c>
      <c r="BV296">
        <v>0</v>
      </c>
      <c r="BW296">
        <v>1</v>
      </c>
      <c r="CV296">
        <v>0</v>
      </c>
      <c r="CW296">
        <v>0</v>
      </c>
      <c r="CX296">
        <f>ROUND(Y296*Source!I170,7)</f>
        <v>0</v>
      </c>
      <c r="CY296">
        <f t="shared" ref="CY296:CY301" si="101">AA296</f>
        <v>282.81</v>
      </c>
      <c r="CZ296">
        <f t="shared" ref="CZ296:CZ301" si="102">AE296</f>
        <v>206.43</v>
      </c>
      <c r="DA296">
        <f t="shared" ref="DA296:DA301" si="103">AI296</f>
        <v>1.37</v>
      </c>
      <c r="DB296">
        <f t="shared" si="85"/>
        <v>204.37</v>
      </c>
      <c r="DC296">
        <f t="shared" si="86"/>
        <v>0</v>
      </c>
      <c r="DD296" t="s">
        <v>3</v>
      </c>
      <c r="DE296" t="s">
        <v>3</v>
      </c>
      <c r="DF296">
        <f>ROUND(ROUND(AE296*AI296,2)*CX296,2)</f>
        <v>0</v>
      </c>
      <c r="DG296">
        <f t="shared" si="100"/>
        <v>0</v>
      </c>
      <c r="DH296">
        <f t="shared" si="87"/>
        <v>0</v>
      </c>
      <c r="DI296">
        <f t="shared" si="88"/>
        <v>0</v>
      </c>
      <c r="DJ296">
        <f t="shared" ref="DJ296:DJ301" si="104">DF296</f>
        <v>0</v>
      </c>
      <c r="DK296">
        <v>0</v>
      </c>
      <c r="DL296" t="s">
        <v>3</v>
      </c>
      <c r="DM296">
        <v>0</v>
      </c>
      <c r="DN296" t="s">
        <v>3</v>
      </c>
      <c r="DO296">
        <v>0</v>
      </c>
    </row>
    <row r="297" spans="1:119" x14ac:dyDescent="0.2">
      <c r="A297">
        <f>ROW(Source!A170)</f>
        <v>170</v>
      </c>
      <c r="B297">
        <v>85057682</v>
      </c>
      <c r="C297">
        <v>85061334</v>
      </c>
      <c r="D297">
        <v>77378078</v>
      </c>
      <c r="E297">
        <v>1</v>
      </c>
      <c r="F297">
        <v>1</v>
      </c>
      <c r="G297">
        <v>1</v>
      </c>
      <c r="H297">
        <v>3</v>
      </c>
      <c r="I297" t="s">
        <v>666</v>
      </c>
      <c r="J297" t="s">
        <v>667</v>
      </c>
      <c r="K297" t="s">
        <v>668</v>
      </c>
      <c r="L297">
        <v>1383</v>
      </c>
      <c r="N297">
        <v>1013</v>
      </c>
      <c r="O297" t="s">
        <v>669</v>
      </c>
      <c r="P297" t="s">
        <v>669</v>
      </c>
      <c r="Q297">
        <v>1</v>
      </c>
      <c r="W297">
        <v>0</v>
      </c>
      <c r="X297">
        <v>-2119218604</v>
      </c>
      <c r="Y297">
        <f t="shared" si="84"/>
        <v>2.5428000000000002</v>
      </c>
      <c r="AA297">
        <v>7.32</v>
      </c>
      <c r="AB297">
        <v>0</v>
      </c>
      <c r="AC297">
        <v>0</v>
      </c>
      <c r="AD297">
        <v>0</v>
      </c>
      <c r="AE297">
        <v>7.32</v>
      </c>
      <c r="AF297">
        <v>0</v>
      </c>
      <c r="AG297">
        <v>0</v>
      </c>
      <c r="AH297">
        <v>0</v>
      </c>
      <c r="AI297">
        <v>1</v>
      </c>
      <c r="AJ297">
        <v>1</v>
      </c>
      <c r="AK297">
        <v>1</v>
      </c>
      <c r="AL297">
        <v>1</v>
      </c>
      <c r="AM297">
        <v>-2</v>
      </c>
      <c r="AN297">
        <v>0</v>
      </c>
      <c r="AO297">
        <v>0</v>
      </c>
      <c r="AP297">
        <v>1</v>
      </c>
      <c r="AQ297">
        <v>1</v>
      </c>
      <c r="AR297">
        <v>0</v>
      </c>
      <c r="AS297" t="s">
        <v>3</v>
      </c>
      <c r="AT297">
        <v>2.5428000000000002</v>
      </c>
      <c r="AU297" t="s">
        <v>3</v>
      </c>
      <c r="AV297">
        <v>0</v>
      </c>
      <c r="AW297">
        <v>2</v>
      </c>
      <c r="AX297">
        <v>85061352</v>
      </c>
      <c r="AY297">
        <v>1</v>
      </c>
      <c r="AZ297">
        <v>0</v>
      </c>
      <c r="BA297">
        <v>297</v>
      </c>
      <c r="BB297">
        <v>1</v>
      </c>
      <c r="BC297">
        <v>0</v>
      </c>
      <c r="BD297">
        <v>0</v>
      </c>
      <c r="BE297">
        <v>0</v>
      </c>
      <c r="BF297">
        <v>0</v>
      </c>
      <c r="BG297">
        <v>0</v>
      </c>
      <c r="BH297">
        <v>0</v>
      </c>
      <c r="BI297">
        <v>0</v>
      </c>
      <c r="BJ297">
        <v>18.613296000000002</v>
      </c>
      <c r="BK297">
        <v>0</v>
      </c>
      <c r="BL297">
        <v>0</v>
      </c>
      <c r="BM297">
        <v>0</v>
      </c>
      <c r="BN297">
        <v>0</v>
      </c>
      <c r="BO297">
        <v>0</v>
      </c>
      <c r="BP297">
        <v>1</v>
      </c>
      <c r="BQ297">
        <v>18.613296000000002</v>
      </c>
      <c r="BR297">
        <v>0</v>
      </c>
      <c r="BS297">
        <v>0</v>
      </c>
      <c r="BT297">
        <v>0</v>
      </c>
      <c r="BU297">
        <v>0</v>
      </c>
      <c r="BV297">
        <v>0</v>
      </c>
      <c r="BW297">
        <v>1</v>
      </c>
      <c r="CV297">
        <v>0</v>
      </c>
      <c r="CW297">
        <v>0</v>
      </c>
      <c r="CX297">
        <f>ROUND(Y297*Source!I170,7)</f>
        <v>0</v>
      </c>
      <c r="CY297">
        <f t="shared" si="101"/>
        <v>7.32</v>
      </c>
      <c r="CZ297">
        <f t="shared" si="102"/>
        <v>7.32</v>
      </c>
      <c r="DA297">
        <f t="shared" si="103"/>
        <v>1</v>
      </c>
      <c r="DB297">
        <f t="shared" si="85"/>
        <v>18.61</v>
      </c>
      <c r="DC297">
        <f t="shared" si="86"/>
        <v>0</v>
      </c>
      <c r="DD297" t="s">
        <v>3</v>
      </c>
      <c r="DE297" t="s">
        <v>3</v>
      </c>
      <c r="DF297">
        <f>ROUND(ROUND(AE297,2)*CX297,2)</f>
        <v>0</v>
      </c>
      <c r="DG297">
        <f t="shared" si="100"/>
        <v>0</v>
      </c>
      <c r="DH297">
        <f t="shared" si="87"/>
        <v>0</v>
      </c>
      <c r="DI297">
        <f t="shared" si="88"/>
        <v>0</v>
      </c>
      <c r="DJ297">
        <f t="shared" si="104"/>
        <v>0</v>
      </c>
      <c r="DK297">
        <v>1</v>
      </c>
      <c r="DL297" t="s">
        <v>3</v>
      </c>
      <c r="DM297">
        <v>0</v>
      </c>
      <c r="DN297" t="s">
        <v>3</v>
      </c>
      <c r="DO297">
        <v>0</v>
      </c>
    </row>
    <row r="298" spans="1:119" x14ac:dyDescent="0.2">
      <c r="A298">
        <f>ROW(Source!A170)</f>
        <v>170</v>
      </c>
      <c r="B298">
        <v>85057682</v>
      </c>
      <c r="C298">
        <v>85061334</v>
      </c>
      <c r="D298">
        <v>77378830</v>
      </c>
      <c r="E298">
        <v>1</v>
      </c>
      <c r="F298">
        <v>1</v>
      </c>
      <c r="G298">
        <v>1</v>
      </c>
      <c r="H298">
        <v>3</v>
      </c>
      <c r="I298" t="s">
        <v>670</v>
      </c>
      <c r="J298" t="s">
        <v>671</v>
      </c>
      <c r="K298" t="s">
        <v>672</v>
      </c>
      <c r="L298">
        <v>1346</v>
      </c>
      <c r="N298">
        <v>1009</v>
      </c>
      <c r="O298" t="s">
        <v>86</v>
      </c>
      <c r="P298" t="s">
        <v>86</v>
      </c>
      <c r="Q298">
        <v>1</v>
      </c>
      <c r="W298">
        <v>0</v>
      </c>
      <c r="X298">
        <v>212334824</v>
      </c>
      <c r="Y298">
        <f t="shared" si="84"/>
        <v>3</v>
      </c>
      <c r="AA298">
        <v>121.39</v>
      </c>
      <c r="AB298">
        <v>0</v>
      </c>
      <c r="AC298">
        <v>0</v>
      </c>
      <c r="AD298">
        <v>0</v>
      </c>
      <c r="AE298">
        <v>155.63</v>
      </c>
      <c r="AF298">
        <v>0</v>
      </c>
      <c r="AG298">
        <v>0</v>
      </c>
      <c r="AH298">
        <v>0</v>
      </c>
      <c r="AI298">
        <v>0.78</v>
      </c>
      <c r="AJ298">
        <v>1</v>
      </c>
      <c r="AK298">
        <v>1</v>
      </c>
      <c r="AL298">
        <v>1</v>
      </c>
      <c r="AM298">
        <v>2</v>
      </c>
      <c r="AN298">
        <v>0</v>
      </c>
      <c r="AO298">
        <v>0</v>
      </c>
      <c r="AP298">
        <v>1</v>
      </c>
      <c r="AQ298">
        <v>1</v>
      </c>
      <c r="AR298">
        <v>0</v>
      </c>
      <c r="AS298" t="s">
        <v>3</v>
      </c>
      <c r="AT298">
        <v>3</v>
      </c>
      <c r="AU298" t="s">
        <v>3</v>
      </c>
      <c r="AV298">
        <v>0</v>
      </c>
      <c r="AW298">
        <v>2</v>
      </c>
      <c r="AX298">
        <v>85061353</v>
      </c>
      <c r="AY298">
        <v>1</v>
      </c>
      <c r="AZ298">
        <v>0</v>
      </c>
      <c r="BA298">
        <v>298</v>
      </c>
      <c r="BB298">
        <v>1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0</v>
      </c>
      <c r="BI298">
        <v>0</v>
      </c>
      <c r="BJ298">
        <v>466.89</v>
      </c>
      <c r="BK298">
        <v>0</v>
      </c>
      <c r="BL298">
        <v>0</v>
      </c>
      <c r="BM298">
        <v>0</v>
      </c>
      <c r="BN298">
        <v>0</v>
      </c>
      <c r="BO298">
        <v>0</v>
      </c>
      <c r="BP298">
        <v>1</v>
      </c>
      <c r="BQ298">
        <v>466.89</v>
      </c>
      <c r="BR298">
        <v>0</v>
      </c>
      <c r="BS298">
        <v>0</v>
      </c>
      <c r="BT298">
        <v>0</v>
      </c>
      <c r="BU298">
        <v>0</v>
      </c>
      <c r="BV298">
        <v>0</v>
      </c>
      <c r="BW298">
        <v>1</v>
      </c>
      <c r="CV298">
        <v>0</v>
      </c>
      <c r="CW298">
        <v>0</v>
      </c>
      <c r="CX298">
        <f>ROUND(Y298*Source!I170,7)</f>
        <v>0</v>
      </c>
      <c r="CY298">
        <f t="shared" si="101"/>
        <v>121.39</v>
      </c>
      <c r="CZ298">
        <f t="shared" si="102"/>
        <v>155.63</v>
      </c>
      <c r="DA298">
        <f t="shared" si="103"/>
        <v>0.78</v>
      </c>
      <c r="DB298">
        <f t="shared" si="85"/>
        <v>466.89</v>
      </c>
      <c r="DC298">
        <f t="shared" si="86"/>
        <v>0</v>
      </c>
      <c r="DD298" t="s">
        <v>3</v>
      </c>
      <c r="DE298" t="s">
        <v>3</v>
      </c>
      <c r="DF298">
        <f>ROUND(ROUND(AE298*AI298,2)*CX298,2)</f>
        <v>0</v>
      </c>
      <c r="DG298">
        <f t="shared" si="100"/>
        <v>0</v>
      </c>
      <c r="DH298">
        <f t="shared" si="87"/>
        <v>0</v>
      </c>
      <c r="DI298">
        <f t="shared" si="88"/>
        <v>0</v>
      </c>
      <c r="DJ298">
        <f t="shared" si="104"/>
        <v>0</v>
      </c>
      <c r="DK298">
        <v>0</v>
      </c>
      <c r="DL298" t="s">
        <v>3</v>
      </c>
      <c r="DM298">
        <v>0</v>
      </c>
      <c r="DN298" t="s">
        <v>3</v>
      </c>
      <c r="DO298">
        <v>0</v>
      </c>
    </row>
    <row r="299" spans="1:119" x14ac:dyDescent="0.2">
      <c r="A299">
        <f>ROW(Source!A170)</f>
        <v>170</v>
      </c>
      <c r="B299">
        <v>85057682</v>
      </c>
      <c r="C299">
        <v>85061334</v>
      </c>
      <c r="D299">
        <v>77379563</v>
      </c>
      <c r="E299">
        <v>1</v>
      </c>
      <c r="F299">
        <v>1</v>
      </c>
      <c r="G299">
        <v>1</v>
      </c>
      <c r="H299">
        <v>3</v>
      </c>
      <c r="I299" t="s">
        <v>695</v>
      </c>
      <c r="J299" t="s">
        <v>696</v>
      </c>
      <c r="K299" t="s">
        <v>697</v>
      </c>
      <c r="L299">
        <v>1348</v>
      </c>
      <c r="N299">
        <v>1009</v>
      </c>
      <c r="O299" t="s">
        <v>94</v>
      </c>
      <c r="P299" t="s">
        <v>94</v>
      </c>
      <c r="Q299">
        <v>1000</v>
      </c>
      <c r="W299">
        <v>0</v>
      </c>
      <c r="X299">
        <v>386156082</v>
      </c>
      <c r="Y299">
        <f t="shared" si="84"/>
        <v>1.5499999999999999E-3</v>
      </c>
      <c r="AA299">
        <v>164353.74</v>
      </c>
      <c r="AB299">
        <v>0</v>
      </c>
      <c r="AC299">
        <v>0</v>
      </c>
      <c r="AD299">
        <v>0</v>
      </c>
      <c r="AE299">
        <v>127406</v>
      </c>
      <c r="AF299">
        <v>0</v>
      </c>
      <c r="AG299">
        <v>0</v>
      </c>
      <c r="AH299">
        <v>0</v>
      </c>
      <c r="AI299">
        <v>1.29</v>
      </c>
      <c r="AJ299">
        <v>1</v>
      </c>
      <c r="AK299">
        <v>1</v>
      </c>
      <c r="AL299">
        <v>1</v>
      </c>
      <c r="AM299">
        <v>2</v>
      </c>
      <c r="AN299">
        <v>0</v>
      </c>
      <c r="AO299">
        <v>0</v>
      </c>
      <c r="AP299">
        <v>1</v>
      </c>
      <c r="AQ299">
        <v>1</v>
      </c>
      <c r="AR299">
        <v>0</v>
      </c>
      <c r="AS299" t="s">
        <v>3</v>
      </c>
      <c r="AT299">
        <v>1.5499999999999999E-3</v>
      </c>
      <c r="AU299" t="s">
        <v>3</v>
      </c>
      <c r="AV299">
        <v>0</v>
      </c>
      <c r="AW299">
        <v>2</v>
      </c>
      <c r="AX299">
        <v>85061354</v>
      </c>
      <c r="AY299">
        <v>1</v>
      </c>
      <c r="AZ299">
        <v>0</v>
      </c>
      <c r="BA299">
        <v>299</v>
      </c>
      <c r="BB299">
        <v>1</v>
      </c>
      <c r="BC299">
        <v>0</v>
      </c>
      <c r="BD299">
        <v>0</v>
      </c>
      <c r="BE299">
        <v>0</v>
      </c>
      <c r="BF299">
        <v>0</v>
      </c>
      <c r="BG299">
        <v>0</v>
      </c>
      <c r="BH299">
        <v>0</v>
      </c>
      <c r="BI299">
        <v>0</v>
      </c>
      <c r="BJ299">
        <v>197.47929999999999</v>
      </c>
      <c r="BK299">
        <v>0</v>
      </c>
      <c r="BL299">
        <v>0</v>
      </c>
      <c r="BM299">
        <v>0</v>
      </c>
      <c r="BN299">
        <v>0</v>
      </c>
      <c r="BO299">
        <v>0</v>
      </c>
      <c r="BP299">
        <v>1</v>
      </c>
      <c r="BQ299">
        <v>197.47929999999999</v>
      </c>
      <c r="BR299">
        <v>0</v>
      </c>
      <c r="BS299">
        <v>0</v>
      </c>
      <c r="BT299">
        <v>0</v>
      </c>
      <c r="BU299">
        <v>0</v>
      </c>
      <c r="BV299">
        <v>0</v>
      </c>
      <c r="BW299">
        <v>1</v>
      </c>
      <c r="CV299">
        <v>0</v>
      </c>
      <c r="CW299">
        <v>0</v>
      </c>
      <c r="CX299">
        <f>ROUND(Y299*Source!I170,7)</f>
        <v>0</v>
      </c>
      <c r="CY299">
        <f t="shared" si="101"/>
        <v>164353.74</v>
      </c>
      <c r="CZ299">
        <f t="shared" si="102"/>
        <v>127406</v>
      </c>
      <c r="DA299">
        <f t="shared" si="103"/>
        <v>1.29</v>
      </c>
      <c r="DB299">
        <f t="shared" si="85"/>
        <v>197.48</v>
      </c>
      <c r="DC299">
        <f t="shared" si="86"/>
        <v>0</v>
      </c>
      <c r="DD299" t="s">
        <v>3</v>
      </c>
      <c r="DE299" t="s">
        <v>3</v>
      </c>
      <c r="DF299">
        <f>ROUND(ROUND(AE299*AI299,2)*CX299,2)</f>
        <v>0</v>
      </c>
      <c r="DG299">
        <f t="shared" si="100"/>
        <v>0</v>
      </c>
      <c r="DH299">
        <f t="shared" si="87"/>
        <v>0</v>
      </c>
      <c r="DI299">
        <f t="shared" si="88"/>
        <v>0</v>
      </c>
      <c r="DJ299">
        <f t="shared" si="104"/>
        <v>0</v>
      </c>
      <c r="DK299">
        <v>0</v>
      </c>
      <c r="DL299" t="s">
        <v>3</v>
      </c>
      <c r="DM299">
        <v>0</v>
      </c>
      <c r="DN299" t="s">
        <v>3</v>
      </c>
      <c r="DO299">
        <v>0</v>
      </c>
    </row>
    <row r="300" spans="1:119" x14ac:dyDescent="0.2">
      <c r="A300">
        <f>ROW(Source!A170)</f>
        <v>170</v>
      </c>
      <c r="B300">
        <v>85057682</v>
      </c>
      <c r="C300">
        <v>85061334</v>
      </c>
      <c r="D300">
        <v>77397226</v>
      </c>
      <c r="E300">
        <v>1</v>
      </c>
      <c r="F300">
        <v>1</v>
      </c>
      <c r="G300">
        <v>1</v>
      </c>
      <c r="H300">
        <v>3</v>
      </c>
      <c r="I300" t="s">
        <v>682</v>
      </c>
      <c r="J300" t="s">
        <v>683</v>
      </c>
      <c r="K300" t="s">
        <v>684</v>
      </c>
      <c r="L300">
        <v>1346</v>
      </c>
      <c r="N300">
        <v>1009</v>
      </c>
      <c r="O300" t="s">
        <v>86</v>
      </c>
      <c r="P300" t="s">
        <v>86</v>
      </c>
      <c r="Q300">
        <v>1</v>
      </c>
      <c r="W300">
        <v>0</v>
      </c>
      <c r="X300">
        <v>790403873</v>
      </c>
      <c r="Y300">
        <f t="shared" si="84"/>
        <v>0.1</v>
      </c>
      <c r="AA300">
        <v>115.03</v>
      </c>
      <c r="AB300">
        <v>0</v>
      </c>
      <c r="AC300">
        <v>0</v>
      </c>
      <c r="AD300">
        <v>0</v>
      </c>
      <c r="AE300">
        <v>79.88</v>
      </c>
      <c r="AF300">
        <v>0</v>
      </c>
      <c r="AG300">
        <v>0</v>
      </c>
      <c r="AH300">
        <v>0</v>
      </c>
      <c r="AI300">
        <v>1.44</v>
      </c>
      <c r="AJ300">
        <v>1</v>
      </c>
      <c r="AK300">
        <v>1</v>
      </c>
      <c r="AL300">
        <v>1</v>
      </c>
      <c r="AM300">
        <v>2</v>
      </c>
      <c r="AN300">
        <v>0</v>
      </c>
      <c r="AO300">
        <v>0</v>
      </c>
      <c r="AP300">
        <v>1</v>
      </c>
      <c r="AQ300">
        <v>1</v>
      </c>
      <c r="AR300">
        <v>0</v>
      </c>
      <c r="AS300" t="s">
        <v>3</v>
      </c>
      <c r="AT300">
        <v>0.1</v>
      </c>
      <c r="AU300" t="s">
        <v>3</v>
      </c>
      <c r="AV300">
        <v>0</v>
      </c>
      <c r="AW300">
        <v>2</v>
      </c>
      <c r="AX300">
        <v>85061355</v>
      </c>
      <c r="AY300">
        <v>1</v>
      </c>
      <c r="AZ300">
        <v>0</v>
      </c>
      <c r="BA300">
        <v>300</v>
      </c>
      <c r="BB300">
        <v>1</v>
      </c>
      <c r="BC300">
        <v>0</v>
      </c>
      <c r="BD300">
        <v>0</v>
      </c>
      <c r="BE300">
        <v>0</v>
      </c>
      <c r="BF300">
        <v>0</v>
      </c>
      <c r="BG300">
        <v>0</v>
      </c>
      <c r="BH300">
        <v>0</v>
      </c>
      <c r="BI300">
        <v>0</v>
      </c>
      <c r="BJ300">
        <v>7.9879999999999995</v>
      </c>
      <c r="BK300">
        <v>0</v>
      </c>
      <c r="BL300">
        <v>0</v>
      </c>
      <c r="BM300">
        <v>0</v>
      </c>
      <c r="BN300">
        <v>0</v>
      </c>
      <c r="BO300">
        <v>0</v>
      </c>
      <c r="BP300">
        <v>1</v>
      </c>
      <c r="BQ300">
        <v>7.9879999999999995</v>
      </c>
      <c r="BR300">
        <v>0</v>
      </c>
      <c r="BS300">
        <v>0</v>
      </c>
      <c r="BT300">
        <v>0</v>
      </c>
      <c r="BU300">
        <v>0</v>
      </c>
      <c r="BV300">
        <v>0</v>
      </c>
      <c r="BW300">
        <v>1</v>
      </c>
      <c r="CV300">
        <v>0</v>
      </c>
      <c r="CW300">
        <v>0</v>
      </c>
      <c r="CX300">
        <f>ROUND(Y300*Source!I170,7)</f>
        <v>0</v>
      </c>
      <c r="CY300">
        <f t="shared" si="101"/>
        <v>115.03</v>
      </c>
      <c r="CZ300">
        <f t="shared" si="102"/>
        <v>79.88</v>
      </c>
      <c r="DA300">
        <f t="shared" si="103"/>
        <v>1.44</v>
      </c>
      <c r="DB300">
        <f t="shared" si="85"/>
        <v>7.99</v>
      </c>
      <c r="DC300">
        <f t="shared" si="86"/>
        <v>0</v>
      </c>
      <c r="DD300" t="s">
        <v>3</v>
      </c>
      <c r="DE300" t="s">
        <v>3</v>
      </c>
      <c r="DF300">
        <f>ROUND(ROUND(AE300*AI300,2)*CX300,2)</f>
        <v>0</v>
      </c>
      <c r="DG300">
        <f t="shared" si="100"/>
        <v>0</v>
      </c>
      <c r="DH300">
        <f t="shared" si="87"/>
        <v>0</v>
      </c>
      <c r="DI300">
        <f t="shared" si="88"/>
        <v>0</v>
      </c>
      <c r="DJ300">
        <f t="shared" si="104"/>
        <v>0</v>
      </c>
      <c r="DK300">
        <v>0</v>
      </c>
      <c r="DL300" t="s">
        <v>3</v>
      </c>
      <c r="DM300">
        <v>0</v>
      </c>
      <c r="DN300" t="s">
        <v>3</v>
      </c>
      <c r="DO300">
        <v>0</v>
      </c>
    </row>
    <row r="301" spans="1:119" x14ac:dyDescent="0.2">
      <c r="A301">
        <f>ROW(Source!A170)</f>
        <v>170</v>
      </c>
      <c r="B301">
        <v>85057682</v>
      </c>
      <c r="C301">
        <v>85061334</v>
      </c>
      <c r="D301">
        <v>77312233</v>
      </c>
      <c r="E301">
        <v>114</v>
      </c>
      <c r="F301">
        <v>1</v>
      </c>
      <c r="G301">
        <v>1</v>
      </c>
      <c r="H301">
        <v>3</v>
      </c>
      <c r="I301" t="s">
        <v>150</v>
      </c>
      <c r="J301" t="s">
        <v>3</v>
      </c>
      <c r="K301" t="s">
        <v>151</v>
      </c>
      <c r="L301">
        <v>3277935</v>
      </c>
      <c r="N301">
        <v>1013</v>
      </c>
      <c r="O301" t="s">
        <v>152</v>
      </c>
      <c r="P301" t="s">
        <v>152</v>
      </c>
      <c r="Q301">
        <v>1</v>
      </c>
      <c r="W301">
        <v>0</v>
      </c>
      <c r="X301">
        <v>274903907</v>
      </c>
      <c r="Y301">
        <f t="shared" si="84"/>
        <v>2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1</v>
      </c>
      <c r="AJ301">
        <v>1</v>
      </c>
      <c r="AK301">
        <v>1</v>
      </c>
      <c r="AL301">
        <v>1</v>
      </c>
      <c r="AM301">
        <v>-2</v>
      </c>
      <c r="AN301">
        <v>0</v>
      </c>
      <c r="AO301">
        <v>0</v>
      </c>
      <c r="AP301">
        <v>0</v>
      </c>
      <c r="AQ301">
        <v>0</v>
      </c>
      <c r="AR301">
        <v>0</v>
      </c>
      <c r="AS301" t="s">
        <v>3</v>
      </c>
      <c r="AT301">
        <v>2</v>
      </c>
      <c r="AU301" t="s">
        <v>3</v>
      </c>
      <c r="AV301">
        <v>0</v>
      </c>
      <c r="AW301">
        <v>2</v>
      </c>
      <c r="AX301">
        <v>85061356</v>
      </c>
      <c r="AY301">
        <v>1</v>
      </c>
      <c r="AZ301">
        <v>0</v>
      </c>
      <c r="BA301">
        <v>301</v>
      </c>
      <c r="BB301">
        <v>0</v>
      </c>
      <c r="BC301">
        <v>0</v>
      </c>
      <c r="BD301">
        <v>0</v>
      </c>
      <c r="BE301">
        <v>0</v>
      </c>
      <c r="BF301">
        <v>0</v>
      </c>
      <c r="BG301">
        <v>0</v>
      </c>
      <c r="BH301">
        <v>0</v>
      </c>
      <c r="BI301">
        <v>0</v>
      </c>
      <c r="BJ301">
        <v>0</v>
      </c>
      <c r="BK301">
        <v>0</v>
      </c>
      <c r="BL301">
        <v>0</v>
      </c>
      <c r="BM301">
        <v>0</v>
      </c>
      <c r="BN301">
        <v>0</v>
      </c>
      <c r="BO301">
        <v>0</v>
      </c>
      <c r="BP301">
        <v>0</v>
      </c>
      <c r="BQ301">
        <v>0</v>
      </c>
      <c r="BR301">
        <v>0</v>
      </c>
      <c r="BS301">
        <v>0</v>
      </c>
      <c r="BT301">
        <v>0</v>
      </c>
      <c r="BU301">
        <v>0</v>
      </c>
      <c r="BV301">
        <v>0</v>
      </c>
      <c r="BW301">
        <v>0</v>
      </c>
      <c r="CV301">
        <v>0</v>
      </c>
      <c r="CW301">
        <v>0</v>
      </c>
      <c r="CX301">
        <f>ROUND(Y301*Source!I170,7)</f>
        <v>0</v>
      </c>
      <c r="CY301">
        <f t="shared" si="101"/>
        <v>0</v>
      </c>
      <c r="CZ301">
        <f t="shared" si="102"/>
        <v>0</v>
      </c>
      <c r="DA301">
        <f t="shared" si="103"/>
        <v>1</v>
      </c>
      <c r="DB301">
        <f t="shared" si="85"/>
        <v>0</v>
      </c>
      <c r="DC301">
        <f t="shared" si="86"/>
        <v>0</v>
      </c>
      <c r="DD301" t="s">
        <v>3</v>
      </c>
      <c r="DE301" t="s">
        <v>3</v>
      </c>
      <c r="DF301">
        <f t="shared" ref="DF301:DF306" si="105">ROUND(ROUND(AE301,2)*CX301,2)</f>
        <v>0</v>
      </c>
      <c r="DG301">
        <f t="shared" si="100"/>
        <v>0</v>
      </c>
      <c r="DH301">
        <f t="shared" si="87"/>
        <v>0</v>
      </c>
      <c r="DI301">
        <f t="shared" si="88"/>
        <v>0</v>
      </c>
      <c r="DJ301">
        <f t="shared" si="104"/>
        <v>0</v>
      </c>
      <c r="DK301">
        <v>0</v>
      </c>
      <c r="DL301" t="s">
        <v>3</v>
      </c>
      <c r="DM301">
        <v>0</v>
      </c>
      <c r="DN301" t="s">
        <v>3</v>
      </c>
      <c r="DO301">
        <v>0</v>
      </c>
    </row>
    <row r="302" spans="1:119" x14ac:dyDescent="0.2">
      <c r="A302">
        <f>ROW(Source!A171)</f>
        <v>171</v>
      </c>
      <c r="B302">
        <v>85057623</v>
      </c>
      <c r="C302">
        <v>85061334</v>
      </c>
      <c r="D302">
        <v>77306368</v>
      </c>
      <c r="E302">
        <v>114</v>
      </c>
      <c r="F302">
        <v>1</v>
      </c>
      <c r="G302">
        <v>1</v>
      </c>
      <c r="H302">
        <v>1</v>
      </c>
      <c r="I302" t="s">
        <v>661</v>
      </c>
      <c r="J302" t="s">
        <v>3</v>
      </c>
      <c r="K302" t="s">
        <v>662</v>
      </c>
      <c r="L302">
        <v>1191</v>
      </c>
      <c r="N302">
        <v>1013</v>
      </c>
      <c r="O302" t="s">
        <v>593</v>
      </c>
      <c r="P302" t="s">
        <v>593</v>
      </c>
      <c r="Q302">
        <v>1</v>
      </c>
      <c r="W302">
        <v>0</v>
      </c>
      <c r="X302">
        <v>44848675</v>
      </c>
      <c r="Y302">
        <f t="shared" si="84"/>
        <v>41.12</v>
      </c>
      <c r="AA302">
        <v>0</v>
      </c>
      <c r="AB302">
        <v>0</v>
      </c>
      <c r="AC302">
        <v>0</v>
      </c>
      <c r="AD302">
        <v>793.61</v>
      </c>
      <c r="AE302">
        <v>0</v>
      </c>
      <c r="AF302">
        <v>0</v>
      </c>
      <c r="AG302">
        <v>0</v>
      </c>
      <c r="AH302">
        <v>793.61</v>
      </c>
      <c r="AI302">
        <v>1</v>
      </c>
      <c r="AJ302">
        <v>1</v>
      </c>
      <c r="AK302">
        <v>1</v>
      </c>
      <c r="AL302">
        <v>1</v>
      </c>
      <c r="AM302">
        <v>-2</v>
      </c>
      <c r="AN302">
        <v>0</v>
      </c>
      <c r="AO302">
        <v>0</v>
      </c>
      <c r="AP302">
        <v>1</v>
      </c>
      <c r="AQ302">
        <v>1</v>
      </c>
      <c r="AR302">
        <v>0</v>
      </c>
      <c r="AS302" t="s">
        <v>3</v>
      </c>
      <c r="AT302">
        <v>41.12</v>
      </c>
      <c r="AU302" t="s">
        <v>3</v>
      </c>
      <c r="AV302">
        <v>1</v>
      </c>
      <c r="AW302">
        <v>2</v>
      </c>
      <c r="AX302">
        <v>85061346</v>
      </c>
      <c r="AY302">
        <v>2</v>
      </c>
      <c r="AZ302">
        <v>131072</v>
      </c>
      <c r="BA302">
        <v>302</v>
      </c>
      <c r="BB302">
        <v>1</v>
      </c>
      <c r="BC302">
        <v>0</v>
      </c>
      <c r="BD302">
        <v>0</v>
      </c>
      <c r="BE302">
        <v>0</v>
      </c>
      <c r="BF302">
        <v>0</v>
      </c>
      <c r="BG302">
        <v>0</v>
      </c>
      <c r="BH302">
        <v>0</v>
      </c>
      <c r="BI302">
        <v>0</v>
      </c>
      <c r="BJ302">
        <v>0</v>
      </c>
      <c r="BK302">
        <v>0</v>
      </c>
      <c r="BL302">
        <v>0</v>
      </c>
      <c r="BM302">
        <v>32633.243199999997</v>
      </c>
      <c r="BN302">
        <v>41.12</v>
      </c>
      <c r="BO302">
        <v>0</v>
      </c>
      <c r="BP302">
        <v>1</v>
      </c>
      <c r="BQ302">
        <v>0</v>
      </c>
      <c r="BR302">
        <v>0</v>
      </c>
      <c r="BS302">
        <v>0</v>
      </c>
      <c r="BT302">
        <v>32633.243199999997</v>
      </c>
      <c r="BU302">
        <v>41.12</v>
      </c>
      <c r="BV302">
        <v>0</v>
      </c>
      <c r="BW302">
        <v>1</v>
      </c>
      <c r="CU302">
        <f>ROUND(AT302*Source!I171*AH302*AL302,2)</f>
        <v>0</v>
      </c>
      <c r="CV302">
        <f>ROUND(Y302*Source!I171,7)</f>
        <v>0</v>
      </c>
      <c r="CW302">
        <v>0</v>
      </c>
      <c r="CX302">
        <f>ROUND(Y302*Source!I171,7)</f>
        <v>0</v>
      </c>
      <c r="CY302">
        <f>AD302</f>
        <v>793.61</v>
      </c>
      <c r="CZ302">
        <f>AH302</f>
        <v>793.61</v>
      </c>
      <c r="DA302">
        <f>AL302</f>
        <v>1</v>
      </c>
      <c r="DB302">
        <f t="shared" si="85"/>
        <v>32633.24</v>
      </c>
      <c r="DC302">
        <f t="shared" si="86"/>
        <v>0</v>
      </c>
      <c r="DD302" t="s">
        <v>3</v>
      </c>
      <c r="DE302" t="s">
        <v>3</v>
      </c>
      <c r="DF302">
        <f t="shared" si="105"/>
        <v>0</v>
      </c>
      <c r="DG302">
        <f t="shared" si="100"/>
        <v>0</v>
      </c>
      <c r="DH302">
        <f t="shared" si="87"/>
        <v>0</v>
      </c>
      <c r="DI302">
        <f t="shared" si="88"/>
        <v>0</v>
      </c>
      <c r="DJ302">
        <f>DI302</f>
        <v>0</v>
      </c>
      <c r="DK302">
        <v>1</v>
      </c>
      <c r="DL302" t="s">
        <v>3</v>
      </c>
      <c r="DM302">
        <v>0</v>
      </c>
      <c r="DN302" t="s">
        <v>3</v>
      </c>
      <c r="DO302">
        <v>0</v>
      </c>
    </row>
    <row r="303" spans="1:119" x14ac:dyDescent="0.2">
      <c r="A303">
        <f>ROW(Source!A171)</f>
        <v>171</v>
      </c>
      <c r="B303">
        <v>85057623</v>
      </c>
      <c r="C303">
        <v>85061334</v>
      </c>
      <c r="D303">
        <v>77306545</v>
      </c>
      <c r="E303">
        <v>114</v>
      </c>
      <c r="F303">
        <v>1</v>
      </c>
      <c r="G303">
        <v>1</v>
      </c>
      <c r="H303">
        <v>1</v>
      </c>
      <c r="I303" t="s">
        <v>601</v>
      </c>
      <c r="J303" t="s">
        <v>3</v>
      </c>
      <c r="K303" t="s">
        <v>602</v>
      </c>
      <c r="L303">
        <v>1191</v>
      </c>
      <c r="N303">
        <v>1013</v>
      </c>
      <c r="O303" t="s">
        <v>593</v>
      </c>
      <c r="P303" t="s">
        <v>593</v>
      </c>
      <c r="Q303">
        <v>1</v>
      </c>
      <c r="W303">
        <v>0</v>
      </c>
      <c r="X303">
        <v>-1417349443</v>
      </c>
      <c r="Y303">
        <f t="shared" si="84"/>
        <v>1.54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1</v>
      </c>
      <c r="AJ303">
        <v>1</v>
      </c>
      <c r="AK303">
        <v>1</v>
      </c>
      <c r="AL303">
        <v>1</v>
      </c>
      <c r="AM303">
        <v>-2</v>
      </c>
      <c r="AN303">
        <v>0</v>
      </c>
      <c r="AO303">
        <v>0</v>
      </c>
      <c r="AP303">
        <v>1</v>
      </c>
      <c r="AQ303">
        <v>1</v>
      </c>
      <c r="AR303">
        <v>0</v>
      </c>
      <c r="AS303" t="s">
        <v>3</v>
      </c>
      <c r="AT303">
        <v>1.54</v>
      </c>
      <c r="AU303" t="s">
        <v>3</v>
      </c>
      <c r="AV303">
        <v>2</v>
      </c>
      <c r="AW303">
        <v>2</v>
      </c>
      <c r="AX303">
        <v>85061347</v>
      </c>
      <c r="AY303">
        <v>1</v>
      </c>
      <c r="AZ303">
        <v>0</v>
      </c>
      <c r="BA303">
        <v>303</v>
      </c>
      <c r="BB303">
        <v>1</v>
      </c>
      <c r="BC303">
        <v>0</v>
      </c>
      <c r="BD303">
        <v>0</v>
      </c>
      <c r="BE303">
        <v>0</v>
      </c>
      <c r="BF303">
        <v>0</v>
      </c>
      <c r="BG303">
        <v>0</v>
      </c>
      <c r="BH303">
        <v>0</v>
      </c>
      <c r="BI303">
        <v>0</v>
      </c>
      <c r="BJ303">
        <v>0</v>
      </c>
      <c r="BK303">
        <v>0</v>
      </c>
      <c r="BL303">
        <v>0</v>
      </c>
      <c r="BM303">
        <v>0</v>
      </c>
      <c r="BN303">
        <v>0</v>
      </c>
      <c r="BO303">
        <v>0</v>
      </c>
      <c r="BP303">
        <v>0</v>
      </c>
      <c r="BQ303">
        <v>0</v>
      </c>
      <c r="BR303">
        <v>0</v>
      </c>
      <c r="BS303">
        <v>0</v>
      </c>
      <c r="BT303">
        <v>0</v>
      </c>
      <c r="BU303">
        <v>0</v>
      </c>
      <c r="BV303">
        <v>0</v>
      </c>
      <c r="BW303">
        <v>0</v>
      </c>
      <c r="CV303">
        <v>0</v>
      </c>
      <c r="CW303">
        <v>0</v>
      </c>
      <c r="CX303">
        <f>ROUND(Y303*Source!I171,7)</f>
        <v>0</v>
      </c>
      <c r="CY303">
        <f>AD303</f>
        <v>0</v>
      </c>
      <c r="CZ303">
        <f>AH303</f>
        <v>0</v>
      </c>
      <c r="DA303">
        <f>AL303</f>
        <v>1</v>
      </c>
      <c r="DB303">
        <f t="shared" si="85"/>
        <v>0</v>
      </c>
      <c r="DC303">
        <f t="shared" si="86"/>
        <v>0</v>
      </c>
      <c r="DD303" t="s">
        <v>3</v>
      </c>
      <c r="DE303" t="s">
        <v>3</v>
      </c>
      <c r="DF303">
        <f t="shared" si="105"/>
        <v>0</v>
      </c>
      <c r="DG303">
        <f t="shared" si="100"/>
        <v>0</v>
      </c>
      <c r="DH303">
        <f t="shared" si="87"/>
        <v>0</v>
      </c>
      <c r="DI303">
        <f t="shared" si="88"/>
        <v>0</v>
      </c>
      <c r="DJ303">
        <f>DI303</f>
        <v>0</v>
      </c>
      <c r="DK303">
        <v>0</v>
      </c>
      <c r="DL303" t="s">
        <v>3</v>
      </c>
      <c r="DM303">
        <v>0</v>
      </c>
      <c r="DN303" t="s">
        <v>3</v>
      </c>
      <c r="DO303">
        <v>0</v>
      </c>
    </row>
    <row r="304" spans="1:119" x14ac:dyDescent="0.2">
      <c r="A304">
        <f>ROW(Source!A171)</f>
        <v>171</v>
      </c>
      <c r="B304">
        <v>85057623</v>
      </c>
      <c r="C304">
        <v>85061334</v>
      </c>
      <c r="D304">
        <v>77430988</v>
      </c>
      <c r="E304">
        <v>1</v>
      </c>
      <c r="F304">
        <v>1</v>
      </c>
      <c r="G304">
        <v>1</v>
      </c>
      <c r="H304">
        <v>2</v>
      </c>
      <c r="I304" t="s">
        <v>621</v>
      </c>
      <c r="J304" t="s">
        <v>622</v>
      </c>
      <c r="K304" t="s">
        <v>623</v>
      </c>
      <c r="L304">
        <v>1368</v>
      </c>
      <c r="N304">
        <v>1011</v>
      </c>
      <c r="O304" t="s">
        <v>606</v>
      </c>
      <c r="P304" t="s">
        <v>606</v>
      </c>
      <c r="Q304">
        <v>1</v>
      </c>
      <c r="W304">
        <v>0</v>
      </c>
      <c r="X304">
        <v>-468861091</v>
      </c>
      <c r="Y304">
        <f t="shared" si="84"/>
        <v>0.77</v>
      </c>
      <c r="AA304">
        <v>0</v>
      </c>
      <c r="AB304">
        <v>1626.29</v>
      </c>
      <c r="AC304">
        <v>1090.46</v>
      </c>
      <c r="AD304">
        <v>0</v>
      </c>
      <c r="AE304">
        <v>0</v>
      </c>
      <c r="AF304">
        <v>1626.29</v>
      </c>
      <c r="AG304">
        <v>1090.46</v>
      </c>
      <c r="AH304">
        <v>0</v>
      </c>
      <c r="AI304">
        <v>1</v>
      </c>
      <c r="AJ304">
        <v>1</v>
      </c>
      <c r="AK304">
        <v>1</v>
      </c>
      <c r="AL304">
        <v>1</v>
      </c>
      <c r="AM304">
        <v>-2</v>
      </c>
      <c r="AN304">
        <v>0</v>
      </c>
      <c r="AO304">
        <v>0</v>
      </c>
      <c r="AP304">
        <v>1</v>
      </c>
      <c r="AQ304">
        <v>1</v>
      </c>
      <c r="AR304">
        <v>0</v>
      </c>
      <c r="AS304" t="s">
        <v>3</v>
      </c>
      <c r="AT304">
        <v>0.77</v>
      </c>
      <c r="AU304" t="s">
        <v>3</v>
      </c>
      <c r="AV304">
        <v>1</v>
      </c>
      <c r="AW304">
        <v>2</v>
      </c>
      <c r="AX304">
        <v>85061348</v>
      </c>
      <c r="AY304">
        <v>1</v>
      </c>
      <c r="AZ304">
        <v>0</v>
      </c>
      <c r="BA304">
        <v>304</v>
      </c>
      <c r="BB304">
        <v>1</v>
      </c>
      <c r="BC304">
        <v>0</v>
      </c>
      <c r="BD304">
        <v>0</v>
      </c>
      <c r="BE304">
        <v>0</v>
      </c>
      <c r="BF304">
        <v>0</v>
      </c>
      <c r="BG304">
        <v>0</v>
      </c>
      <c r="BH304">
        <v>0</v>
      </c>
      <c r="BI304">
        <v>0</v>
      </c>
      <c r="BJ304">
        <v>0</v>
      </c>
      <c r="BK304">
        <v>1252.2433000000001</v>
      </c>
      <c r="BL304">
        <v>839.65420000000006</v>
      </c>
      <c r="BM304">
        <v>0</v>
      </c>
      <c r="BN304">
        <v>0</v>
      </c>
      <c r="BO304">
        <v>0.77</v>
      </c>
      <c r="BP304">
        <v>1</v>
      </c>
      <c r="BQ304">
        <v>0</v>
      </c>
      <c r="BR304">
        <v>1252.2433000000001</v>
      </c>
      <c r="BS304">
        <v>839.65420000000006</v>
      </c>
      <c r="BT304">
        <v>0</v>
      </c>
      <c r="BU304">
        <v>0</v>
      </c>
      <c r="BV304">
        <v>0.77</v>
      </c>
      <c r="BW304">
        <v>1</v>
      </c>
      <c r="CV304">
        <v>0</v>
      </c>
      <c r="CW304">
        <f>ROUND(Y304*Source!I171*DO304,7)</f>
        <v>0</v>
      </c>
      <c r="CX304">
        <f>ROUND(Y304*Source!I171,7)</f>
        <v>0</v>
      </c>
      <c r="CY304">
        <f>AB304</f>
        <v>1626.29</v>
      </c>
      <c r="CZ304">
        <f>AF304</f>
        <v>1626.29</v>
      </c>
      <c r="DA304">
        <f>AJ304</f>
        <v>1</v>
      </c>
      <c r="DB304">
        <f t="shared" si="85"/>
        <v>1252.24</v>
      </c>
      <c r="DC304">
        <f t="shared" si="86"/>
        <v>839.65</v>
      </c>
      <c r="DD304" t="s">
        <v>3</v>
      </c>
      <c r="DE304" t="s">
        <v>3</v>
      </c>
      <c r="DF304">
        <f t="shared" si="105"/>
        <v>0</v>
      </c>
      <c r="DG304">
        <f t="shared" si="100"/>
        <v>0</v>
      </c>
      <c r="DH304">
        <f t="shared" si="87"/>
        <v>0</v>
      </c>
      <c r="DI304">
        <f t="shared" si="88"/>
        <v>0</v>
      </c>
      <c r="DJ304">
        <f>DG304+DH304</f>
        <v>0</v>
      </c>
      <c r="DK304">
        <v>1</v>
      </c>
      <c r="DL304" t="s">
        <v>607</v>
      </c>
      <c r="DM304">
        <v>6</v>
      </c>
      <c r="DN304" t="s">
        <v>593</v>
      </c>
      <c r="DO304">
        <v>1</v>
      </c>
    </row>
    <row r="305" spans="1:119" x14ac:dyDescent="0.2">
      <c r="A305">
        <f>ROW(Source!A171)</f>
        <v>171</v>
      </c>
      <c r="B305">
        <v>85057623</v>
      </c>
      <c r="C305">
        <v>85061334</v>
      </c>
      <c r="D305">
        <v>77431879</v>
      </c>
      <c r="E305">
        <v>1</v>
      </c>
      <c r="F305">
        <v>1</v>
      </c>
      <c r="G305">
        <v>1</v>
      </c>
      <c r="H305">
        <v>2</v>
      </c>
      <c r="I305" t="s">
        <v>634</v>
      </c>
      <c r="J305" t="s">
        <v>635</v>
      </c>
      <c r="K305" t="s">
        <v>636</v>
      </c>
      <c r="L305">
        <v>1368</v>
      </c>
      <c r="N305">
        <v>1011</v>
      </c>
      <c r="O305" t="s">
        <v>606</v>
      </c>
      <c r="P305" t="s">
        <v>606</v>
      </c>
      <c r="Q305">
        <v>1</v>
      </c>
      <c r="W305">
        <v>0</v>
      </c>
      <c r="X305">
        <v>-1152394969</v>
      </c>
      <c r="Y305">
        <f t="shared" si="84"/>
        <v>0.77</v>
      </c>
      <c r="AA305">
        <v>0</v>
      </c>
      <c r="AB305">
        <v>641.70000000000005</v>
      </c>
      <c r="AC305">
        <v>811.79</v>
      </c>
      <c r="AD305">
        <v>0</v>
      </c>
      <c r="AE305">
        <v>0</v>
      </c>
      <c r="AF305">
        <v>641.70000000000005</v>
      </c>
      <c r="AG305">
        <v>811.79</v>
      </c>
      <c r="AH305">
        <v>0</v>
      </c>
      <c r="AI305">
        <v>1</v>
      </c>
      <c r="AJ305">
        <v>1</v>
      </c>
      <c r="AK305">
        <v>1</v>
      </c>
      <c r="AL305">
        <v>1</v>
      </c>
      <c r="AM305">
        <v>-2</v>
      </c>
      <c r="AN305">
        <v>0</v>
      </c>
      <c r="AO305">
        <v>0</v>
      </c>
      <c r="AP305">
        <v>1</v>
      </c>
      <c r="AQ305">
        <v>1</v>
      </c>
      <c r="AR305">
        <v>0</v>
      </c>
      <c r="AS305" t="s">
        <v>3</v>
      </c>
      <c r="AT305">
        <v>0.77</v>
      </c>
      <c r="AU305" t="s">
        <v>3</v>
      </c>
      <c r="AV305">
        <v>1</v>
      </c>
      <c r="AW305">
        <v>2</v>
      </c>
      <c r="AX305">
        <v>85061349</v>
      </c>
      <c r="AY305">
        <v>1</v>
      </c>
      <c r="AZ305">
        <v>0</v>
      </c>
      <c r="BA305">
        <v>305</v>
      </c>
      <c r="BB305">
        <v>1</v>
      </c>
      <c r="BC305">
        <v>0</v>
      </c>
      <c r="BD305">
        <v>0</v>
      </c>
      <c r="BE305">
        <v>0</v>
      </c>
      <c r="BF305">
        <v>0</v>
      </c>
      <c r="BG305">
        <v>0</v>
      </c>
      <c r="BH305">
        <v>0</v>
      </c>
      <c r="BI305">
        <v>0</v>
      </c>
      <c r="BJ305">
        <v>0</v>
      </c>
      <c r="BK305">
        <v>494.10900000000004</v>
      </c>
      <c r="BL305">
        <v>625.07830000000001</v>
      </c>
      <c r="BM305">
        <v>0</v>
      </c>
      <c r="BN305">
        <v>0</v>
      </c>
      <c r="BO305">
        <v>0.77</v>
      </c>
      <c r="BP305">
        <v>1</v>
      </c>
      <c r="BQ305">
        <v>0</v>
      </c>
      <c r="BR305">
        <v>494.10900000000004</v>
      </c>
      <c r="BS305">
        <v>625.07830000000001</v>
      </c>
      <c r="BT305">
        <v>0</v>
      </c>
      <c r="BU305">
        <v>0</v>
      </c>
      <c r="BV305">
        <v>0.77</v>
      </c>
      <c r="BW305">
        <v>1</v>
      </c>
      <c r="CV305">
        <v>0</v>
      </c>
      <c r="CW305">
        <f>ROUND(Y305*Source!I171*DO305,7)</f>
        <v>0</v>
      </c>
      <c r="CX305">
        <f>ROUND(Y305*Source!I171,7)</f>
        <v>0</v>
      </c>
      <c r="CY305">
        <f>AB305</f>
        <v>641.70000000000005</v>
      </c>
      <c r="CZ305">
        <f>AF305</f>
        <v>641.70000000000005</v>
      </c>
      <c r="DA305">
        <f>AJ305</f>
        <v>1</v>
      </c>
      <c r="DB305">
        <f t="shared" si="85"/>
        <v>494.11</v>
      </c>
      <c r="DC305">
        <f t="shared" si="86"/>
        <v>625.08000000000004</v>
      </c>
      <c r="DD305" t="s">
        <v>3</v>
      </c>
      <c r="DE305" t="s">
        <v>3</v>
      </c>
      <c r="DF305">
        <f t="shared" si="105"/>
        <v>0</v>
      </c>
      <c r="DG305">
        <f t="shared" si="100"/>
        <v>0</v>
      </c>
      <c r="DH305">
        <f t="shared" si="87"/>
        <v>0</v>
      </c>
      <c r="DI305">
        <f t="shared" si="88"/>
        <v>0</v>
      </c>
      <c r="DJ305">
        <f>DG305+DH305</f>
        <v>0</v>
      </c>
      <c r="DK305">
        <v>1</v>
      </c>
      <c r="DL305" t="s">
        <v>630</v>
      </c>
      <c r="DM305">
        <v>4</v>
      </c>
      <c r="DN305" t="s">
        <v>593</v>
      </c>
      <c r="DO305">
        <v>1</v>
      </c>
    </row>
    <row r="306" spans="1:119" x14ac:dyDescent="0.2">
      <c r="A306">
        <f>ROW(Source!A171)</f>
        <v>171</v>
      </c>
      <c r="B306">
        <v>85057623</v>
      </c>
      <c r="C306">
        <v>85061334</v>
      </c>
      <c r="D306">
        <v>77432074</v>
      </c>
      <c r="E306">
        <v>1</v>
      </c>
      <c r="F306">
        <v>1</v>
      </c>
      <c r="G306">
        <v>1</v>
      </c>
      <c r="H306">
        <v>2</v>
      </c>
      <c r="I306" t="s">
        <v>663</v>
      </c>
      <c r="J306" t="s">
        <v>664</v>
      </c>
      <c r="K306" t="s">
        <v>665</v>
      </c>
      <c r="L306">
        <v>1368</v>
      </c>
      <c r="N306">
        <v>1011</v>
      </c>
      <c r="O306" t="s">
        <v>606</v>
      </c>
      <c r="P306" t="s">
        <v>606</v>
      </c>
      <c r="Q306">
        <v>1</v>
      </c>
      <c r="W306">
        <v>0</v>
      </c>
      <c r="X306">
        <v>-334821386</v>
      </c>
      <c r="Y306">
        <f t="shared" si="84"/>
        <v>4.9400000000000004</v>
      </c>
      <c r="AA306">
        <v>0</v>
      </c>
      <c r="AB306">
        <v>34.61</v>
      </c>
      <c r="AC306">
        <v>0</v>
      </c>
      <c r="AD306">
        <v>0</v>
      </c>
      <c r="AE306">
        <v>0</v>
      </c>
      <c r="AF306">
        <v>34.61</v>
      </c>
      <c r="AG306">
        <v>0</v>
      </c>
      <c r="AH306">
        <v>0</v>
      </c>
      <c r="AI306">
        <v>1</v>
      </c>
      <c r="AJ306">
        <v>1</v>
      </c>
      <c r="AK306">
        <v>1</v>
      </c>
      <c r="AL306">
        <v>1</v>
      </c>
      <c r="AM306">
        <v>-2</v>
      </c>
      <c r="AN306">
        <v>0</v>
      </c>
      <c r="AO306">
        <v>0</v>
      </c>
      <c r="AP306">
        <v>1</v>
      </c>
      <c r="AQ306">
        <v>1</v>
      </c>
      <c r="AR306">
        <v>0</v>
      </c>
      <c r="AS306" t="s">
        <v>3</v>
      </c>
      <c r="AT306">
        <v>4.9400000000000004</v>
      </c>
      <c r="AU306" t="s">
        <v>3</v>
      </c>
      <c r="AV306">
        <v>1</v>
      </c>
      <c r="AW306">
        <v>2</v>
      </c>
      <c r="AX306">
        <v>85061350</v>
      </c>
      <c r="AY306">
        <v>1</v>
      </c>
      <c r="AZ306">
        <v>0</v>
      </c>
      <c r="BA306">
        <v>306</v>
      </c>
      <c r="BB306">
        <v>1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0</v>
      </c>
      <c r="BI306">
        <v>0</v>
      </c>
      <c r="BJ306">
        <v>0</v>
      </c>
      <c r="BK306">
        <v>170.9734</v>
      </c>
      <c r="BL306">
        <v>0</v>
      </c>
      <c r="BM306">
        <v>0</v>
      </c>
      <c r="BN306">
        <v>0</v>
      </c>
      <c r="BO306">
        <v>0</v>
      </c>
      <c r="BP306">
        <v>1</v>
      </c>
      <c r="BQ306">
        <v>0</v>
      </c>
      <c r="BR306">
        <v>170.9734</v>
      </c>
      <c r="BS306">
        <v>0</v>
      </c>
      <c r="BT306">
        <v>0</v>
      </c>
      <c r="BU306">
        <v>0</v>
      </c>
      <c r="BV306">
        <v>0</v>
      </c>
      <c r="BW306">
        <v>1</v>
      </c>
      <c r="CV306">
        <v>0</v>
      </c>
      <c r="CW306">
        <f>ROUND(Y306*Source!I171*DO306,7)</f>
        <v>0</v>
      </c>
      <c r="CX306">
        <f>ROUND(Y306*Source!I171,7)</f>
        <v>0</v>
      </c>
      <c r="CY306">
        <f>AB306</f>
        <v>34.61</v>
      </c>
      <c r="CZ306">
        <f>AF306</f>
        <v>34.61</v>
      </c>
      <c r="DA306">
        <f>AJ306</f>
        <v>1</v>
      </c>
      <c r="DB306">
        <f t="shared" si="85"/>
        <v>170.97</v>
      </c>
      <c r="DC306">
        <f t="shared" si="86"/>
        <v>0</v>
      </c>
      <c r="DD306" t="s">
        <v>3</v>
      </c>
      <c r="DE306" t="s">
        <v>3</v>
      </c>
      <c r="DF306">
        <f t="shared" si="105"/>
        <v>0</v>
      </c>
      <c r="DG306">
        <f t="shared" si="100"/>
        <v>0</v>
      </c>
      <c r="DH306">
        <f t="shared" si="87"/>
        <v>0</v>
      </c>
      <c r="DI306">
        <f t="shared" si="88"/>
        <v>0</v>
      </c>
      <c r="DJ306">
        <f>DG306+DH306</f>
        <v>0</v>
      </c>
      <c r="DK306">
        <v>1</v>
      </c>
      <c r="DL306" t="s">
        <v>3</v>
      </c>
      <c r="DM306">
        <v>0</v>
      </c>
      <c r="DN306" t="s">
        <v>3</v>
      </c>
      <c r="DO306">
        <v>0</v>
      </c>
    </row>
    <row r="307" spans="1:119" x14ac:dyDescent="0.2">
      <c r="A307">
        <f>ROW(Source!A171)</f>
        <v>171</v>
      </c>
      <c r="B307">
        <v>85057623</v>
      </c>
      <c r="C307">
        <v>85061334</v>
      </c>
      <c r="D307">
        <v>77378046</v>
      </c>
      <c r="E307">
        <v>1</v>
      </c>
      <c r="F307">
        <v>1</v>
      </c>
      <c r="G307">
        <v>1</v>
      </c>
      <c r="H307">
        <v>3</v>
      </c>
      <c r="I307" t="s">
        <v>692</v>
      </c>
      <c r="J307" t="s">
        <v>693</v>
      </c>
      <c r="K307" t="s">
        <v>694</v>
      </c>
      <c r="L307">
        <v>1346</v>
      </c>
      <c r="N307">
        <v>1009</v>
      </c>
      <c r="O307" t="s">
        <v>86</v>
      </c>
      <c r="P307" t="s">
        <v>86</v>
      </c>
      <c r="Q307">
        <v>1</v>
      </c>
      <c r="W307">
        <v>0</v>
      </c>
      <c r="X307">
        <v>-706565792</v>
      </c>
      <c r="Y307">
        <f t="shared" si="84"/>
        <v>0.99</v>
      </c>
      <c r="AA307">
        <v>282.81</v>
      </c>
      <c r="AB307">
        <v>0</v>
      </c>
      <c r="AC307">
        <v>0</v>
      </c>
      <c r="AD307">
        <v>0</v>
      </c>
      <c r="AE307">
        <v>206.43</v>
      </c>
      <c r="AF307">
        <v>0</v>
      </c>
      <c r="AG307">
        <v>0</v>
      </c>
      <c r="AH307">
        <v>0</v>
      </c>
      <c r="AI307">
        <v>1.37</v>
      </c>
      <c r="AJ307">
        <v>1</v>
      </c>
      <c r="AK307">
        <v>1</v>
      </c>
      <c r="AL307">
        <v>1</v>
      </c>
      <c r="AM307">
        <v>2</v>
      </c>
      <c r="AN307">
        <v>0</v>
      </c>
      <c r="AO307">
        <v>0</v>
      </c>
      <c r="AP307">
        <v>1</v>
      </c>
      <c r="AQ307">
        <v>1</v>
      </c>
      <c r="AR307">
        <v>0</v>
      </c>
      <c r="AS307" t="s">
        <v>3</v>
      </c>
      <c r="AT307">
        <v>0.99</v>
      </c>
      <c r="AU307" t="s">
        <v>3</v>
      </c>
      <c r="AV307">
        <v>0</v>
      </c>
      <c r="AW307">
        <v>2</v>
      </c>
      <c r="AX307">
        <v>85061351</v>
      </c>
      <c r="AY307">
        <v>1</v>
      </c>
      <c r="AZ307">
        <v>0</v>
      </c>
      <c r="BA307">
        <v>307</v>
      </c>
      <c r="BB307">
        <v>1</v>
      </c>
      <c r="BC307">
        <v>0</v>
      </c>
      <c r="BD307">
        <v>0</v>
      </c>
      <c r="BE307">
        <v>0</v>
      </c>
      <c r="BF307">
        <v>0</v>
      </c>
      <c r="BG307">
        <v>0</v>
      </c>
      <c r="BH307">
        <v>0</v>
      </c>
      <c r="BI307">
        <v>0</v>
      </c>
      <c r="BJ307">
        <v>204.3657</v>
      </c>
      <c r="BK307">
        <v>0</v>
      </c>
      <c r="BL307">
        <v>0</v>
      </c>
      <c r="BM307">
        <v>0</v>
      </c>
      <c r="BN307">
        <v>0</v>
      </c>
      <c r="BO307">
        <v>0</v>
      </c>
      <c r="BP307">
        <v>1</v>
      </c>
      <c r="BQ307">
        <v>204.3657</v>
      </c>
      <c r="BR307">
        <v>0</v>
      </c>
      <c r="BS307">
        <v>0</v>
      </c>
      <c r="BT307">
        <v>0</v>
      </c>
      <c r="BU307">
        <v>0</v>
      </c>
      <c r="BV307">
        <v>0</v>
      </c>
      <c r="BW307">
        <v>1</v>
      </c>
      <c r="CV307">
        <v>0</v>
      </c>
      <c r="CW307">
        <v>0</v>
      </c>
      <c r="CX307">
        <f>ROUND(Y307*Source!I171,7)</f>
        <v>0</v>
      </c>
      <c r="CY307">
        <f t="shared" ref="CY307:CY312" si="106">AA307</f>
        <v>282.81</v>
      </c>
      <c r="CZ307">
        <f t="shared" ref="CZ307:CZ312" si="107">AE307</f>
        <v>206.43</v>
      </c>
      <c r="DA307">
        <f t="shared" ref="DA307:DA312" si="108">AI307</f>
        <v>1.37</v>
      </c>
      <c r="DB307">
        <f t="shared" si="85"/>
        <v>204.37</v>
      </c>
      <c r="DC307">
        <f t="shared" si="86"/>
        <v>0</v>
      </c>
      <c r="DD307" t="s">
        <v>3</v>
      </c>
      <c r="DE307" t="s">
        <v>3</v>
      </c>
      <c r="DF307">
        <f>ROUND(ROUND(AE307*AI307,2)*CX307,2)</f>
        <v>0</v>
      </c>
      <c r="DG307">
        <f t="shared" si="100"/>
        <v>0</v>
      </c>
      <c r="DH307">
        <f t="shared" si="87"/>
        <v>0</v>
      </c>
      <c r="DI307">
        <f t="shared" si="88"/>
        <v>0</v>
      </c>
      <c r="DJ307">
        <f t="shared" ref="DJ307:DJ312" si="109">DF307</f>
        <v>0</v>
      </c>
      <c r="DK307">
        <v>0</v>
      </c>
      <c r="DL307" t="s">
        <v>3</v>
      </c>
      <c r="DM307">
        <v>0</v>
      </c>
      <c r="DN307" t="s">
        <v>3</v>
      </c>
      <c r="DO307">
        <v>0</v>
      </c>
    </row>
    <row r="308" spans="1:119" x14ac:dyDescent="0.2">
      <c r="A308">
        <f>ROW(Source!A171)</f>
        <v>171</v>
      </c>
      <c r="B308">
        <v>85057623</v>
      </c>
      <c r="C308">
        <v>85061334</v>
      </c>
      <c r="D308">
        <v>77378078</v>
      </c>
      <c r="E308">
        <v>1</v>
      </c>
      <c r="F308">
        <v>1</v>
      </c>
      <c r="G308">
        <v>1</v>
      </c>
      <c r="H308">
        <v>3</v>
      </c>
      <c r="I308" t="s">
        <v>666</v>
      </c>
      <c r="J308" t="s">
        <v>667</v>
      </c>
      <c r="K308" t="s">
        <v>668</v>
      </c>
      <c r="L308">
        <v>1383</v>
      </c>
      <c r="N308">
        <v>1013</v>
      </c>
      <c r="O308" t="s">
        <v>669</v>
      </c>
      <c r="P308" t="s">
        <v>669</v>
      </c>
      <c r="Q308">
        <v>1</v>
      </c>
      <c r="W308">
        <v>0</v>
      </c>
      <c r="X308">
        <v>-2119218604</v>
      </c>
      <c r="Y308">
        <f t="shared" si="84"/>
        <v>2.5428000000000002</v>
      </c>
      <c r="AA308">
        <v>7.32</v>
      </c>
      <c r="AB308">
        <v>0</v>
      </c>
      <c r="AC308">
        <v>0</v>
      </c>
      <c r="AD308">
        <v>0</v>
      </c>
      <c r="AE308">
        <v>7.32</v>
      </c>
      <c r="AF308">
        <v>0</v>
      </c>
      <c r="AG308">
        <v>0</v>
      </c>
      <c r="AH308">
        <v>0</v>
      </c>
      <c r="AI308">
        <v>1</v>
      </c>
      <c r="AJ308">
        <v>1</v>
      </c>
      <c r="AK308">
        <v>1</v>
      </c>
      <c r="AL308">
        <v>1</v>
      </c>
      <c r="AM308">
        <v>-2</v>
      </c>
      <c r="AN308">
        <v>0</v>
      </c>
      <c r="AO308">
        <v>0</v>
      </c>
      <c r="AP308">
        <v>1</v>
      </c>
      <c r="AQ308">
        <v>1</v>
      </c>
      <c r="AR308">
        <v>0</v>
      </c>
      <c r="AS308" t="s">
        <v>3</v>
      </c>
      <c r="AT308">
        <v>2.5428000000000002</v>
      </c>
      <c r="AU308" t="s">
        <v>3</v>
      </c>
      <c r="AV308">
        <v>0</v>
      </c>
      <c r="AW308">
        <v>2</v>
      </c>
      <c r="AX308">
        <v>85061352</v>
      </c>
      <c r="AY308">
        <v>1</v>
      </c>
      <c r="AZ308">
        <v>0</v>
      </c>
      <c r="BA308">
        <v>308</v>
      </c>
      <c r="BB308">
        <v>1</v>
      </c>
      <c r="BC308">
        <v>0</v>
      </c>
      <c r="BD308">
        <v>0</v>
      </c>
      <c r="BE308">
        <v>0</v>
      </c>
      <c r="BF308">
        <v>0</v>
      </c>
      <c r="BG308">
        <v>0</v>
      </c>
      <c r="BH308">
        <v>0</v>
      </c>
      <c r="BI308">
        <v>0</v>
      </c>
      <c r="BJ308">
        <v>18.613296000000002</v>
      </c>
      <c r="BK308">
        <v>0</v>
      </c>
      <c r="BL308">
        <v>0</v>
      </c>
      <c r="BM308">
        <v>0</v>
      </c>
      <c r="BN308">
        <v>0</v>
      </c>
      <c r="BO308">
        <v>0</v>
      </c>
      <c r="BP308">
        <v>1</v>
      </c>
      <c r="BQ308">
        <v>18.613296000000002</v>
      </c>
      <c r="BR308">
        <v>0</v>
      </c>
      <c r="BS308">
        <v>0</v>
      </c>
      <c r="BT308">
        <v>0</v>
      </c>
      <c r="BU308">
        <v>0</v>
      </c>
      <c r="BV308">
        <v>0</v>
      </c>
      <c r="BW308">
        <v>1</v>
      </c>
      <c r="CV308">
        <v>0</v>
      </c>
      <c r="CW308">
        <v>0</v>
      </c>
      <c r="CX308">
        <f>ROUND(Y308*Source!I171,7)</f>
        <v>0</v>
      </c>
      <c r="CY308">
        <f t="shared" si="106"/>
        <v>7.32</v>
      </c>
      <c r="CZ308">
        <f t="shared" si="107"/>
        <v>7.32</v>
      </c>
      <c r="DA308">
        <f t="shared" si="108"/>
        <v>1</v>
      </c>
      <c r="DB308">
        <f t="shared" si="85"/>
        <v>18.61</v>
      </c>
      <c r="DC308">
        <f t="shared" si="86"/>
        <v>0</v>
      </c>
      <c r="DD308" t="s">
        <v>3</v>
      </c>
      <c r="DE308" t="s">
        <v>3</v>
      </c>
      <c r="DF308">
        <f>ROUND(ROUND(AE308,2)*CX308,2)</f>
        <v>0</v>
      </c>
      <c r="DG308">
        <f t="shared" si="100"/>
        <v>0</v>
      </c>
      <c r="DH308">
        <f t="shared" si="87"/>
        <v>0</v>
      </c>
      <c r="DI308">
        <f t="shared" si="88"/>
        <v>0</v>
      </c>
      <c r="DJ308">
        <f t="shared" si="109"/>
        <v>0</v>
      </c>
      <c r="DK308">
        <v>1</v>
      </c>
      <c r="DL308" t="s">
        <v>3</v>
      </c>
      <c r="DM308">
        <v>0</v>
      </c>
      <c r="DN308" t="s">
        <v>3</v>
      </c>
      <c r="DO308">
        <v>0</v>
      </c>
    </row>
    <row r="309" spans="1:119" x14ac:dyDescent="0.2">
      <c r="A309">
        <f>ROW(Source!A171)</f>
        <v>171</v>
      </c>
      <c r="B309">
        <v>85057623</v>
      </c>
      <c r="C309">
        <v>85061334</v>
      </c>
      <c r="D309">
        <v>77378830</v>
      </c>
      <c r="E309">
        <v>1</v>
      </c>
      <c r="F309">
        <v>1</v>
      </c>
      <c r="G309">
        <v>1</v>
      </c>
      <c r="H309">
        <v>3</v>
      </c>
      <c r="I309" t="s">
        <v>670</v>
      </c>
      <c r="J309" t="s">
        <v>671</v>
      </c>
      <c r="K309" t="s">
        <v>672</v>
      </c>
      <c r="L309">
        <v>1346</v>
      </c>
      <c r="N309">
        <v>1009</v>
      </c>
      <c r="O309" t="s">
        <v>86</v>
      </c>
      <c r="P309" t="s">
        <v>86</v>
      </c>
      <c r="Q309">
        <v>1</v>
      </c>
      <c r="W309">
        <v>0</v>
      </c>
      <c r="X309">
        <v>212334824</v>
      </c>
      <c r="Y309">
        <f t="shared" si="84"/>
        <v>3</v>
      </c>
      <c r="AA309">
        <v>121.39</v>
      </c>
      <c r="AB309">
        <v>0</v>
      </c>
      <c r="AC309">
        <v>0</v>
      </c>
      <c r="AD309">
        <v>0</v>
      </c>
      <c r="AE309">
        <v>155.63</v>
      </c>
      <c r="AF309">
        <v>0</v>
      </c>
      <c r="AG309">
        <v>0</v>
      </c>
      <c r="AH309">
        <v>0</v>
      </c>
      <c r="AI309">
        <v>0.78</v>
      </c>
      <c r="AJ309">
        <v>1</v>
      </c>
      <c r="AK309">
        <v>1</v>
      </c>
      <c r="AL309">
        <v>1</v>
      </c>
      <c r="AM309">
        <v>2</v>
      </c>
      <c r="AN309">
        <v>0</v>
      </c>
      <c r="AO309">
        <v>0</v>
      </c>
      <c r="AP309">
        <v>1</v>
      </c>
      <c r="AQ309">
        <v>1</v>
      </c>
      <c r="AR309">
        <v>0</v>
      </c>
      <c r="AS309" t="s">
        <v>3</v>
      </c>
      <c r="AT309">
        <v>3</v>
      </c>
      <c r="AU309" t="s">
        <v>3</v>
      </c>
      <c r="AV309">
        <v>0</v>
      </c>
      <c r="AW309">
        <v>2</v>
      </c>
      <c r="AX309">
        <v>85061353</v>
      </c>
      <c r="AY309">
        <v>1</v>
      </c>
      <c r="AZ309">
        <v>0</v>
      </c>
      <c r="BA309">
        <v>309</v>
      </c>
      <c r="BB309">
        <v>1</v>
      </c>
      <c r="BC309">
        <v>0</v>
      </c>
      <c r="BD309">
        <v>0</v>
      </c>
      <c r="BE309">
        <v>0</v>
      </c>
      <c r="BF309">
        <v>0</v>
      </c>
      <c r="BG309">
        <v>0</v>
      </c>
      <c r="BH309">
        <v>0</v>
      </c>
      <c r="BI309">
        <v>0</v>
      </c>
      <c r="BJ309">
        <v>466.89</v>
      </c>
      <c r="BK309">
        <v>0</v>
      </c>
      <c r="BL309">
        <v>0</v>
      </c>
      <c r="BM309">
        <v>0</v>
      </c>
      <c r="BN309">
        <v>0</v>
      </c>
      <c r="BO309">
        <v>0</v>
      </c>
      <c r="BP309">
        <v>1</v>
      </c>
      <c r="BQ309">
        <v>466.89</v>
      </c>
      <c r="BR309">
        <v>0</v>
      </c>
      <c r="BS309">
        <v>0</v>
      </c>
      <c r="BT309">
        <v>0</v>
      </c>
      <c r="BU309">
        <v>0</v>
      </c>
      <c r="BV309">
        <v>0</v>
      </c>
      <c r="BW309">
        <v>1</v>
      </c>
      <c r="CV309">
        <v>0</v>
      </c>
      <c r="CW309">
        <v>0</v>
      </c>
      <c r="CX309">
        <f>ROUND(Y309*Source!I171,7)</f>
        <v>0</v>
      </c>
      <c r="CY309">
        <f t="shared" si="106"/>
        <v>121.39</v>
      </c>
      <c r="CZ309">
        <f t="shared" si="107"/>
        <v>155.63</v>
      </c>
      <c r="DA309">
        <f t="shared" si="108"/>
        <v>0.78</v>
      </c>
      <c r="DB309">
        <f t="shared" si="85"/>
        <v>466.89</v>
      </c>
      <c r="DC309">
        <f t="shared" si="86"/>
        <v>0</v>
      </c>
      <c r="DD309" t="s">
        <v>3</v>
      </c>
      <c r="DE309" t="s">
        <v>3</v>
      </c>
      <c r="DF309">
        <f>ROUND(ROUND(AE309*AI309,2)*CX309,2)</f>
        <v>0</v>
      </c>
      <c r="DG309">
        <f t="shared" si="100"/>
        <v>0</v>
      </c>
      <c r="DH309">
        <f t="shared" si="87"/>
        <v>0</v>
      </c>
      <c r="DI309">
        <f t="shared" si="88"/>
        <v>0</v>
      </c>
      <c r="DJ309">
        <f t="shared" si="109"/>
        <v>0</v>
      </c>
      <c r="DK309">
        <v>0</v>
      </c>
      <c r="DL309" t="s">
        <v>3</v>
      </c>
      <c r="DM309">
        <v>0</v>
      </c>
      <c r="DN309" t="s">
        <v>3</v>
      </c>
      <c r="DO309">
        <v>0</v>
      </c>
    </row>
    <row r="310" spans="1:119" x14ac:dyDescent="0.2">
      <c r="A310">
        <f>ROW(Source!A171)</f>
        <v>171</v>
      </c>
      <c r="B310">
        <v>85057623</v>
      </c>
      <c r="C310">
        <v>85061334</v>
      </c>
      <c r="D310">
        <v>77379563</v>
      </c>
      <c r="E310">
        <v>1</v>
      </c>
      <c r="F310">
        <v>1</v>
      </c>
      <c r="G310">
        <v>1</v>
      </c>
      <c r="H310">
        <v>3</v>
      </c>
      <c r="I310" t="s">
        <v>695</v>
      </c>
      <c r="J310" t="s">
        <v>696</v>
      </c>
      <c r="K310" t="s">
        <v>697</v>
      </c>
      <c r="L310">
        <v>1348</v>
      </c>
      <c r="N310">
        <v>1009</v>
      </c>
      <c r="O310" t="s">
        <v>94</v>
      </c>
      <c r="P310" t="s">
        <v>94</v>
      </c>
      <c r="Q310">
        <v>1000</v>
      </c>
      <c r="W310">
        <v>0</v>
      </c>
      <c r="X310">
        <v>386156082</v>
      </c>
      <c r="Y310">
        <f t="shared" si="84"/>
        <v>1.5499999999999999E-3</v>
      </c>
      <c r="AA310">
        <v>164353.74</v>
      </c>
      <c r="AB310">
        <v>0</v>
      </c>
      <c r="AC310">
        <v>0</v>
      </c>
      <c r="AD310">
        <v>0</v>
      </c>
      <c r="AE310">
        <v>127406</v>
      </c>
      <c r="AF310">
        <v>0</v>
      </c>
      <c r="AG310">
        <v>0</v>
      </c>
      <c r="AH310">
        <v>0</v>
      </c>
      <c r="AI310">
        <v>1.29</v>
      </c>
      <c r="AJ310">
        <v>1</v>
      </c>
      <c r="AK310">
        <v>1</v>
      </c>
      <c r="AL310">
        <v>1</v>
      </c>
      <c r="AM310">
        <v>2</v>
      </c>
      <c r="AN310">
        <v>0</v>
      </c>
      <c r="AO310">
        <v>0</v>
      </c>
      <c r="AP310">
        <v>1</v>
      </c>
      <c r="AQ310">
        <v>1</v>
      </c>
      <c r="AR310">
        <v>0</v>
      </c>
      <c r="AS310" t="s">
        <v>3</v>
      </c>
      <c r="AT310">
        <v>1.5499999999999999E-3</v>
      </c>
      <c r="AU310" t="s">
        <v>3</v>
      </c>
      <c r="AV310">
        <v>0</v>
      </c>
      <c r="AW310">
        <v>2</v>
      </c>
      <c r="AX310">
        <v>85061354</v>
      </c>
      <c r="AY310">
        <v>1</v>
      </c>
      <c r="AZ310">
        <v>0</v>
      </c>
      <c r="BA310">
        <v>310</v>
      </c>
      <c r="BB310">
        <v>1</v>
      </c>
      <c r="BC310">
        <v>0</v>
      </c>
      <c r="BD310">
        <v>0</v>
      </c>
      <c r="BE310">
        <v>0</v>
      </c>
      <c r="BF310">
        <v>0</v>
      </c>
      <c r="BG310">
        <v>0</v>
      </c>
      <c r="BH310">
        <v>0</v>
      </c>
      <c r="BI310">
        <v>0</v>
      </c>
      <c r="BJ310">
        <v>197.47929999999999</v>
      </c>
      <c r="BK310">
        <v>0</v>
      </c>
      <c r="BL310">
        <v>0</v>
      </c>
      <c r="BM310">
        <v>0</v>
      </c>
      <c r="BN310">
        <v>0</v>
      </c>
      <c r="BO310">
        <v>0</v>
      </c>
      <c r="BP310">
        <v>1</v>
      </c>
      <c r="BQ310">
        <v>197.47929999999999</v>
      </c>
      <c r="BR310">
        <v>0</v>
      </c>
      <c r="BS310">
        <v>0</v>
      </c>
      <c r="BT310">
        <v>0</v>
      </c>
      <c r="BU310">
        <v>0</v>
      </c>
      <c r="BV310">
        <v>0</v>
      </c>
      <c r="BW310">
        <v>1</v>
      </c>
      <c r="CV310">
        <v>0</v>
      </c>
      <c r="CW310">
        <v>0</v>
      </c>
      <c r="CX310">
        <f>ROUND(Y310*Source!I171,7)</f>
        <v>0</v>
      </c>
      <c r="CY310">
        <f t="shared" si="106"/>
        <v>164353.74</v>
      </c>
      <c r="CZ310">
        <f t="shared" si="107"/>
        <v>127406</v>
      </c>
      <c r="DA310">
        <f t="shared" si="108"/>
        <v>1.29</v>
      </c>
      <c r="DB310">
        <f t="shared" si="85"/>
        <v>197.48</v>
      </c>
      <c r="DC310">
        <f t="shared" si="86"/>
        <v>0</v>
      </c>
      <c r="DD310" t="s">
        <v>3</v>
      </c>
      <c r="DE310" t="s">
        <v>3</v>
      </c>
      <c r="DF310">
        <f>ROUND(ROUND(AE310*AI310,2)*CX310,2)</f>
        <v>0</v>
      </c>
      <c r="DG310">
        <f t="shared" si="100"/>
        <v>0</v>
      </c>
      <c r="DH310">
        <f t="shared" si="87"/>
        <v>0</v>
      </c>
      <c r="DI310">
        <f t="shared" si="88"/>
        <v>0</v>
      </c>
      <c r="DJ310">
        <f t="shared" si="109"/>
        <v>0</v>
      </c>
      <c r="DK310">
        <v>0</v>
      </c>
      <c r="DL310" t="s">
        <v>3</v>
      </c>
      <c r="DM310">
        <v>0</v>
      </c>
      <c r="DN310" t="s">
        <v>3</v>
      </c>
      <c r="DO310">
        <v>0</v>
      </c>
    </row>
    <row r="311" spans="1:119" x14ac:dyDescent="0.2">
      <c r="A311">
        <f>ROW(Source!A171)</f>
        <v>171</v>
      </c>
      <c r="B311">
        <v>85057623</v>
      </c>
      <c r="C311">
        <v>85061334</v>
      </c>
      <c r="D311">
        <v>77397226</v>
      </c>
      <c r="E311">
        <v>1</v>
      </c>
      <c r="F311">
        <v>1</v>
      </c>
      <c r="G311">
        <v>1</v>
      </c>
      <c r="H311">
        <v>3</v>
      </c>
      <c r="I311" t="s">
        <v>682</v>
      </c>
      <c r="J311" t="s">
        <v>683</v>
      </c>
      <c r="K311" t="s">
        <v>684</v>
      </c>
      <c r="L311">
        <v>1346</v>
      </c>
      <c r="N311">
        <v>1009</v>
      </c>
      <c r="O311" t="s">
        <v>86</v>
      </c>
      <c r="P311" t="s">
        <v>86</v>
      </c>
      <c r="Q311">
        <v>1</v>
      </c>
      <c r="W311">
        <v>0</v>
      </c>
      <c r="X311">
        <v>790403873</v>
      </c>
      <c r="Y311">
        <f t="shared" si="84"/>
        <v>0.1</v>
      </c>
      <c r="AA311">
        <v>115.03</v>
      </c>
      <c r="AB311">
        <v>0</v>
      </c>
      <c r="AC311">
        <v>0</v>
      </c>
      <c r="AD311">
        <v>0</v>
      </c>
      <c r="AE311">
        <v>79.88</v>
      </c>
      <c r="AF311">
        <v>0</v>
      </c>
      <c r="AG311">
        <v>0</v>
      </c>
      <c r="AH311">
        <v>0</v>
      </c>
      <c r="AI311">
        <v>1.44</v>
      </c>
      <c r="AJ311">
        <v>1</v>
      </c>
      <c r="AK311">
        <v>1</v>
      </c>
      <c r="AL311">
        <v>1</v>
      </c>
      <c r="AM311">
        <v>2</v>
      </c>
      <c r="AN311">
        <v>0</v>
      </c>
      <c r="AO311">
        <v>0</v>
      </c>
      <c r="AP311">
        <v>1</v>
      </c>
      <c r="AQ311">
        <v>1</v>
      </c>
      <c r="AR311">
        <v>0</v>
      </c>
      <c r="AS311" t="s">
        <v>3</v>
      </c>
      <c r="AT311">
        <v>0.1</v>
      </c>
      <c r="AU311" t="s">
        <v>3</v>
      </c>
      <c r="AV311">
        <v>0</v>
      </c>
      <c r="AW311">
        <v>2</v>
      </c>
      <c r="AX311">
        <v>85061355</v>
      </c>
      <c r="AY311">
        <v>1</v>
      </c>
      <c r="AZ311">
        <v>0</v>
      </c>
      <c r="BA311">
        <v>311</v>
      </c>
      <c r="BB311">
        <v>1</v>
      </c>
      <c r="BC311">
        <v>0</v>
      </c>
      <c r="BD311">
        <v>0</v>
      </c>
      <c r="BE311">
        <v>0</v>
      </c>
      <c r="BF311">
        <v>0</v>
      </c>
      <c r="BG311">
        <v>0</v>
      </c>
      <c r="BH311">
        <v>0</v>
      </c>
      <c r="BI311">
        <v>0</v>
      </c>
      <c r="BJ311">
        <v>7.9879999999999995</v>
      </c>
      <c r="BK311">
        <v>0</v>
      </c>
      <c r="BL311">
        <v>0</v>
      </c>
      <c r="BM311">
        <v>0</v>
      </c>
      <c r="BN311">
        <v>0</v>
      </c>
      <c r="BO311">
        <v>0</v>
      </c>
      <c r="BP311">
        <v>1</v>
      </c>
      <c r="BQ311">
        <v>7.9879999999999995</v>
      </c>
      <c r="BR311">
        <v>0</v>
      </c>
      <c r="BS311">
        <v>0</v>
      </c>
      <c r="BT311">
        <v>0</v>
      </c>
      <c r="BU311">
        <v>0</v>
      </c>
      <c r="BV311">
        <v>0</v>
      </c>
      <c r="BW311">
        <v>1</v>
      </c>
      <c r="CV311">
        <v>0</v>
      </c>
      <c r="CW311">
        <v>0</v>
      </c>
      <c r="CX311">
        <f>ROUND(Y311*Source!I171,7)</f>
        <v>0</v>
      </c>
      <c r="CY311">
        <f t="shared" si="106"/>
        <v>115.03</v>
      </c>
      <c r="CZ311">
        <f t="shared" si="107"/>
        <v>79.88</v>
      </c>
      <c r="DA311">
        <f t="shared" si="108"/>
        <v>1.44</v>
      </c>
      <c r="DB311">
        <f t="shared" si="85"/>
        <v>7.99</v>
      </c>
      <c r="DC311">
        <f t="shared" si="86"/>
        <v>0</v>
      </c>
      <c r="DD311" t="s">
        <v>3</v>
      </c>
      <c r="DE311" t="s">
        <v>3</v>
      </c>
      <c r="DF311">
        <f>ROUND(ROUND(AE311*AI311,2)*CX311,2)</f>
        <v>0</v>
      </c>
      <c r="DG311">
        <f t="shared" si="100"/>
        <v>0</v>
      </c>
      <c r="DH311">
        <f t="shared" si="87"/>
        <v>0</v>
      </c>
      <c r="DI311">
        <f t="shared" si="88"/>
        <v>0</v>
      </c>
      <c r="DJ311">
        <f t="shared" si="109"/>
        <v>0</v>
      </c>
      <c r="DK311">
        <v>0</v>
      </c>
      <c r="DL311" t="s">
        <v>3</v>
      </c>
      <c r="DM311">
        <v>0</v>
      </c>
      <c r="DN311" t="s">
        <v>3</v>
      </c>
      <c r="DO311">
        <v>0</v>
      </c>
    </row>
    <row r="312" spans="1:119" x14ac:dyDescent="0.2">
      <c r="A312">
        <f>ROW(Source!A171)</f>
        <v>171</v>
      </c>
      <c r="B312">
        <v>85057623</v>
      </c>
      <c r="C312">
        <v>85061334</v>
      </c>
      <c r="D312">
        <v>77312233</v>
      </c>
      <c r="E312">
        <v>114</v>
      </c>
      <c r="F312">
        <v>1</v>
      </c>
      <c r="G312">
        <v>1</v>
      </c>
      <c r="H312">
        <v>3</v>
      </c>
      <c r="I312" t="s">
        <v>150</v>
      </c>
      <c r="J312" t="s">
        <v>3</v>
      </c>
      <c r="K312" t="s">
        <v>151</v>
      </c>
      <c r="L312">
        <v>3277935</v>
      </c>
      <c r="N312">
        <v>1013</v>
      </c>
      <c r="O312" t="s">
        <v>152</v>
      </c>
      <c r="P312" t="s">
        <v>152</v>
      </c>
      <c r="Q312">
        <v>1</v>
      </c>
      <c r="W312">
        <v>0</v>
      </c>
      <c r="X312">
        <v>274903907</v>
      </c>
      <c r="Y312">
        <f t="shared" si="84"/>
        <v>2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1</v>
      </c>
      <c r="AJ312">
        <v>1</v>
      </c>
      <c r="AK312">
        <v>1</v>
      </c>
      <c r="AL312">
        <v>1</v>
      </c>
      <c r="AM312">
        <v>-2</v>
      </c>
      <c r="AN312">
        <v>0</v>
      </c>
      <c r="AO312">
        <v>0</v>
      </c>
      <c r="AP312">
        <v>0</v>
      </c>
      <c r="AQ312">
        <v>0</v>
      </c>
      <c r="AR312">
        <v>0</v>
      </c>
      <c r="AS312" t="s">
        <v>3</v>
      </c>
      <c r="AT312">
        <v>2</v>
      </c>
      <c r="AU312" t="s">
        <v>3</v>
      </c>
      <c r="AV312">
        <v>0</v>
      </c>
      <c r="AW312">
        <v>2</v>
      </c>
      <c r="AX312">
        <v>85061356</v>
      </c>
      <c r="AY312">
        <v>1</v>
      </c>
      <c r="AZ312">
        <v>0</v>
      </c>
      <c r="BA312">
        <v>312</v>
      </c>
      <c r="BB312">
        <v>0</v>
      </c>
      <c r="BC312">
        <v>0</v>
      </c>
      <c r="BD312">
        <v>0</v>
      </c>
      <c r="BE312">
        <v>0</v>
      </c>
      <c r="BF312">
        <v>0</v>
      </c>
      <c r="BG312">
        <v>0</v>
      </c>
      <c r="BH312">
        <v>0</v>
      </c>
      <c r="BI312">
        <v>0</v>
      </c>
      <c r="BJ312">
        <v>0</v>
      </c>
      <c r="BK312">
        <v>0</v>
      </c>
      <c r="BL312">
        <v>0</v>
      </c>
      <c r="BM312">
        <v>0</v>
      </c>
      <c r="BN312">
        <v>0</v>
      </c>
      <c r="BO312">
        <v>0</v>
      </c>
      <c r="BP312">
        <v>0</v>
      </c>
      <c r="BQ312">
        <v>0</v>
      </c>
      <c r="BR312">
        <v>0</v>
      </c>
      <c r="BS312">
        <v>0</v>
      </c>
      <c r="BT312">
        <v>0</v>
      </c>
      <c r="BU312">
        <v>0</v>
      </c>
      <c r="BV312">
        <v>0</v>
      </c>
      <c r="BW312">
        <v>0</v>
      </c>
      <c r="CV312">
        <v>0</v>
      </c>
      <c r="CW312">
        <v>0</v>
      </c>
      <c r="CX312">
        <f>ROUND(Y312*Source!I171,7)</f>
        <v>0</v>
      </c>
      <c r="CY312">
        <f t="shared" si="106"/>
        <v>0</v>
      </c>
      <c r="CZ312">
        <f t="shared" si="107"/>
        <v>0</v>
      </c>
      <c r="DA312">
        <f t="shared" si="108"/>
        <v>1</v>
      </c>
      <c r="DB312">
        <f t="shared" si="85"/>
        <v>0</v>
      </c>
      <c r="DC312">
        <f t="shared" si="86"/>
        <v>0</v>
      </c>
      <c r="DD312" t="s">
        <v>3</v>
      </c>
      <c r="DE312" t="s">
        <v>3</v>
      </c>
      <c r="DF312">
        <f t="shared" ref="DF312:DF357" si="110">ROUND(ROUND(AE312,2)*CX312,2)</f>
        <v>0</v>
      </c>
      <c r="DG312">
        <f t="shared" si="100"/>
        <v>0</v>
      </c>
      <c r="DH312">
        <f t="shared" si="87"/>
        <v>0</v>
      </c>
      <c r="DI312">
        <f t="shared" si="88"/>
        <v>0</v>
      </c>
      <c r="DJ312">
        <f t="shared" si="109"/>
        <v>0</v>
      </c>
      <c r="DK312">
        <v>0</v>
      </c>
      <c r="DL312" t="s">
        <v>3</v>
      </c>
      <c r="DM312">
        <v>0</v>
      </c>
      <c r="DN312" t="s">
        <v>3</v>
      </c>
      <c r="DO312">
        <v>0</v>
      </c>
    </row>
    <row r="313" spans="1:119" x14ac:dyDescent="0.2">
      <c r="A313">
        <f>ROW(Source!A175)</f>
        <v>175</v>
      </c>
      <c r="B313">
        <v>85057682</v>
      </c>
      <c r="C313">
        <v>85061359</v>
      </c>
      <c r="D313">
        <v>83777647</v>
      </c>
      <c r="E313">
        <v>117</v>
      </c>
      <c r="F313">
        <v>1</v>
      </c>
      <c r="G313">
        <v>1</v>
      </c>
      <c r="H313">
        <v>1</v>
      </c>
      <c r="I313" t="s">
        <v>698</v>
      </c>
      <c r="J313" t="s">
        <v>3</v>
      </c>
      <c r="K313" t="s">
        <v>699</v>
      </c>
      <c r="L313">
        <v>1369</v>
      </c>
      <c r="N313">
        <v>1013</v>
      </c>
      <c r="O313" t="s">
        <v>700</v>
      </c>
      <c r="P313" t="s">
        <v>700</v>
      </c>
      <c r="Q313">
        <v>1</v>
      </c>
      <c r="W313">
        <v>0</v>
      </c>
      <c r="X313">
        <v>-236928766</v>
      </c>
      <c r="Y313">
        <f t="shared" si="84"/>
        <v>0.99</v>
      </c>
      <c r="AA313">
        <v>0</v>
      </c>
      <c r="AB313">
        <v>0</v>
      </c>
      <c r="AC313">
        <v>0</v>
      </c>
      <c r="AD313">
        <v>660.33</v>
      </c>
      <c r="AE313">
        <v>0</v>
      </c>
      <c r="AF313">
        <v>0</v>
      </c>
      <c r="AG313">
        <v>0</v>
      </c>
      <c r="AH313">
        <v>660.33</v>
      </c>
      <c r="AI313">
        <v>1</v>
      </c>
      <c r="AJ313">
        <v>1</v>
      </c>
      <c r="AK313">
        <v>1</v>
      </c>
      <c r="AL313">
        <v>1</v>
      </c>
      <c r="AM313">
        <v>-2</v>
      </c>
      <c r="AN313">
        <v>0</v>
      </c>
      <c r="AO313">
        <v>0</v>
      </c>
      <c r="AP313">
        <v>1</v>
      </c>
      <c r="AQ313">
        <v>1</v>
      </c>
      <c r="AR313">
        <v>0</v>
      </c>
      <c r="AS313" t="s">
        <v>3</v>
      </c>
      <c r="AT313">
        <v>0.99</v>
      </c>
      <c r="AU313" t="s">
        <v>3</v>
      </c>
      <c r="AV313">
        <v>1</v>
      </c>
      <c r="AW313">
        <v>2</v>
      </c>
      <c r="AX313">
        <v>85061373</v>
      </c>
      <c r="AY313">
        <v>1</v>
      </c>
      <c r="AZ313">
        <v>0</v>
      </c>
      <c r="BA313">
        <v>313</v>
      </c>
      <c r="BB313">
        <v>1</v>
      </c>
      <c r="BC313">
        <v>0</v>
      </c>
      <c r="BD313">
        <v>0</v>
      </c>
      <c r="BE313">
        <v>0</v>
      </c>
      <c r="BF313">
        <v>0</v>
      </c>
      <c r="BG313">
        <v>0</v>
      </c>
      <c r="BH313">
        <v>0</v>
      </c>
      <c r="BI313">
        <v>0</v>
      </c>
      <c r="BJ313">
        <v>0</v>
      </c>
      <c r="BK313">
        <v>0</v>
      </c>
      <c r="BL313">
        <v>0</v>
      </c>
      <c r="BM313">
        <v>653.72670000000005</v>
      </c>
      <c r="BN313">
        <v>0.99</v>
      </c>
      <c r="BO313">
        <v>0</v>
      </c>
      <c r="BP313">
        <v>1</v>
      </c>
      <c r="BQ313">
        <v>0</v>
      </c>
      <c r="BR313">
        <v>0</v>
      </c>
      <c r="BS313">
        <v>0</v>
      </c>
      <c r="BT313">
        <v>653.72670000000005</v>
      </c>
      <c r="BU313">
        <v>0.99</v>
      </c>
      <c r="BV313">
        <v>0</v>
      </c>
      <c r="BW313">
        <v>1</v>
      </c>
      <c r="CU313">
        <f>ROUND(AT313*Source!I175*AH313*AL313,2)</f>
        <v>0</v>
      </c>
      <c r="CV313">
        <f>ROUND(Y313*Source!I175,7)</f>
        <v>0</v>
      </c>
      <c r="CW313">
        <v>0</v>
      </c>
      <c r="CX313">
        <f>ROUND(Y313*Source!I175,7)</f>
        <v>0</v>
      </c>
      <c r="CY313">
        <f>AD313</f>
        <v>660.33</v>
      </c>
      <c r="CZ313">
        <f>AH313</f>
        <v>660.33</v>
      </c>
      <c r="DA313">
        <f>AL313</f>
        <v>1</v>
      </c>
      <c r="DB313">
        <f t="shared" si="85"/>
        <v>653.73</v>
      </c>
      <c r="DC313">
        <f t="shared" si="86"/>
        <v>0</v>
      </c>
      <c r="DD313" t="s">
        <v>3</v>
      </c>
      <c r="DE313" t="s">
        <v>3</v>
      </c>
      <c r="DF313">
        <f t="shared" si="110"/>
        <v>0</v>
      </c>
      <c r="DG313">
        <f t="shared" si="100"/>
        <v>0</v>
      </c>
      <c r="DH313">
        <f t="shared" si="87"/>
        <v>0</v>
      </c>
      <c r="DI313">
        <f t="shared" si="88"/>
        <v>0</v>
      </c>
      <c r="DJ313">
        <f>DI313</f>
        <v>0</v>
      </c>
      <c r="DK313">
        <v>1</v>
      </c>
      <c r="DL313" t="s">
        <v>3</v>
      </c>
      <c r="DM313">
        <v>0</v>
      </c>
      <c r="DN313" t="s">
        <v>3</v>
      </c>
      <c r="DO313">
        <v>0</v>
      </c>
    </row>
    <row r="314" spans="1:119" x14ac:dyDescent="0.2">
      <c r="A314">
        <f>ROW(Source!A175)</f>
        <v>175</v>
      </c>
      <c r="B314">
        <v>85057682</v>
      </c>
      <c r="C314">
        <v>85061359</v>
      </c>
      <c r="D314">
        <v>83777649</v>
      </c>
      <c r="E314">
        <v>117</v>
      </c>
      <c r="F314">
        <v>1</v>
      </c>
      <c r="G314">
        <v>1</v>
      </c>
      <c r="H314">
        <v>1</v>
      </c>
      <c r="I314" t="s">
        <v>701</v>
      </c>
      <c r="J314" t="s">
        <v>3</v>
      </c>
      <c r="K314" t="s">
        <v>702</v>
      </c>
      <c r="L314">
        <v>1369</v>
      </c>
      <c r="N314">
        <v>1013</v>
      </c>
      <c r="O314" t="s">
        <v>700</v>
      </c>
      <c r="P314" t="s">
        <v>700</v>
      </c>
      <c r="Q314">
        <v>1</v>
      </c>
      <c r="W314">
        <v>0</v>
      </c>
      <c r="X314">
        <v>-587036825</v>
      </c>
      <c r="Y314">
        <f t="shared" si="84"/>
        <v>47.29</v>
      </c>
      <c r="AA314">
        <v>0</v>
      </c>
      <c r="AB314">
        <v>0</v>
      </c>
      <c r="AC314">
        <v>0</v>
      </c>
      <c r="AD314">
        <v>720.91</v>
      </c>
      <c r="AE314">
        <v>0</v>
      </c>
      <c r="AF314">
        <v>0</v>
      </c>
      <c r="AG314">
        <v>0</v>
      </c>
      <c r="AH314">
        <v>720.91</v>
      </c>
      <c r="AI314">
        <v>1</v>
      </c>
      <c r="AJ314">
        <v>1</v>
      </c>
      <c r="AK314">
        <v>1</v>
      </c>
      <c r="AL314">
        <v>1</v>
      </c>
      <c r="AM314">
        <v>-2</v>
      </c>
      <c r="AN314">
        <v>0</v>
      </c>
      <c r="AO314">
        <v>0</v>
      </c>
      <c r="AP314">
        <v>1</v>
      </c>
      <c r="AQ314">
        <v>1</v>
      </c>
      <c r="AR314">
        <v>0</v>
      </c>
      <c r="AS314" t="s">
        <v>3</v>
      </c>
      <c r="AT314">
        <v>47.29</v>
      </c>
      <c r="AU314" t="s">
        <v>3</v>
      </c>
      <c r="AV314">
        <v>1</v>
      </c>
      <c r="AW314">
        <v>2</v>
      </c>
      <c r="AX314">
        <v>85061374</v>
      </c>
      <c r="AY314">
        <v>1</v>
      </c>
      <c r="AZ314">
        <v>0</v>
      </c>
      <c r="BA314">
        <v>314</v>
      </c>
      <c r="BB314">
        <v>1</v>
      </c>
      <c r="BC314">
        <v>0</v>
      </c>
      <c r="BD314">
        <v>0</v>
      </c>
      <c r="BE314">
        <v>0</v>
      </c>
      <c r="BF314">
        <v>0</v>
      </c>
      <c r="BG314">
        <v>0</v>
      </c>
      <c r="BH314">
        <v>0</v>
      </c>
      <c r="BI314">
        <v>0</v>
      </c>
      <c r="BJ314">
        <v>0</v>
      </c>
      <c r="BK314">
        <v>0</v>
      </c>
      <c r="BL314">
        <v>0</v>
      </c>
      <c r="BM314">
        <v>34091.833899999998</v>
      </c>
      <c r="BN314">
        <v>47.29</v>
      </c>
      <c r="BO314">
        <v>0</v>
      </c>
      <c r="BP314">
        <v>1</v>
      </c>
      <c r="BQ314">
        <v>0</v>
      </c>
      <c r="BR314">
        <v>0</v>
      </c>
      <c r="BS314">
        <v>0</v>
      </c>
      <c r="BT314">
        <v>34091.833899999998</v>
      </c>
      <c r="BU314">
        <v>47.29</v>
      </c>
      <c r="BV314">
        <v>0</v>
      </c>
      <c r="BW314">
        <v>1</v>
      </c>
      <c r="CU314">
        <f>ROUND(AT314*Source!I175*AH314*AL314,2)</f>
        <v>0</v>
      </c>
      <c r="CV314">
        <f>ROUND(Y314*Source!I175,7)</f>
        <v>0</v>
      </c>
      <c r="CW314">
        <v>0</v>
      </c>
      <c r="CX314">
        <f>ROUND(Y314*Source!I175,7)</f>
        <v>0</v>
      </c>
      <c r="CY314">
        <f>AD314</f>
        <v>720.91</v>
      </c>
      <c r="CZ314">
        <f>AH314</f>
        <v>720.91</v>
      </c>
      <c r="DA314">
        <f>AL314</f>
        <v>1</v>
      </c>
      <c r="DB314">
        <f t="shared" si="85"/>
        <v>34091.83</v>
      </c>
      <c r="DC314">
        <f t="shared" si="86"/>
        <v>0</v>
      </c>
      <c r="DD314" t="s">
        <v>3</v>
      </c>
      <c r="DE314" t="s">
        <v>3</v>
      </c>
      <c r="DF314">
        <f t="shared" si="110"/>
        <v>0</v>
      </c>
      <c r="DG314">
        <f t="shared" si="100"/>
        <v>0</v>
      </c>
      <c r="DH314">
        <f t="shared" si="87"/>
        <v>0</v>
      </c>
      <c r="DI314">
        <f t="shared" si="88"/>
        <v>0</v>
      </c>
      <c r="DJ314">
        <f>DI314</f>
        <v>0</v>
      </c>
      <c r="DK314">
        <v>1</v>
      </c>
      <c r="DL314" t="s">
        <v>3</v>
      </c>
      <c r="DM314">
        <v>0</v>
      </c>
      <c r="DN314" t="s">
        <v>3</v>
      </c>
      <c r="DO314">
        <v>0</v>
      </c>
    </row>
    <row r="315" spans="1:119" x14ac:dyDescent="0.2">
      <c r="A315">
        <f>ROW(Source!A175)</f>
        <v>175</v>
      </c>
      <c r="B315">
        <v>85057682</v>
      </c>
      <c r="C315">
        <v>85061359</v>
      </c>
      <c r="D315">
        <v>83777653</v>
      </c>
      <c r="E315">
        <v>117</v>
      </c>
      <c r="F315">
        <v>1</v>
      </c>
      <c r="G315">
        <v>1</v>
      </c>
      <c r="H315">
        <v>1</v>
      </c>
      <c r="I315" t="s">
        <v>703</v>
      </c>
      <c r="J315" t="s">
        <v>3</v>
      </c>
      <c r="K315" t="s">
        <v>704</v>
      </c>
      <c r="L315">
        <v>1369</v>
      </c>
      <c r="N315">
        <v>1013</v>
      </c>
      <c r="O315" t="s">
        <v>700</v>
      </c>
      <c r="P315" t="s">
        <v>700</v>
      </c>
      <c r="Q315">
        <v>1</v>
      </c>
      <c r="W315">
        <v>0</v>
      </c>
      <c r="X315">
        <v>-512803540</v>
      </c>
      <c r="Y315">
        <f t="shared" si="84"/>
        <v>23.42</v>
      </c>
      <c r="AA315">
        <v>0</v>
      </c>
      <c r="AB315">
        <v>0</v>
      </c>
      <c r="AC315">
        <v>0</v>
      </c>
      <c r="AD315">
        <v>811.79</v>
      </c>
      <c r="AE315">
        <v>0</v>
      </c>
      <c r="AF315">
        <v>0</v>
      </c>
      <c r="AG315">
        <v>0</v>
      </c>
      <c r="AH315">
        <v>811.79</v>
      </c>
      <c r="AI315">
        <v>1</v>
      </c>
      <c r="AJ315">
        <v>1</v>
      </c>
      <c r="AK315">
        <v>1</v>
      </c>
      <c r="AL315">
        <v>1</v>
      </c>
      <c r="AM315">
        <v>-2</v>
      </c>
      <c r="AN315">
        <v>0</v>
      </c>
      <c r="AO315">
        <v>0</v>
      </c>
      <c r="AP315">
        <v>1</v>
      </c>
      <c r="AQ315">
        <v>1</v>
      </c>
      <c r="AR315">
        <v>0</v>
      </c>
      <c r="AS315" t="s">
        <v>3</v>
      </c>
      <c r="AT315">
        <v>23.42</v>
      </c>
      <c r="AU315" t="s">
        <v>3</v>
      </c>
      <c r="AV315">
        <v>1</v>
      </c>
      <c r="AW315">
        <v>2</v>
      </c>
      <c r="AX315">
        <v>85061375</v>
      </c>
      <c r="AY315">
        <v>1</v>
      </c>
      <c r="AZ315">
        <v>0</v>
      </c>
      <c r="BA315">
        <v>315</v>
      </c>
      <c r="BB315">
        <v>1</v>
      </c>
      <c r="BC315">
        <v>0</v>
      </c>
      <c r="BD315">
        <v>0</v>
      </c>
      <c r="BE315">
        <v>0</v>
      </c>
      <c r="BF315">
        <v>0</v>
      </c>
      <c r="BG315">
        <v>0</v>
      </c>
      <c r="BH315">
        <v>0</v>
      </c>
      <c r="BI315">
        <v>0</v>
      </c>
      <c r="BJ315">
        <v>0</v>
      </c>
      <c r="BK315">
        <v>0</v>
      </c>
      <c r="BL315">
        <v>0</v>
      </c>
      <c r="BM315">
        <v>19012.121800000001</v>
      </c>
      <c r="BN315">
        <v>23.42</v>
      </c>
      <c r="BO315">
        <v>0</v>
      </c>
      <c r="BP315">
        <v>1</v>
      </c>
      <c r="BQ315">
        <v>0</v>
      </c>
      <c r="BR315">
        <v>0</v>
      </c>
      <c r="BS315">
        <v>0</v>
      </c>
      <c r="BT315">
        <v>19012.121800000001</v>
      </c>
      <c r="BU315">
        <v>23.42</v>
      </c>
      <c r="BV315">
        <v>0</v>
      </c>
      <c r="BW315">
        <v>1</v>
      </c>
      <c r="CU315">
        <f>ROUND(AT315*Source!I175*AH315*AL315,2)</f>
        <v>0</v>
      </c>
      <c r="CV315">
        <f>ROUND(Y315*Source!I175,7)</f>
        <v>0</v>
      </c>
      <c r="CW315">
        <v>0</v>
      </c>
      <c r="CX315">
        <f>ROUND(Y315*Source!I175,7)</f>
        <v>0</v>
      </c>
      <c r="CY315">
        <f>AD315</f>
        <v>811.79</v>
      </c>
      <c r="CZ315">
        <f>AH315</f>
        <v>811.79</v>
      </c>
      <c r="DA315">
        <f>AL315</f>
        <v>1</v>
      </c>
      <c r="DB315">
        <f t="shared" si="85"/>
        <v>19012.12</v>
      </c>
      <c r="DC315">
        <f t="shared" si="86"/>
        <v>0</v>
      </c>
      <c r="DD315" t="s">
        <v>3</v>
      </c>
      <c r="DE315" t="s">
        <v>3</v>
      </c>
      <c r="DF315">
        <f t="shared" si="110"/>
        <v>0</v>
      </c>
      <c r="DG315">
        <f t="shared" si="100"/>
        <v>0</v>
      </c>
      <c r="DH315">
        <f t="shared" si="87"/>
        <v>0</v>
      </c>
      <c r="DI315">
        <f t="shared" si="88"/>
        <v>0</v>
      </c>
      <c r="DJ315">
        <f>DI315</f>
        <v>0</v>
      </c>
      <c r="DK315">
        <v>1</v>
      </c>
      <c r="DL315" t="s">
        <v>3</v>
      </c>
      <c r="DM315">
        <v>0</v>
      </c>
      <c r="DN315" t="s">
        <v>3</v>
      </c>
      <c r="DO315">
        <v>0</v>
      </c>
    </row>
    <row r="316" spans="1:119" x14ac:dyDescent="0.2">
      <c r="A316">
        <f>ROW(Source!A175)</f>
        <v>175</v>
      </c>
      <c r="B316">
        <v>85057682</v>
      </c>
      <c r="C316">
        <v>85061359</v>
      </c>
      <c r="D316">
        <v>83777657</v>
      </c>
      <c r="E316">
        <v>117</v>
      </c>
      <c r="F316">
        <v>1</v>
      </c>
      <c r="G316">
        <v>1</v>
      </c>
      <c r="H316">
        <v>1</v>
      </c>
      <c r="I316" t="s">
        <v>705</v>
      </c>
      <c r="J316" t="s">
        <v>3</v>
      </c>
      <c r="K316" t="s">
        <v>706</v>
      </c>
      <c r="L316">
        <v>1369</v>
      </c>
      <c r="N316">
        <v>1013</v>
      </c>
      <c r="O316" t="s">
        <v>700</v>
      </c>
      <c r="P316" t="s">
        <v>700</v>
      </c>
      <c r="Q316">
        <v>1</v>
      </c>
      <c r="W316">
        <v>0</v>
      </c>
      <c r="X316">
        <v>1518711480</v>
      </c>
      <c r="Y316">
        <f t="shared" si="84"/>
        <v>23.42</v>
      </c>
      <c r="AA316">
        <v>0</v>
      </c>
      <c r="AB316">
        <v>0</v>
      </c>
      <c r="AC316">
        <v>0</v>
      </c>
      <c r="AD316">
        <v>932.95</v>
      </c>
      <c r="AE316">
        <v>0</v>
      </c>
      <c r="AF316">
        <v>0</v>
      </c>
      <c r="AG316">
        <v>0</v>
      </c>
      <c r="AH316">
        <v>932.95</v>
      </c>
      <c r="AI316">
        <v>1</v>
      </c>
      <c r="AJ316">
        <v>1</v>
      </c>
      <c r="AK316">
        <v>1</v>
      </c>
      <c r="AL316">
        <v>1</v>
      </c>
      <c r="AM316">
        <v>-2</v>
      </c>
      <c r="AN316">
        <v>0</v>
      </c>
      <c r="AO316">
        <v>0</v>
      </c>
      <c r="AP316">
        <v>1</v>
      </c>
      <c r="AQ316">
        <v>1</v>
      </c>
      <c r="AR316">
        <v>0</v>
      </c>
      <c r="AS316" t="s">
        <v>3</v>
      </c>
      <c r="AT316">
        <v>23.42</v>
      </c>
      <c r="AU316" t="s">
        <v>3</v>
      </c>
      <c r="AV316">
        <v>1</v>
      </c>
      <c r="AW316">
        <v>2</v>
      </c>
      <c r="AX316">
        <v>85061376</v>
      </c>
      <c r="AY316">
        <v>1</v>
      </c>
      <c r="AZ316">
        <v>0</v>
      </c>
      <c r="BA316">
        <v>316</v>
      </c>
      <c r="BB316">
        <v>1</v>
      </c>
      <c r="BC316">
        <v>0</v>
      </c>
      <c r="BD316">
        <v>0</v>
      </c>
      <c r="BE316">
        <v>0</v>
      </c>
      <c r="BF316">
        <v>0</v>
      </c>
      <c r="BG316">
        <v>0</v>
      </c>
      <c r="BH316">
        <v>0</v>
      </c>
      <c r="BI316">
        <v>0</v>
      </c>
      <c r="BJ316">
        <v>0</v>
      </c>
      <c r="BK316">
        <v>0</v>
      </c>
      <c r="BL316">
        <v>0</v>
      </c>
      <c r="BM316">
        <v>21849.689000000002</v>
      </c>
      <c r="BN316">
        <v>23.42</v>
      </c>
      <c r="BO316">
        <v>0</v>
      </c>
      <c r="BP316">
        <v>1</v>
      </c>
      <c r="BQ316">
        <v>0</v>
      </c>
      <c r="BR316">
        <v>0</v>
      </c>
      <c r="BS316">
        <v>0</v>
      </c>
      <c r="BT316">
        <v>21849.689000000002</v>
      </c>
      <c r="BU316">
        <v>23.42</v>
      </c>
      <c r="BV316">
        <v>0</v>
      </c>
      <c r="BW316">
        <v>1</v>
      </c>
      <c r="CU316">
        <f>ROUND(AT316*Source!I175*AH316*AL316,2)</f>
        <v>0</v>
      </c>
      <c r="CV316">
        <f>ROUND(Y316*Source!I175,7)</f>
        <v>0</v>
      </c>
      <c r="CW316">
        <v>0</v>
      </c>
      <c r="CX316">
        <f>ROUND(Y316*Source!I175,7)</f>
        <v>0</v>
      </c>
      <c r="CY316">
        <f>AD316</f>
        <v>932.95</v>
      </c>
      <c r="CZ316">
        <f>AH316</f>
        <v>932.95</v>
      </c>
      <c r="DA316">
        <f>AL316</f>
        <v>1</v>
      </c>
      <c r="DB316">
        <f t="shared" si="85"/>
        <v>21849.69</v>
      </c>
      <c r="DC316">
        <f t="shared" si="86"/>
        <v>0</v>
      </c>
      <c r="DD316" t="s">
        <v>3</v>
      </c>
      <c r="DE316" t="s">
        <v>3</v>
      </c>
      <c r="DF316">
        <f t="shared" si="110"/>
        <v>0</v>
      </c>
      <c r="DG316">
        <f t="shared" si="100"/>
        <v>0</v>
      </c>
      <c r="DH316">
        <f t="shared" si="87"/>
        <v>0</v>
      </c>
      <c r="DI316">
        <f t="shared" si="88"/>
        <v>0</v>
      </c>
      <c r="DJ316">
        <f>DI316</f>
        <v>0</v>
      </c>
      <c r="DK316">
        <v>1</v>
      </c>
      <c r="DL316" t="s">
        <v>3</v>
      </c>
      <c r="DM316">
        <v>0</v>
      </c>
      <c r="DN316" t="s">
        <v>3</v>
      </c>
      <c r="DO316">
        <v>0</v>
      </c>
    </row>
    <row r="317" spans="1:119" x14ac:dyDescent="0.2">
      <c r="A317">
        <f>ROW(Source!A175)</f>
        <v>175</v>
      </c>
      <c r="B317">
        <v>85057682</v>
      </c>
      <c r="C317">
        <v>85061359</v>
      </c>
      <c r="D317">
        <v>83777689</v>
      </c>
      <c r="E317">
        <v>117</v>
      </c>
      <c r="F317">
        <v>1</v>
      </c>
      <c r="G317">
        <v>1</v>
      </c>
      <c r="H317">
        <v>1</v>
      </c>
      <c r="I317" t="s">
        <v>601</v>
      </c>
      <c r="J317" t="s">
        <v>3</v>
      </c>
      <c r="K317" t="s">
        <v>602</v>
      </c>
      <c r="L317">
        <v>1191</v>
      </c>
      <c r="N317">
        <v>1013</v>
      </c>
      <c r="O317" t="s">
        <v>593</v>
      </c>
      <c r="P317" t="s">
        <v>593</v>
      </c>
      <c r="Q317">
        <v>1</v>
      </c>
      <c r="W317">
        <v>0</v>
      </c>
      <c r="X317">
        <v>-1417349443</v>
      </c>
      <c r="Y317">
        <f t="shared" si="84"/>
        <v>24.89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1</v>
      </c>
      <c r="AJ317">
        <v>1</v>
      </c>
      <c r="AK317">
        <v>1</v>
      </c>
      <c r="AL317">
        <v>1</v>
      </c>
      <c r="AM317">
        <v>-2</v>
      </c>
      <c r="AN317">
        <v>0</v>
      </c>
      <c r="AO317">
        <v>0</v>
      </c>
      <c r="AP317">
        <v>1</v>
      </c>
      <c r="AQ317">
        <v>1</v>
      </c>
      <c r="AR317">
        <v>0</v>
      </c>
      <c r="AS317" t="s">
        <v>3</v>
      </c>
      <c r="AT317">
        <v>24.89</v>
      </c>
      <c r="AU317" t="s">
        <v>3</v>
      </c>
      <c r="AV317">
        <v>2</v>
      </c>
      <c r="AW317">
        <v>2</v>
      </c>
      <c r="AX317">
        <v>85061377</v>
      </c>
      <c r="AY317">
        <v>1</v>
      </c>
      <c r="AZ317">
        <v>0</v>
      </c>
      <c r="BA317">
        <v>317</v>
      </c>
      <c r="BB317">
        <v>1</v>
      </c>
      <c r="BC317">
        <v>0</v>
      </c>
      <c r="BD317">
        <v>0</v>
      </c>
      <c r="BE317">
        <v>0</v>
      </c>
      <c r="BF317">
        <v>0</v>
      </c>
      <c r="BG317">
        <v>0</v>
      </c>
      <c r="BH317">
        <v>0</v>
      </c>
      <c r="BI317">
        <v>0</v>
      </c>
      <c r="BJ317">
        <v>0</v>
      </c>
      <c r="BK317">
        <v>0</v>
      </c>
      <c r="BL317">
        <v>0</v>
      </c>
      <c r="BM317">
        <v>0</v>
      </c>
      <c r="BN317">
        <v>0</v>
      </c>
      <c r="BO317">
        <v>0</v>
      </c>
      <c r="BP317">
        <v>0</v>
      </c>
      <c r="BQ317">
        <v>0</v>
      </c>
      <c r="BR317">
        <v>0</v>
      </c>
      <c r="BS317">
        <v>0</v>
      </c>
      <c r="BT317">
        <v>0</v>
      </c>
      <c r="BU317">
        <v>0</v>
      </c>
      <c r="BV317">
        <v>0</v>
      </c>
      <c r="BW317">
        <v>0</v>
      </c>
      <c r="CV317">
        <v>0</v>
      </c>
      <c r="CW317">
        <v>0</v>
      </c>
      <c r="CX317">
        <f>ROUND(Y317*Source!I175,7)</f>
        <v>0</v>
      </c>
      <c r="CY317">
        <f>AD317</f>
        <v>0</v>
      </c>
      <c r="CZ317">
        <f>AH317</f>
        <v>0</v>
      </c>
      <c r="DA317">
        <f>AL317</f>
        <v>1</v>
      </c>
      <c r="DB317">
        <f t="shared" si="85"/>
        <v>0</v>
      </c>
      <c r="DC317">
        <f t="shared" si="86"/>
        <v>0</v>
      </c>
      <c r="DD317" t="s">
        <v>3</v>
      </c>
      <c r="DE317" t="s">
        <v>3</v>
      </c>
      <c r="DF317">
        <f t="shared" si="110"/>
        <v>0</v>
      </c>
      <c r="DG317">
        <f t="shared" si="100"/>
        <v>0</v>
      </c>
      <c r="DH317">
        <f t="shared" si="87"/>
        <v>0</v>
      </c>
      <c r="DI317">
        <f t="shared" si="88"/>
        <v>0</v>
      </c>
      <c r="DJ317">
        <f>DI317</f>
        <v>0</v>
      </c>
      <c r="DK317">
        <v>0</v>
      </c>
      <c r="DL317" t="s">
        <v>3</v>
      </c>
      <c r="DM317">
        <v>0</v>
      </c>
      <c r="DN317" t="s">
        <v>3</v>
      </c>
      <c r="DO317">
        <v>0</v>
      </c>
    </row>
    <row r="318" spans="1:119" x14ac:dyDescent="0.2">
      <c r="A318">
        <f>ROW(Source!A175)</f>
        <v>175</v>
      </c>
      <c r="B318">
        <v>85057682</v>
      </c>
      <c r="C318">
        <v>85061359</v>
      </c>
      <c r="D318">
        <v>83784178</v>
      </c>
      <c r="E318">
        <v>1</v>
      </c>
      <c r="F318">
        <v>1</v>
      </c>
      <c r="G318">
        <v>1</v>
      </c>
      <c r="H318">
        <v>2</v>
      </c>
      <c r="I318" t="s">
        <v>621</v>
      </c>
      <c r="J318" t="s">
        <v>622</v>
      </c>
      <c r="K318" t="s">
        <v>623</v>
      </c>
      <c r="L318">
        <v>1368</v>
      </c>
      <c r="N318">
        <v>1011</v>
      </c>
      <c r="O318" t="s">
        <v>606</v>
      </c>
      <c r="P318" t="s">
        <v>606</v>
      </c>
      <c r="Q318">
        <v>1</v>
      </c>
      <c r="W318">
        <v>0</v>
      </c>
      <c r="X318">
        <v>639918019</v>
      </c>
      <c r="Y318">
        <f t="shared" si="84"/>
        <v>0.75</v>
      </c>
      <c r="AA318">
        <v>0</v>
      </c>
      <c r="AB318">
        <v>1626.29</v>
      </c>
      <c r="AC318">
        <v>1090.46</v>
      </c>
      <c r="AD318">
        <v>0</v>
      </c>
      <c r="AE318">
        <v>0</v>
      </c>
      <c r="AF318">
        <v>1626.29</v>
      </c>
      <c r="AG318">
        <v>1090.46</v>
      </c>
      <c r="AH318">
        <v>0</v>
      </c>
      <c r="AI318">
        <v>1</v>
      </c>
      <c r="AJ318">
        <v>1</v>
      </c>
      <c r="AK318">
        <v>1</v>
      </c>
      <c r="AL318">
        <v>1</v>
      </c>
      <c r="AM318">
        <v>-2</v>
      </c>
      <c r="AN318">
        <v>0</v>
      </c>
      <c r="AO318">
        <v>0</v>
      </c>
      <c r="AP318">
        <v>1</v>
      </c>
      <c r="AQ318">
        <v>1</v>
      </c>
      <c r="AR318">
        <v>0</v>
      </c>
      <c r="AS318" t="s">
        <v>3</v>
      </c>
      <c r="AT318">
        <v>0.75</v>
      </c>
      <c r="AU318" t="s">
        <v>3</v>
      </c>
      <c r="AV318">
        <v>1</v>
      </c>
      <c r="AW318">
        <v>2</v>
      </c>
      <c r="AX318">
        <v>85061378</v>
      </c>
      <c r="AY318">
        <v>1</v>
      </c>
      <c r="AZ318">
        <v>0</v>
      </c>
      <c r="BA318">
        <v>318</v>
      </c>
      <c r="BB318">
        <v>1</v>
      </c>
      <c r="BC318">
        <v>0</v>
      </c>
      <c r="BD318">
        <v>0</v>
      </c>
      <c r="BE318">
        <v>0</v>
      </c>
      <c r="BF318">
        <v>0</v>
      </c>
      <c r="BG318">
        <v>0</v>
      </c>
      <c r="BH318">
        <v>0</v>
      </c>
      <c r="BI318">
        <v>0</v>
      </c>
      <c r="BJ318">
        <v>0</v>
      </c>
      <c r="BK318">
        <v>1219.7175</v>
      </c>
      <c r="BL318">
        <v>817.84500000000003</v>
      </c>
      <c r="BM318">
        <v>0</v>
      </c>
      <c r="BN318">
        <v>0</v>
      </c>
      <c r="BO318">
        <v>0.75</v>
      </c>
      <c r="BP318">
        <v>1</v>
      </c>
      <c r="BQ318">
        <v>0</v>
      </c>
      <c r="BR318">
        <v>1219.7175</v>
      </c>
      <c r="BS318">
        <v>817.84500000000003</v>
      </c>
      <c r="BT318">
        <v>0</v>
      </c>
      <c r="BU318">
        <v>0</v>
      </c>
      <c r="BV318">
        <v>0.75</v>
      </c>
      <c r="BW318">
        <v>1</v>
      </c>
      <c r="CV318">
        <v>0</v>
      </c>
      <c r="CW318">
        <f>ROUND(Y318*Source!I175*DO318,7)</f>
        <v>0</v>
      </c>
      <c r="CX318">
        <f>ROUND(Y318*Source!I175,7)</f>
        <v>0</v>
      </c>
      <c r="CY318">
        <f>AB318</f>
        <v>1626.29</v>
      </c>
      <c r="CZ318">
        <f>AF318</f>
        <v>1626.29</v>
      </c>
      <c r="DA318">
        <f>AJ318</f>
        <v>1</v>
      </c>
      <c r="DB318">
        <f t="shared" si="85"/>
        <v>1219.72</v>
      </c>
      <c r="DC318">
        <f t="shared" si="86"/>
        <v>817.85</v>
      </c>
      <c r="DD318" t="s">
        <v>3</v>
      </c>
      <c r="DE318" t="s">
        <v>3</v>
      </c>
      <c r="DF318">
        <f t="shared" si="110"/>
        <v>0</v>
      </c>
      <c r="DG318">
        <f t="shared" si="100"/>
        <v>0</v>
      </c>
      <c r="DH318">
        <f t="shared" si="87"/>
        <v>0</v>
      </c>
      <c r="DI318">
        <f t="shared" si="88"/>
        <v>0</v>
      </c>
      <c r="DJ318">
        <f>DG318+DH318</f>
        <v>0</v>
      </c>
      <c r="DK318">
        <v>1</v>
      </c>
      <c r="DL318" t="s">
        <v>607</v>
      </c>
      <c r="DM318">
        <v>6</v>
      </c>
      <c r="DN318" t="s">
        <v>593</v>
      </c>
      <c r="DO318">
        <v>1</v>
      </c>
    </row>
    <row r="319" spans="1:119" x14ac:dyDescent="0.2">
      <c r="A319">
        <f>ROW(Source!A175)</f>
        <v>175</v>
      </c>
      <c r="B319">
        <v>85057682</v>
      </c>
      <c r="C319">
        <v>85061359</v>
      </c>
      <c r="D319">
        <v>83784312</v>
      </c>
      <c r="E319">
        <v>1</v>
      </c>
      <c r="F319">
        <v>1</v>
      </c>
      <c r="G319">
        <v>1</v>
      </c>
      <c r="H319">
        <v>2</v>
      </c>
      <c r="I319" t="s">
        <v>707</v>
      </c>
      <c r="J319" t="s">
        <v>708</v>
      </c>
      <c r="K319" t="s">
        <v>709</v>
      </c>
      <c r="L319">
        <v>1368</v>
      </c>
      <c r="N319">
        <v>1011</v>
      </c>
      <c r="O319" t="s">
        <v>606</v>
      </c>
      <c r="P319" t="s">
        <v>606</v>
      </c>
      <c r="Q319">
        <v>1</v>
      </c>
      <c r="W319">
        <v>0</v>
      </c>
      <c r="X319">
        <v>1560534341</v>
      </c>
      <c r="Y319">
        <f t="shared" si="84"/>
        <v>0.81</v>
      </c>
      <c r="AA319">
        <v>0</v>
      </c>
      <c r="AB319">
        <v>16.95</v>
      </c>
      <c r="AC319">
        <v>0</v>
      </c>
      <c r="AD319">
        <v>0</v>
      </c>
      <c r="AE319">
        <v>0</v>
      </c>
      <c r="AF319">
        <v>11.45</v>
      </c>
      <c r="AG319">
        <v>0</v>
      </c>
      <c r="AH319">
        <v>0</v>
      </c>
      <c r="AI319">
        <v>1</v>
      </c>
      <c r="AJ319">
        <v>1.48</v>
      </c>
      <c r="AK319">
        <v>1</v>
      </c>
      <c r="AL319">
        <v>1</v>
      </c>
      <c r="AM319">
        <v>2</v>
      </c>
      <c r="AN319">
        <v>0</v>
      </c>
      <c r="AO319">
        <v>0</v>
      </c>
      <c r="AP319">
        <v>1</v>
      </c>
      <c r="AQ319">
        <v>1</v>
      </c>
      <c r="AR319">
        <v>0</v>
      </c>
      <c r="AS319" t="s">
        <v>3</v>
      </c>
      <c r="AT319">
        <v>0.81</v>
      </c>
      <c r="AU319" t="s">
        <v>3</v>
      </c>
      <c r="AV319">
        <v>1</v>
      </c>
      <c r="AW319">
        <v>2</v>
      </c>
      <c r="AX319">
        <v>85061379</v>
      </c>
      <c r="AY319">
        <v>1</v>
      </c>
      <c r="AZ319">
        <v>0</v>
      </c>
      <c r="BA319">
        <v>319</v>
      </c>
      <c r="BB319">
        <v>1</v>
      </c>
      <c r="BC319">
        <v>0</v>
      </c>
      <c r="BD319">
        <v>0</v>
      </c>
      <c r="BE319">
        <v>0</v>
      </c>
      <c r="BF319">
        <v>0</v>
      </c>
      <c r="BG319">
        <v>0</v>
      </c>
      <c r="BH319">
        <v>0</v>
      </c>
      <c r="BI319">
        <v>0</v>
      </c>
      <c r="BJ319">
        <v>0</v>
      </c>
      <c r="BK319">
        <v>9.2744999999999997</v>
      </c>
      <c r="BL319">
        <v>0</v>
      </c>
      <c r="BM319">
        <v>0</v>
      </c>
      <c r="BN319">
        <v>0</v>
      </c>
      <c r="BO319">
        <v>0</v>
      </c>
      <c r="BP319">
        <v>1</v>
      </c>
      <c r="BQ319">
        <v>0</v>
      </c>
      <c r="BR319">
        <v>9.2744999999999997</v>
      </c>
      <c r="BS319">
        <v>0</v>
      </c>
      <c r="BT319">
        <v>0</v>
      </c>
      <c r="BU319">
        <v>0</v>
      </c>
      <c r="BV319">
        <v>0</v>
      </c>
      <c r="BW319">
        <v>1</v>
      </c>
      <c r="CV319">
        <v>0</v>
      </c>
      <c r="CW319">
        <f>ROUND(Y319*Source!I175*DO319,7)</f>
        <v>0</v>
      </c>
      <c r="CX319">
        <f>ROUND(Y319*Source!I175,7)</f>
        <v>0</v>
      </c>
      <c r="CY319">
        <f>AB319</f>
        <v>16.95</v>
      </c>
      <c r="CZ319">
        <f>AF319</f>
        <v>11.45</v>
      </c>
      <c r="DA319">
        <f>AJ319</f>
        <v>1.48</v>
      </c>
      <c r="DB319">
        <f t="shared" si="85"/>
        <v>9.27</v>
      </c>
      <c r="DC319">
        <f t="shared" si="86"/>
        <v>0</v>
      </c>
      <c r="DD319" t="s">
        <v>3</v>
      </c>
      <c r="DE319" t="s">
        <v>3</v>
      </c>
      <c r="DF319">
        <f t="shared" si="110"/>
        <v>0</v>
      </c>
      <c r="DG319">
        <f>ROUND(ROUND(AF319*AJ319,2)*CX319,2)</f>
        <v>0</v>
      </c>
      <c r="DH319">
        <f t="shared" si="87"/>
        <v>0</v>
      </c>
      <c r="DI319">
        <f t="shared" si="88"/>
        <v>0</v>
      </c>
      <c r="DJ319">
        <f>DG319+DH319</f>
        <v>0</v>
      </c>
      <c r="DK319">
        <v>0</v>
      </c>
      <c r="DL319" t="s">
        <v>3</v>
      </c>
      <c r="DM319">
        <v>0</v>
      </c>
      <c r="DN319" t="s">
        <v>3</v>
      </c>
      <c r="DO319">
        <v>0</v>
      </c>
    </row>
    <row r="320" spans="1:119" x14ac:dyDescent="0.2">
      <c r="A320">
        <f>ROW(Source!A175)</f>
        <v>175</v>
      </c>
      <c r="B320">
        <v>85057682</v>
      </c>
      <c r="C320">
        <v>85061359</v>
      </c>
      <c r="D320">
        <v>83784352</v>
      </c>
      <c r="E320">
        <v>1</v>
      </c>
      <c r="F320">
        <v>1</v>
      </c>
      <c r="G320">
        <v>1</v>
      </c>
      <c r="H320">
        <v>2</v>
      </c>
      <c r="I320" t="s">
        <v>710</v>
      </c>
      <c r="J320" t="s">
        <v>711</v>
      </c>
      <c r="K320" t="s">
        <v>712</v>
      </c>
      <c r="L320">
        <v>1368</v>
      </c>
      <c r="N320">
        <v>1011</v>
      </c>
      <c r="O320" t="s">
        <v>606</v>
      </c>
      <c r="P320" t="s">
        <v>606</v>
      </c>
      <c r="Q320">
        <v>1</v>
      </c>
      <c r="W320">
        <v>0</v>
      </c>
      <c r="X320">
        <v>-438045540</v>
      </c>
      <c r="Y320">
        <f t="shared" si="84"/>
        <v>22.74</v>
      </c>
      <c r="AA320">
        <v>0</v>
      </c>
      <c r="AB320">
        <v>506.23</v>
      </c>
      <c r="AC320">
        <v>811.79</v>
      </c>
      <c r="AD320">
        <v>0</v>
      </c>
      <c r="AE320">
        <v>0</v>
      </c>
      <c r="AF320">
        <v>346.73</v>
      </c>
      <c r="AG320">
        <v>811.79</v>
      </c>
      <c r="AH320">
        <v>0</v>
      </c>
      <c r="AI320">
        <v>1</v>
      </c>
      <c r="AJ320">
        <v>1.46</v>
      </c>
      <c r="AK320">
        <v>1</v>
      </c>
      <c r="AL320">
        <v>1</v>
      </c>
      <c r="AM320">
        <v>2</v>
      </c>
      <c r="AN320">
        <v>0</v>
      </c>
      <c r="AO320">
        <v>0</v>
      </c>
      <c r="AP320">
        <v>1</v>
      </c>
      <c r="AQ320">
        <v>1</v>
      </c>
      <c r="AR320">
        <v>0</v>
      </c>
      <c r="AS320" t="s">
        <v>3</v>
      </c>
      <c r="AT320">
        <v>22.74</v>
      </c>
      <c r="AU320" t="s">
        <v>3</v>
      </c>
      <c r="AV320">
        <v>1</v>
      </c>
      <c r="AW320">
        <v>2</v>
      </c>
      <c r="AX320">
        <v>85061380</v>
      </c>
      <c r="AY320">
        <v>1</v>
      </c>
      <c r="AZ320">
        <v>0</v>
      </c>
      <c r="BA320">
        <v>320</v>
      </c>
      <c r="BB320">
        <v>1</v>
      </c>
      <c r="BC320">
        <v>0</v>
      </c>
      <c r="BD320">
        <v>0</v>
      </c>
      <c r="BE320">
        <v>0</v>
      </c>
      <c r="BF320">
        <v>0</v>
      </c>
      <c r="BG320">
        <v>0</v>
      </c>
      <c r="BH320">
        <v>0</v>
      </c>
      <c r="BI320">
        <v>0</v>
      </c>
      <c r="BJ320">
        <v>0</v>
      </c>
      <c r="BK320">
        <v>7884.6401999999998</v>
      </c>
      <c r="BL320">
        <v>18460.104599999999</v>
      </c>
      <c r="BM320">
        <v>0</v>
      </c>
      <c r="BN320">
        <v>0</v>
      </c>
      <c r="BO320">
        <v>22.74</v>
      </c>
      <c r="BP320">
        <v>1</v>
      </c>
      <c r="BQ320">
        <v>0</v>
      </c>
      <c r="BR320">
        <v>7884.6401999999998</v>
      </c>
      <c r="BS320">
        <v>18460.104599999999</v>
      </c>
      <c r="BT320">
        <v>0</v>
      </c>
      <c r="BU320">
        <v>0</v>
      </c>
      <c r="BV320">
        <v>22.74</v>
      </c>
      <c r="BW320">
        <v>1</v>
      </c>
      <c r="CV320">
        <v>0</v>
      </c>
      <c r="CW320">
        <f>ROUND(Y320*Source!I175*DO320,7)</f>
        <v>0</v>
      </c>
      <c r="CX320">
        <f>ROUND(Y320*Source!I175,7)</f>
        <v>0</v>
      </c>
      <c r="CY320">
        <f>AB320</f>
        <v>506.23</v>
      </c>
      <c r="CZ320">
        <f>AF320</f>
        <v>346.73</v>
      </c>
      <c r="DA320">
        <f>AJ320</f>
        <v>1.46</v>
      </c>
      <c r="DB320">
        <f t="shared" si="85"/>
        <v>7884.64</v>
      </c>
      <c r="DC320">
        <f t="shared" si="86"/>
        <v>18460.099999999999</v>
      </c>
      <c r="DD320" t="s">
        <v>3</v>
      </c>
      <c r="DE320" t="s">
        <v>3</v>
      </c>
      <c r="DF320">
        <f t="shared" si="110"/>
        <v>0</v>
      </c>
      <c r="DG320">
        <f>ROUND(ROUND(AF320*AJ320,2)*CX320,2)</f>
        <v>0</v>
      </c>
      <c r="DH320">
        <f t="shared" si="87"/>
        <v>0</v>
      </c>
      <c r="DI320">
        <f t="shared" si="88"/>
        <v>0</v>
      </c>
      <c r="DJ320">
        <f>DG320+DH320</f>
        <v>0</v>
      </c>
      <c r="DK320">
        <v>0</v>
      </c>
      <c r="DL320" t="s">
        <v>630</v>
      </c>
      <c r="DM320">
        <v>4</v>
      </c>
      <c r="DN320" t="s">
        <v>593</v>
      </c>
      <c r="DO320">
        <v>1</v>
      </c>
    </row>
    <row r="321" spans="1:119" x14ac:dyDescent="0.2">
      <c r="A321">
        <f>ROW(Source!A175)</f>
        <v>175</v>
      </c>
      <c r="B321">
        <v>85057682</v>
      </c>
      <c r="C321">
        <v>85061359</v>
      </c>
      <c r="D321">
        <v>83785072</v>
      </c>
      <c r="E321">
        <v>1</v>
      </c>
      <c r="F321">
        <v>1</v>
      </c>
      <c r="G321">
        <v>1</v>
      </c>
      <c r="H321">
        <v>2</v>
      </c>
      <c r="I321" t="s">
        <v>634</v>
      </c>
      <c r="J321" t="s">
        <v>635</v>
      </c>
      <c r="K321" t="s">
        <v>636</v>
      </c>
      <c r="L321">
        <v>1368</v>
      </c>
      <c r="N321">
        <v>1011</v>
      </c>
      <c r="O321" t="s">
        <v>606</v>
      </c>
      <c r="P321" t="s">
        <v>606</v>
      </c>
      <c r="Q321">
        <v>1</v>
      </c>
      <c r="W321">
        <v>0</v>
      </c>
      <c r="X321">
        <v>-849950259</v>
      </c>
      <c r="Y321">
        <f t="shared" ref="Y321:Y384" si="111">AT321</f>
        <v>0.59</v>
      </c>
      <c r="AA321">
        <v>0</v>
      </c>
      <c r="AB321">
        <v>641.70000000000005</v>
      </c>
      <c r="AC321">
        <v>811.79</v>
      </c>
      <c r="AD321">
        <v>0</v>
      </c>
      <c r="AE321">
        <v>0</v>
      </c>
      <c r="AF321">
        <v>641.70000000000005</v>
      </c>
      <c r="AG321">
        <v>811.79</v>
      </c>
      <c r="AH321">
        <v>0</v>
      </c>
      <c r="AI321">
        <v>1</v>
      </c>
      <c r="AJ321">
        <v>1</v>
      </c>
      <c r="AK321">
        <v>1</v>
      </c>
      <c r="AL321">
        <v>1</v>
      </c>
      <c r="AM321">
        <v>-2</v>
      </c>
      <c r="AN321">
        <v>0</v>
      </c>
      <c r="AO321">
        <v>0</v>
      </c>
      <c r="AP321">
        <v>1</v>
      </c>
      <c r="AQ321">
        <v>1</v>
      </c>
      <c r="AR321">
        <v>0</v>
      </c>
      <c r="AS321" t="s">
        <v>3</v>
      </c>
      <c r="AT321">
        <v>0.59</v>
      </c>
      <c r="AU321" t="s">
        <v>3</v>
      </c>
      <c r="AV321">
        <v>1</v>
      </c>
      <c r="AW321">
        <v>2</v>
      </c>
      <c r="AX321">
        <v>85061381</v>
      </c>
      <c r="AY321">
        <v>1</v>
      </c>
      <c r="AZ321">
        <v>0</v>
      </c>
      <c r="BA321">
        <v>321</v>
      </c>
      <c r="BB321">
        <v>1</v>
      </c>
      <c r="BC321">
        <v>0</v>
      </c>
      <c r="BD321">
        <v>0</v>
      </c>
      <c r="BE321">
        <v>0</v>
      </c>
      <c r="BF321">
        <v>0</v>
      </c>
      <c r="BG321">
        <v>0</v>
      </c>
      <c r="BH321">
        <v>0</v>
      </c>
      <c r="BI321">
        <v>0</v>
      </c>
      <c r="BJ321">
        <v>0</v>
      </c>
      <c r="BK321">
        <v>378.60300000000001</v>
      </c>
      <c r="BL321">
        <v>478.95609999999994</v>
      </c>
      <c r="BM321">
        <v>0</v>
      </c>
      <c r="BN321">
        <v>0</v>
      </c>
      <c r="BO321">
        <v>0.59</v>
      </c>
      <c r="BP321">
        <v>1</v>
      </c>
      <c r="BQ321">
        <v>0</v>
      </c>
      <c r="BR321">
        <v>378.60300000000001</v>
      </c>
      <c r="BS321">
        <v>478.95609999999994</v>
      </c>
      <c r="BT321">
        <v>0</v>
      </c>
      <c r="BU321">
        <v>0</v>
      </c>
      <c r="BV321">
        <v>0.59</v>
      </c>
      <c r="BW321">
        <v>1</v>
      </c>
      <c r="CV321">
        <v>0</v>
      </c>
      <c r="CW321">
        <f>ROUND(Y321*Source!I175*DO321,7)</f>
        <v>0</v>
      </c>
      <c r="CX321">
        <f>ROUND(Y321*Source!I175,7)</f>
        <v>0</v>
      </c>
      <c r="CY321">
        <f>AB321</f>
        <v>641.70000000000005</v>
      </c>
      <c r="CZ321">
        <f>AF321</f>
        <v>641.70000000000005</v>
      </c>
      <c r="DA321">
        <f>AJ321</f>
        <v>1</v>
      </c>
      <c r="DB321">
        <f t="shared" ref="DB321:DB384" si="112">ROUND(ROUND(AT321*CZ321,2),2)</f>
        <v>378.6</v>
      </c>
      <c r="DC321">
        <f t="shared" ref="DC321:DC384" si="113">ROUND(ROUND(AT321*AG321,2),2)</f>
        <v>478.96</v>
      </c>
      <c r="DD321" t="s">
        <v>3</v>
      </c>
      <c r="DE321" t="s">
        <v>3</v>
      </c>
      <c r="DF321">
        <f t="shared" si="110"/>
        <v>0</v>
      </c>
      <c r="DG321">
        <f t="shared" ref="DG321:DG331" si="114">ROUND(ROUND(AF321,2)*CX321,2)</f>
        <v>0</v>
      </c>
      <c r="DH321">
        <f t="shared" ref="DH321:DH384" si="115">ROUND(ROUND(AG321,2)*CX321,2)</f>
        <v>0</v>
      </c>
      <c r="DI321">
        <f t="shared" ref="DI321:DI384" si="116">ROUND(ROUND(AH321,2)*CX321,2)</f>
        <v>0</v>
      </c>
      <c r="DJ321">
        <f>DG321+DH321</f>
        <v>0</v>
      </c>
      <c r="DK321">
        <v>1</v>
      </c>
      <c r="DL321" t="s">
        <v>630</v>
      </c>
      <c r="DM321">
        <v>4</v>
      </c>
      <c r="DN321" t="s">
        <v>593</v>
      </c>
      <c r="DO321">
        <v>1</v>
      </c>
    </row>
    <row r="322" spans="1:119" x14ac:dyDescent="0.2">
      <c r="A322">
        <f>ROW(Source!A175)</f>
        <v>175</v>
      </c>
      <c r="B322">
        <v>85057682</v>
      </c>
      <c r="C322">
        <v>85061359</v>
      </c>
      <c r="D322">
        <v>83785270</v>
      </c>
      <c r="E322">
        <v>1</v>
      </c>
      <c r="F322">
        <v>1</v>
      </c>
      <c r="G322">
        <v>1</v>
      </c>
      <c r="H322">
        <v>2</v>
      </c>
      <c r="I322" t="s">
        <v>713</v>
      </c>
      <c r="J322" t="s">
        <v>714</v>
      </c>
      <c r="K322" t="s">
        <v>715</v>
      </c>
      <c r="L322">
        <v>1368</v>
      </c>
      <c r="N322">
        <v>1011</v>
      </c>
      <c r="O322" t="s">
        <v>606</v>
      </c>
      <c r="P322" t="s">
        <v>606</v>
      </c>
      <c r="Q322">
        <v>1</v>
      </c>
      <c r="W322">
        <v>0</v>
      </c>
      <c r="X322">
        <v>-1265937479</v>
      </c>
      <c r="Y322">
        <f t="shared" si="111"/>
        <v>0.81</v>
      </c>
      <c r="AA322">
        <v>0</v>
      </c>
      <c r="AB322">
        <v>192.86</v>
      </c>
      <c r="AC322">
        <v>811.79</v>
      </c>
      <c r="AD322">
        <v>0</v>
      </c>
      <c r="AE322">
        <v>0</v>
      </c>
      <c r="AF322">
        <v>192.86</v>
      </c>
      <c r="AG322">
        <v>811.79</v>
      </c>
      <c r="AH322">
        <v>0</v>
      </c>
      <c r="AI322">
        <v>1</v>
      </c>
      <c r="AJ322">
        <v>1</v>
      </c>
      <c r="AK322">
        <v>1</v>
      </c>
      <c r="AL322">
        <v>1</v>
      </c>
      <c r="AM322">
        <v>-2</v>
      </c>
      <c r="AN322">
        <v>0</v>
      </c>
      <c r="AO322">
        <v>0</v>
      </c>
      <c r="AP322">
        <v>1</v>
      </c>
      <c r="AQ322">
        <v>1</v>
      </c>
      <c r="AR322">
        <v>0</v>
      </c>
      <c r="AS322" t="s">
        <v>3</v>
      </c>
      <c r="AT322">
        <v>0.81</v>
      </c>
      <c r="AU322" t="s">
        <v>3</v>
      </c>
      <c r="AV322">
        <v>1</v>
      </c>
      <c r="AW322">
        <v>2</v>
      </c>
      <c r="AX322">
        <v>85061382</v>
      </c>
      <c r="AY322">
        <v>1</v>
      </c>
      <c r="AZ322">
        <v>0</v>
      </c>
      <c r="BA322">
        <v>322</v>
      </c>
      <c r="BB322">
        <v>1</v>
      </c>
      <c r="BC322">
        <v>0</v>
      </c>
      <c r="BD322">
        <v>0</v>
      </c>
      <c r="BE322">
        <v>0</v>
      </c>
      <c r="BF322">
        <v>0</v>
      </c>
      <c r="BG322">
        <v>0</v>
      </c>
      <c r="BH322">
        <v>0</v>
      </c>
      <c r="BI322">
        <v>0</v>
      </c>
      <c r="BJ322">
        <v>0</v>
      </c>
      <c r="BK322">
        <v>156.21660000000003</v>
      </c>
      <c r="BL322">
        <v>657.54989999999998</v>
      </c>
      <c r="BM322">
        <v>0</v>
      </c>
      <c r="BN322">
        <v>0</v>
      </c>
      <c r="BO322">
        <v>0.81</v>
      </c>
      <c r="BP322">
        <v>1</v>
      </c>
      <c r="BQ322">
        <v>0</v>
      </c>
      <c r="BR322">
        <v>156.21660000000003</v>
      </c>
      <c r="BS322">
        <v>657.54989999999998</v>
      </c>
      <c r="BT322">
        <v>0</v>
      </c>
      <c r="BU322">
        <v>0</v>
      </c>
      <c r="BV322">
        <v>0.81</v>
      </c>
      <c r="BW322">
        <v>1</v>
      </c>
      <c r="CV322">
        <v>0</v>
      </c>
      <c r="CW322">
        <f>ROUND(Y322*Source!I175*DO322,7)</f>
        <v>0</v>
      </c>
      <c r="CX322">
        <f>ROUND(Y322*Source!I175,7)</f>
        <v>0</v>
      </c>
      <c r="CY322">
        <f>AB322</f>
        <v>192.86</v>
      </c>
      <c r="CZ322">
        <f>AF322</f>
        <v>192.86</v>
      </c>
      <c r="DA322">
        <f>AJ322</f>
        <v>1</v>
      </c>
      <c r="DB322">
        <f t="shared" si="112"/>
        <v>156.22</v>
      </c>
      <c r="DC322">
        <f t="shared" si="113"/>
        <v>657.55</v>
      </c>
      <c r="DD322" t="s">
        <v>3</v>
      </c>
      <c r="DE322" t="s">
        <v>3</v>
      </c>
      <c r="DF322">
        <f t="shared" si="110"/>
        <v>0</v>
      </c>
      <c r="DG322">
        <f t="shared" si="114"/>
        <v>0</v>
      </c>
      <c r="DH322">
        <f t="shared" si="115"/>
        <v>0</v>
      </c>
      <c r="DI322">
        <f t="shared" si="116"/>
        <v>0</v>
      </c>
      <c r="DJ322">
        <f>DG322+DH322</f>
        <v>0</v>
      </c>
      <c r="DK322">
        <v>1</v>
      </c>
      <c r="DL322" t="s">
        <v>630</v>
      </c>
      <c r="DM322">
        <v>4</v>
      </c>
      <c r="DN322" t="s">
        <v>593</v>
      </c>
      <c r="DO322">
        <v>1</v>
      </c>
    </row>
    <row r="323" spans="1:119" x14ac:dyDescent="0.2">
      <c r="A323">
        <f>ROW(Source!A175)</f>
        <v>175</v>
      </c>
      <c r="B323">
        <v>85057682</v>
      </c>
      <c r="C323">
        <v>85061359</v>
      </c>
      <c r="D323">
        <v>83782364</v>
      </c>
      <c r="E323">
        <v>117</v>
      </c>
      <c r="F323">
        <v>1</v>
      </c>
      <c r="G323">
        <v>1</v>
      </c>
      <c r="H323">
        <v>3</v>
      </c>
      <c r="I323" t="s">
        <v>173</v>
      </c>
      <c r="J323" t="s">
        <v>3</v>
      </c>
      <c r="K323" t="s">
        <v>174</v>
      </c>
      <c r="L323">
        <v>1371</v>
      </c>
      <c r="N323">
        <v>1013</v>
      </c>
      <c r="O323" t="s">
        <v>43</v>
      </c>
      <c r="P323" t="s">
        <v>43</v>
      </c>
      <c r="Q323">
        <v>1</v>
      </c>
      <c r="W323">
        <v>0</v>
      </c>
      <c r="X323">
        <v>864875641</v>
      </c>
      <c r="Y323">
        <f t="shared" si="111"/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1</v>
      </c>
      <c r="AJ323">
        <v>1</v>
      </c>
      <c r="AK323">
        <v>1</v>
      </c>
      <c r="AL323">
        <v>1</v>
      </c>
      <c r="AM323">
        <v>0</v>
      </c>
      <c r="AN323">
        <v>1</v>
      </c>
      <c r="AO323">
        <v>0</v>
      </c>
      <c r="AP323">
        <v>1</v>
      </c>
      <c r="AQ323">
        <v>0</v>
      </c>
      <c r="AR323">
        <v>0</v>
      </c>
      <c r="AS323" t="s">
        <v>3</v>
      </c>
      <c r="AT323">
        <v>0</v>
      </c>
      <c r="AU323" t="s">
        <v>3</v>
      </c>
      <c r="AV323">
        <v>0</v>
      </c>
      <c r="AW323">
        <v>2</v>
      </c>
      <c r="AX323">
        <v>85061383</v>
      </c>
      <c r="AY323">
        <v>1</v>
      </c>
      <c r="AZ323">
        <v>0</v>
      </c>
      <c r="BA323">
        <v>323</v>
      </c>
      <c r="BB323">
        <v>0</v>
      </c>
      <c r="BC323">
        <v>0</v>
      </c>
      <c r="BD323">
        <v>0</v>
      </c>
      <c r="BE323">
        <v>0</v>
      </c>
      <c r="BF323">
        <v>0</v>
      </c>
      <c r="BG323">
        <v>0</v>
      </c>
      <c r="BH323">
        <v>0</v>
      </c>
      <c r="BI323">
        <v>0</v>
      </c>
      <c r="BJ323">
        <v>0</v>
      </c>
      <c r="BK323">
        <v>0</v>
      </c>
      <c r="BL323">
        <v>0</v>
      </c>
      <c r="BM323">
        <v>0</v>
      </c>
      <c r="BN323">
        <v>0</v>
      </c>
      <c r="BO323">
        <v>0</v>
      </c>
      <c r="BP323">
        <v>0</v>
      </c>
      <c r="BQ323">
        <v>0</v>
      </c>
      <c r="BR323">
        <v>0</v>
      </c>
      <c r="BS323">
        <v>0</v>
      </c>
      <c r="BT323">
        <v>0</v>
      </c>
      <c r="BU323">
        <v>0</v>
      </c>
      <c r="BV323">
        <v>0</v>
      </c>
      <c r="BW323">
        <v>0</v>
      </c>
      <c r="CV323">
        <v>0</v>
      </c>
      <c r="CW323">
        <v>0</v>
      </c>
      <c r="CX323">
        <f>ROUND(Y323*Source!I175,7)</f>
        <v>0</v>
      </c>
      <c r="CY323">
        <f>AA323</f>
        <v>0</v>
      </c>
      <c r="CZ323">
        <f>AE323</f>
        <v>0</v>
      </c>
      <c r="DA323">
        <f>AI323</f>
        <v>1</v>
      </c>
      <c r="DB323">
        <f t="shared" si="112"/>
        <v>0</v>
      </c>
      <c r="DC323">
        <f t="shared" si="113"/>
        <v>0</v>
      </c>
      <c r="DD323" t="s">
        <v>3</v>
      </c>
      <c r="DE323" t="s">
        <v>3</v>
      </c>
      <c r="DF323">
        <f t="shared" si="110"/>
        <v>0</v>
      </c>
      <c r="DG323">
        <f t="shared" si="114"/>
        <v>0</v>
      </c>
      <c r="DH323">
        <f t="shared" si="115"/>
        <v>0</v>
      </c>
      <c r="DI323">
        <f t="shared" si="116"/>
        <v>0</v>
      </c>
      <c r="DJ323">
        <f>DF323</f>
        <v>0</v>
      </c>
      <c r="DK323">
        <v>0</v>
      </c>
      <c r="DL323" t="s">
        <v>3</v>
      </c>
      <c r="DM323">
        <v>0</v>
      </c>
      <c r="DN323" t="s">
        <v>3</v>
      </c>
      <c r="DO323">
        <v>0</v>
      </c>
    </row>
    <row r="324" spans="1:119" x14ac:dyDescent="0.2">
      <c r="A324">
        <f>ROW(Source!A175)</f>
        <v>175</v>
      </c>
      <c r="B324">
        <v>85057682</v>
      </c>
      <c r="C324">
        <v>85061359</v>
      </c>
      <c r="D324">
        <v>83782372</v>
      </c>
      <c r="E324">
        <v>117</v>
      </c>
      <c r="F324">
        <v>1</v>
      </c>
      <c r="G324">
        <v>1</v>
      </c>
      <c r="H324">
        <v>3</v>
      </c>
      <c r="I324" t="s">
        <v>176</v>
      </c>
      <c r="J324" t="s">
        <v>3</v>
      </c>
      <c r="K324" t="s">
        <v>177</v>
      </c>
      <c r="L324">
        <v>1371</v>
      </c>
      <c r="N324">
        <v>1013</v>
      </c>
      <c r="O324" t="s">
        <v>43</v>
      </c>
      <c r="P324" t="s">
        <v>43</v>
      </c>
      <c r="Q324">
        <v>1</v>
      </c>
      <c r="W324">
        <v>0</v>
      </c>
      <c r="X324">
        <v>-1890832814</v>
      </c>
      <c r="Y324">
        <f t="shared" si="111"/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1</v>
      </c>
      <c r="AJ324">
        <v>1</v>
      </c>
      <c r="AK324">
        <v>1</v>
      </c>
      <c r="AL324">
        <v>1</v>
      </c>
      <c r="AM324">
        <v>0</v>
      </c>
      <c r="AN324">
        <v>1</v>
      </c>
      <c r="AO324">
        <v>0</v>
      </c>
      <c r="AP324">
        <v>1</v>
      </c>
      <c r="AQ324">
        <v>0</v>
      </c>
      <c r="AR324">
        <v>0</v>
      </c>
      <c r="AS324" t="s">
        <v>3</v>
      </c>
      <c r="AT324">
        <v>0</v>
      </c>
      <c r="AU324" t="s">
        <v>3</v>
      </c>
      <c r="AV324">
        <v>0</v>
      </c>
      <c r="AW324">
        <v>2</v>
      </c>
      <c r="AX324">
        <v>85061384</v>
      </c>
      <c r="AY324">
        <v>1</v>
      </c>
      <c r="AZ324">
        <v>0</v>
      </c>
      <c r="BA324">
        <v>324</v>
      </c>
      <c r="BB324">
        <v>0</v>
      </c>
      <c r="BC324">
        <v>0</v>
      </c>
      <c r="BD324">
        <v>0</v>
      </c>
      <c r="BE324">
        <v>0</v>
      </c>
      <c r="BF324">
        <v>0</v>
      </c>
      <c r="BG324">
        <v>0</v>
      </c>
      <c r="BH324">
        <v>0</v>
      </c>
      <c r="BI324">
        <v>0</v>
      </c>
      <c r="BJ324">
        <v>0</v>
      </c>
      <c r="BK324">
        <v>0</v>
      </c>
      <c r="BL324">
        <v>0</v>
      </c>
      <c r="BM324">
        <v>0</v>
      </c>
      <c r="BN324">
        <v>0</v>
      </c>
      <c r="BO324">
        <v>0</v>
      </c>
      <c r="BP324">
        <v>0</v>
      </c>
      <c r="BQ324">
        <v>0</v>
      </c>
      <c r="BR324">
        <v>0</v>
      </c>
      <c r="BS324">
        <v>0</v>
      </c>
      <c r="BT324">
        <v>0</v>
      </c>
      <c r="BU324">
        <v>0</v>
      </c>
      <c r="BV324">
        <v>0</v>
      </c>
      <c r="BW324">
        <v>0</v>
      </c>
      <c r="CV324">
        <v>0</v>
      </c>
      <c r="CW324">
        <v>0</v>
      </c>
      <c r="CX324">
        <f>ROUND(Y324*Source!I175,7)</f>
        <v>0</v>
      </c>
      <c r="CY324">
        <f>AA324</f>
        <v>0</v>
      </c>
      <c r="CZ324">
        <f>AE324</f>
        <v>0</v>
      </c>
      <c r="DA324">
        <f>AI324</f>
        <v>1</v>
      </c>
      <c r="DB324">
        <f t="shared" si="112"/>
        <v>0</v>
      </c>
      <c r="DC324">
        <f t="shared" si="113"/>
        <v>0</v>
      </c>
      <c r="DD324" t="s">
        <v>3</v>
      </c>
      <c r="DE324" t="s">
        <v>3</v>
      </c>
      <c r="DF324">
        <f t="shared" si="110"/>
        <v>0</v>
      </c>
      <c r="DG324">
        <f t="shared" si="114"/>
        <v>0</v>
      </c>
      <c r="DH324">
        <f t="shared" si="115"/>
        <v>0</v>
      </c>
      <c r="DI324">
        <f t="shared" si="116"/>
        <v>0</v>
      </c>
      <c r="DJ324">
        <f>DF324</f>
        <v>0</v>
      </c>
      <c r="DK324">
        <v>0</v>
      </c>
      <c r="DL324" t="s">
        <v>3</v>
      </c>
      <c r="DM324">
        <v>0</v>
      </c>
      <c r="DN324" t="s">
        <v>3</v>
      </c>
      <c r="DO324">
        <v>0</v>
      </c>
    </row>
    <row r="325" spans="1:119" x14ac:dyDescent="0.2">
      <c r="A325">
        <f>ROW(Source!A175)</f>
        <v>175</v>
      </c>
      <c r="B325">
        <v>85057682</v>
      </c>
      <c r="C325">
        <v>85061359</v>
      </c>
      <c r="D325">
        <v>83782541</v>
      </c>
      <c r="E325">
        <v>117</v>
      </c>
      <c r="F325">
        <v>1</v>
      </c>
      <c r="G325">
        <v>1</v>
      </c>
      <c r="H325">
        <v>3</v>
      </c>
      <c r="I325" t="s">
        <v>179</v>
      </c>
      <c r="J325" t="s">
        <v>3</v>
      </c>
      <c r="K325" t="s">
        <v>180</v>
      </c>
      <c r="L325">
        <v>1477</v>
      </c>
      <c r="N325">
        <v>1013</v>
      </c>
      <c r="O325" t="s">
        <v>168</v>
      </c>
      <c r="P325" t="s">
        <v>170</v>
      </c>
      <c r="Q325">
        <v>1</v>
      </c>
      <c r="W325">
        <v>0</v>
      </c>
      <c r="X325">
        <v>164804165</v>
      </c>
      <c r="Y325">
        <f t="shared" si="111"/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1</v>
      </c>
      <c r="AJ325">
        <v>1</v>
      </c>
      <c r="AK325">
        <v>1</v>
      </c>
      <c r="AL325">
        <v>1</v>
      </c>
      <c r="AM325">
        <v>0</v>
      </c>
      <c r="AN325">
        <v>1</v>
      </c>
      <c r="AO325">
        <v>0</v>
      </c>
      <c r="AP325">
        <v>1</v>
      </c>
      <c r="AQ325">
        <v>0</v>
      </c>
      <c r="AR325">
        <v>0</v>
      </c>
      <c r="AS325" t="s">
        <v>3</v>
      </c>
      <c r="AT325">
        <v>0</v>
      </c>
      <c r="AU325" t="s">
        <v>3</v>
      </c>
      <c r="AV325">
        <v>0</v>
      </c>
      <c r="AW325">
        <v>2</v>
      </c>
      <c r="AX325">
        <v>85061385</v>
      </c>
      <c r="AY325">
        <v>1</v>
      </c>
      <c r="AZ325">
        <v>0</v>
      </c>
      <c r="BA325">
        <v>325</v>
      </c>
      <c r="BB325">
        <v>0</v>
      </c>
      <c r="BC325">
        <v>0</v>
      </c>
      <c r="BD325">
        <v>0</v>
      </c>
      <c r="BE325">
        <v>0</v>
      </c>
      <c r="BF325">
        <v>0</v>
      </c>
      <c r="BG325">
        <v>0</v>
      </c>
      <c r="BH325">
        <v>0</v>
      </c>
      <c r="BI325">
        <v>0</v>
      </c>
      <c r="BJ325">
        <v>0</v>
      </c>
      <c r="BK325">
        <v>0</v>
      </c>
      <c r="BL325">
        <v>0</v>
      </c>
      <c r="BM325">
        <v>0</v>
      </c>
      <c r="BN325">
        <v>0</v>
      </c>
      <c r="BO325">
        <v>0</v>
      </c>
      <c r="BP325">
        <v>0</v>
      </c>
      <c r="BQ325">
        <v>0</v>
      </c>
      <c r="BR325">
        <v>0</v>
      </c>
      <c r="BS325">
        <v>0</v>
      </c>
      <c r="BT325">
        <v>0</v>
      </c>
      <c r="BU325">
        <v>0</v>
      </c>
      <c r="BV325">
        <v>0</v>
      </c>
      <c r="BW325">
        <v>0</v>
      </c>
      <c r="CV325">
        <v>0</v>
      </c>
      <c r="CW325">
        <v>0</v>
      </c>
      <c r="CX325">
        <f>ROUND(Y325*Source!I175,7)</f>
        <v>0</v>
      </c>
      <c r="CY325">
        <f>AA325</f>
        <v>0</v>
      </c>
      <c r="CZ325">
        <f>AE325</f>
        <v>0</v>
      </c>
      <c r="DA325">
        <f>AI325</f>
        <v>1</v>
      </c>
      <c r="DB325">
        <f t="shared" si="112"/>
        <v>0</v>
      </c>
      <c r="DC325">
        <f t="shared" si="113"/>
        <v>0</v>
      </c>
      <c r="DD325" t="s">
        <v>3</v>
      </c>
      <c r="DE325" t="s">
        <v>3</v>
      </c>
      <c r="DF325">
        <f t="shared" si="110"/>
        <v>0</v>
      </c>
      <c r="DG325">
        <f t="shared" si="114"/>
        <v>0</v>
      </c>
      <c r="DH325">
        <f t="shared" si="115"/>
        <v>0</v>
      </c>
      <c r="DI325">
        <f t="shared" si="116"/>
        <v>0</v>
      </c>
      <c r="DJ325">
        <f>DF325</f>
        <v>0</v>
      </c>
      <c r="DK325">
        <v>0</v>
      </c>
      <c r="DL325" t="s">
        <v>3</v>
      </c>
      <c r="DM325">
        <v>0</v>
      </c>
      <c r="DN325" t="s">
        <v>3</v>
      </c>
      <c r="DO325">
        <v>0</v>
      </c>
    </row>
    <row r="326" spans="1:119" x14ac:dyDescent="0.2">
      <c r="A326">
        <f>ROW(Source!A176)</f>
        <v>176</v>
      </c>
      <c r="B326">
        <v>85057623</v>
      </c>
      <c r="C326">
        <v>85061359</v>
      </c>
      <c r="D326">
        <v>83777647</v>
      </c>
      <c r="E326">
        <v>117</v>
      </c>
      <c r="F326">
        <v>1</v>
      </c>
      <c r="G326">
        <v>1</v>
      </c>
      <c r="H326">
        <v>1</v>
      </c>
      <c r="I326" t="s">
        <v>698</v>
      </c>
      <c r="J326" t="s">
        <v>3</v>
      </c>
      <c r="K326" t="s">
        <v>699</v>
      </c>
      <c r="L326">
        <v>1369</v>
      </c>
      <c r="N326">
        <v>1013</v>
      </c>
      <c r="O326" t="s">
        <v>700</v>
      </c>
      <c r="P326" t="s">
        <v>700</v>
      </c>
      <c r="Q326">
        <v>1</v>
      </c>
      <c r="W326">
        <v>0</v>
      </c>
      <c r="X326">
        <v>-236928766</v>
      </c>
      <c r="Y326">
        <f t="shared" si="111"/>
        <v>0.99</v>
      </c>
      <c r="AA326">
        <v>0</v>
      </c>
      <c r="AB326">
        <v>0</v>
      </c>
      <c r="AC326">
        <v>0</v>
      </c>
      <c r="AD326">
        <v>660.33</v>
      </c>
      <c r="AE326">
        <v>0</v>
      </c>
      <c r="AF326">
        <v>0</v>
      </c>
      <c r="AG326">
        <v>0</v>
      </c>
      <c r="AH326">
        <v>660.33</v>
      </c>
      <c r="AI326">
        <v>1</v>
      </c>
      <c r="AJ326">
        <v>1</v>
      </c>
      <c r="AK326">
        <v>1</v>
      </c>
      <c r="AL326">
        <v>1</v>
      </c>
      <c r="AM326">
        <v>-2</v>
      </c>
      <c r="AN326">
        <v>0</v>
      </c>
      <c r="AO326">
        <v>0</v>
      </c>
      <c r="AP326">
        <v>1</v>
      </c>
      <c r="AQ326">
        <v>1</v>
      </c>
      <c r="AR326">
        <v>0</v>
      </c>
      <c r="AS326" t="s">
        <v>3</v>
      </c>
      <c r="AT326">
        <v>0.99</v>
      </c>
      <c r="AU326" t="s">
        <v>3</v>
      </c>
      <c r="AV326">
        <v>1</v>
      </c>
      <c r="AW326">
        <v>2</v>
      </c>
      <c r="AX326">
        <v>85061373</v>
      </c>
      <c r="AY326">
        <v>1</v>
      </c>
      <c r="AZ326">
        <v>0</v>
      </c>
      <c r="BA326">
        <v>326</v>
      </c>
      <c r="BB326">
        <v>1</v>
      </c>
      <c r="BC326">
        <v>0</v>
      </c>
      <c r="BD326">
        <v>0</v>
      </c>
      <c r="BE326">
        <v>0</v>
      </c>
      <c r="BF326">
        <v>0</v>
      </c>
      <c r="BG326">
        <v>0</v>
      </c>
      <c r="BH326">
        <v>0</v>
      </c>
      <c r="BI326">
        <v>0</v>
      </c>
      <c r="BJ326">
        <v>0</v>
      </c>
      <c r="BK326">
        <v>0</v>
      </c>
      <c r="BL326">
        <v>0</v>
      </c>
      <c r="BM326">
        <v>653.72670000000005</v>
      </c>
      <c r="BN326">
        <v>0.99</v>
      </c>
      <c r="BO326">
        <v>0</v>
      </c>
      <c r="BP326">
        <v>1</v>
      </c>
      <c r="BQ326">
        <v>0</v>
      </c>
      <c r="BR326">
        <v>0</v>
      </c>
      <c r="BS326">
        <v>0</v>
      </c>
      <c r="BT326">
        <v>653.72670000000005</v>
      </c>
      <c r="BU326">
        <v>0.99</v>
      </c>
      <c r="BV326">
        <v>0</v>
      </c>
      <c r="BW326">
        <v>1</v>
      </c>
      <c r="CU326">
        <f>ROUND(AT326*Source!I176*AH326*AL326,2)</f>
        <v>0</v>
      </c>
      <c r="CV326">
        <f>ROUND(Y326*Source!I176,7)</f>
        <v>0</v>
      </c>
      <c r="CW326">
        <v>0</v>
      </c>
      <c r="CX326">
        <f>ROUND(Y326*Source!I176,7)</f>
        <v>0</v>
      </c>
      <c r="CY326">
        <f>AD326</f>
        <v>660.33</v>
      </c>
      <c r="CZ326">
        <f>AH326</f>
        <v>660.33</v>
      </c>
      <c r="DA326">
        <f>AL326</f>
        <v>1</v>
      </c>
      <c r="DB326">
        <f t="shared" si="112"/>
        <v>653.73</v>
      </c>
      <c r="DC326">
        <f t="shared" si="113"/>
        <v>0</v>
      </c>
      <c r="DD326" t="s">
        <v>3</v>
      </c>
      <c r="DE326" t="s">
        <v>3</v>
      </c>
      <c r="DF326">
        <f t="shared" si="110"/>
        <v>0</v>
      </c>
      <c r="DG326">
        <f t="shared" si="114"/>
        <v>0</v>
      </c>
      <c r="DH326">
        <f t="shared" si="115"/>
        <v>0</v>
      </c>
      <c r="DI326">
        <f t="shared" si="116"/>
        <v>0</v>
      </c>
      <c r="DJ326">
        <f>DI326</f>
        <v>0</v>
      </c>
      <c r="DK326">
        <v>1</v>
      </c>
      <c r="DL326" t="s">
        <v>3</v>
      </c>
      <c r="DM326">
        <v>0</v>
      </c>
      <c r="DN326" t="s">
        <v>3</v>
      </c>
      <c r="DO326">
        <v>0</v>
      </c>
    </row>
    <row r="327" spans="1:119" x14ac:dyDescent="0.2">
      <c r="A327">
        <f>ROW(Source!A176)</f>
        <v>176</v>
      </c>
      <c r="B327">
        <v>85057623</v>
      </c>
      <c r="C327">
        <v>85061359</v>
      </c>
      <c r="D327">
        <v>83777649</v>
      </c>
      <c r="E327">
        <v>117</v>
      </c>
      <c r="F327">
        <v>1</v>
      </c>
      <c r="G327">
        <v>1</v>
      </c>
      <c r="H327">
        <v>1</v>
      </c>
      <c r="I327" t="s">
        <v>701</v>
      </c>
      <c r="J327" t="s">
        <v>3</v>
      </c>
      <c r="K327" t="s">
        <v>702</v>
      </c>
      <c r="L327">
        <v>1369</v>
      </c>
      <c r="N327">
        <v>1013</v>
      </c>
      <c r="O327" t="s">
        <v>700</v>
      </c>
      <c r="P327" t="s">
        <v>700</v>
      </c>
      <c r="Q327">
        <v>1</v>
      </c>
      <c r="W327">
        <v>0</v>
      </c>
      <c r="X327">
        <v>-587036825</v>
      </c>
      <c r="Y327">
        <f t="shared" si="111"/>
        <v>47.29</v>
      </c>
      <c r="AA327">
        <v>0</v>
      </c>
      <c r="AB327">
        <v>0</v>
      </c>
      <c r="AC327">
        <v>0</v>
      </c>
      <c r="AD327">
        <v>720.91</v>
      </c>
      <c r="AE327">
        <v>0</v>
      </c>
      <c r="AF327">
        <v>0</v>
      </c>
      <c r="AG327">
        <v>0</v>
      </c>
      <c r="AH327">
        <v>720.91</v>
      </c>
      <c r="AI327">
        <v>1</v>
      </c>
      <c r="AJ327">
        <v>1</v>
      </c>
      <c r="AK327">
        <v>1</v>
      </c>
      <c r="AL327">
        <v>1</v>
      </c>
      <c r="AM327">
        <v>-2</v>
      </c>
      <c r="AN327">
        <v>0</v>
      </c>
      <c r="AO327">
        <v>0</v>
      </c>
      <c r="AP327">
        <v>1</v>
      </c>
      <c r="AQ327">
        <v>1</v>
      </c>
      <c r="AR327">
        <v>0</v>
      </c>
      <c r="AS327" t="s">
        <v>3</v>
      </c>
      <c r="AT327">
        <v>47.29</v>
      </c>
      <c r="AU327" t="s">
        <v>3</v>
      </c>
      <c r="AV327">
        <v>1</v>
      </c>
      <c r="AW327">
        <v>2</v>
      </c>
      <c r="AX327">
        <v>85061374</v>
      </c>
      <c r="AY327">
        <v>1</v>
      </c>
      <c r="AZ327">
        <v>0</v>
      </c>
      <c r="BA327">
        <v>327</v>
      </c>
      <c r="BB327">
        <v>1</v>
      </c>
      <c r="BC327">
        <v>0</v>
      </c>
      <c r="BD327">
        <v>0</v>
      </c>
      <c r="BE327">
        <v>0</v>
      </c>
      <c r="BF327">
        <v>0</v>
      </c>
      <c r="BG327">
        <v>0</v>
      </c>
      <c r="BH327">
        <v>0</v>
      </c>
      <c r="BI327">
        <v>0</v>
      </c>
      <c r="BJ327">
        <v>0</v>
      </c>
      <c r="BK327">
        <v>0</v>
      </c>
      <c r="BL327">
        <v>0</v>
      </c>
      <c r="BM327">
        <v>34091.833899999998</v>
      </c>
      <c r="BN327">
        <v>47.29</v>
      </c>
      <c r="BO327">
        <v>0</v>
      </c>
      <c r="BP327">
        <v>1</v>
      </c>
      <c r="BQ327">
        <v>0</v>
      </c>
      <c r="BR327">
        <v>0</v>
      </c>
      <c r="BS327">
        <v>0</v>
      </c>
      <c r="BT327">
        <v>34091.833899999998</v>
      </c>
      <c r="BU327">
        <v>47.29</v>
      </c>
      <c r="BV327">
        <v>0</v>
      </c>
      <c r="BW327">
        <v>1</v>
      </c>
      <c r="CU327">
        <f>ROUND(AT327*Source!I176*AH327*AL327,2)</f>
        <v>0</v>
      </c>
      <c r="CV327">
        <f>ROUND(Y327*Source!I176,7)</f>
        <v>0</v>
      </c>
      <c r="CW327">
        <v>0</v>
      </c>
      <c r="CX327">
        <f>ROUND(Y327*Source!I176,7)</f>
        <v>0</v>
      </c>
      <c r="CY327">
        <f>AD327</f>
        <v>720.91</v>
      </c>
      <c r="CZ327">
        <f>AH327</f>
        <v>720.91</v>
      </c>
      <c r="DA327">
        <f>AL327</f>
        <v>1</v>
      </c>
      <c r="DB327">
        <f t="shared" si="112"/>
        <v>34091.83</v>
      </c>
      <c r="DC327">
        <f t="shared" si="113"/>
        <v>0</v>
      </c>
      <c r="DD327" t="s">
        <v>3</v>
      </c>
      <c r="DE327" t="s">
        <v>3</v>
      </c>
      <c r="DF327">
        <f t="shared" si="110"/>
        <v>0</v>
      </c>
      <c r="DG327">
        <f t="shared" si="114"/>
        <v>0</v>
      </c>
      <c r="DH327">
        <f t="shared" si="115"/>
        <v>0</v>
      </c>
      <c r="DI327">
        <f t="shared" si="116"/>
        <v>0</v>
      </c>
      <c r="DJ327">
        <f>DI327</f>
        <v>0</v>
      </c>
      <c r="DK327">
        <v>1</v>
      </c>
      <c r="DL327" t="s">
        <v>3</v>
      </c>
      <c r="DM327">
        <v>0</v>
      </c>
      <c r="DN327" t="s">
        <v>3</v>
      </c>
      <c r="DO327">
        <v>0</v>
      </c>
    </row>
    <row r="328" spans="1:119" x14ac:dyDescent="0.2">
      <c r="A328">
        <f>ROW(Source!A176)</f>
        <v>176</v>
      </c>
      <c r="B328">
        <v>85057623</v>
      </c>
      <c r="C328">
        <v>85061359</v>
      </c>
      <c r="D328">
        <v>83777653</v>
      </c>
      <c r="E328">
        <v>117</v>
      </c>
      <c r="F328">
        <v>1</v>
      </c>
      <c r="G328">
        <v>1</v>
      </c>
      <c r="H328">
        <v>1</v>
      </c>
      <c r="I328" t="s">
        <v>703</v>
      </c>
      <c r="J328" t="s">
        <v>3</v>
      </c>
      <c r="K328" t="s">
        <v>704</v>
      </c>
      <c r="L328">
        <v>1369</v>
      </c>
      <c r="N328">
        <v>1013</v>
      </c>
      <c r="O328" t="s">
        <v>700</v>
      </c>
      <c r="P328" t="s">
        <v>700</v>
      </c>
      <c r="Q328">
        <v>1</v>
      </c>
      <c r="W328">
        <v>0</v>
      </c>
      <c r="X328">
        <v>-512803540</v>
      </c>
      <c r="Y328">
        <f t="shared" si="111"/>
        <v>23.42</v>
      </c>
      <c r="AA328">
        <v>0</v>
      </c>
      <c r="AB328">
        <v>0</v>
      </c>
      <c r="AC328">
        <v>0</v>
      </c>
      <c r="AD328">
        <v>811.79</v>
      </c>
      <c r="AE328">
        <v>0</v>
      </c>
      <c r="AF328">
        <v>0</v>
      </c>
      <c r="AG328">
        <v>0</v>
      </c>
      <c r="AH328">
        <v>811.79</v>
      </c>
      <c r="AI328">
        <v>1</v>
      </c>
      <c r="AJ328">
        <v>1</v>
      </c>
      <c r="AK328">
        <v>1</v>
      </c>
      <c r="AL328">
        <v>1</v>
      </c>
      <c r="AM328">
        <v>-2</v>
      </c>
      <c r="AN328">
        <v>0</v>
      </c>
      <c r="AO328">
        <v>0</v>
      </c>
      <c r="AP328">
        <v>1</v>
      </c>
      <c r="AQ328">
        <v>1</v>
      </c>
      <c r="AR328">
        <v>0</v>
      </c>
      <c r="AS328" t="s">
        <v>3</v>
      </c>
      <c r="AT328">
        <v>23.42</v>
      </c>
      <c r="AU328" t="s">
        <v>3</v>
      </c>
      <c r="AV328">
        <v>1</v>
      </c>
      <c r="AW328">
        <v>2</v>
      </c>
      <c r="AX328">
        <v>85061375</v>
      </c>
      <c r="AY328">
        <v>1</v>
      </c>
      <c r="AZ328">
        <v>0</v>
      </c>
      <c r="BA328">
        <v>328</v>
      </c>
      <c r="BB328">
        <v>1</v>
      </c>
      <c r="BC328">
        <v>0</v>
      </c>
      <c r="BD328">
        <v>0</v>
      </c>
      <c r="BE328">
        <v>0</v>
      </c>
      <c r="BF328">
        <v>0</v>
      </c>
      <c r="BG328">
        <v>0</v>
      </c>
      <c r="BH328">
        <v>0</v>
      </c>
      <c r="BI328">
        <v>0</v>
      </c>
      <c r="BJ328">
        <v>0</v>
      </c>
      <c r="BK328">
        <v>0</v>
      </c>
      <c r="BL328">
        <v>0</v>
      </c>
      <c r="BM328">
        <v>19012.121800000001</v>
      </c>
      <c r="BN328">
        <v>23.42</v>
      </c>
      <c r="BO328">
        <v>0</v>
      </c>
      <c r="BP328">
        <v>1</v>
      </c>
      <c r="BQ328">
        <v>0</v>
      </c>
      <c r="BR328">
        <v>0</v>
      </c>
      <c r="BS328">
        <v>0</v>
      </c>
      <c r="BT328">
        <v>19012.121800000001</v>
      </c>
      <c r="BU328">
        <v>23.42</v>
      </c>
      <c r="BV328">
        <v>0</v>
      </c>
      <c r="BW328">
        <v>1</v>
      </c>
      <c r="CU328">
        <f>ROUND(AT328*Source!I176*AH328*AL328,2)</f>
        <v>0</v>
      </c>
      <c r="CV328">
        <f>ROUND(Y328*Source!I176,7)</f>
        <v>0</v>
      </c>
      <c r="CW328">
        <v>0</v>
      </c>
      <c r="CX328">
        <f>ROUND(Y328*Source!I176,7)</f>
        <v>0</v>
      </c>
      <c r="CY328">
        <f>AD328</f>
        <v>811.79</v>
      </c>
      <c r="CZ328">
        <f>AH328</f>
        <v>811.79</v>
      </c>
      <c r="DA328">
        <f>AL328</f>
        <v>1</v>
      </c>
      <c r="DB328">
        <f t="shared" si="112"/>
        <v>19012.12</v>
      </c>
      <c r="DC328">
        <f t="shared" si="113"/>
        <v>0</v>
      </c>
      <c r="DD328" t="s">
        <v>3</v>
      </c>
      <c r="DE328" t="s">
        <v>3</v>
      </c>
      <c r="DF328">
        <f t="shared" si="110"/>
        <v>0</v>
      </c>
      <c r="DG328">
        <f t="shared" si="114"/>
        <v>0</v>
      </c>
      <c r="DH328">
        <f t="shared" si="115"/>
        <v>0</v>
      </c>
      <c r="DI328">
        <f t="shared" si="116"/>
        <v>0</v>
      </c>
      <c r="DJ328">
        <f>DI328</f>
        <v>0</v>
      </c>
      <c r="DK328">
        <v>1</v>
      </c>
      <c r="DL328" t="s">
        <v>3</v>
      </c>
      <c r="DM328">
        <v>0</v>
      </c>
      <c r="DN328" t="s">
        <v>3</v>
      </c>
      <c r="DO328">
        <v>0</v>
      </c>
    </row>
    <row r="329" spans="1:119" x14ac:dyDescent="0.2">
      <c r="A329">
        <f>ROW(Source!A176)</f>
        <v>176</v>
      </c>
      <c r="B329">
        <v>85057623</v>
      </c>
      <c r="C329">
        <v>85061359</v>
      </c>
      <c r="D329">
        <v>83777657</v>
      </c>
      <c r="E329">
        <v>117</v>
      </c>
      <c r="F329">
        <v>1</v>
      </c>
      <c r="G329">
        <v>1</v>
      </c>
      <c r="H329">
        <v>1</v>
      </c>
      <c r="I329" t="s">
        <v>705</v>
      </c>
      <c r="J329" t="s">
        <v>3</v>
      </c>
      <c r="K329" t="s">
        <v>706</v>
      </c>
      <c r="L329">
        <v>1369</v>
      </c>
      <c r="N329">
        <v>1013</v>
      </c>
      <c r="O329" t="s">
        <v>700</v>
      </c>
      <c r="P329" t="s">
        <v>700</v>
      </c>
      <c r="Q329">
        <v>1</v>
      </c>
      <c r="W329">
        <v>0</v>
      </c>
      <c r="X329">
        <v>1518711480</v>
      </c>
      <c r="Y329">
        <f t="shared" si="111"/>
        <v>23.42</v>
      </c>
      <c r="AA329">
        <v>0</v>
      </c>
      <c r="AB329">
        <v>0</v>
      </c>
      <c r="AC329">
        <v>0</v>
      </c>
      <c r="AD329">
        <v>932.95</v>
      </c>
      <c r="AE329">
        <v>0</v>
      </c>
      <c r="AF329">
        <v>0</v>
      </c>
      <c r="AG329">
        <v>0</v>
      </c>
      <c r="AH329">
        <v>932.95</v>
      </c>
      <c r="AI329">
        <v>1</v>
      </c>
      <c r="AJ329">
        <v>1</v>
      </c>
      <c r="AK329">
        <v>1</v>
      </c>
      <c r="AL329">
        <v>1</v>
      </c>
      <c r="AM329">
        <v>-2</v>
      </c>
      <c r="AN329">
        <v>0</v>
      </c>
      <c r="AO329">
        <v>0</v>
      </c>
      <c r="AP329">
        <v>1</v>
      </c>
      <c r="AQ329">
        <v>1</v>
      </c>
      <c r="AR329">
        <v>0</v>
      </c>
      <c r="AS329" t="s">
        <v>3</v>
      </c>
      <c r="AT329">
        <v>23.42</v>
      </c>
      <c r="AU329" t="s">
        <v>3</v>
      </c>
      <c r="AV329">
        <v>1</v>
      </c>
      <c r="AW329">
        <v>2</v>
      </c>
      <c r="AX329">
        <v>85061376</v>
      </c>
      <c r="AY329">
        <v>1</v>
      </c>
      <c r="AZ329">
        <v>0</v>
      </c>
      <c r="BA329">
        <v>329</v>
      </c>
      <c r="BB329">
        <v>1</v>
      </c>
      <c r="BC329">
        <v>0</v>
      </c>
      <c r="BD329">
        <v>0</v>
      </c>
      <c r="BE329">
        <v>0</v>
      </c>
      <c r="BF329">
        <v>0</v>
      </c>
      <c r="BG329">
        <v>0</v>
      </c>
      <c r="BH329">
        <v>0</v>
      </c>
      <c r="BI329">
        <v>0</v>
      </c>
      <c r="BJ329">
        <v>0</v>
      </c>
      <c r="BK329">
        <v>0</v>
      </c>
      <c r="BL329">
        <v>0</v>
      </c>
      <c r="BM329">
        <v>21849.689000000002</v>
      </c>
      <c r="BN329">
        <v>23.42</v>
      </c>
      <c r="BO329">
        <v>0</v>
      </c>
      <c r="BP329">
        <v>1</v>
      </c>
      <c r="BQ329">
        <v>0</v>
      </c>
      <c r="BR329">
        <v>0</v>
      </c>
      <c r="BS329">
        <v>0</v>
      </c>
      <c r="BT329">
        <v>21849.689000000002</v>
      </c>
      <c r="BU329">
        <v>23.42</v>
      </c>
      <c r="BV329">
        <v>0</v>
      </c>
      <c r="BW329">
        <v>1</v>
      </c>
      <c r="CU329">
        <f>ROUND(AT329*Source!I176*AH329*AL329,2)</f>
        <v>0</v>
      </c>
      <c r="CV329">
        <f>ROUND(Y329*Source!I176,7)</f>
        <v>0</v>
      </c>
      <c r="CW329">
        <v>0</v>
      </c>
      <c r="CX329">
        <f>ROUND(Y329*Source!I176,7)</f>
        <v>0</v>
      </c>
      <c r="CY329">
        <f>AD329</f>
        <v>932.95</v>
      </c>
      <c r="CZ329">
        <f>AH329</f>
        <v>932.95</v>
      </c>
      <c r="DA329">
        <f>AL329</f>
        <v>1</v>
      </c>
      <c r="DB329">
        <f t="shared" si="112"/>
        <v>21849.69</v>
      </c>
      <c r="DC329">
        <f t="shared" si="113"/>
        <v>0</v>
      </c>
      <c r="DD329" t="s">
        <v>3</v>
      </c>
      <c r="DE329" t="s">
        <v>3</v>
      </c>
      <c r="DF329">
        <f t="shared" si="110"/>
        <v>0</v>
      </c>
      <c r="DG329">
        <f t="shared" si="114"/>
        <v>0</v>
      </c>
      <c r="DH329">
        <f t="shared" si="115"/>
        <v>0</v>
      </c>
      <c r="DI329">
        <f t="shared" si="116"/>
        <v>0</v>
      </c>
      <c r="DJ329">
        <f>DI329</f>
        <v>0</v>
      </c>
      <c r="DK329">
        <v>1</v>
      </c>
      <c r="DL329" t="s">
        <v>3</v>
      </c>
      <c r="DM329">
        <v>0</v>
      </c>
      <c r="DN329" t="s">
        <v>3</v>
      </c>
      <c r="DO329">
        <v>0</v>
      </c>
    </row>
    <row r="330" spans="1:119" x14ac:dyDescent="0.2">
      <c r="A330">
        <f>ROW(Source!A176)</f>
        <v>176</v>
      </c>
      <c r="B330">
        <v>85057623</v>
      </c>
      <c r="C330">
        <v>85061359</v>
      </c>
      <c r="D330">
        <v>83777689</v>
      </c>
      <c r="E330">
        <v>117</v>
      </c>
      <c r="F330">
        <v>1</v>
      </c>
      <c r="G330">
        <v>1</v>
      </c>
      <c r="H330">
        <v>1</v>
      </c>
      <c r="I330" t="s">
        <v>601</v>
      </c>
      <c r="J330" t="s">
        <v>3</v>
      </c>
      <c r="K330" t="s">
        <v>602</v>
      </c>
      <c r="L330">
        <v>1191</v>
      </c>
      <c r="N330">
        <v>1013</v>
      </c>
      <c r="O330" t="s">
        <v>593</v>
      </c>
      <c r="P330" t="s">
        <v>593</v>
      </c>
      <c r="Q330">
        <v>1</v>
      </c>
      <c r="W330">
        <v>0</v>
      </c>
      <c r="X330">
        <v>-1417349443</v>
      </c>
      <c r="Y330">
        <f t="shared" si="111"/>
        <v>24.89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1</v>
      </c>
      <c r="AJ330">
        <v>1</v>
      </c>
      <c r="AK330">
        <v>1</v>
      </c>
      <c r="AL330">
        <v>1</v>
      </c>
      <c r="AM330">
        <v>-2</v>
      </c>
      <c r="AN330">
        <v>0</v>
      </c>
      <c r="AO330">
        <v>0</v>
      </c>
      <c r="AP330">
        <v>1</v>
      </c>
      <c r="AQ330">
        <v>1</v>
      </c>
      <c r="AR330">
        <v>0</v>
      </c>
      <c r="AS330" t="s">
        <v>3</v>
      </c>
      <c r="AT330">
        <v>24.89</v>
      </c>
      <c r="AU330" t="s">
        <v>3</v>
      </c>
      <c r="AV330">
        <v>2</v>
      </c>
      <c r="AW330">
        <v>2</v>
      </c>
      <c r="AX330">
        <v>85061377</v>
      </c>
      <c r="AY330">
        <v>1</v>
      </c>
      <c r="AZ330">
        <v>0</v>
      </c>
      <c r="BA330">
        <v>330</v>
      </c>
      <c r="BB330">
        <v>1</v>
      </c>
      <c r="BC330">
        <v>0</v>
      </c>
      <c r="BD330">
        <v>0</v>
      </c>
      <c r="BE330">
        <v>0</v>
      </c>
      <c r="BF330">
        <v>0</v>
      </c>
      <c r="BG330">
        <v>0</v>
      </c>
      <c r="BH330">
        <v>0</v>
      </c>
      <c r="BI330">
        <v>0</v>
      </c>
      <c r="BJ330">
        <v>0</v>
      </c>
      <c r="BK330">
        <v>0</v>
      </c>
      <c r="BL330">
        <v>0</v>
      </c>
      <c r="BM330">
        <v>0</v>
      </c>
      <c r="BN330">
        <v>0</v>
      </c>
      <c r="BO330">
        <v>0</v>
      </c>
      <c r="BP330">
        <v>0</v>
      </c>
      <c r="BQ330">
        <v>0</v>
      </c>
      <c r="BR330">
        <v>0</v>
      </c>
      <c r="BS330">
        <v>0</v>
      </c>
      <c r="BT330">
        <v>0</v>
      </c>
      <c r="BU330">
        <v>0</v>
      </c>
      <c r="BV330">
        <v>0</v>
      </c>
      <c r="BW330">
        <v>0</v>
      </c>
      <c r="CV330">
        <v>0</v>
      </c>
      <c r="CW330">
        <v>0</v>
      </c>
      <c r="CX330">
        <f>ROUND(Y330*Source!I176,7)</f>
        <v>0</v>
      </c>
      <c r="CY330">
        <f>AD330</f>
        <v>0</v>
      </c>
      <c r="CZ330">
        <f>AH330</f>
        <v>0</v>
      </c>
      <c r="DA330">
        <f>AL330</f>
        <v>1</v>
      </c>
      <c r="DB330">
        <f t="shared" si="112"/>
        <v>0</v>
      </c>
      <c r="DC330">
        <f t="shared" si="113"/>
        <v>0</v>
      </c>
      <c r="DD330" t="s">
        <v>3</v>
      </c>
      <c r="DE330" t="s">
        <v>3</v>
      </c>
      <c r="DF330">
        <f t="shared" si="110"/>
        <v>0</v>
      </c>
      <c r="DG330">
        <f t="shared" si="114"/>
        <v>0</v>
      </c>
      <c r="DH330">
        <f t="shared" si="115"/>
        <v>0</v>
      </c>
      <c r="DI330">
        <f t="shared" si="116"/>
        <v>0</v>
      </c>
      <c r="DJ330">
        <f>DI330</f>
        <v>0</v>
      </c>
      <c r="DK330">
        <v>0</v>
      </c>
      <c r="DL330" t="s">
        <v>3</v>
      </c>
      <c r="DM330">
        <v>0</v>
      </c>
      <c r="DN330" t="s">
        <v>3</v>
      </c>
      <c r="DO330">
        <v>0</v>
      </c>
    </row>
    <row r="331" spans="1:119" x14ac:dyDescent="0.2">
      <c r="A331">
        <f>ROW(Source!A176)</f>
        <v>176</v>
      </c>
      <c r="B331">
        <v>85057623</v>
      </c>
      <c r="C331">
        <v>85061359</v>
      </c>
      <c r="D331">
        <v>83784178</v>
      </c>
      <c r="E331">
        <v>1</v>
      </c>
      <c r="F331">
        <v>1</v>
      </c>
      <c r="G331">
        <v>1</v>
      </c>
      <c r="H331">
        <v>2</v>
      </c>
      <c r="I331" t="s">
        <v>621</v>
      </c>
      <c r="J331" t="s">
        <v>622</v>
      </c>
      <c r="K331" t="s">
        <v>623</v>
      </c>
      <c r="L331">
        <v>1368</v>
      </c>
      <c r="N331">
        <v>1011</v>
      </c>
      <c r="O331" t="s">
        <v>606</v>
      </c>
      <c r="P331" t="s">
        <v>606</v>
      </c>
      <c r="Q331">
        <v>1</v>
      </c>
      <c r="W331">
        <v>0</v>
      </c>
      <c r="X331">
        <v>639918019</v>
      </c>
      <c r="Y331">
        <f t="shared" si="111"/>
        <v>0.75</v>
      </c>
      <c r="AA331">
        <v>0</v>
      </c>
      <c r="AB331">
        <v>1626.29</v>
      </c>
      <c r="AC331">
        <v>1090.46</v>
      </c>
      <c r="AD331">
        <v>0</v>
      </c>
      <c r="AE331">
        <v>0</v>
      </c>
      <c r="AF331">
        <v>1626.29</v>
      </c>
      <c r="AG331">
        <v>1090.46</v>
      </c>
      <c r="AH331">
        <v>0</v>
      </c>
      <c r="AI331">
        <v>1</v>
      </c>
      <c r="AJ331">
        <v>1</v>
      </c>
      <c r="AK331">
        <v>1</v>
      </c>
      <c r="AL331">
        <v>1</v>
      </c>
      <c r="AM331">
        <v>-2</v>
      </c>
      <c r="AN331">
        <v>0</v>
      </c>
      <c r="AO331">
        <v>0</v>
      </c>
      <c r="AP331">
        <v>1</v>
      </c>
      <c r="AQ331">
        <v>1</v>
      </c>
      <c r="AR331">
        <v>0</v>
      </c>
      <c r="AS331" t="s">
        <v>3</v>
      </c>
      <c r="AT331">
        <v>0.75</v>
      </c>
      <c r="AU331" t="s">
        <v>3</v>
      </c>
      <c r="AV331">
        <v>1</v>
      </c>
      <c r="AW331">
        <v>2</v>
      </c>
      <c r="AX331">
        <v>85061378</v>
      </c>
      <c r="AY331">
        <v>1</v>
      </c>
      <c r="AZ331">
        <v>0</v>
      </c>
      <c r="BA331">
        <v>331</v>
      </c>
      <c r="BB331">
        <v>1</v>
      </c>
      <c r="BC331">
        <v>0</v>
      </c>
      <c r="BD331">
        <v>0</v>
      </c>
      <c r="BE331">
        <v>0</v>
      </c>
      <c r="BF331">
        <v>0</v>
      </c>
      <c r="BG331">
        <v>0</v>
      </c>
      <c r="BH331">
        <v>0</v>
      </c>
      <c r="BI331">
        <v>0</v>
      </c>
      <c r="BJ331">
        <v>0</v>
      </c>
      <c r="BK331">
        <v>1219.7175</v>
      </c>
      <c r="BL331">
        <v>817.84500000000003</v>
      </c>
      <c r="BM331">
        <v>0</v>
      </c>
      <c r="BN331">
        <v>0</v>
      </c>
      <c r="BO331">
        <v>0.75</v>
      </c>
      <c r="BP331">
        <v>1</v>
      </c>
      <c r="BQ331">
        <v>0</v>
      </c>
      <c r="BR331">
        <v>1219.7175</v>
      </c>
      <c r="BS331">
        <v>817.84500000000003</v>
      </c>
      <c r="BT331">
        <v>0</v>
      </c>
      <c r="BU331">
        <v>0</v>
      </c>
      <c r="BV331">
        <v>0.75</v>
      </c>
      <c r="BW331">
        <v>1</v>
      </c>
      <c r="CV331">
        <v>0</v>
      </c>
      <c r="CW331">
        <f>ROUND(Y331*Source!I176*DO331,7)</f>
        <v>0</v>
      </c>
      <c r="CX331">
        <f>ROUND(Y331*Source!I176,7)</f>
        <v>0</v>
      </c>
      <c r="CY331">
        <f>AB331</f>
        <v>1626.29</v>
      </c>
      <c r="CZ331">
        <f>AF331</f>
        <v>1626.29</v>
      </c>
      <c r="DA331">
        <f>AJ331</f>
        <v>1</v>
      </c>
      <c r="DB331">
        <f t="shared" si="112"/>
        <v>1219.72</v>
      </c>
      <c r="DC331">
        <f t="shared" si="113"/>
        <v>817.85</v>
      </c>
      <c r="DD331" t="s">
        <v>3</v>
      </c>
      <c r="DE331" t="s">
        <v>3</v>
      </c>
      <c r="DF331">
        <f t="shared" si="110"/>
        <v>0</v>
      </c>
      <c r="DG331">
        <f t="shared" si="114"/>
        <v>0</v>
      </c>
      <c r="DH331">
        <f t="shared" si="115"/>
        <v>0</v>
      </c>
      <c r="DI331">
        <f t="shared" si="116"/>
        <v>0</v>
      </c>
      <c r="DJ331">
        <f>DG331+DH331</f>
        <v>0</v>
      </c>
      <c r="DK331">
        <v>1</v>
      </c>
      <c r="DL331" t="s">
        <v>607</v>
      </c>
      <c r="DM331">
        <v>6</v>
      </c>
      <c r="DN331" t="s">
        <v>593</v>
      </c>
      <c r="DO331">
        <v>1</v>
      </c>
    </row>
    <row r="332" spans="1:119" x14ac:dyDescent="0.2">
      <c r="A332">
        <f>ROW(Source!A176)</f>
        <v>176</v>
      </c>
      <c r="B332">
        <v>85057623</v>
      </c>
      <c r="C332">
        <v>85061359</v>
      </c>
      <c r="D332">
        <v>83784312</v>
      </c>
      <c r="E332">
        <v>1</v>
      </c>
      <c r="F332">
        <v>1</v>
      </c>
      <c r="G332">
        <v>1</v>
      </c>
      <c r="H332">
        <v>2</v>
      </c>
      <c r="I332" t="s">
        <v>707</v>
      </c>
      <c r="J332" t="s">
        <v>708</v>
      </c>
      <c r="K332" t="s">
        <v>709</v>
      </c>
      <c r="L332">
        <v>1368</v>
      </c>
      <c r="N332">
        <v>1011</v>
      </c>
      <c r="O332" t="s">
        <v>606</v>
      </c>
      <c r="P332" t="s">
        <v>606</v>
      </c>
      <c r="Q332">
        <v>1</v>
      </c>
      <c r="W332">
        <v>0</v>
      </c>
      <c r="X332">
        <v>1560534341</v>
      </c>
      <c r="Y332">
        <f t="shared" si="111"/>
        <v>0.81</v>
      </c>
      <c r="AA332">
        <v>0</v>
      </c>
      <c r="AB332">
        <v>16.95</v>
      </c>
      <c r="AC332">
        <v>0</v>
      </c>
      <c r="AD332">
        <v>0</v>
      </c>
      <c r="AE332">
        <v>0</v>
      </c>
      <c r="AF332">
        <v>11.45</v>
      </c>
      <c r="AG332">
        <v>0</v>
      </c>
      <c r="AH332">
        <v>0</v>
      </c>
      <c r="AI332">
        <v>1</v>
      </c>
      <c r="AJ332">
        <v>1.48</v>
      </c>
      <c r="AK332">
        <v>1</v>
      </c>
      <c r="AL332">
        <v>1</v>
      </c>
      <c r="AM332">
        <v>2</v>
      </c>
      <c r="AN332">
        <v>0</v>
      </c>
      <c r="AO332">
        <v>0</v>
      </c>
      <c r="AP332">
        <v>1</v>
      </c>
      <c r="AQ332">
        <v>1</v>
      </c>
      <c r="AR332">
        <v>0</v>
      </c>
      <c r="AS332" t="s">
        <v>3</v>
      </c>
      <c r="AT332">
        <v>0.81</v>
      </c>
      <c r="AU332" t="s">
        <v>3</v>
      </c>
      <c r="AV332">
        <v>1</v>
      </c>
      <c r="AW332">
        <v>2</v>
      </c>
      <c r="AX332">
        <v>85061379</v>
      </c>
      <c r="AY332">
        <v>1</v>
      </c>
      <c r="AZ332">
        <v>0</v>
      </c>
      <c r="BA332">
        <v>332</v>
      </c>
      <c r="BB332">
        <v>1</v>
      </c>
      <c r="BC332">
        <v>0</v>
      </c>
      <c r="BD332">
        <v>0</v>
      </c>
      <c r="BE332">
        <v>0</v>
      </c>
      <c r="BF332">
        <v>0</v>
      </c>
      <c r="BG332">
        <v>0</v>
      </c>
      <c r="BH332">
        <v>0</v>
      </c>
      <c r="BI332">
        <v>0</v>
      </c>
      <c r="BJ332">
        <v>0</v>
      </c>
      <c r="BK332">
        <v>9.2744999999999997</v>
      </c>
      <c r="BL332">
        <v>0</v>
      </c>
      <c r="BM332">
        <v>0</v>
      </c>
      <c r="BN332">
        <v>0</v>
      </c>
      <c r="BO332">
        <v>0</v>
      </c>
      <c r="BP332">
        <v>1</v>
      </c>
      <c r="BQ332">
        <v>0</v>
      </c>
      <c r="BR332">
        <v>9.2744999999999997</v>
      </c>
      <c r="BS332">
        <v>0</v>
      </c>
      <c r="BT332">
        <v>0</v>
      </c>
      <c r="BU332">
        <v>0</v>
      </c>
      <c r="BV332">
        <v>0</v>
      </c>
      <c r="BW332">
        <v>1</v>
      </c>
      <c r="CV332">
        <v>0</v>
      </c>
      <c r="CW332">
        <f>ROUND(Y332*Source!I176*DO332,7)</f>
        <v>0</v>
      </c>
      <c r="CX332">
        <f>ROUND(Y332*Source!I176,7)</f>
        <v>0</v>
      </c>
      <c r="CY332">
        <f>AB332</f>
        <v>16.95</v>
      </c>
      <c r="CZ332">
        <f>AF332</f>
        <v>11.45</v>
      </c>
      <c r="DA332">
        <f>AJ332</f>
        <v>1.48</v>
      </c>
      <c r="DB332">
        <f t="shared" si="112"/>
        <v>9.27</v>
      </c>
      <c r="DC332">
        <f t="shared" si="113"/>
        <v>0</v>
      </c>
      <c r="DD332" t="s">
        <v>3</v>
      </c>
      <c r="DE332" t="s">
        <v>3</v>
      </c>
      <c r="DF332">
        <f t="shared" si="110"/>
        <v>0</v>
      </c>
      <c r="DG332">
        <f>ROUND(ROUND(AF332*AJ332,2)*CX332,2)</f>
        <v>0</v>
      </c>
      <c r="DH332">
        <f t="shared" si="115"/>
        <v>0</v>
      </c>
      <c r="DI332">
        <f t="shared" si="116"/>
        <v>0</v>
      </c>
      <c r="DJ332">
        <f>DG332+DH332</f>
        <v>0</v>
      </c>
      <c r="DK332">
        <v>0</v>
      </c>
      <c r="DL332" t="s">
        <v>3</v>
      </c>
      <c r="DM332">
        <v>0</v>
      </c>
      <c r="DN332" t="s">
        <v>3</v>
      </c>
      <c r="DO332">
        <v>0</v>
      </c>
    </row>
    <row r="333" spans="1:119" x14ac:dyDescent="0.2">
      <c r="A333">
        <f>ROW(Source!A176)</f>
        <v>176</v>
      </c>
      <c r="B333">
        <v>85057623</v>
      </c>
      <c r="C333">
        <v>85061359</v>
      </c>
      <c r="D333">
        <v>83784352</v>
      </c>
      <c r="E333">
        <v>1</v>
      </c>
      <c r="F333">
        <v>1</v>
      </c>
      <c r="G333">
        <v>1</v>
      </c>
      <c r="H333">
        <v>2</v>
      </c>
      <c r="I333" t="s">
        <v>710</v>
      </c>
      <c r="J333" t="s">
        <v>711</v>
      </c>
      <c r="K333" t="s">
        <v>712</v>
      </c>
      <c r="L333">
        <v>1368</v>
      </c>
      <c r="N333">
        <v>1011</v>
      </c>
      <c r="O333" t="s">
        <v>606</v>
      </c>
      <c r="P333" t="s">
        <v>606</v>
      </c>
      <c r="Q333">
        <v>1</v>
      </c>
      <c r="W333">
        <v>0</v>
      </c>
      <c r="X333">
        <v>-438045540</v>
      </c>
      <c r="Y333">
        <f t="shared" si="111"/>
        <v>22.74</v>
      </c>
      <c r="AA333">
        <v>0</v>
      </c>
      <c r="AB333">
        <v>506.23</v>
      </c>
      <c r="AC333">
        <v>811.79</v>
      </c>
      <c r="AD333">
        <v>0</v>
      </c>
      <c r="AE333">
        <v>0</v>
      </c>
      <c r="AF333">
        <v>346.73</v>
      </c>
      <c r="AG333">
        <v>811.79</v>
      </c>
      <c r="AH333">
        <v>0</v>
      </c>
      <c r="AI333">
        <v>1</v>
      </c>
      <c r="AJ333">
        <v>1.46</v>
      </c>
      <c r="AK333">
        <v>1</v>
      </c>
      <c r="AL333">
        <v>1</v>
      </c>
      <c r="AM333">
        <v>2</v>
      </c>
      <c r="AN333">
        <v>0</v>
      </c>
      <c r="AO333">
        <v>0</v>
      </c>
      <c r="AP333">
        <v>1</v>
      </c>
      <c r="AQ333">
        <v>1</v>
      </c>
      <c r="AR333">
        <v>0</v>
      </c>
      <c r="AS333" t="s">
        <v>3</v>
      </c>
      <c r="AT333">
        <v>22.74</v>
      </c>
      <c r="AU333" t="s">
        <v>3</v>
      </c>
      <c r="AV333">
        <v>1</v>
      </c>
      <c r="AW333">
        <v>2</v>
      </c>
      <c r="AX333">
        <v>85061380</v>
      </c>
      <c r="AY333">
        <v>1</v>
      </c>
      <c r="AZ333">
        <v>0</v>
      </c>
      <c r="BA333">
        <v>333</v>
      </c>
      <c r="BB333">
        <v>1</v>
      </c>
      <c r="BC333">
        <v>0</v>
      </c>
      <c r="BD333">
        <v>0</v>
      </c>
      <c r="BE333">
        <v>0</v>
      </c>
      <c r="BF333">
        <v>0</v>
      </c>
      <c r="BG333">
        <v>0</v>
      </c>
      <c r="BH333">
        <v>0</v>
      </c>
      <c r="BI333">
        <v>0</v>
      </c>
      <c r="BJ333">
        <v>0</v>
      </c>
      <c r="BK333">
        <v>7884.6401999999998</v>
      </c>
      <c r="BL333">
        <v>18460.104599999999</v>
      </c>
      <c r="BM333">
        <v>0</v>
      </c>
      <c r="BN333">
        <v>0</v>
      </c>
      <c r="BO333">
        <v>22.74</v>
      </c>
      <c r="BP333">
        <v>1</v>
      </c>
      <c r="BQ333">
        <v>0</v>
      </c>
      <c r="BR333">
        <v>7884.6401999999998</v>
      </c>
      <c r="BS333">
        <v>18460.104599999999</v>
      </c>
      <c r="BT333">
        <v>0</v>
      </c>
      <c r="BU333">
        <v>0</v>
      </c>
      <c r="BV333">
        <v>22.74</v>
      </c>
      <c r="BW333">
        <v>1</v>
      </c>
      <c r="CV333">
        <v>0</v>
      </c>
      <c r="CW333">
        <f>ROUND(Y333*Source!I176*DO333,7)</f>
        <v>0</v>
      </c>
      <c r="CX333">
        <f>ROUND(Y333*Source!I176,7)</f>
        <v>0</v>
      </c>
      <c r="CY333">
        <f>AB333</f>
        <v>506.23</v>
      </c>
      <c r="CZ333">
        <f>AF333</f>
        <v>346.73</v>
      </c>
      <c r="DA333">
        <f>AJ333</f>
        <v>1.46</v>
      </c>
      <c r="DB333">
        <f t="shared" si="112"/>
        <v>7884.64</v>
      </c>
      <c r="DC333">
        <f t="shared" si="113"/>
        <v>18460.099999999999</v>
      </c>
      <c r="DD333" t="s">
        <v>3</v>
      </c>
      <c r="DE333" t="s">
        <v>3</v>
      </c>
      <c r="DF333">
        <f t="shared" si="110"/>
        <v>0</v>
      </c>
      <c r="DG333">
        <f>ROUND(ROUND(AF333*AJ333,2)*CX333,2)</f>
        <v>0</v>
      </c>
      <c r="DH333">
        <f t="shared" si="115"/>
        <v>0</v>
      </c>
      <c r="DI333">
        <f t="shared" si="116"/>
        <v>0</v>
      </c>
      <c r="DJ333">
        <f>DG333+DH333</f>
        <v>0</v>
      </c>
      <c r="DK333">
        <v>0</v>
      </c>
      <c r="DL333" t="s">
        <v>630</v>
      </c>
      <c r="DM333">
        <v>4</v>
      </c>
      <c r="DN333" t="s">
        <v>593</v>
      </c>
      <c r="DO333">
        <v>1</v>
      </c>
    </row>
    <row r="334" spans="1:119" x14ac:dyDescent="0.2">
      <c r="A334">
        <f>ROW(Source!A176)</f>
        <v>176</v>
      </c>
      <c r="B334">
        <v>85057623</v>
      </c>
      <c r="C334">
        <v>85061359</v>
      </c>
      <c r="D334">
        <v>83785072</v>
      </c>
      <c r="E334">
        <v>1</v>
      </c>
      <c r="F334">
        <v>1</v>
      </c>
      <c r="G334">
        <v>1</v>
      </c>
      <c r="H334">
        <v>2</v>
      </c>
      <c r="I334" t="s">
        <v>634</v>
      </c>
      <c r="J334" t="s">
        <v>635</v>
      </c>
      <c r="K334" t="s">
        <v>636</v>
      </c>
      <c r="L334">
        <v>1368</v>
      </c>
      <c r="N334">
        <v>1011</v>
      </c>
      <c r="O334" t="s">
        <v>606</v>
      </c>
      <c r="P334" t="s">
        <v>606</v>
      </c>
      <c r="Q334">
        <v>1</v>
      </c>
      <c r="W334">
        <v>0</v>
      </c>
      <c r="X334">
        <v>-849950259</v>
      </c>
      <c r="Y334">
        <f t="shared" si="111"/>
        <v>0.59</v>
      </c>
      <c r="AA334">
        <v>0</v>
      </c>
      <c r="AB334">
        <v>641.70000000000005</v>
      </c>
      <c r="AC334">
        <v>811.79</v>
      </c>
      <c r="AD334">
        <v>0</v>
      </c>
      <c r="AE334">
        <v>0</v>
      </c>
      <c r="AF334">
        <v>641.70000000000005</v>
      </c>
      <c r="AG334">
        <v>811.79</v>
      </c>
      <c r="AH334">
        <v>0</v>
      </c>
      <c r="AI334">
        <v>1</v>
      </c>
      <c r="AJ334">
        <v>1</v>
      </c>
      <c r="AK334">
        <v>1</v>
      </c>
      <c r="AL334">
        <v>1</v>
      </c>
      <c r="AM334">
        <v>-2</v>
      </c>
      <c r="AN334">
        <v>0</v>
      </c>
      <c r="AO334">
        <v>0</v>
      </c>
      <c r="AP334">
        <v>1</v>
      </c>
      <c r="AQ334">
        <v>1</v>
      </c>
      <c r="AR334">
        <v>0</v>
      </c>
      <c r="AS334" t="s">
        <v>3</v>
      </c>
      <c r="AT334">
        <v>0.59</v>
      </c>
      <c r="AU334" t="s">
        <v>3</v>
      </c>
      <c r="AV334">
        <v>1</v>
      </c>
      <c r="AW334">
        <v>2</v>
      </c>
      <c r="AX334">
        <v>85061381</v>
      </c>
      <c r="AY334">
        <v>1</v>
      </c>
      <c r="AZ334">
        <v>0</v>
      </c>
      <c r="BA334">
        <v>334</v>
      </c>
      <c r="BB334">
        <v>1</v>
      </c>
      <c r="BC334">
        <v>0</v>
      </c>
      <c r="BD334">
        <v>0</v>
      </c>
      <c r="BE334">
        <v>0</v>
      </c>
      <c r="BF334">
        <v>0</v>
      </c>
      <c r="BG334">
        <v>0</v>
      </c>
      <c r="BH334">
        <v>0</v>
      </c>
      <c r="BI334">
        <v>0</v>
      </c>
      <c r="BJ334">
        <v>0</v>
      </c>
      <c r="BK334">
        <v>378.60300000000001</v>
      </c>
      <c r="BL334">
        <v>478.95609999999994</v>
      </c>
      <c r="BM334">
        <v>0</v>
      </c>
      <c r="BN334">
        <v>0</v>
      </c>
      <c r="BO334">
        <v>0.59</v>
      </c>
      <c r="BP334">
        <v>1</v>
      </c>
      <c r="BQ334">
        <v>0</v>
      </c>
      <c r="BR334">
        <v>378.60300000000001</v>
      </c>
      <c r="BS334">
        <v>478.95609999999994</v>
      </c>
      <c r="BT334">
        <v>0</v>
      </c>
      <c r="BU334">
        <v>0</v>
      </c>
      <c r="BV334">
        <v>0.59</v>
      </c>
      <c r="BW334">
        <v>1</v>
      </c>
      <c r="CV334">
        <v>0</v>
      </c>
      <c r="CW334">
        <f>ROUND(Y334*Source!I176*DO334,7)</f>
        <v>0</v>
      </c>
      <c r="CX334">
        <f>ROUND(Y334*Source!I176,7)</f>
        <v>0</v>
      </c>
      <c r="CY334">
        <f>AB334</f>
        <v>641.70000000000005</v>
      </c>
      <c r="CZ334">
        <f>AF334</f>
        <v>641.70000000000005</v>
      </c>
      <c r="DA334">
        <f>AJ334</f>
        <v>1</v>
      </c>
      <c r="DB334">
        <f t="shared" si="112"/>
        <v>378.6</v>
      </c>
      <c r="DC334">
        <f t="shared" si="113"/>
        <v>478.96</v>
      </c>
      <c r="DD334" t="s">
        <v>3</v>
      </c>
      <c r="DE334" t="s">
        <v>3</v>
      </c>
      <c r="DF334">
        <f t="shared" si="110"/>
        <v>0</v>
      </c>
      <c r="DG334">
        <f t="shared" ref="DG334:DG342" si="117">ROUND(ROUND(AF334,2)*CX334,2)</f>
        <v>0</v>
      </c>
      <c r="DH334">
        <f t="shared" si="115"/>
        <v>0</v>
      </c>
      <c r="DI334">
        <f t="shared" si="116"/>
        <v>0</v>
      </c>
      <c r="DJ334">
        <f>DG334+DH334</f>
        <v>0</v>
      </c>
      <c r="DK334">
        <v>1</v>
      </c>
      <c r="DL334" t="s">
        <v>630</v>
      </c>
      <c r="DM334">
        <v>4</v>
      </c>
      <c r="DN334" t="s">
        <v>593</v>
      </c>
      <c r="DO334">
        <v>1</v>
      </c>
    </row>
    <row r="335" spans="1:119" x14ac:dyDescent="0.2">
      <c r="A335">
        <f>ROW(Source!A176)</f>
        <v>176</v>
      </c>
      <c r="B335">
        <v>85057623</v>
      </c>
      <c r="C335">
        <v>85061359</v>
      </c>
      <c r="D335">
        <v>83785270</v>
      </c>
      <c r="E335">
        <v>1</v>
      </c>
      <c r="F335">
        <v>1</v>
      </c>
      <c r="G335">
        <v>1</v>
      </c>
      <c r="H335">
        <v>2</v>
      </c>
      <c r="I335" t="s">
        <v>713</v>
      </c>
      <c r="J335" t="s">
        <v>714</v>
      </c>
      <c r="K335" t="s">
        <v>715</v>
      </c>
      <c r="L335">
        <v>1368</v>
      </c>
      <c r="N335">
        <v>1011</v>
      </c>
      <c r="O335" t="s">
        <v>606</v>
      </c>
      <c r="P335" t="s">
        <v>606</v>
      </c>
      <c r="Q335">
        <v>1</v>
      </c>
      <c r="W335">
        <v>0</v>
      </c>
      <c r="X335">
        <v>-1265937479</v>
      </c>
      <c r="Y335">
        <f t="shared" si="111"/>
        <v>0.81</v>
      </c>
      <c r="AA335">
        <v>0</v>
      </c>
      <c r="AB335">
        <v>192.86</v>
      </c>
      <c r="AC335">
        <v>811.79</v>
      </c>
      <c r="AD335">
        <v>0</v>
      </c>
      <c r="AE335">
        <v>0</v>
      </c>
      <c r="AF335">
        <v>192.86</v>
      </c>
      <c r="AG335">
        <v>811.79</v>
      </c>
      <c r="AH335">
        <v>0</v>
      </c>
      <c r="AI335">
        <v>1</v>
      </c>
      <c r="AJ335">
        <v>1</v>
      </c>
      <c r="AK335">
        <v>1</v>
      </c>
      <c r="AL335">
        <v>1</v>
      </c>
      <c r="AM335">
        <v>-2</v>
      </c>
      <c r="AN335">
        <v>0</v>
      </c>
      <c r="AO335">
        <v>0</v>
      </c>
      <c r="AP335">
        <v>1</v>
      </c>
      <c r="AQ335">
        <v>1</v>
      </c>
      <c r="AR335">
        <v>0</v>
      </c>
      <c r="AS335" t="s">
        <v>3</v>
      </c>
      <c r="AT335">
        <v>0.81</v>
      </c>
      <c r="AU335" t="s">
        <v>3</v>
      </c>
      <c r="AV335">
        <v>1</v>
      </c>
      <c r="AW335">
        <v>2</v>
      </c>
      <c r="AX335">
        <v>85061382</v>
      </c>
      <c r="AY335">
        <v>1</v>
      </c>
      <c r="AZ335">
        <v>0</v>
      </c>
      <c r="BA335">
        <v>335</v>
      </c>
      <c r="BB335">
        <v>1</v>
      </c>
      <c r="BC335">
        <v>0</v>
      </c>
      <c r="BD335">
        <v>0</v>
      </c>
      <c r="BE335">
        <v>0</v>
      </c>
      <c r="BF335">
        <v>0</v>
      </c>
      <c r="BG335">
        <v>0</v>
      </c>
      <c r="BH335">
        <v>0</v>
      </c>
      <c r="BI335">
        <v>0</v>
      </c>
      <c r="BJ335">
        <v>0</v>
      </c>
      <c r="BK335">
        <v>156.21660000000003</v>
      </c>
      <c r="BL335">
        <v>657.54989999999998</v>
      </c>
      <c r="BM335">
        <v>0</v>
      </c>
      <c r="BN335">
        <v>0</v>
      </c>
      <c r="BO335">
        <v>0.81</v>
      </c>
      <c r="BP335">
        <v>1</v>
      </c>
      <c r="BQ335">
        <v>0</v>
      </c>
      <c r="BR335">
        <v>156.21660000000003</v>
      </c>
      <c r="BS335">
        <v>657.54989999999998</v>
      </c>
      <c r="BT335">
        <v>0</v>
      </c>
      <c r="BU335">
        <v>0</v>
      </c>
      <c r="BV335">
        <v>0.81</v>
      </c>
      <c r="BW335">
        <v>1</v>
      </c>
      <c r="CV335">
        <v>0</v>
      </c>
      <c r="CW335">
        <f>ROUND(Y335*Source!I176*DO335,7)</f>
        <v>0</v>
      </c>
      <c r="CX335">
        <f>ROUND(Y335*Source!I176,7)</f>
        <v>0</v>
      </c>
      <c r="CY335">
        <f>AB335</f>
        <v>192.86</v>
      </c>
      <c r="CZ335">
        <f>AF335</f>
        <v>192.86</v>
      </c>
      <c r="DA335">
        <f>AJ335</f>
        <v>1</v>
      </c>
      <c r="DB335">
        <f t="shared" si="112"/>
        <v>156.22</v>
      </c>
      <c r="DC335">
        <f t="shared" si="113"/>
        <v>657.55</v>
      </c>
      <c r="DD335" t="s">
        <v>3</v>
      </c>
      <c r="DE335" t="s">
        <v>3</v>
      </c>
      <c r="DF335">
        <f t="shared" si="110"/>
        <v>0</v>
      </c>
      <c r="DG335">
        <f t="shared" si="117"/>
        <v>0</v>
      </c>
      <c r="DH335">
        <f t="shared" si="115"/>
        <v>0</v>
      </c>
      <c r="DI335">
        <f t="shared" si="116"/>
        <v>0</v>
      </c>
      <c r="DJ335">
        <f>DG335+DH335</f>
        <v>0</v>
      </c>
      <c r="DK335">
        <v>1</v>
      </c>
      <c r="DL335" t="s">
        <v>630</v>
      </c>
      <c r="DM335">
        <v>4</v>
      </c>
      <c r="DN335" t="s">
        <v>593</v>
      </c>
      <c r="DO335">
        <v>1</v>
      </c>
    </row>
    <row r="336" spans="1:119" x14ac:dyDescent="0.2">
      <c r="A336">
        <f>ROW(Source!A176)</f>
        <v>176</v>
      </c>
      <c r="B336">
        <v>85057623</v>
      </c>
      <c r="C336">
        <v>85061359</v>
      </c>
      <c r="D336">
        <v>83782364</v>
      </c>
      <c r="E336">
        <v>117</v>
      </c>
      <c r="F336">
        <v>1</v>
      </c>
      <c r="G336">
        <v>1</v>
      </c>
      <c r="H336">
        <v>3</v>
      </c>
      <c r="I336" t="s">
        <v>173</v>
      </c>
      <c r="J336" t="s">
        <v>3</v>
      </c>
      <c r="K336" t="s">
        <v>174</v>
      </c>
      <c r="L336">
        <v>1371</v>
      </c>
      <c r="N336">
        <v>1013</v>
      </c>
      <c r="O336" t="s">
        <v>43</v>
      </c>
      <c r="P336" t="s">
        <v>43</v>
      </c>
      <c r="Q336">
        <v>1</v>
      </c>
      <c r="W336">
        <v>0</v>
      </c>
      <c r="X336">
        <v>864875641</v>
      </c>
      <c r="Y336">
        <f t="shared" si="111"/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1</v>
      </c>
      <c r="AJ336">
        <v>1</v>
      </c>
      <c r="AK336">
        <v>1</v>
      </c>
      <c r="AL336">
        <v>1</v>
      </c>
      <c r="AM336">
        <v>0</v>
      </c>
      <c r="AN336">
        <v>1</v>
      </c>
      <c r="AO336">
        <v>0</v>
      </c>
      <c r="AP336">
        <v>1</v>
      </c>
      <c r="AQ336">
        <v>0</v>
      </c>
      <c r="AR336">
        <v>0</v>
      </c>
      <c r="AS336" t="s">
        <v>3</v>
      </c>
      <c r="AT336">
        <v>0</v>
      </c>
      <c r="AU336" t="s">
        <v>3</v>
      </c>
      <c r="AV336">
        <v>0</v>
      </c>
      <c r="AW336">
        <v>2</v>
      </c>
      <c r="AX336">
        <v>85061383</v>
      </c>
      <c r="AY336">
        <v>1</v>
      </c>
      <c r="AZ336">
        <v>0</v>
      </c>
      <c r="BA336">
        <v>336</v>
      </c>
      <c r="BB336">
        <v>0</v>
      </c>
      <c r="BC336">
        <v>0</v>
      </c>
      <c r="BD336">
        <v>0</v>
      </c>
      <c r="BE336">
        <v>0</v>
      </c>
      <c r="BF336">
        <v>0</v>
      </c>
      <c r="BG336">
        <v>0</v>
      </c>
      <c r="BH336">
        <v>0</v>
      </c>
      <c r="BI336">
        <v>0</v>
      </c>
      <c r="BJ336">
        <v>0</v>
      </c>
      <c r="BK336">
        <v>0</v>
      </c>
      <c r="BL336">
        <v>0</v>
      </c>
      <c r="BM336">
        <v>0</v>
      </c>
      <c r="BN336">
        <v>0</v>
      </c>
      <c r="BO336">
        <v>0</v>
      </c>
      <c r="BP336">
        <v>0</v>
      </c>
      <c r="BQ336">
        <v>0</v>
      </c>
      <c r="BR336">
        <v>0</v>
      </c>
      <c r="BS336">
        <v>0</v>
      </c>
      <c r="BT336">
        <v>0</v>
      </c>
      <c r="BU336">
        <v>0</v>
      </c>
      <c r="BV336">
        <v>0</v>
      </c>
      <c r="BW336">
        <v>0</v>
      </c>
      <c r="CV336">
        <v>0</v>
      </c>
      <c r="CW336">
        <v>0</v>
      </c>
      <c r="CX336">
        <f>ROUND(Y336*Source!I176,7)</f>
        <v>0</v>
      </c>
      <c r="CY336">
        <f>AA336</f>
        <v>0</v>
      </c>
      <c r="CZ336">
        <f>AE336</f>
        <v>0</v>
      </c>
      <c r="DA336">
        <f>AI336</f>
        <v>1</v>
      </c>
      <c r="DB336">
        <f t="shared" si="112"/>
        <v>0</v>
      </c>
      <c r="DC336">
        <f t="shared" si="113"/>
        <v>0</v>
      </c>
      <c r="DD336" t="s">
        <v>3</v>
      </c>
      <c r="DE336" t="s">
        <v>3</v>
      </c>
      <c r="DF336">
        <f t="shared" si="110"/>
        <v>0</v>
      </c>
      <c r="DG336">
        <f t="shared" si="117"/>
        <v>0</v>
      </c>
      <c r="DH336">
        <f t="shared" si="115"/>
        <v>0</v>
      </c>
      <c r="DI336">
        <f t="shared" si="116"/>
        <v>0</v>
      </c>
      <c r="DJ336">
        <f>DF336</f>
        <v>0</v>
      </c>
      <c r="DK336">
        <v>0</v>
      </c>
      <c r="DL336" t="s">
        <v>3</v>
      </c>
      <c r="DM336">
        <v>0</v>
      </c>
      <c r="DN336" t="s">
        <v>3</v>
      </c>
      <c r="DO336">
        <v>0</v>
      </c>
    </row>
    <row r="337" spans="1:119" x14ac:dyDescent="0.2">
      <c r="A337">
        <f>ROW(Source!A176)</f>
        <v>176</v>
      </c>
      <c r="B337">
        <v>85057623</v>
      </c>
      <c r="C337">
        <v>85061359</v>
      </c>
      <c r="D337">
        <v>83782372</v>
      </c>
      <c r="E337">
        <v>117</v>
      </c>
      <c r="F337">
        <v>1</v>
      </c>
      <c r="G337">
        <v>1</v>
      </c>
      <c r="H337">
        <v>3</v>
      </c>
      <c r="I337" t="s">
        <v>176</v>
      </c>
      <c r="J337" t="s">
        <v>3</v>
      </c>
      <c r="K337" t="s">
        <v>177</v>
      </c>
      <c r="L337">
        <v>1371</v>
      </c>
      <c r="N337">
        <v>1013</v>
      </c>
      <c r="O337" t="s">
        <v>43</v>
      </c>
      <c r="P337" t="s">
        <v>43</v>
      </c>
      <c r="Q337">
        <v>1</v>
      </c>
      <c r="W337">
        <v>0</v>
      </c>
      <c r="X337">
        <v>-1890832814</v>
      </c>
      <c r="Y337">
        <f t="shared" si="111"/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1</v>
      </c>
      <c r="AJ337">
        <v>1</v>
      </c>
      <c r="AK337">
        <v>1</v>
      </c>
      <c r="AL337">
        <v>1</v>
      </c>
      <c r="AM337">
        <v>0</v>
      </c>
      <c r="AN337">
        <v>1</v>
      </c>
      <c r="AO337">
        <v>0</v>
      </c>
      <c r="AP337">
        <v>1</v>
      </c>
      <c r="AQ337">
        <v>0</v>
      </c>
      <c r="AR337">
        <v>0</v>
      </c>
      <c r="AS337" t="s">
        <v>3</v>
      </c>
      <c r="AT337">
        <v>0</v>
      </c>
      <c r="AU337" t="s">
        <v>3</v>
      </c>
      <c r="AV337">
        <v>0</v>
      </c>
      <c r="AW337">
        <v>2</v>
      </c>
      <c r="AX337">
        <v>85061384</v>
      </c>
      <c r="AY337">
        <v>1</v>
      </c>
      <c r="AZ337">
        <v>0</v>
      </c>
      <c r="BA337">
        <v>337</v>
      </c>
      <c r="BB337">
        <v>0</v>
      </c>
      <c r="BC337">
        <v>0</v>
      </c>
      <c r="BD337">
        <v>0</v>
      </c>
      <c r="BE337">
        <v>0</v>
      </c>
      <c r="BF337">
        <v>0</v>
      </c>
      <c r="BG337">
        <v>0</v>
      </c>
      <c r="BH337">
        <v>0</v>
      </c>
      <c r="BI337">
        <v>0</v>
      </c>
      <c r="BJ337">
        <v>0</v>
      </c>
      <c r="BK337">
        <v>0</v>
      </c>
      <c r="BL337">
        <v>0</v>
      </c>
      <c r="BM337">
        <v>0</v>
      </c>
      <c r="BN337">
        <v>0</v>
      </c>
      <c r="BO337">
        <v>0</v>
      </c>
      <c r="BP337">
        <v>0</v>
      </c>
      <c r="BQ337">
        <v>0</v>
      </c>
      <c r="BR337">
        <v>0</v>
      </c>
      <c r="BS337">
        <v>0</v>
      </c>
      <c r="BT337">
        <v>0</v>
      </c>
      <c r="BU337">
        <v>0</v>
      </c>
      <c r="BV337">
        <v>0</v>
      </c>
      <c r="BW337">
        <v>0</v>
      </c>
      <c r="CV337">
        <v>0</v>
      </c>
      <c r="CW337">
        <v>0</v>
      </c>
      <c r="CX337">
        <f>ROUND(Y337*Source!I176,7)</f>
        <v>0</v>
      </c>
      <c r="CY337">
        <f>AA337</f>
        <v>0</v>
      </c>
      <c r="CZ337">
        <f>AE337</f>
        <v>0</v>
      </c>
      <c r="DA337">
        <f>AI337</f>
        <v>1</v>
      </c>
      <c r="DB337">
        <f t="shared" si="112"/>
        <v>0</v>
      </c>
      <c r="DC337">
        <f t="shared" si="113"/>
        <v>0</v>
      </c>
      <c r="DD337" t="s">
        <v>3</v>
      </c>
      <c r="DE337" t="s">
        <v>3</v>
      </c>
      <c r="DF337">
        <f t="shared" si="110"/>
        <v>0</v>
      </c>
      <c r="DG337">
        <f t="shared" si="117"/>
        <v>0</v>
      </c>
      <c r="DH337">
        <f t="shared" si="115"/>
        <v>0</v>
      </c>
      <c r="DI337">
        <f t="shared" si="116"/>
        <v>0</v>
      </c>
      <c r="DJ337">
        <f>DF337</f>
        <v>0</v>
      </c>
      <c r="DK337">
        <v>0</v>
      </c>
      <c r="DL337" t="s">
        <v>3</v>
      </c>
      <c r="DM337">
        <v>0</v>
      </c>
      <c r="DN337" t="s">
        <v>3</v>
      </c>
      <c r="DO337">
        <v>0</v>
      </c>
    </row>
    <row r="338" spans="1:119" x14ac:dyDescent="0.2">
      <c r="A338">
        <f>ROW(Source!A176)</f>
        <v>176</v>
      </c>
      <c r="B338">
        <v>85057623</v>
      </c>
      <c r="C338">
        <v>85061359</v>
      </c>
      <c r="D338">
        <v>83782541</v>
      </c>
      <c r="E338">
        <v>117</v>
      </c>
      <c r="F338">
        <v>1</v>
      </c>
      <c r="G338">
        <v>1</v>
      </c>
      <c r="H338">
        <v>3</v>
      </c>
      <c r="I338" t="s">
        <v>179</v>
      </c>
      <c r="J338" t="s">
        <v>3</v>
      </c>
      <c r="K338" t="s">
        <v>180</v>
      </c>
      <c r="L338">
        <v>1477</v>
      </c>
      <c r="N338">
        <v>1013</v>
      </c>
      <c r="O338" t="s">
        <v>168</v>
      </c>
      <c r="P338" t="s">
        <v>170</v>
      </c>
      <c r="Q338">
        <v>1</v>
      </c>
      <c r="W338">
        <v>0</v>
      </c>
      <c r="X338">
        <v>164804165</v>
      </c>
      <c r="Y338">
        <f t="shared" si="111"/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1</v>
      </c>
      <c r="AJ338">
        <v>1</v>
      </c>
      <c r="AK338">
        <v>1</v>
      </c>
      <c r="AL338">
        <v>1</v>
      </c>
      <c r="AM338">
        <v>0</v>
      </c>
      <c r="AN338">
        <v>1</v>
      </c>
      <c r="AO338">
        <v>0</v>
      </c>
      <c r="AP338">
        <v>1</v>
      </c>
      <c r="AQ338">
        <v>0</v>
      </c>
      <c r="AR338">
        <v>0</v>
      </c>
      <c r="AS338" t="s">
        <v>3</v>
      </c>
      <c r="AT338">
        <v>0</v>
      </c>
      <c r="AU338" t="s">
        <v>3</v>
      </c>
      <c r="AV338">
        <v>0</v>
      </c>
      <c r="AW338">
        <v>2</v>
      </c>
      <c r="AX338">
        <v>85061385</v>
      </c>
      <c r="AY338">
        <v>1</v>
      </c>
      <c r="AZ338">
        <v>0</v>
      </c>
      <c r="BA338">
        <v>338</v>
      </c>
      <c r="BB338">
        <v>0</v>
      </c>
      <c r="BC338">
        <v>0</v>
      </c>
      <c r="BD338">
        <v>0</v>
      </c>
      <c r="BE338">
        <v>0</v>
      </c>
      <c r="BF338">
        <v>0</v>
      </c>
      <c r="BG338">
        <v>0</v>
      </c>
      <c r="BH338">
        <v>0</v>
      </c>
      <c r="BI338">
        <v>0</v>
      </c>
      <c r="BJ338">
        <v>0</v>
      </c>
      <c r="BK338">
        <v>0</v>
      </c>
      <c r="BL338">
        <v>0</v>
      </c>
      <c r="BM338">
        <v>0</v>
      </c>
      <c r="BN338">
        <v>0</v>
      </c>
      <c r="BO338">
        <v>0</v>
      </c>
      <c r="BP338">
        <v>0</v>
      </c>
      <c r="BQ338">
        <v>0</v>
      </c>
      <c r="BR338">
        <v>0</v>
      </c>
      <c r="BS338">
        <v>0</v>
      </c>
      <c r="BT338">
        <v>0</v>
      </c>
      <c r="BU338">
        <v>0</v>
      </c>
      <c r="BV338">
        <v>0</v>
      </c>
      <c r="BW338">
        <v>0</v>
      </c>
      <c r="CV338">
        <v>0</v>
      </c>
      <c r="CW338">
        <v>0</v>
      </c>
      <c r="CX338">
        <f>ROUND(Y338*Source!I176,7)</f>
        <v>0</v>
      </c>
      <c r="CY338">
        <f>AA338</f>
        <v>0</v>
      </c>
      <c r="CZ338">
        <f>AE338</f>
        <v>0</v>
      </c>
      <c r="DA338">
        <f>AI338</f>
        <v>1</v>
      </c>
      <c r="DB338">
        <f t="shared" si="112"/>
        <v>0</v>
      </c>
      <c r="DC338">
        <f t="shared" si="113"/>
        <v>0</v>
      </c>
      <c r="DD338" t="s">
        <v>3</v>
      </c>
      <c r="DE338" t="s">
        <v>3</v>
      </c>
      <c r="DF338">
        <f t="shared" si="110"/>
        <v>0</v>
      </c>
      <c r="DG338">
        <f t="shared" si="117"/>
        <v>0</v>
      </c>
      <c r="DH338">
        <f t="shared" si="115"/>
        <v>0</v>
      </c>
      <c r="DI338">
        <f t="shared" si="116"/>
        <v>0</v>
      </c>
      <c r="DJ338">
        <f>DF338</f>
        <v>0</v>
      </c>
      <c r="DK338">
        <v>0</v>
      </c>
      <c r="DL338" t="s">
        <v>3</v>
      </c>
      <c r="DM338">
        <v>0</v>
      </c>
      <c r="DN338" t="s">
        <v>3</v>
      </c>
      <c r="DO338">
        <v>0</v>
      </c>
    </row>
    <row r="339" spans="1:119" x14ac:dyDescent="0.2">
      <c r="A339">
        <f>ROW(Source!A184)</f>
        <v>184</v>
      </c>
      <c r="B339">
        <v>85057682</v>
      </c>
      <c r="C339">
        <v>85061390</v>
      </c>
      <c r="D339">
        <v>83777649</v>
      </c>
      <c r="E339">
        <v>117</v>
      </c>
      <c r="F339">
        <v>1</v>
      </c>
      <c r="G339">
        <v>1</v>
      </c>
      <c r="H339">
        <v>1</v>
      </c>
      <c r="I339" t="s">
        <v>701</v>
      </c>
      <c r="J339" t="s">
        <v>3</v>
      </c>
      <c r="K339" t="s">
        <v>702</v>
      </c>
      <c r="L339">
        <v>1369</v>
      </c>
      <c r="N339">
        <v>1013</v>
      </c>
      <c r="O339" t="s">
        <v>700</v>
      </c>
      <c r="P339" t="s">
        <v>700</v>
      </c>
      <c r="Q339">
        <v>1</v>
      </c>
      <c r="W339">
        <v>0</v>
      </c>
      <c r="X339">
        <v>-587036825</v>
      </c>
      <c r="Y339">
        <f t="shared" si="111"/>
        <v>0.91</v>
      </c>
      <c r="AA339">
        <v>0</v>
      </c>
      <c r="AB339">
        <v>0</v>
      </c>
      <c r="AC339">
        <v>0</v>
      </c>
      <c r="AD339">
        <v>720.91</v>
      </c>
      <c r="AE339">
        <v>0</v>
      </c>
      <c r="AF339">
        <v>0</v>
      </c>
      <c r="AG339">
        <v>0</v>
      </c>
      <c r="AH339">
        <v>720.91</v>
      </c>
      <c r="AI339">
        <v>1</v>
      </c>
      <c r="AJ339">
        <v>1</v>
      </c>
      <c r="AK339">
        <v>1</v>
      </c>
      <c r="AL339">
        <v>1</v>
      </c>
      <c r="AM339">
        <v>-2</v>
      </c>
      <c r="AN339">
        <v>0</v>
      </c>
      <c r="AO339">
        <v>0</v>
      </c>
      <c r="AP339">
        <v>1</v>
      </c>
      <c r="AQ339">
        <v>1</v>
      </c>
      <c r="AR339">
        <v>0</v>
      </c>
      <c r="AS339" t="s">
        <v>3</v>
      </c>
      <c r="AT339">
        <v>0.91</v>
      </c>
      <c r="AU339" t="s">
        <v>3</v>
      </c>
      <c r="AV339">
        <v>1</v>
      </c>
      <c r="AW339">
        <v>2</v>
      </c>
      <c r="AX339">
        <v>85061398</v>
      </c>
      <c r="AY339">
        <v>1</v>
      </c>
      <c r="AZ339">
        <v>0</v>
      </c>
      <c r="BA339">
        <v>339</v>
      </c>
      <c r="BB339">
        <v>1</v>
      </c>
      <c r="BC339">
        <v>0</v>
      </c>
      <c r="BD339">
        <v>0</v>
      </c>
      <c r="BE339">
        <v>0</v>
      </c>
      <c r="BF339">
        <v>0</v>
      </c>
      <c r="BG339">
        <v>0</v>
      </c>
      <c r="BH339">
        <v>0</v>
      </c>
      <c r="BI339">
        <v>0</v>
      </c>
      <c r="BJ339">
        <v>0</v>
      </c>
      <c r="BK339">
        <v>0</v>
      </c>
      <c r="BL339">
        <v>0</v>
      </c>
      <c r="BM339">
        <v>656.02809999999999</v>
      </c>
      <c r="BN339">
        <v>0.91</v>
      </c>
      <c r="BO339">
        <v>0</v>
      </c>
      <c r="BP339">
        <v>1</v>
      </c>
      <c r="BQ339">
        <v>0</v>
      </c>
      <c r="BR339">
        <v>0</v>
      </c>
      <c r="BS339">
        <v>0</v>
      </c>
      <c r="BT339">
        <v>656.02809999999999</v>
      </c>
      <c r="BU339">
        <v>0.91</v>
      </c>
      <c r="BV339">
        <v>0</v>
      </c>
      <c r="BW339">
        <v>1</v>
      </c>
      <c r="CU339">
        <f>ROUND(AT339*Source!I184*AH339*AL339,2)</f>
        <v>0</v>
      </c>
      <c r="CV339">
        <f>ROUND(Y339*Source!I184,7)</f>
        <v>0</v>
      </c>
      <c r="CW339">
        <v>0</v>
      </c>
      <c r="CX339">
        <f>ROUND(Y339*Source!I184,7)</f>
        <v>0</v>
      </c>
      <c r="CY339">
        <f>AD339</f>
        <v>720.91</v>
      </c>
      <c r="CZ339">
        <f>AH339</f>
        <v>720.91</v>
      </c>
      <c r="DA339">
        <f>AL339</f>
        <v>1</v>
      </c>
      <c r="DB339">
        <f t="shared" si="112"/>
        <v>656.03</v>
      </c>
      <c r="DC339">
        <f t="shared" si="113"/>
        <v>0</v>
      </c>
      <c r="DD339" t="s">
        <v>3</v>
      </c>
      <c r="DE339" t="s">
        <v>3</v>
      </c>
      <c r="DF339">
        <f t="shared" si="110"/>
        <v>0</v>
      </c>
      <c r="DG339">
        <f t="shared" si="117"/>
        <v>0</v>
      </c>
      <c r="DH339">
        <f t="shared" si="115"/>
        <v>0</v>
      </c>
      <c r="DI339">
        <f t="shared" si="116"/>
        <v>0</v>
      </c>
      <c r="DJ339">
        <f>DI339</f>
        <v>0</v>
      </c>
      <c r="DK339">
        <v>1</v>
      </c>
      <c r="DL339" t="s">
        <v>3</v>
      </c>
      <c r="DM339">
        <v>0</v>
      </c>
      <c r="DN339" t="s">
        <v>3</v>
      </c>
      <c r="DO339">
        <v>0</v>
      </c>
    </row>
    <row r="340" spans="1:119" x14ac:dyDescent="0.2">
      <c r="A340">
        <f>ROW(Source!A184)</f>
        <v>184</v>
      </c>
      <c r="B340">
        <v>85057682</v>
      </c>
      <c r="C340">
        <v>85061390</v>
      </c>
      <c r="D340">
        <v>83777653</v>
      </c>
      <c r="E340">
        <v>117</v>
      </c>
      <c r="F340">
        <v>1</v>
      </c>
      <c r="G340">
        <v>1</v>
      </c>
      <c r="H340">
        <v>1</v>
      </c>
      <c r="I340" t="s">
        <v>703</v>
      </c>
      <c r="J340" t="s">
        <v>3</v>
      </c>
      <c r="K340" t="s">
        <v>704</v>
      </c>
      <c r="L340">
        <v>1369</v>
      </c>
      <c r="N340">
        <v>1013</v>
      </c>
      <c r="O340" t="s">
        <v>700</v>
      </c>
      <c r="P340" t="s">
        <v>700</v>
      </c>
      <c r="Q340">
        <v>1</v>
      </c>
      <c r="W340">
        <v>0</v>
      </c>
      <c r="X340">
        <v>-512803540</v>
      </c>
      <c r="Y340">
        <f t="shared" si="111"/>
        <v>0.45</v>
      </c>
      <c r="AA340">
        <v>0</v>
      </c>
      <c r="AB340">
        <v>0</v>
      </c>
      <c r="AC340">
        <v>0</v>
      </c>
      <c r="AD340">
        <v>811.79</v>
      </c>
      <c r="AE340">
        <v>0</v>
      </c>
      <c r="AF340">
        <v>0</v>
      </c>
      <c r="AG340">
        <v>0</v>
      </c>
      <c r="AH340">
        <v>811.79</v>
      </c>
      <c r="AI340">
        <v>1</v>
      </c>
      <c r="AJ340">
        <v>1</v>
      </c>
      <c r="AK340">
        <v>1</v>
      </c>
      <c r="AL340">
        <v>1</v>
      </c>
      <c r="AM340">
        <v>-2</v>
      </c>
      <c r="AN340">
        <v>0</v>
      </c>
      <c r="AO340">
        <v>0</v>
      </c>
      <c r="AP340">
        <v>1</v>
      </c>
      <c r="AQ340">
        <v>1</v>
      </c>
      <c r="AR340">
        <v>0</v>
      </c>
      <c r="AS340" t="s">
        <v>3</v>
      </c>
      <c r="AT340">
        <v>0.45</v>
      </c>
      <c r="AU340" t="s">
        <v>3</v>
      </c>
      <c r="AV340">
        <v>1</v>
      </c>
      <c r="AW340">
        <v>2</v>
      </c>
      <c r="AX340">
        <v>85061399</v>
      </c>
      <c r="AY340">
        <v>1</v>
      </c>
      <c r="AZ340">
        <v>0</v>
      </c>
      <c r="BA340">
        <v>340</v>
      </c>
      <c r="BB340">
        <v>1</v>
      </c>
      <c r="BC340">
        <v>0</v>
      </c>
      <c r="BD340">
        <v>0</v>
      </c>
      <c r="BE340">
        <v>0</v>
      </c>
      <c r="BF340">
        <v>0</v>
      </c>
      <c r="BG340">
        <v>0</v>
      </c>
      <c r="BH340">
        <v>0</v>
      </c>
      <c r="BI340">
        <v>0</v>
      </c>
      <c r="BJ340">
        <v>0</v>
      </c>
      <c r="BK340">
        <v>0</v>
      </c>
      <c r="BL340">
        <v>0</v>
      </c>
      <c r="BM340">
        <v>365.30549999999999</v>
      </c>
      <c r="BN340">
        <v>0.45</v>
      </c>
      <c r="BO340">
        <v>0</v>
      </c>
      <c r="BP340">
        <v>1</v>
      </c>
      <c r="BQ340">
        <v>0</v>
      </c>
      <c r="BR340">
        <v>0</v>
      </c>
      <c r="BS340">
        <v>0</v>
      </c>
      <c r="BT340">
        <v>365.30549999999999</v>
      </c>
      <c r="BU340">
        <v>0.45</v>
      </c>
      <c r="BV340">
        <v>0</v>
      </c>
      <c r="BW340">
        <v>1</v>
      </c>
      <c r="CU340">
        <f>ROUND(AT340*Source!I184*AH340*AL340,2)</f>
        <v>0</v>
      </c>
      <c r="CV340">
        <f>ROUND(Y340*Source!I184,7)</f>
        <v>0</v>
      </c>
      <c r="CW340">
        <v>0</v>
      </c>
      <c r="CX340">
        <f>ROUND(Y340*Source!I184,7)</f>
        <v>0</v>
      </c>
      <c r="CY340">
        <f>AD340</f>
        <v>811.79</v>
      </c>
      <c r="CZ340">
        <f>AH340</f>
        <v>811.79</v>
      </c>
      <c r="DA340">
        <f>AL340</f>
        <v>1</v>
      </c>
      <c r="DB340">
        <f t="shared" si="112"/>
        <v>365.31</v>
      </c>
      <c r="DC340">
        <f t="shared" si="113"/>
        <v>0</v>
      </c>
      <c r="DD340" t="s">
        <v>3</v>
      </c>
      <c r="DE340" t="s">
        <v>3</v>
      </c>
      <c r="DF340">
        <f t="shared" si="110"/>
        <v>0</v>
      </c>
      <c r="DG340">
        <f t="shared" si="117"/>
        <v>0</v>
      </c>
      <c r="DH340">
        <f t="shared" si="115"/>
        <v>0</v>
      </c>
      <c r="DI340">
        <f t="shared" si="116"/>
        <v>0</v>
      </c>
      <c r="DJ340">
        <f>DI340</f>
        <v>0</v>
      </c>
      <c r="DK340">
        <v>1</v>
      </c>
      <c r="DL340" t="s">
        <v>3</v>
      </c>
      <c r="DM340">
        <v>0</v>
      </c>
      <c r="DN340" t="s">
        <v>3</v>
      </c>
      <c r="DO340">
        <v>0</v>
      </c>
    </row>
    <row r="341" spans="1:119" x14ac:dyDescent="0.2">
      <c r="A341">
        <f>ROW(Source!A184)</f>
        <v>184</v>
      </c>
      <c r="B341">
        <v>85057682</v>
      </c>
      <c r="C341">
        <v>85061390</v>
      </c>
      <c r="D341">
        <v>83777657</v>
      </c>
      <c r="E341">
        <v>117</v>
      </c>
      <c r="F341">
        <v>1</v>
      </c>
      <c r="G341">
        <v>1</v>
      </c>
      <c r="H341">
        <v>1</v>
      </c>
      <c r="I341" t="s">
        <v>705</v>
      </c>
      <c r="J341" t="s">
        <v>3</v>
      </c>
      <c r="K341" t="s">
        <v>706</v>
      </c>
      <c r="L341">
        <v>1369</v>
      </c>
      <c r="N341">
        <v>1013</v>
      </c>
      <c r="O341" t="s">
        <v>700</v>
      </c>
      <c r="P341" t="s">
        <v>700</v>
      </c>
      <c r="Q341">
        <v>1</v>
      </c>
      <c r="W341">
        <v>0</v>
      </c>
      <c r="X341">
        <v>1518711480</v>
      </c>
      <c r="Y341">
        <f t="shared" si="111"/>
        <v>0.45</v>
      </c>
      <c r="AA341">
        <v>0</v>
      </c>
      <c r="AB341">
        <v>0</v>
      </c>
      <c r="AC341">
        <v>0</v>
      </c>
      <c r="AD341">
        <v>932.95</v>
      </c>
      <c r="AE341">
        <v>0</v>
      </c>
      <c r="AF341">
        <v>0</v>
      </c>
      <c r="AG341">
        <v>0</v>
      </c>
      <c r="AH341">
        <v>932.95</v>
      </c>
      <c r="AI341">
        <v>1</v>
      </c>
      <c r="AJ341">
        <v>1</v>
      </c>
      <c r="AK341">
        <v>1</v>
      </c>
      <c r="AL341">
        <v>1</v>
      </c>
      <c r="AM341">
        <v>-2</v>
      </c>
      <c r="AN341">
        <v>0</v>
      </c>
      <c r="AO341">
        <v>0</v>
      </c>
      <c r="AP341">
        <v>1</v>
      </c>
      <c r="AQ341">
        <v>1</v>
      </c>
      <c r="AR341">
        <v>0</v>
      </c>
      <c r="AS341" t="s">
        <v>3</v>
      </c>
      <c r="AT341">
        <v>0.45</v>
      </c>
      <c r="AU341" t="s">
        <v>3</v>
      </c>
      <c r="AV341">
        <v>1</v>
      </c>
      <c r="AW341">
        <v>2</v>
      </c>
      <c r="AX341">
        <v>85061400</v>
      </c>
      <c r="AY341">
        <v>1</v>
      </c>
      <c r="AZ341">
        <v>0</v>
      </c>
      <c r="BA341">
        <v>341</v>
      </c>
      <c r="BB341">
        <v>1</v>
      </c>
      <c r="BC341">
        <v>0</v>
      </c>
      <c r="BD341">
        <v>0</v>
      </c>
      <c r="BE341">
        <v>0</v>
      </c>
      <c r="BF341">
        <v>0</v>
      </c>
      <c r="BG341">
        <v>0</v>
      </c>
      <c r="BH341">
        <v>0</v>
      </c>
      <c r="BI341">
        <v>0</v>
      </c>
      <c r="BJ341">
        <v>0</v>
      </c>
      <c r="BK341">
        <v>0</v>
      </c>
      <c r="BL341">
        <v>0</v>
      </c>
      <c r="BM341">
        <v>419.82750000000004</v>
      </c>
      <c r="BN341">
        <v>0.45</v>
      </c>
      <c r="BO341">
        <v>0</v>
      </c>
      <c r="BP341">
        <v>1</v>
      </c>
      <c r="BQ341">
        <v>0</v>
      </c>
      <c r="BR341">
        <v>0</v>
      </c>
      <c r="BS341">
        <v>0</v>
      </c>
      <c r="BT341">
        <v>419.82750000000004</v>
      </c>
      <c r="BU341">
        <v>0.45</v>
      </c>
      <c r="BV341">
        <v>0</v>
      </c>
      <c r="BW341">
        <v>1</v>
      </c>
      <c r="CU341">
        <f>ROUND(AT341*Source!I184*AH341*AL341,2)</f>
        <v>0</v>
      </c>
      <c r="CV341">
        <f>ROUND(Y341*Source!I184,7)</f>
        <v>0</v>
      </c>
      <c r="CW341">
        <v>0</v>
      </c>
      <c r="CX341">
        <f>ROUND(Y341*Source!I184,7)</f>
        <v>0</v>
      </c>
      <c r="CY341">
        <f>AD341</f>
        <v>932.95</v>
      </c>
      <c r="CZ341">
        <f>AH341</f>
        <v>932.95</v>
      </c>
      <c r="DA341">
        <f>AL341</f>
        <v>1</v>
      </c>
      <c r="DB341">
        <f t="shared" si="112"/>
        <v>419.83</v>
      </c>
      <c r="DC341">
        <f t="shared" si="113"/>
        <v>0</v>
      </c>
      <c r="DD341" t="s">
        <v>3</v>
      </c>
      <c r="DE341" t="s">
        <v>3</v>
      </c>
      <c r="DF341">
        <f t="shared" si="110"/>
        <v>0</v>
      </c>
      <c r="DG341">
        <f t="shared" si="117"/>
        <v>0</v>
      </c>
      <c r="DH341">
        <f t="shared" si="115"/>
        <v>0</v>
      </c>
      <c r="DI341">
        <f t="shared" si="116"/>
        <v>0</v>
      </c>
      <c r="DJ341">
        <f>DI341</f>
        <v>0</v>
      </c>
      <c r="DK341">
        <v>1</v>
      </c>
      <c r="DL341" t="s">
        <v>3</v>
      </c>
      <c r="DM341">
        <v>0</v>
      </c>
      <c r="DN341" t="s">
        <v>3</v>
      </c>
      <c r="DO341">
        <v>0</v>
      </c>
    </row>
    <row r="342" spans="1:119" x14ac:dyDescent="0.2">
      <c r="A342">
        <f>ROW(Source!A184)</f>
        <v>184</v>
      </c>
      <c r="B342">
        <v>85057682</v>
      </c>
      <c r="C342">
        <v>85061390</v>
      </c>
      <c r="D342">
        <v>83777689</v>
      </c>
      <c r="E342">
        <v>117</v>
      </c>
      <c r="F342">
        <v>1</v>
      </c>
      <c r="G342">
        <v>1</v>
      </c>
      <c r="H342">
        <v>1</v>
      </c>
      <c r="I342" t="s">
        <v>601</v>
      </c>
      <c r="J342" t="s">
        <v>3</v>
      </c>
      <c r="K342" t="s">
        <v>602</v>
      </c>
      <c r="L342">
        <v>1191</v>
      </c>
      <c r="N342">
        <v>1013</v>
      </c>
      <c r="O342" t="s">
        <v>593</v>
      </c>
      <c r="P342" t="s">
        <v>593</v>
      </c>
      <c r="Q342">
        <v>1</v>
      </c>
      <c r="W342">
        <v>0</v>
      </c>
      <c r="X342">
        <v>-1417349443</v>
      </c>
      <c r="Y342">
        <f t="shared" si="111"/>
        <v>0.44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0</v>
      </c>
      <c r="AH342">
        <v>0</v>
      </c>
      <c r="AI342">
        <v>1</v>
      </c>
      <c r="AJ342">
        <v>1</v>
      </c>
      <c r="AK342">
        <v>1</v>
      </c>
      <c r="AL342">
        <v>1</v>
      </c>
      <c r="AM342">
        <v>-2</v>
      </c>
      <c r="AN342">
        <v>0</v>
      </c>
      <c r="AO342">
        <v>0</v>
      </c>
      <c r="AP342">
        <v>1</v>
      </c>
      <c r="AQ342">
        <v>1</v>
      </c>
      <c r="AR342">
        <v>0</v>
      </c>
      <c r="AS342" t="s">
        <v>3</v>
      </c>
      <c r="AT342">
        <v>0.44</v>
      </c>
      <c r="AU342" t="s">
        <v>3</v>
      </c>
      <c r="AV342">
        <v>2</v>
      </c>
      <c r="AW342">
        <v>2</v>
      </c>
      <c r="AX342">
        <v>85061401</v>
      </c>
      <c r="AY342">
        <v>1</v>
      </c>
      <c r="AZ342">
        <v>0</v>
      </c>
      <c r="BA342">
        <v>342</v>
      </c>
      <c r="BB342">
        <v>1</v>
      </c>
      <c r="BC342">
        <v>0</v>
      </c>
      <c r="BD342">
        <v>0</v>
      </c>
      <c r="BE342">
        <v>0</v>
      </c>
      <c r="BF342">
        <v>0</v>
      </c>
      <c r="BG342">
        <v>0</v>
      </c>
      <c r="BH342">
        <v>0</v>
      </c>
      <c r="BI342">
        <v>0</v>
      </c>
      <c r="BJ342">
        <v>0</v>
      </c>
      <c r="BK342">
        <v>0</v>
      </c>
      <c r="BL342">
        <v>0</v>
      </c>
      <c r="BM342">
        <v>0</v>
      </c>
      <c r="BN342">
        <v>0</v>
      </c>
      <c r="BO342">
        <v>0</v>
      </c>
      <c r="BP342">
        <v>0</v>
      </c>
      <c r="BQ342">
        <v>0</v>
      </c>
      <c r="BR342">
        <v>0</v>
      </c>
      <c r="BS342">
        <v>0</v>
      </c>
      <c r="BT342">
        <v>0</v>
      </c>
      <c r="BU342">
        <v>0</v>
      </c>
      <c r="BV342">
        <v>0</v>
      </c>
      <c r="BW342">
        <v>0</v>
      </c>
      <c r="CV342">
        <v>0</v>
      </c>
      <c r="CW342">
        <v>0</v>
      </c>
      <c r="CX342">
        <f>ROUND(Y342*Source!I184,7)</f>
        <v>0</v>
      </c>
      <c r="CY342">
        <f>AD342</f>
        <v>0</v>
      </c>
      <c r="CZ342">
        <f>AH342</f>
        <v>0</v>
      </c>
      <c r="DA342">
        <f>AL342</f>
        <v>1</v>
      </c>
      <c r="DB342">
        <f t="shared" si="112"/>
        <v>0</v>
      </c>
      <c r="DC342">
        <f t="shared" si="113"/>
        <v>0</v>
      </c>
      <c r="DD342" t="s">
        <v>3</v>
      </c>
      <c r="DE342" t="s">
        <v>3</v>
      </c>
      <c r="DF342">
        <f t="shared" si="110"/>
        <v>0</v>
      </c>
      <c r="DG342">
        <f t="shared" si="117"/>
        <v>0</v>
      </c>
      <c r="DH342">
        <f t="shared" si="115"/>
        <v>0</v>
      </c>
      <c r="DI342">
        <f t="shared" si="116"/>
        <v>0</v>
      </c>
      <c r="DJ342">
        <f>DI342</f>
        <v>0</v>
      </c>
      <c r="DK342">
        <v>0</v>
      </c>
      <c r="DL342" t="s">
        <v>3</v>
      </c>
      <c r="DM342">
        <v>0</v>
      </c>
      <c r="DN342" t="s">
        <v>3</v>
      </c>
      <c r="DO342">
        <v>0</v>
      </c>
    </row>
    <row r="343" spans="1:119" x14ac:dyDescent="0.2">
      <c r="A343">
        <f>ROW(Source!A184)</f>
        <v>184</v>
      </c>
      <c r="B343">
        <v>85057682</v>
      </c>
      <c r="C343">
        <v>85061390</v>
      </c>
      <c r="D343">
        <v>83784352</v>
      </c>
      <c r="E343">
        <v>1</v>
      </c>
      <c r="F343">
        <v>1</v>
      </c>
      <c r="G343">
        <v>1</v>
      </c>
      <c r="H343">
        <v>2</v>
      </c>
      <c r="I343" t="s">
        <v>710</v>
      </c>
      <c r="J343" t="s">
        <v>711</v>
      </c>
      <c r="K343" t="s">
        <v>712</v>
      </c>
      <c r="L343">
        <v>1368</v>
      </c>
      <c r="N343">
        <v>1011</v>
      </c>
      <c r="O343" t="s">
        <v>606</v>
      </c>
      <c r="P343" t="s">
        <v>606</v>
      </c>
      <c r="Q343">
        <v>1</v>
      </c>
      <c r="W343">
        <v>0</v>
      </c>
      <c r="X343">
        <v>-438045540</v>
      </c>
      <c r="Y343">
        <f t="shared" si="111"/>
        <v>0.44</v>
      </c>
      <c r="AA343">
        <v>0</v>
      </c>
      <c r="AB343">
        <v>506.23</v>
      </c>
      <c r="AC343">
        <v>811.79</v>
      </c>
      <c r="AD343">
        <v>0</v>
      </c>
      <c r="AE343">
        <v>0</v>
      </c>
      <c r="AF343">
        <v>346.73</v>
      </c>
      <c r="AG343">
        <v>811.79</v>
      </c>
      <c r="AH343">
        <v>0</v>
      </c>
      <c r="AI343">
        <v>1</v>
      </c>
      <c r="AJ343">
        <v>1.46</v>
      </c>
      <c r="AK343">
        <v>1</v>
      </c>
      <c r="AL343">
        <v>1</v>
      </c>
      <c r="AM343">
        <v>2</v>
      </c>
      <c r="AN343">
        <v>0</v>
      </c>
      <c r="AO343">
        <v>0</v>
      </c>
      <c r="AP343">
        <v>1</v>
      </c>
      <c r="AQ343">
        <v>1</v>
      </c>
      <c r="AR343">
        <v>0</v>
      </c>
      <c r="AS343" t="s">
        <v>3</v>
      </c>
      <c r="AT343">
        <v>0.44</v>
      </c>
      <c r="AU343" t="s">
        <v>3</v>
      </c>
      <c r="AV343">
        <v>1</v>
      </c>
      <c r="AW343">
        <v>2</v>
      </c>
      <c r="AX343">
        <v>85061402</v>
      </c>
      <c r="AY343">
        <v>1</v>
      </c>
      <c r="AZ343">
        <v>0</v>
      </c>
      <c r="BA343">
        <v>343</v>
      </c>
      <c r="BB343">
        <v>1</v>
      </c>
      <c r="BC343">
        <v>0</v>
      </c>
      <c r="BD343">
        <v>0</v>
      </c>
      <c r="BE343">
        <v>0</v>
      </c>
      <c r="BF343">
        <v>0</v>
      </c>
      <c r="BG343">
        <v>0</v>
      </c>
      <c r="BH343">
        <v>0</v>
      </c>
      <c r="BI343">
        <v>0</v>
      </c>
      <c r="BJ343">
        <v>0</v>
      </c>
      <c r="BK343">
        <v>152.56120000000001</v>
      </c>
      <c r="BL343">
        <v>357.18759999999997</v>
      </c>
      <c r="BM343">
        <v>0</v>
      </c>
      <c r="BN343">
        <v>0</v>
      </c>
      <c r="BO343">
        <v>0.44</v>
      </c>
      <c r="BP343">
        <v>1</v>
      </c>
      <c r="BQ343">
        <v>0</v>
      </c>
      <c r="BR343">
        <v>152.56120000000001</v>
      </c>
      <c r="BS343">
        <v>357.18759999999997</v>
      </c>
      <c r="BT343">
        <v>0</v>
      </c>
      <c r="BU343">
        <v>0</v>
      </c>
      <c r="BV343">
        <v>0.44</v>
      </c>
      <c r="BW343">
        <v>1</v>
      </c>
      <c r="CV343">
        <v>0</v>
      </c>
      <c r="CW343">
        <f>ROUND(Y343*Source!I184*DO343,7)</f>
        <v>0</v>
      </c>
      <c r="CX343">
        <f>ROUND(Y343*Source!I184,7)</f>
        <v>0</v>
      </c>
      <c r="CY343">
        <f>AB343</f>
        <v>506.23</v>
      </c>
      <c r="CZ343">
        <f>AF343</f>
        <v>346.73</v>
      </c>
      <c r="DA343">
        <f>AJ343</f>
        <v>1.46</v>
      </c>
      <c r="DB343">
        <f t="shared" si="112"/>
        <v>152.56</v>
      </c>
      <c r="DC343">
        <f t="shared" si="113"/>
        <v>357.19</v>
      </c>
      <c r="DD343" t="s">
        <v>3</v>
      </c>
      <c r="DE343" t="s">
        <v>3</v>
      </c>
      <c r="DF343">
        <f t="shared" si="110"/>
        <v>0</v>
      </c>
      <c r="DG343">
        <f>ROUND(ROUND(AF343*AJ343,2)*CX343,2)</f>
        <v>0</v>
      </c>
      <c r="DH343">
        <f t="shared" si="115"/>
        <v>0</v>
      </c>
      <c r="DI343">
        <f t="shared" si="116"/>
        <v>0</v>
      </c>
      <c r="DJ343">
        <f>DG343+DH343</f>
        <v>0</v>
      </c>
      <c r="DK343">
        <v>0</v>
      </c>
      <c r="DL343" t="s">
        <v>630</v>
      </c>
      <c r="DM343">
        <v>4</v>
      </c>
      <c r="DN343" t="s">
        <v>593</v>
      </c>
      <c r="DO343">
        <v>1</v>
      </c>
    </row>
    <row r="344" spans="1:119" x14ac:dyDescent="0.2">
      <c r="A344">
        <f>ROW(Source!A184)</f>
        <v>184</v>
      </c>
      <c r="B344">
        <v>85057682</v>
      </c>
      <c r="C344">
        <v>85061390</v>
      </c>
      <c r="D344">
        <v>83782364</v>
      </c>
      <c r="E344">
        <v>117</v>
      </c>
      <c r="F344">
        <v>1</v>
      </c>
      <c r="G344">
        <v>1</v>
      </c>
      <c r="H344">
        <v>3</v>
      </c>
      <c r="I344" t="s">
        <v>173</v>
      </c>
      <c r="J344" t="s">
        <v>3</v>
      </c>
      <c r="K344" t="s">
        <v>174</v>
      </c>
      <c r="L344">
        <v>1371</v>
      </c>
      <c r="N344">
        <v>1013</v>
      </c>
      <c r="O344" t="s">
        <v>43</v>
      </c>
      <c r="P344" t="s">
        <v>43</v>
      </c>
      <c r="Q344">
        <v>1</v>
      </c>
      <c r="W344">
        <v>0</v>
      </c>
      <c r="X344">
        <v>864875641</v>
      </c>
      <c r="Y344">
        <f t="shared" si="111"/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1</v>
      </c>
      <c r="AJ344">
        <v>1</v>
      </c>
      <c r="AK344">
        <v>1</v>
      </c>
      <c r="AL344">
        <v>1</v>
      </c>
      <c r="AM344">
        <v>0</v>
      </c>
      <c r="AN344">
        <v>1</v>
      </c>
      <c r="AO344">
        <v>0</v>
      </c>
      <c r="AP344">
        <v>1</v>
      </c>
      <c r="AQ344">
        <v>0</v>
      </c>
      <c r="AR344">
        <v>0</v>
      </c>
      <c r="AS344" t="s">
        <v>3</v>
      </c>
      <c r="AT344">
        <v>0</v>
      </c>
      <c r="AU344" t="s">
        <v>3</v>
      </c>
      <c r="AV344">
        <v>0</v>
      </c>
      <c r="AW344">
        <v>2</v>
      </c>
      <c r="AX344">
        <v>85061403</v>
      </c>
      <c r="AY344">
        <v>1</v>
      </c>
      <c r="AZ344">
        <v>0</v>
      </c>
      <c r="BA344">
        <v>344</v>
      </c>
      <c r="BB344">
        <v>0</v>
      </c>
      <c r="BC344">
        <v>0</v>
      </c>
      <c r="BD344">
        <v>0</v>
      </c>
      <c r="BE344">
        <v>0</v>
      </c>
      <c r="BF344">
        <v>0</v>
      </c>
      <c r="BG344">
        <v>0</v>
      </c>
      <c r="BH344">
        <v>0</v>
      </c>
      <c r="BI344">
        <v>0</v>
      </c>
      <c r="BJ344">
        <v>0</v>
      </c>
      <c r="BK344">
        <v>0</v>
      </c>
      <c r="BL344">
        <v>0</v>
      </c>
      <c r="BM344">
        <v>0</v>
      </c>
      <c r="BN344">
        <v>0</v>
      </c>
      <c r="BO344">
        <v>0</v>
      </c>
      <c r="BP344">
        <v>0</v>
      </c>
      <c r="BQ344">
        <v>0</v>
      </c>
      <c r="BR344">
        <v>0</v>
      </c>
      <c r="BS344">
        <v>0</v>
      </c>
      <c r="BT344">
        <v>0</v>
      </c>
      <c r="BU344">
        <v>0</v>
      </c>
      <c r="BV344">
        <v>0</v>
      </c>
      <c r="BW344">
        <v>0</v>
      </c>
      <c r="CV344">
        <v>0</v>
      </c>
      <c r="CW344">
        <v>0</v>
      </c>
      <c r="CX344">
        <f>ROUND(Y344*Source!I184,7)</f>
        <v>0</v>
      </c>
      <c r="CY344">
        <f>AA344</f>
        <v>0</v>
      </c>
      <c r="CZ344">
        <f>AE344</f>
        <v>0</v>
      </c>
      <c r="DA344">
        <f>AI344</f>
        <v>1</v>
      </c>
      <c r="DB344">
        <f t="shared" si="112"/>
        <v>0</v>
      </c>
      <c r="DC344">
        <f t="shared" si="113"/>
        <v>0</v>
      </c>
      <c r="DD344" t="s">
        <v>3</v>
      </c>
      <c r="DE344" t="s">
        <v>3</v>
      </c>
      <c r="DF344">
        <f t="shared" si="110"/>
        <v>0</v>
      </c>
      <c r="DG344">
        <f t="shared" ref="DG344:DG349" si="118">ROUND(ROUND(AF344,2)*CX344,2)</f>
        <v>0</v>
      </c>
      <c r="DH344">
        <f t="shared" si="115"/>
        <v>0</v>
      </c>
      <c r="DI344">
        <f t="shared" si="116"/>
        <v>0</v>
      </c>
      <c r="DJ344">
        <f>DF344</f>
        <v>0</v>
      </c>
      <c r="DK344">
        <v>0</v>
      </c>
      <c r="DL344" t="s">
        <v>3</v>
      </c>
      <c r="DM344">
        <v>0</v>
      </c>
      <c r="DN344" t="s">
        <v>3</v>
      </c>
      <c r="DO344">
        <v>0</v>
      </c>
    </row>
    <row r="345" spans="1:119" x14ac:dyDescent="0.2">
      <c r="A345">
        <f>ROW(Source!A184)</f>
        <v>184</v>
      </c>
      <c r="B345">
        <v>85057682</v>
      </c>
      <c r="C345">
        <v>85061390</v>
      </c>
      <c r="D345">
        <v>83782372</v>
      </c>
      <c r="E345">
        <v>117</v>
      </c>
      <c r="F345">
        <v>1</v>
      </c>
      <c r="G345">
        <v>1</v>
      </c>
      <c r="H345">
        <v>3</v>
      </c>
      <c r="I345" t="s">
        <v>176</v>
      </c>
      <c r="J345" t="s">
        <v>3</v>
      </c>
      <c r="K345" t="s">
        <v>177</v>
      </c>
      <c r="L345">
        <v>1371</v>
      </c>
      <c r="N345">
        <v>1013</v>
      </c>
      <c r="O345" t="s">
        <v>43</v>
      </c>
      <c r="P345" t="s">
        <v>43</v>
      </c>
      <c r="Q345">
        <v>1</v>
      </c>
      <c r="W345">
        <v>0</v>
      </c>
      <c r="X345">
        <v>-1890832814</v>
      </c>
      <c r="Y345">
        <f t="shared" si="111"/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1</v>
      </c>
      <c r="AJ345">
        <v>1</v>
      </c>
      <c r="AK345">
        <v>1</v>
      </c>
      <c r="AL345">
        <v>1</v>
      </c>
      <c r="AM345">
        <v>0</v>
      </c>
      <c r="AN345">
        <v>1</v>
      </c>
      <c r="AO345">
        <v>0</v>
      </c>
      <c r="AP345">
        <v>1</v>
      </c>
      <c r="AQ345">
        <v>0</v>
      </c>
      <c r="AR345">
        <v>0</v>
      </c>
      <c r="AS345" t="s">
        <v>3</v>
      </c>
      <c r="AT345">
        <v>0</v>
      </c>
      <c r="AU345" t="s">
        <v>3</v>
      </c>
      <c r="AV345">
        <v>0</v>
      </c>
      <c r="AW345">
        <v>2</v>
      </c>
      <c r="AX345">
        <v>85061404</v>
      </c>
      <c r="AY345">
        <v>1</v>
      </c>
      <c r="AZ345">
        <v>0</v>
      </c>
      <c r="BA345">
        <v>345</v>
      </c>
      <c r="BB345">
        <v>0</v>
      </c>
      <c r="BC345">
        <v>0</v>
      </c>
      <c r="BD345">
        <v>0</v>
      </c>
      <c r="BE345">
        <v>0</v>
      </c>
      <c r="BF345">
        <v>0</v>
      </c>
      <c r="BG345">
        <v>0</v>
      </c>
      <c r="BH345">
        <v>0</v>
      </c>
      <c r="BI345">
        <v>0</v>
      </c>
      <c r="BJ345">
        <v>0</v>
      </c>
      <c r="BK345">
        <v>0</v>
      </c>
      <c r="BL345">
        <v>0</v>
      </c>
      <c r="BM345">
        <v>0</v>
      </c>
      <c r="BN345">
        <v>0</v>
      </c>
      <c r="BO345">
        <v>0</v>
      </c>
      <c r="BP345">
        <v>0</v>
      </c>
      <c r="BQ345">
        <v>0</v>
      </c>
      <c r="BR345">
        <v>0</v>
      </c>
      <c r="BS345">
        <v>0</v>
      </c>
      <c r="BT345">
        <v>0</v>
      </c>
      <c r="BU345">
        <v>0</v>
      </c>
      <c r="BV345">
        <v>0</v>
      </c>
      <c r="BW345">
        <v>0</v>
      </c>
      <c r="CV345">
        <v>0</v>
      </c>
      <c r="CW345">
        <v>0</v>
      </c>
      <c r="CX345">
        <f>ROUND(Y345*Source!I184,7)</f>
        <v>0</v>
      </c>
      <c r="CY345">
        <f>AA345</f>
        <v>0</v>
      </c>
      <c r="CZ345">
        <f>AE345</f>
        <v>0</v>
      </c>
      <c r="DA345">
        <f>AI345</f>
        <v>1</v>
      </c>
      <c r="DB345">
        <f t="shared" si="112"/>
        <v>0</v>
      </c>
      <c r="DC345">
        <f t="shared" si="113"/>
        <v>0</v>
      </c>
      <c r="DD345" t="s">
        <v>3</v>
      </c>
      <c r="DE345" t="s">
        <v>3</v>
      </c>
      <c r="DF345">
        <f t="shared" si="110"/>
        <v>0</v>
      </c>
      <c r="DG345">
        <f t="shared" si="118"/>
        <v>0</v>
      </c>
      <c r="DH345">
        <f t="shared" si="115"/>
        <v>0</v>
      </c>
      <c r="DI345">
        <f t="shared" si="116"/>
        <v>0</v>
      </c>
      <c r="DJ345">
        <f>DF345</f>
        <v>0</v>
      </c>
      <c r="DK345">
        <v>0</v>
      </c>
      <c r="DL345" t="s">
        <v>3</v>
      </c>
      <c r="DM345">
        <v>0</v>
      </c>
      <c r="DN345" t="s">
        <v>3</v>
      </c>
      <c r="DO345">
        <v>0</v>
      </c>
    </row>
    <row r="346" spans="1:119" x14ac:dyDescent="0.2">
      <c r="A346">
        <f>ROW(Source!A185)</f>
        <v>185</v>
      </c>
      <c r="B346">
        <v>85057623</v>
      </c>
      <c r="C346">
        <v>85061390</v>
      </c>
      <c r="D346">
        <v>83777649</v>
      </c>
      <c r="E346">
        <v>117</v>
      </c>
      <c r="F346">
        <v>1</v>
      </c>
      <c r="G346">
        <v>1</v>
      </c>
      <c r="H346">
        <v>1</v>
      </c>
      <c r="I346" t="s">
        <v>701</v>
      </c>
      <c r="J346" t="s">
        <v>3</v>
      </c>
      <c r="K346" t="s">
        <v>702</v>
      </c>
      <c r="L346">
        <v>1369</v>
      </c>
      <c r="N346">
        <v>1013</v>
      </c>
      <c r="O346" t="s">
        <v>700</v>
      </c>
      <c r="P346" t="s">
        <v>700</v>
      </c>
      <c r="Q346">
        <v>1</v>
      </c>
      <c r="W346">
        <v>0</v>
      </c>
      <c r="X346">
        <v>-587036825</v>
      </c>
      <c r="Y346">
        <f t="shared" si="111"/>
        <v>0.91</v>
      </c>
      <c r="AA346">
        <v>0</v>
      </c>
      <c r="AB346">
        <v>0</v>
      </c>
      <c r="AC346">
        <v>0</v>
      </c>
      <c r="AD346">
        <v>720.91</v>
      </c>
      <c r="AE346">
        <v>0</v>
      </c>
      <c r="AF346">
        <v>0</v>
      </c>
      <c r="AG346">
        <v>0</v>
      </c>
      <c r="AH346">
        <v>720.91</v>
      </c>
      <c r="AI346">
        <v>1</v>
      </c>
      <c r="AJ346">
        <v>1</v>
      </c>
      <c r="AK346">
        <v>1</v>
      </c>
      <c r="AL346">
        <v>1</v>
      </c>
      <c r="AM346">
        <v>-2</v>
      </c>
      <c r="AN346">
        <v>0</v>
      </c>
      <c r="AO346">
        <v>0</v>
      </c>
      <c r="AP346">
        <v>1</v>
      </c>
      <c r="AQ346">
        <v>1</v>
      </c>
      <c r="AR346">
        <v>0</v>
      </c>
      <c r="AS346" t="s">
        <v>3</v>
      </c>
      <c r="AT346">
        <v>0.91</v>
      </c>
      <c r="AU346" t="s">
        <v>3</v>
      </c>
      <c r="AV346">
        <v>1</v>
      </c>
      <c r="AW346">
        <v>2</v>
      </c>
      <c r="AX346">
        <v>85061398</v>
      </c>
      <c r="AY346">
        <v>1</v>
      </c>
      <c r="AZ346">
        <v>0</v>
      </c>
      <c r="BA346">
        <v>346</v>
      </c>
      <c r="BB346">
        <v>1</v>
      </c>
      <c r="BC346">
        <v>0</v>
      </c>
      <c r="BD346">
        <v>0</v>
      </c>
      <c r="BE346">
        <v>0</v>
      </c>
      <c r="BF346">
        <v>0</v>
      </c>
      <c r="BG346">
        <v>0</v>
      </c>
      <c r="BH346">
        <v>0</v>
      </c>
      <c r="BI346">
        <v>0</v>
      </c>
      <c r="BJ346">
        <v>0</v>
      </c>
      <c r="BK346">
        <v>0</v>
      </c>
      <c r="BL346">
        <v>0</v>
      </c>
      <c r="BM346">
        <v>656.02809999999999</v>
      </c>
      <c r="BN346">
        <v>0.91</v>
      </c>
      <c r="BO346">
        <v>0</v>
      </c>
      <c r="BP346">
        <v>1</v>
      </c>
      <c r="BQ346">
        <v>0</v>
      </c>
      <c r="BR346">
        <v>0</v>
      </c>
      <c r="BS346">
        <v>0</v>
      </c>
      <c r="BT346">
        <v>656.02809999999999</v>
      </c>
      <c r="BU346">
        <v>0.91</v>
      </c>
      <c r="BV346">
        <v>0</v>
      </c>
      <c r="BW346">
        <v>1</v>
      </c>
      <c r="CU346">
        <f>ROUND(AT346*Source!I185*AH346*AL346,2)</f>
        <v>0</v>
      </c>
      <c r="CV346">
        <f>ROUND(Y346*Source!I185,7)</f>
        <v>0</v>
      </c>
      <c r="CW346">
        <v>0</v>
      </c>
      <c r="CX346">
        <f>ROUND(Y346*Source!I185,7)</f>
        <v>0</v>
      </c>
      <c r="CY346">
        <f>AD346</f>
        <v>720.91</v>
      </c>
      <c r="CZ346">
        <f>AH346</f>
        <v>720.91</v>
      </c>
      <c r="DA346">
        <f>AL346</f>
        <v>1</v>
      </c>
      <c r="DB346">
        <f t="shared" si="112"/>
        <v>656.03</v>
      </c>
      <c r="DC346">
        <f t="shared" si="113"/>
        <v>0</v>
      </c>
      <c r="DD346" t="s">
        <v>3</v>
      </c>
      <c r="DE346" t="s">
        <v>3</v>
      </c>
      <c r="DF346">
        <f t="shared" si="110"/>
        <v>0</v>
      </c>
      <c r="DG346">
        <f t="shared" si="118"/>
        <v>0</v>
      </c>
      <c r="DH346">
        <f t="shared" si="115"/>
        <v>0</v>
      </c>
      <c r="DI346">
        <f t="shared" si="116"/>
        <v>0</v>
      </c>
      <c r="DJ346">
        <f>DI346</f>
        <v>0</v>
      </c>
      <c r="DK346">
        <v>1</v>
      </c>
      <c r="DL346" t="s">
        <v>3</v>
      </c>
      <c r="DM346">
        <v>0</v>
      </c>
      <c r="DN346" t="s">
        <v>3</v>
      </c>
      <c r="DO346">
        <v>0</v>
      </c>
    </row>
    <row r="347" spans="1:119" x14ac:dyDescent="0.2">
      <c r="A347">
        <f>ROW(Source!A185)</f>
        <v>185</v>
      </c>
      <c r="B347">
        <v>85057623</v>
      </c>
      <c r="C347">
        <v>85061390</v>
      </c>
      <c r="D347">
        <v>83777653</v>
      </c>
      <c r="E347">
        <v>117</v>
      </c>
      <c r="F347">
        <v>1</v>
      </c>
      <c r="G347">
        <v>1</v>
      </c>
      <c r="H347">
        <v>1</v>
      </c>
      <c r="I347" t="s">
        <v>703</v>
      </c>
      <c r="J347" t="s">
        <v>3</v>
      </c>
      <c r="K347" t="s">
        <v>704</v>
      </c>
      <c r="L347">
        <v>1369</v>
      </c>
      <c r="N347">
        <v>1013</v>
      </c>
      <c r="O347" t="s">
        <v>700</v>
      </c>
      <c r="P347" t="s">
        <v>700</v>
      </c>
      <c r="Q347">
        <v>1</v>
      </c>
      <c r="W347">
        <v>0</v>
      </c>
      <c r="X347">
        <v>-512803540</v>
      </c>
      <c r="Y347">
        <f t="shared" si="111"/>
        <v>0.45</v>
      </c>
      <c r="AA347">
        <v>0</v>
      </c>
      <c r="AB347">
        <v>0</v>
      </c>
      <c r="AC347">
        <v>0</v>
      </c>
      <c r="AD347">
        <v>811.79</v>
      </c>
      <c r="AE347">
        <v>0</v>
      </c>
      <c r="AF347">
        <v>0</v>
      </c>
      <c r="AG347">
        <v>0</v>
      </c>
      <c r="AH347">
        <v>811.79</v>
      </c>
      <c r="AI347">
        <v>1</v>
      </c>
      <c r="AJ347">
        <v>1</v>
      </c>
      <c r="AK347">
        <v>1</v>
      </c>
      <c r="AL347">
        <v>1</v>
      </c>
      <c r="AM347">
        <v>-2</v>
      </c>
      <c r="AN347">
        <v>0</v>
      </c>
      <c r="AO347">
        <v>0</v>
      </c>
      <c r="AP347">
        <v>1</v>
      </c>
      <c r="AQ347">
        <v>1</v>
      </c>
      <c r="AR347">
        <v>0</v>
      </c>
      <c r="AS347" t="s">
        <v>3</v>
      </c>
      <c r="AT347">
        <v>0.45</v>
      </c>
      <c r="AU347" t="s">
        <v>3</v>
      </c>
      <c r="AV347">
        <v>1</v>
      </c>
      <c r="AW347">
        <v>2</v>
      </c>
      <c r="AX347">
        <v>85061399</v>
      </c>
      <c r="AY347">
        <v>1</v>
      </c>
      <c r="AZ347">
        <v>0</v>
      </c>
      <c r="BA347">
        <v>347</v>
      </c>
      <c r="BB347">
        <v>1</v>
      </c>
      <c r="BC347">
        <v>0</v>
      </c>
      <c r="BD347">
        <v>0</v>
      </c>
      <c r="BE347">
        <v>0</v>
      </c>
      <c r="BF347">
        <v>0</v>
      </c>
      <c r="BG347">
        <v>0</v>
      </c>
      <c r="BH347">
        <v>0</v>
      </c>
      <c r="BI347">
        <v>0</v>
      </c>
      <c r="BJ347">
        <v>0</v>
      </c>
      <c r="BK347">
        <v>0</v>
      </c>
      <c r="BL347">
        <v>0</v>
      </c>
      <c r="BM347">
        <v>365.30549999999999</v>
      </c>
      <c r="BN347">
        <v>0.45</v>
      </c>
      <c r="BO347">
        <v>0</v>
      </c>
      <c r="BP347">
        <v>1</v>
      </c>
      <c r="BQ347">
        <v>0</v>
      </c>
      <c r="BR347">
        <v>0</v>
      </c>
      <c r="BS347">
        <v>0</v>
      </c>
      <c r="BT347">
        <v>365.30549999999999</v>
      </c>
      <c r="BU347">
        <v>0.45</v>
      </c>
      <c r="BV347">
        <v>0</v>
      </c>
      <c r="BW347">
        <v>1</v>
      </c>
      <c r="CU347">
        <f>ROUND(AT347*Source!I185*AH347*AL347,2)</f>
        <v>0</v>
      </c>
      <c r="CV347">
        <f>ROUND(Y347*Source!I185,7)</f>
        <v>0</v>
      </c>
      <c r="CW347">
        <v>0</v>
      </c>
      <c r="CX347">
        <f>ROUND(Y347*Source!I185,7)</f>
        <v>0</v>
      </c>
      <c r="CY347">
        <f>AD347</f>
        <v>811.79</v>
      </c>
      <c r="CZ347">
        <f>AH347</f>
        <v>811.79</v>
      </c>
      <c r="DA347">
        <f>AL347</f>
        <v>1</v>
      </c>
      <c r="DB347">
        <f t="shared" si="112"/>
        <v>365.31</v>
      </c>
      <c r="DC347">
        <f t="shared" si="113"/>
        <v>0</v>
      </c>
      <c r="DD347" t="s">
        <v>3</v>
      </c>
      <c r="DE347" t="s">
        <v>3</v>
      </c>
      <c r="DF347">
        <f t="shared" si="110"/>
        <v>0</v>
      </c>
      <c r="DG347">
        <f t="shared" si="118"/>
        <v>0</v>
      </c>
      <c r="DH347">
        <f t="shared" si="115"/>
        <v>0</v>
      </c>
      <c r="DI347">
        <f t="shared" si="116"/>
        <v>0</v>
      </c>
      <c r="DJ347">
        <f>DI347</f>
        <v>0</v>
      </c>
      <c r="DK347">
        <v>1</v>
      </c>
      <c r="DL347" t="s">
        <v>3</v>
      </c>
      <c r="DM347">
        <v>0</v>
      </c>
      <c r="DN347" t="s">
        <v>3</v>
      </c>
      <c r="DO347">
        <v>0</v>
      </c>
    </row>
    <row r="348" spans="1:119" x14ac:dyDescent="0.2">
      <c r="A348">
        <f>ROW(Source!A185)</f>
        <v>185</v>
      </c>
      <c r="B348">
        <v>85057623</v>
      </c>
      <c r="C348">
        <v>85061390</v>
      </c>
      <c r="D348">
        <v>83777657</v>
      </c>
      <c r="E348">
        <v>117</v>
      </c>
      <c r="F348">
        <v>1</v>
      </c>
      <c r="G348">
        <v>1</v>
      </c>
      <c r="H348">
        <v>1</v>
      </c>
      <c r="I348" t="s">
        <v>705</v>
      </c>
      <c r="J348" t="s">
        <v>3</v>
      </c>
      <c r="K348" t="s">
        <v>706</v>
      </c>
      <c r="L348">
        <v>1369</v>
      </c>
      <c r="N348">
        <v>1013</v>
      </c>
      <c r="O348" t="s">
        <v>700</v>
      </c>
      <c r="P348" t="s">
        <v>700</v>
      </c>
      <c r="Q348">
        <v>1</v>
      </c>
      <c r="W348">
        <v>0</v>
      </c>
      <c r="X348">
        <v>1518711480</v>
      </c>
      <c r="Y348">
        <f t="shared" si="111"/>
        <v>0.45</v>
      </c>
      <c r="AA348">
        <v>0</v>
      </c>
      <c r="AB348">
        <v>0</v>
      </c>
      <c r="AC348">
        <v>0</v>
      </c>
      <c r="AD348">
        <v>932.95</v>
      </c>
      <c r="AE348">
        <v>0</v>
      </c>
      <c r="AF348">
        <v>0</v>
      </c>
      <c r="AG348">
        <v>0</v>
      </c>
      <c r="AH348">
        <v>932.95</v>
      </c>
      <c r="AI348">
        <v>1</v>
      </c>
      <c r="AJ348">
        <v>1</v>
      </c>
      <c r="AK348">
        <v>1</v>
      </c>
      <c r="AL348">
        <v>1</v>
      </c>
      <c r="AM348">
        <v>-2</v>
      </c>
      <c r="AN348">
        <v>0</v>
      </c>
      <c r="AO348">
        <v>0</v>
      </c>
      <c r="AP348">
        <v>1</v>
      </c>
      <c r="AQ348">
        <v>1</v>
      </c>
      <c r="AR348">
        <v>0</v>
      </c>
      <c r="AS348" t="s">
        <v>3</v>
      </c>
      <c r="AT348">
        <v>0.45</v>
      </c>
      <c r="AU348" t="s">
        <v>3</v>
      </c>
      <c r="AV348">
        <v>1</v>
      </c>
      <c r="AW348">
        <v>2</v>
      </c>
      <c r="AX348">
        <v>85061400</v>
      </c>
      <c r="AY348">
        <v>1</v>
      </c>
      <c r="AZ348">
        <v>0</v>
      </c>
      <c r="BA348">
        <v>348</v>
      </c>
      <c r="BB348">
        <v>1</v>
      </c>
      <c r="BC348">
        <v>0</v>
      </c>
      <c r="BD348">
        <v>0</v>
      </c>
      <c r="BE348">
        <v>0</v>
      </c>
      <c r="BF348">
        <v>0</v>
      </c>
      <c r="BG348">
        <v>0</v>
      </c>
      <c r="BH348">
        <v>0</v>
      </c>
      <c r="BI348">
        <v>0</v>
      </c>
      <c r="BJ348">
        <v>0</v>
      </c>
      <c r="BK348">
        <v>0</v>
      </c>
      <c r="BL348">
        <v>0</v>
      </c>
      <c r="BM348">
        <v>419.82750000000004</v>
      </c>
      <c r="BN348">
        <v>0.45</v>
      </c>
      <c r="BO348">
        <v>0</v>
      </c>
      <c r="BP348">
        <v>1</v>
      </c>
      <c r="BQ348">
        <v>0</v>
      </c>
      <c r="BR348">
        <v>0</v>
      </c>
      <c r="BS348">
        <v>0</v>
      </c>
      <c r="BT348">
        <v>419.82750000000004</v>
      </c>
      <c r="BU348">
        <v>0.45</v>
      </c>
      <c r="BV348">
        <v>0</v>
      </c>
      <c r="BW348">
        <v>1</v>
      </c>
      <c r="CU348">
        <f>ROUND(AT348*Source!I185*AH348*AL348,2)</f>
        <v>0</v>
      </c>
      <c r="CV348">
        <f>ROUND(Y348*Source!I185,7)</f>
        <v>0</v>
      </c>
      <c r="CW348">
        <v>0</v>
      </c>
      <c r="CX348">
        <f>ROUND(Y348*Source!I185,7)</f>
        <v>0</v>
      </c>
      <c r="CY348">
        <f>AD348</f>
        <v>932.95</v>
      </c>
      <c r="CZ348">
        <f>AH348</f>
        <v>932.95</v>
      </c>
      <c r="DA348">
        <f>AL348</f>
        <v>1</v>
      </c>
      <c r="DB348">
        <f t="shared" si="112"/>
        <v>419.83</v>
      </c>
      <c r="DC348">
        <f t="shared" si="113"/>
        <v>0</v>
      </c>
      <c r="DD348" t="s">
        <v>3</v>
      </c>
      <c r="DE348" t="s">
        <v>3</v>
      </c>
      <c r="DF348">
        <f t="shared" si="110"/>
        <v>0</v>
      </c>
      <c r="DG348">
        <f t="shared" si="118"/>
        <v>0</v>
      </c>
      <c r="DH348">
        <f t="shared" si="115"/>
        <v>0</v>
      </c>
      <c r="DI348">
        <f t="shared" si="116"/>
        <v>0</v>
      </c>
      <c r="DJ348">
        <f>DI348</f>
        <v>0</v>
      </c>
      <c r="DK348">
        <v>1</v>
      </c>
      <c r="DL348" t="s">
        <v>3</v>
      </c>
      <c r="DM348">
        <v>0</v>
      </c>
      <c r="DN348" t="s">
        <v>3</v>
      </c>
      <c r="DO348">
        <v>0</v>
      </c>
    </row>
    <row r="349" spans="1:119" x14ac:dyDescent="0.2">
      <c r="A349">
        <f>ROW(Source!A185)</f>
        <v>185</v>
      </c>
      <c r="B349">
        <v>85057623</v>
      </c>
      <c r="C349">
        <v>85061390</v>
      </c>
      <c r="D349">
        <v>83777689</v>
      </c>
      <c r="E349">
        <v>117</v>
      </c>
      <c r="F349">
        <v>1</v>
      </c>
      <c r="G349">
        <v>1</v>
      </c>
      <c r="H349">
        <v>1</v>
      </c>
      <c r="I349" t="s">
        <v>601</v>
      </c>
      <c r="J349" t="s">
        <v>3</v>
      </c>
      <c r="K349" t="s">
        <v>602</v>
      </c>
      <c r="L349">
        <v>1191</v>
      </c>
      <c r="N349">
        <v>1013</v>
      </c>
      <c r="O349" t="s">
        <v>593</v>
      </c>
      <c r="P349" t="s">
        <v>593</v>
      </c>
      <c r="Q349">
        <v>1</v>
      </c>
      <c r="W349">
        <v>0</v>
      </c>
      <c r="X349">
        <v>-1417349443</v>
      </c>
      <c r="Y349">
        <f t="shared" si="111"/>
        <v>0.44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1</v>
      </c>
      <c r="AJ349">
        <v>1</v>
      </c>
      <c r="AK349">
        <v>1</v>
      </c>
      <c r="AL349">
        <v>1</v>
      </c>
      <c r="AM349">
        <v>-2</v>
      </c>
      <c r="AN349">
        <v>0</v>
      </c>
      <c r="AO349">
        <v>0</v>
      </c>
      <c r="AP349">
        <v>1</v>
      </c>
      <c r="AQ349">
        <v>1</v>
      </c>
      <c r="AR349">
        <v>0</v>
      </c>
      <c r="AS349" t="s">
        <v>3</v>
      </c>
      <c r="AT349">
        <v>0.44</v>
      </c>
      <c r="AU349" t="s">
        <v>3</v>
      </c>
      <c r="AV349">
        <v>2</v>
      </c>
      <c r="AW349">
        <v>2</v>
      </c>
      <c r="AX349">
        <v>85061401</v>
      </c>
      <c r="AY349">
        <v>1</v>
      </c>
      <c r="AZ349">
        <v>0</v>
      </c>
      <c r="BA349">
        <v>349</v>
      </c>
      <c r="BB349">
        <v>1</v>
      </c>
      <c r="BC349">
        <v>0</v>
      </c>
      <c r="BD349">
        <v>0</v>
      </c>
      <c r="BE349">
        <v>0</v>
      </c>
      <c r="BF349">
        <v>0</v>
      </c>
      <c r="BG349">
        <v>0</v>
      </c>
      <c r="BH349">
        <v>0</v>
      </c>
      <c r="BI349">
        <v>0</v>
      </c>
      <c r="BJ349">
        <v>0</v>
      </c>
      <c r="BK349">
        <v>0</v>
      </c>
      <c r="BL349">
        <v>0</v>
      </c>
      <c r="BM349">
        <v>0</v>
      </c>
      <c r="BN349">
        <v>0</v>
      </c>
      <c r="BO349">
        <v>0</v>
      </c>
      <c r="BP349">
        <v>0</v>
      </c>
      <c r="BQ349">
        <v>0</v>
      </c>
      <c r="BR349">
        <v>0</v>
      </c>
      <c r="BS349">
        <v>0</v>
      </c>
      <c r="BT349">
        <v>0</v>
      </c>
      <c r="BU349">
        <v>0</v>
      </c>
      <c r="BV349">
        <v>0</v>
      </c>
      <c r="BW349">
        <v>0</v>
      </c>
      <c r="CV349">
        <v>0</v>
      </c>
      <c r="CW349">
        <v>0</v>
      </c>
      <c r="CX349">
        <f>ROUND(Y349*Source!I185,7)</f>
        <v>0</v>
      </c>
      <c r="CY349">
        <f>AD349</f>
        <v>0</v>
      </c>
      <c r="CZ349">
        <f>AH349</f>
        <v>0</v>
      </c>
      <c r="DA349">
        <f>AL349</f>
        <v>1</v>
      </c>
      <c r="DB349">
        <f t="shared" si="112"/>
        <v>0</v>
      </c>
      <c r="DC349">
        <f t="shared" si="113"/>
        <v>0</v>
      </c>
      <c r="DD349" t="s">
        <v>3</v>
      </c>
      <c r="DE349" t="s">
        <v>3</v>
      </c>
      <c r="DF349">
        <f t="shared" si="110"/>
        <v>0</v>
      </c>
      <c r="DG349">
        <f t="shared" si="118"/>
        <v>0</v>
      </c>
      <c r="DH349">
        <f t="shared" si="115"/>
        <v>0</v>
      </c>
      <c r="DI349">
        <f t="shared" si="116"/>
        <v>0</v>
      </c>
      <c r="DJ349">
        <f>DI349</f>
        <v>0</v>
      </c>
      <c r="DK349">
        <v>0</v>
      </c>
      <c r="DL349" t="s">
        <v>3</v>
      </c>
      <c r="DM349">
        <v>0</v>
      </c>
      <c r="DN349" t="s">
        <v>3</v>
      </c>
      <c r="DO349">
        <v>0</v>
      </c>
    </row>
    <row r="350" spans="1:119" x14ac:dyDescent="0.2">
      <c r="A350">
        <f>ROW(Source!A185)</f>
        <v>185</v>
      </c>
      <c r="B350">
        <v>85057623</v>
      </c>
      <c r="C350">
        <v>85061390</v>
      </c>
      <c r="D350">
        <v>83784352</v>
      </c>
      <c r="E350">
        <v>1</v>
      </c>
      <c r="F350">
        <v>1</v>
      </c>
      <c r="G350">
        <v>1</v>
      </c>
      <c r="H350">
        <v>2</v>
      </c>
      <c r="I350" t="s">
        <v>710</v>
      </c>
      <c r="J350" t="s">
        <v>711</v>
      </c>
      <c r="K350" t="s">
        <v>712</v>
      </c>
      <c r="L350">
        <v>1368</v>
      </c>
      <c r="N350">
        <v>1011</v>
      </c>
      <c r="O350" t="s">
        <v>606</v>
      </c>
      <c r="P350" t="s">
        <v>606</v>
      </c>
      <c r="Q350">
        <v>1</v>
      </c>
      <c r="W350">
        <v>0</v>
      </c>
      <c r="X350">
        <v>-438045540</v>
      </c>
      <c r="Y350">
        <f t="shared" si="111"/>
        <v>0.44</v>
      </c>
      <c r="AA350">
        <v>0</v>
      </c>
      <c r="AB350">
        <v>506.23</v>
      </c>
      <c r="AC350">
        <v>811.79</v>
      </c>
      <c r="AD350">
        <v>0</v>
      </c>
      <c r="AE350">
        <v>0</v>
      </c>
      <c r="AF350">
        <v>346.73</v>
      </c>
      <c r="AG350">
        <v>811.79</v>
      </c>
      <c r="AH350">
        <v>0</v>
      </c>
      <c r="AI350">
        <v>1</v>
      </c>
      <c r="AJ350">
        <v>1.46</v>
      </c>
      <c r="AK350">
        <v>1</v>
      </c>
      <c r="AL350">
        <v>1</v>
      </c>
      <c r="AM350">
        <v>2</v>
      </c>
      <c r="AN350">
        <v>0</v>
      </c>
      <c r="AO350">
        <v>0</v>
      </c>
      <c r="AP350">
        <v>1</v>
      </c>
      <c r="AQ350">
        <v>1</v>
      </c>
      <c r="AR350">
        <v>0</v>
      </c>
      <c r="AS350" t="s">
        <v>3</v>
      </c>
      <c r="AT350">
        <v>0.44</v>
      </c>
      <c r="AU350" t="s">
        <v>3</v>
      </c>
      <c r="AV350">
        <v>1</v>
      </c>
      <c r="AW350">
        <v>2</v>
      </c>
      <c r="AX350">
        <v>85061402</v>
      </c>
      <c r="AY350">
        <v>1</v>
      </c>
      <c r="AZ350">
        <v>0</v>
      </c>
      <c r="BA350">
        <v>350</v>
      </c>
      <c r="BB350">
        <v>1</v>
      </c>
      <c r="BC350">
        <v>0</v>
      </c>
      <c r="BD350">
        <v>0</v>
      </c>
      <c r="BE350">
        <v>0</v>
      </c>
      <c r="BF350">
        <v>0</v>
      </c>
      <c r="BG350">
        <v>0</v>
      </c>
      <c r="BH350">
        <v>0</v>
      </c>
      <c r="BI350">
        <v>0</v>
      </c>
      <c r="BJ350">
        <v>0</v>
      </c>
      <c r="BK350">
        <v>152.56120000000001</v>
      </c>
      <c r="BL350">
        <v>357.18759999999997</v>
      </c>
      <c r="BM350">
        <v>0</v>
      </c>
      <c r="BN350">
        <v>0</v>
      </c>
      <c r="BO350">
        <v>0.44</v>
      </c>
      <c r="BP350">
        <v>1</v>
      </c>
      <c r="BQ350">
        <v>0</v>
      </c>
      <c r="BR350">
        <v>152.56120000000001</v>
      </c>
      <c r="BS350">
        <v>357.18759999999997</v>
      </c>
      <c r="BT350">
        <v>0</v>
      </c>
      <c r="BU350">
        <v>0</v>
      </c>
      <c r="BV350">
        <v>0.44</v>
      </c>
      <c r="BW350">
        <v>1</v>
      </c>
      <c r="CV350">
        <v>0</v>
      </c>
      <c r="CW350">
        <f>ROUND(Y350*Source!I185*DO350,7)</f>
        <v>0</v>
      </c>
      <c r="CX350">
        <f>ROUND(Y350*Source!I185,7)</f>
        <v>0</v>
      </c>
      <c r="CY350">
        <f>AB350</f>
        <v>506.23</v>
      </c>
      <c r="CZ350">
        <f>AF350</f>
        <v>346.73</v>
      </c>
      <c r="DA350">
        <f>AJ350</f>
        <v>1.46</v>
      </c>
      <c r="DB350">
        <f t="shared" si="112"/>
        <v>152.56</v>
      </c>
      <c r="DC350">
        <f t="shared" si="113"/>
        <v>357.19</v>
      </c>
      <c r="DD350" t="s">
        <v>3</v>
      </c>
      <c r="DE350" t="s">
        <v>3</v>
      </c>
      <c r="DF350">
        <f t="shared" si="110"/>
        <v>0</v>
      </c>
      <c r="DG350">
        <f>ROUND(ROUND(AF350*AJ350,2)*CX350,2)</f>
        <v>0</v>
      </c>
      <c r="DH350">
        <f t="shared" si="115"/>
        <v>0</v>
      </c>
      <c r="DI350">
        <f t="shared" si="116"/>
        <v>0</v>
      </c>
      <c r="DJ350">
        <f>DG350+DH350</f>
        <v>0</v>
      </c>
      <c r="DK350">
        <v>0</v>
      </c>
      <c r="DL350" t="s">
        <v>630</v>
      </c>
      <c r="DM350">
        <v>4</v>
      </c>
      <c r="DN350" t="s">
        <v>593</v>
      </c>
      <c r="DO350">
        <v>1</v>
      </c>
    </row>
    <row r="351" spans="1:119" x14ac:dyDescent="0.2">
      <c r="A351">
        <f>ROW(Source!A185)</f>
        <v>185</v>
      </c>
      <c r="B351">
        <v>85057623</v>
      </c>
      <c r="C351">
        <v>85061390</v>
      </c>
      <c r="D351">
        <v>83782364</v>
      </c>
      <c r="E351">
        <v>117</v>
      </c>
      <c r="F351">
        <v>1</v>
      </c>
      <c r="G351">
        <v>1</v>
      </c>
      <c r="H351">
        <v>3</v>
      </c>
      <c r="I351" t="s">
        <v>173</v>
      </c>
      <c r="J351" t="s">
        <v>3</v>
      </c>
      <c r="K351" t="s">
        <v>174</v>
      </c>
      <c r="L351">
        <v>1371</v>
      </c>
      <c r="N351">
        <v>1013</v>
      </c>
      <c r="O351" t="s">
        <v>43</v>
      </c>
      <c r="P351" t="s">
        <v>43</v>
      </c>
      <c r="Q351">
        <v>1</v>
      </c>
      <c r="W351">
        <v>0</v>
      </c>
      <c r="X351">
        <v>864875641</v>
      </c>
      <c r="Y351">
        <f t="shared" si="111"/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1</v>
      </c>
      <c r="AJ351">
        <v>1</v>
      </c>
      <c r="AK351">
        <v>1</v>
      </c>
      <c r="AL351">
        <v>1</v>
      </c>
      <c r="AM351">
        <v>0</v>
      </c>
      <c r="AN351">
        <v>1</v>
      </c>
      <c r="AO351">
        <v>0</v>
      </c>
      <c r="AP351">
        <v>1</v>
      </c>
      <c r="AQ351">
        <v>0</v>
      </c>
      <c r="AR351">
        <v>0</v>
      </c>
      <c r="AS351" t="s">
        <v>3</v>
      </c>
      <c r="AT351">
        <v>0</v>
      </c>
      <c r="AU351" t="s">
        <v>3</v>
      </c>
      <c r="AV351">
        <v>0</v>
      </c>
      <c r="AW351">
        <v>2</v>
      </c>
      <c r="AX351">
        <v>85061403</v>
      </c>
      <c r="AY351">
        <v>1</v>
      </c>
      <c r="AZ351">
        <v>0</v>
      </c>
      <c r="BA351">
        <v>351</v>
      </c>
      <c r="BB351">
        <v>0</v>
      </c>
      <c r="BC351">
        <v>0</v>
      </c>
      <c r="BD351">
        <v>0</v>
      </c>
      <c r="BE351">
        <v>0</v>
      </c>
      <c r="BF351">
        <v>0</v>
      </c>
      <c r="BG351">
        <v>0</v>
      </c>
      <c r="BH351">
        <v>0</v>
      </c>
      <c r="BI351">
        <v>0</v>
      </c>
      <c r="BJ351">
        <v>0</v>
      </c>
      <c r="BK351">
        <v>0</v>
      </c>
      <c r="BL351">
        <v>0</v>
      </c>
      <c r="BM351">
        <v>0</v>
      </c>
      <c r="BN351">
        <v>0</v>
      </c>
      <c r="BO351">
        <v>0</v>
      </c>
      <c r="BP351">
        <v>0</v>
      </c>
      <c r="BQ351">
        <v>0</v>
      </c>
      <c r="BR351">
        <v>0</v>
      </c>
      <c r="BS351">
        <v>0</v>
      </c>
      <c r="BT351">
        <v>0</v>
      </c>
      <c r="BU351">
        <v>0</v>
      </c>
      <c r="BV351">
        <v>0</v>
      </c>
      <c r="BW351">
        <v>0</v>
      </c>
      <c r="CV351">
        <v>0</v>
      </c>
      <c r="CW351">
        <v>0</v>
      </c>
      <c r="CX351">
        <f>ROUND(Y351*Source!I185,7)</f>
        <v>0</v>
      </c>
      <c r="CY351">
        <f>AA351</f>
        <v>0</v>
      </c>
      <c r="CZ351">
        <f>AE351</f>
        <v>0</v>
      </c>
      <c r="DA351">
        <f>AI351</f>
        <v>1</v>
      </c>
      <c r="DB351">
        <f t="shared" si="112"/>
        <v>0</v>
      </c>
      <c r="DC351">
        <f t="shared" si="113"/>
        <v>0</v>
      </c>
      <c r="DD351" t="s">
        <v>3</v>
      </c>
      <c r="DE351" t="s">
        <v>3</v>
      </c>
      <c r="DF351">
        <f t="shared" si="110"/>
        <v>0</v>
      </c>
      <c r="DG351">
        <f t="shared" ref="DG351:DG372" si="119">ROUND(ROUND(AF351,2)*CX351,2)</f>
        <v>0</v>
      </c>
      <c r="DH351">
        <f t="shared" si="115"/>
        <v>0</v>
      </c>
      <c r="DI351">
        <f t="shared" si="116"/>
        <v>0</v>
      </c>
      <c r="DJ351">
        <f>DF351</f>
        <v>0</v>
      </c>
      <c r="DK351">
        <v>0</v>
      </c>
      <c r="DL351" t="s">
        <v>3</v>
      </c>
      <c r="DM351">
        <v>0</v>
      </c>
      <c r="DN351" t="s">
        <v>3</v>
      </c>
      <c r="DO351">
        <v>0</v>
      </c>
    </row>
    <row r="352" spans="1:119" x14ac:dyDescent="0.2">
      <c r="A352">
        <f>ROW(Source!A185)</f>
        <v>185</v>
      </c>
      <c r="B352">
        <v>85057623</v>
      </c>
      <c r="C352">
        <v>85061390</v>
      </c>
      <c r="D352">
        <v>83782372</v>
      </c>
      <c r="E352">
        <v>117</v>
      </c>
      <c r="F352">
        <v>1</v>
      </c>
      <c r="G352">
        <v>1</v>
      </c>
      <c r="H352">
        <v>3</v>
      </c>
      <c r="I352" t="s">
        <v>176</v>
      </c>
      <c r="J352" t="s">
        <v>3</v>
      </c>
      <c r="K352" t="s">
        <v>177</v>
      </c>
      <c r="L352">
        <v>1371</v>
      </c>
      <c r="N352">
        <v>1013</v>
      </c>
      <c r="O352" t="s">
        <v>43</v>
      </c>
      <c r="P352" t="s">
        <v>43</v>
      </c>
      <c r="Q352">
        <v>1</v>
      </c>
      <c r="W352">
        <v>0</v>
      </c>
      <c r="X352">
        <v>-1890832814</v>
      </c>
      <c r="Y352">
        <f t="shared" si="111"/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1</v>
      </c>
      <c r="AJ352">
        <v>1</v>
      </c>
      <c r="AK352">
        <v>1</v>
      </c>
      <c r="AL352">
        <v>1</v>
      </c>
      <c r="AM352">
        <v>0</v>
      </c>
      <c r="AN352">
        <v>1</v>
      </c>
      <c r="AO352">
        <v>0</v>
      </c>
      <c r="AP352">
        <v>1</v>
      </c>
      <c r="AQ352">
        <v>0</v>
      </c>
      <c r="AR352">
        <v>0</v>
      </c>
      <c r="AS352" t="s">
        <v>3</v>
      </c>
      <c r="AT352">
        <v>0</v>
      </c>
      <c r="AU352" t="s">
        <v>3</v>
      </c>
      <c r="AV352">
        <v>0</v>
      </c>
      <c r="AW352">
        <v>2</v>
      </c>
      <c r="AX352">
        <v>85061404</v>
      </c>
      <c r="AY352">
        <v>1</v>
      </c>
      <c r="AZ352">
        <v>0</v>
      </c>
      <c r="BA352">
        <v>352</v>
      </c>
      <c r="BB352">
        <v>0</v>
      </c>
      <c r="BC352">
        <v>0</v>
      </c>
      <c r="BD352">
        <v>0</v>
      </c>
      <c r="BE352">
        <v>0</v>
      </c>
      <c r="BF352">
        <v>0</v>
      </c>
      <c r="BG352">
        <v>0</v>
      </c>
      <c r="BH352">
        <v>0</v>
      </c>
      <c r="BI352">
        <v>0</v>
      </c>
      <c r="BJ352">
        <v>0</v>
      </c>
      <c r="BK352">
        <v>0</v>
      </c>
      <c r="BL352">
        <v>0</v>
      </c>
      <c r="BM352">
        <v>0</v>
      </c>
      <c r="BN352">
        <v>0</v>
      </c>
      <c r="BO352">
        <v>0</v>
      </c>
      <c r="BP352">
        <v>0</v>
      </c>
      <c r="BQ352">
        <v>0</v>
      </c>
      <c r="BR352">
        <v>0</v>
      </c>
      <c r="BS352">
        <v>0</v>
      </c>
      <c r="BT352">
        <v>0</v>
      </c>
      <c r="BU352">
        <v>0</v>
      </c>
      <c r="BV352">
        <v>0</v>
      </c>
      <c r="BW352">
        <v>0</v>
      </c>
      <c r="CV352">
        <v>0</v>
      </c>
      <c r="CW352">
        <v>0</v>
      </c>
      <c r="CX352">
        <f>ROUND(Y352*Source!I185,7)</f>
        <v>0</v>
      </c>
      <c r="CY352">
        <f>AA352</f>
        <v>0</v>
      </c>
      <c r="CZ352">
        <f>AE352</f>
        <v>0</v>
      </c>
      <c r="DA352">
        <f>AI352</f>
        <v>1</v>
      </c>
      <c r="DB352">
        <f t="shared" si="112"/>
        <v>0</v>
      </c>
      <c r="DC352">
        <f t="shared" si="113"/>
        <v>0</v>
      </c>
      <c r="DD352" t="s">
        <v>3</v>
      </c>
      <c r="DE352" t="s">
        <v>3</v>
      </c>
      <c r="DF352">
        <f t="shared" si="110"/>
        <v>0</v>
      </c>
      <c r="DG352">
        <f t="shared" si="119"/>
        <v>0</v>
      </c>
      <c r="DH352">
        <f t="shared" si="115"/>
        <v>0</v>
      </c>
      <c r="DI352">
        <f t="shared" si="116"/>
        <v>0</v>
      </c>
      <c r="DJ352">
        <f>DF352</f>
        <v>0</v>
      </c>
      <c r="DK352">
        <v>0</v>
      </c>
      <c r="DL352" t="s">
        <v>3</v>
      </c>
      <c r="DM352">
        <v>0</v>
      </c>
      <c r="DN352" t="s">
        <v>3</v>
      </c>
      <c r="DO352">
        <v>0</v>
      </c>
    </row>
    <row r="353" spans="1:119" x14ac:dyDescent="0.2">
      <c r="A353">
        <f>ROW(Source!A191)</f>
        <v>191</v>
      </c>
      <c r="B353">
        <v>85057682</v>
      </c>
      <c r="C353">
        <v>85061408</v>
      </c>
      <c r="D353">
        <v>83777519</v>
      </c>
      <c r="E353">
        <v>117</v>
      </c>
      <c r="F353">
        <v>1</v>
      </c>
      <c r="G353">
        <v>1</v>
      </c>
      <c r="H353">
        <v>1</v>
      </c>
      <c r="I353" t="s">
        <v>716</v>
      </c>
      <c r="J353" t="s">
        <v>3</v>
      </c>
      <c r="K353" t="s">
        <v>717</v>
      </c>
      <c r="L353">
        <v>1191</v>
      </c>
      <c r="N353">
        <v>1013</v>
      </c>
      <c r="O353" t="s">
        <v>593</v>
      </c>
      <c r="P353" t="s">
        <v>593</v>
      </c>
      <c r="Q353">
        <v>1</v>
      </c>
      <c r="W353">
        <v>0</v>
      </c>
      <c r="X353">
        <v>888410196</v>
      </c>
      <c r="Y353">
        <f t="shared" si="111"/>
        <v>41.2</v>
      </c>
      <c r="AA353">
        <v>0</v>
      </c>
      <c r="AB353">
        <v>0</v>
      </c>
      <c r="AC353">
        <v>0</v>
      </c>
      <c r="AD353">
        <v>811.79</v>
      </c>
      <c r="AE353">
        <v>0</v>
      </c>
      <c r="AF353">
        <v>0</v>
      </c>
      <c r="AG353">
        <v>0</v>
      </c>
      <c r="AH353">
        <v>811.79</v>
      </c>
      <c r="AI353">
        <v>1</v>
      </c>
      <c r="AJ353">
        <v>1</v>
      </c>
      <c r="AK353">
        <v>1</v>
      </c>
      <c r="AL353">
        <v>1</v>
      </c>
      <c r="AM353">
        <v>-2</v>
      </c>
      <c r="AN353">
        <v>0</v>
      </c>
      <c r="AO353">
        <v>0</v>
      </c>
      <c r="AP353">
        <v>1</v>
      </c>
      <c r="AQ353">
        <v>1</v>
      </c>
      <c r="AR353">
        <v>0</v>
      </c>
      <c r="AS353" t="s">
        <v>3</v>
      </c>
      <c r="AT353">
        <v>41.2</v>
      </c>
      <c r="AU353" t="s">
        <v>3</v>
      </c>
      <c r="AV353">
        <v>1</v>
      </c>
      <c r="AW353">
        <v>2</v>
      </c>
      <c r="AX353">
        <v>85061418</v>
      </c>
      <c r="AY353">
        <v>1</v>
      </c>
      <c r="AZ353">
        <v>0</v>
      </c>
      <c r="BA353">
        <v>353</v>
      </c>
      <c r="BB353">
        <v>1</v>
      </c>
      <c r="BC353">
        <v>0</v>
      </c>
      <c r="BD353">
        <v>0</v>
      </c>
      <c r="BE353">
        <v>0</v>
      </c>
      <c r="BF353">
        <v>0</v>
      </c>
      <c r="BG353">
        <v>0</v>
      </c>
      <c r="BH353">
        <v>0</v>
      </c>
      <c r="BI353">
        <v>0</v>
      </c>
      <c r="BJ353">
        <v>0</v>
      </c>
      <c r="BK353">
        <v>0</v>
      </c>
      <c r="BL353">
        <v>0</v>
      </c>
      <c r="BM353">
        <v>33445.748</v>
      </c>
      <c r="BN353">
        <v>41.2</v>
      </c>
      <c r="BO353">
        <v>0</v>
      </c>
      <c r="BP353">
        <v>1</v>
      </c>
      <c r="BQ353">
        <v>0</v>
      </c>
      <c r="BR353">
        <v>0</v>
      </c>
      <c r="BS353">
        <v>0</v>
      </c>
      <c r="BT353">
        <v>33445.748</v>
      </c>
      <c r="BU353">
        <v>41.2</v>
      </c>
      <c r="BV353">
        <v>0</v>
      </c>
      <c r="BW353">
        <v>1</v>
      </c>
      <c r="CU353">
        <f>ROUND(AT353*Source!I191*AH353*AL353,2)</f>
        <v>0</v>
      </c>
      <c r="CV353">
        <f>ROUND(Y353*Source!I191,7)</f>
        <v>0</v>
      </c>
      <c r="CW353">
        <v>0</v>
      </c>
      <c r="CX353">
        <f>ROUND(Y353*Source!I191,7)</f>
        <v>0</v>
      </c>
      <c r="CY353">
        <f>AD353</f>
        <v>811.79</v>
      </c>
      <c r="CZ353">
        <f>AH353</f>
        <v>811.79</v>
      </c>
      <c r="DA353">
        <f>AL353</f>
        <v>1</v>
      </c>
      <c r="DB353">
        <f t="shared" si="112"/>
        <v>33445.75</v>
      </c>
      <c r="DC353">
        <f t="shared" si="113"/>
        <v>0</v>
      </c>
      <c r="DD353" t="s">
        <v>3</v>
      </c>
      <c r="DE353" t="s">
        <v>3</v>
      </c>
      <c r="DF353">
        <f t="shared" si="110"/>
        <v>0</v>
      </c>
      <c r="DG353">
        <f t="shared" si="119"/>
        <v>0</v>
      </c>
      <c r="DH353">
        <f t="shared" si="115"/>
        <v>0</v>
      </c>
      <c r="DI353">
        <f t="shared" si="116"/>
        <v>0</v>
      </c>
      <c r="DJ353">
        <f>DI353</f>
        <v>0</v>
      </c>
      <c r="DK353">
        <v>1</v>
      </c>
      <c r="DL353" t="s">
        <v>3</v>
      </c>
      <c r="DM353">
        <v>0</v>
      </c>
      <c r="DN353" t="s">
        <v>3</v>
      </c>
      <c r="DO353">
        <v>0</v>
      </c>
    </row>
    <row r="354" spans="1:119" x14ac:dyDescent="0.2">
      <c r="A354">
        <f>ROW(Source!A191)</f>
        <v>191</v>
      </c>
      <c r="B354">
        <v>85057682</v>
      </c>
      <c r="C354">
        <v>85061408</v>
      </c>
      <c r="D354">
        <v>83777689</v>
      </c>
      <c r="E354">
        <v>117</v>
      </c>
      <c r="F354">
        <v>1</v>
      </c>
      <c r="G354">
        <v>1</v>
      </c>
      <c r="H354">
        <v>1</v>
      </c>
      <c r="I354" t="s">
        <v>601</v>
      </c>
      <c r="J354" t="s">
        <v>3</v>
      </c>
      <c r="K354" t="s">
        <v>602</v>
      </c>
      <c r="L354">
        <v>1191</v>
      </c>
      <c r="N354">
        <v>1013</v>
      </c>
      <c r="O354" t="s">
        <v>593</v>
      </c>
      <c r="P354" t="s">
        <v>593</v>
      </c>
      <c r="Q354">
        <v>1</v>
      </c>
      <c r="W354">
        <v>0</v>
      </c>
      <c r="X354">
        <v>-1417349443</v>
      </c>
      <c r="Y354">
        <f t="shared" si="111"/>
        <v>0.2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1</v>
      </c>
      <c r="AJ354">
        <v>1</v>
      </c>
      <c r="AK354">
        <v>1</v>
      </c>
      <c r="AL354">
        <v>1</v>
      </c>
      <c r="AM354">
        <v>-2</v>
      </c>
      <c r="AN354">
        <v>0</v>
      </c>
      <c r="AO354">
        <v>0</v>
      </c>
      <c r="AP354">
        <v>1</v>
      </c>
      <c r="AQ354">
        <v>1</v>
      </c>
      <c r="AR354">
        <v>0</v>
      </c>
      <c r="AS354" t="s">
        <v>3</v>
      </c>
      <c r="AT354">
        <v>0.2</v>
      </c>
      <c r="AU354" t="s">
        <v>3</v>
      </c>
      <c r="AV354">
        <v>2</v>
      </c>
      <c r="AW354">
        <v>2</v>
      </c>
      <c r="AX354">
        <v>85061419</v>
      </c>
      <c r="AY354">
        <v>1</v>
      </c>
      <c r="AZ354">
        <v>0</v>
      </c>
      <c r="BA354">
        <v>354</v>
      </c>
      <c r="BB354">
        <v>1</v>
      </c>
      <c r="BC354">
        <v>0</v>
      </c>
      <c r="BD354">
        <v>0</v>
      </c>
      <c r="BE354">
        <v>0</v>
      </c>
      <c r="BF354">
        <v>0</v>
      </c>
      <c r="BG354">
        <v>0</v>
      </c>
      <c r="BH354">
        <v>0</v>
      </c>
      <c r="BI354">
        <v>0</v>
      </c>
      <c r="BJ354">
        <v>0</v>
      </c>
      <c r="BK354">
        <v>0</v>
      </c>
      <c r="BL354">
        <v>0</v>
      </c>
      <c r="BM354">
        <v>0</v>
      </c>
      <c r="BN354">
        <v>0</v>
      </c>
      <c r="BO354">
        <v>0</v>
      </c>
      <c r="BP354">
        <v>0</v>
      </c>
      <c r="BQ354">
        <v>0</v>
      </c>
      <c r="BR354">
        <v>0</v>
      </c>
      <c r="BS354">
        <v>0</v>
      </c>
      <c r="BT354">
        <v>0</v>
      </c>
      <c r="BU354">
        <v>0</v>
      </c>
      <c r="BV354">
        <v>0</v>
      </c>
      <c r="BW354">
        <v>0</v>
      </c>
      <c r="CV354">
        <v>0</v>
      </c>
      <c r="CW354">
        <v>0</v>
      </c>
      <c r="CX354">
        <f>ROUND(Y354*Source!I191,7)</f>
        <v>0</v>
      </c>
      <c r="CY354">
        <f>AD354</f>
        <v>0</v>
      </c>
      <c r="CZ354">
        <f>AH354</f>
        <v>0</v>
      </c>
      <c r="DA354">
        <f>AL354</f>
        <v>1</v>
      </c>
      <c r="DB354">
        <f t="shared" si="112"/>
        <v>0</v>
      </c>
      <c r="DC354">
        <f t="shared" si="113"/>
        <v>0</v>
      </c>
      <c r="DD354" t="s">
        <v>3</v>
      </c>
      <c r="DE354" t="s">
        <v>3</v>
      </c>
      <c r="DF354">
        <f t="shared" si="110"/>
        <v>0</v>
      </c>
      <c r="DG354">
        <f t="shared" si="119"/>
        <v>0</v>
      </c>
      <c r="DH354">
        <f t="shared" si="115"/>
        <v>0</v>
      </c>
      <c r="DI354">
        <f t="shared" si="116"/>
        <v>0</v>
      </c>
      <c r="DJ354">
        <f>DI354</f>
        <v>0</v>
      </c>
      <c r="DK354">
        <v>0</v>
      </c>
      <c r="DL354" t="s">
        <v>3</v>
      </c>
      <c r="DM354">
        <v>0</v>
      </c>
      <c r="DN354" t="s">
        <v>3</v>
      </c>
      <c r="DO354">
        <v>0</v>
      </c>
    </row>
    <row r="355" spans="1:119" x14ac:dyDescent="0.2">
      <c r="A355">
        <f>ROW(Source!A191)</f>
        <v>191</v>
      </c>
      <c r="B355">
        <v>85057682</v>
      </c>
      <c r="C355">
        <v>85061408</v>
      </c>
      <c r="D355">
        <v>83784178</v>
      </c>
      <c r="E355">
        <v>1</v>
      </c>
      <c r="F355">
        <v>1</v>
      </c>
      <c r="G355">
        <v>1</v>
      </c>
      <c r="H355">
        <v>2</v>
      </c>
      <c r="I355" t="s">
        <v>621</v>
      </c>
      <c r="J355" t="s">
        <v>622</v>
      </c>
      <c r="K355" t="s">
        <v>623</v>
      </c>
      <c r="L355">
        <v>1368</v>
      </c>
      <c r="N355">
        <v>1011</v>
      </c>
      <c r="O355" t="s">
        <v>606</v>
      </c>
      <c r="P355" t="s">
        <v>606</v>
      </c>
      <c r="Q355">
        <v>1</v>
      </c>
      <c r="W355">
        <v>0</v>
      </c>
      <c r="X355">
        <v>639918019</v>
      </c>
      <c r="Y355">
        <f t="shared" si="111"/>
        <v>0.1</v>
      </c>
      <c r="AA355">
        <v>0</v>
      </c>
      <c r="AB355">
        <v>1626.29</v>
      </c>
      <c r="AC355">
        <v>1090.46</v>
      </c>
      <c r="AD355">
        <v>0</v>
      </c>
      <c r="AE355">
        <v>0</v>
      </c>
      <c r="AF355">
        <v>1626.29</v>
      </c>
      <c r="AG355">
        <v>1090.46</v>
      </c>
      <c r="AH355">
        <v>0</v>
      </c>
      <c r="AI355">
        <v>1</v>
      </c>
      <c r="AJ355">
        <v>1</v>
      </c>
      <c r="AK355">
        <v>1</v>
      </c>
      <c r="AL355">
        <v>1</v>
      </c>
      <c r="AM355">
        <v>-2</v>
      </c>
      <c r="AN355">
        <v>0</v>
      </c>
      <c r="AO355">
        <v>0</v>
      </c>
      <c r="AP355">
        <v>1</v>
      </c>
      <c r="AQ355">
        <v>1</v>
      </c>
      <c r="AR355">
        <v>0</v>
      </c>
      <c r="AS355" t="s">
        <v>3</v>
      </c>
      <c r="AT355">
        <v>0.1</v>
      </c>
      <c r="AU355" t="s">
        <v>3</v>
      </c>
      <c r="AV355">
        <v>1</v>
      </c>
      <c r="AW355">
        <v>2</v>
      </c>
      <c r="AX355">
        <v>85061420</v>
      </c>
      <c r="AY355">
        <v>1</v>
      </c>
      <c r="AZ355">
        <v>0</v>
      </c>
      <c r="BA355">
        <v>355</v>
      </c>
      <c r="BB355">
        <v>1</v>
      </c>
      <c r="BC355">
        <v>0</v>
      </c>
      <c r="BD355">
        <v>0</v>
      </c>
      <c r="BE355">
        <v>0</v>
      </c>
      <c r="BF355">
        <v>0</v>
      </c>
      <c r="BG355">
        <v>0</v>
      </c>
      <c r="BH355">
        <v>0</v>
      </c>
      <c r="BI355">
        <v>0</v>
      </c>
      <c r="BJ355">
        <v>0</v>
      </c>
      <c r="BK355">
        <v>162.62900000000002</v>
      </c>
      <c r="BL355">
        <v>109.04600000000001</v>
      </c>
      <c r="BM355">
        <v>0</v>
      </c>
      <c r="BN355">
        <v>0</v>
      </c>
      <c r="BO355">
        <v>0.1</v>
      </c>
      <c r="BP355">
        <v>1</v>
      </c>
      <c r="BQ355">
        <v>0</v>
      </c>
      <c r="BR355">
        <v>162.62900000000002</v>
      </c>
      <c r="BS355">
        <v>109.04600000000001</v>
      </c>
      <c r="BT355">
        <v>0</v>
      </c>
      <c r="BU355">
        <v>0</v>
      </c>
      <c r="BV355">
        <v>0.1</v>
      </c>
      <c r="BW355">
        <v>1</v>
      </c>
      <c r="CV355">
        <v>0</v>
      </c>
      <c r="CW355">
        <f>ROUND(Y355*Source!I191*DO355,7)</f>
        <v>0</v>
      </c>
      <c r="CX355">
        <f>ROUND(Y355*Source!I191,7)</f>
        <v>0</v>
      </c>
      <c r="CY355">
        <f>AB355</f>
        <v>1626.29</v>
      </c>
      <c r="CZ355">
        <f>AF355</f>
        <v>1626.29</v>
      </c>
      <c r="DA355">
        <f>AJ355</f>
        <v>1</v>
      </c>
      <c r="DB355">
        <f t="shared" si="112"/>
        <v>162.63</v>
      </c>
      <c r="DC355">
        <f t="shared" si="113"/>
        <v>109.05</v>
      </c>
      <c r="DD355" t="s">
        <v>3</v>
      </c>
      <c r="DE355" t="s">
        <v>3</v>
      </c>
      <c r="DF355">
        <f t="shared" si="110"/>
        <v>0</v>
      </c>
      <c r="DG355">
        <f t="shared" si="119"/>
        <v>0</v>
      </c>
      <c r="DH355">
        <f t="shared" si="115"/>
        <v>0</v>
      </c>
      <c r="DI355">
        <f t="shared" si="116"/>
        <v>0</v>
      </c>
      <c r="DJ355">
        <f>DG355+DH355</f>
        <v>0</v>
      </c>
      <c r="DK355">
        <v>1</v>
      </c>
      <c r="DL355" t="s">
        <v>607</v>
      </c>
      <c r="DM355">
        <v>6</v>
      </c>
      <c r="DN355" t="s">
        <v>593</v>
      </c>
      <c r="DO355">
        <v>1</v>
      </c>
    </row>
    <row r="356" spans="1:119" x14ac:dyDescent="0.2">
      <c r="A356">
        <f>ROW(Source!A191)</f>
        <v>191</v>
      </c>
      <c r="B356">
        <v>85057682</v>
      </c>
      <c r="C356">
        <v>85061408</v>
      </c>
      <c r="D356">
        <v>83785072</v>
      </c>
      <c r="E356">
        <v>1</v>
      </c>
      <c r="F356">
        <v>1</v>
      </c>
      <c r="G356">
        <v>1</v>
      </c>
      <c r="H356">
        <v>2</v>
      </c>
      <c r="I356" t="s">
        <v>634</v>
      </c>
      <c r="J356" t="s">
        <v>635</v>
      </c>
      <c r="K356" t="s">
        <v>636</v>
      </c>
      <c r="L356">
        <v>1368</v>
      </c>
      <c r="N356">
        <v>1011</v>
      </c>
      <c r="O356" t="s">
        <v>606</v>
      </c>
      <c r="P356" t="s">
        <v>606</v>
      </c>
      <c r="Q356">
        <v>1</v>
      </c>
      <c r="W356">
        <v>0</v>
      </c>
      <c r="X356">
        <v>-849950259</v>
      </c>
      <c r="Y356">
        <f t="shared" si="111"/>
        <v>0.1</v>
      </c>
      <c r="AA356">
        <v>0</v>
      </c>
      <c r="AB356">
        <v>641.70000000000005</v>
      </c>
      <c r="AC356">
        <v>811.79</v>
      </c>
      <c r="AD356">
        <v>0</v>
      </c>
      <c r="AE356">
        <v>0</v>
      </c>
      <c r="AF356">
        <v>641.70000000000005</v>
      </c>
      <c r="AG356">
        <v>811.79</v>
      </c>
      <c r="AH356">
        <v>0</v>
      </c>
      <c r="AI356">
        <v>1</v>
      </c>
      <c r="AJ356">
        <v>1</v>
      </c>
      <c r="AK356">
        <v>1</v>
      </c>
      <c r="AL356">
        <v>1</v>
      </c>
      <c r="AM356">
        <v>-2</v>
      </c>
      <c r="AN356">
        <v>0</v>
      </c>
      <c r="AO356">
        <v>0</v>
      </c>
      <c r="AP356">
        <v>1</v>
      </c>
      <c r="AQ356">
        <v>1</v>
      </c>
      <c r="AR356">
        <v>0</v>
      </c>
      <c r="AS356" t="s">
        <v>3</v>
      </c>
      <c r="AT356">
        <v>0.1</v>
      </c>
      <c r="AU356" t="s">
        <v>3</v>
      </c>
      <c r="AV356">
        <v>1</v>
      </c>
      <c r="AW356">
        <v>2</v>
      </c>
      <c r="AX356">
        <v>85061421</v>
      </c>
      <c r="AY356">
        <v>1</v>
      </c>
      <c r="AZ356">
        <v>0</v>
      </c>
      <c r="BA356">
        <v>356</v>
      </c>
      <c r="BB356">
        <v>1</v>
      </c>
      <c r="BC356">
        <v>0</v>
      </c>
      <c r="BD356">
        <v>0</v>
      </c>
      <c r="BE356">
        <v>0</v>
      </c>
      <c r="BF356">
        <v>0</v>
      </c>
      <c r="BG356">
        <v>0</v>
      </c>
      <c r="BH356">
        <v>0</v>
      </c>
      <c r="BI356">
        <v>0</v>
      </c>
      <c r="BJ356">
        <v>0</v>
      </c>
      <c r="BK356">
        <v>64.17</v>
      </c>
      <c r="BL356">
        <v>81.179000000000002</v>
      </c>
      <c r="BM356">
        <v>0</v>
      </c>
      <c r="BN356">
        <v>0</v>
      </c>
      <c r="BO356">
        <v>0.1</v>
      </c>
      <c r="BP356">
        <v>1</v>
      </c>
      <c r="BQ356">
        <v>0</v>
      </c>
      <c r="BR356">
        <v>64.17</v>
      </c>
      <c r="BS356">
        <v>81.179000000000002</v>
      </c>
      <c r="BT356">
        <v>0</v>
      </c>
      <c r="BU356">
        <v>0</v>
      </c>
      <c r="BV356">
        <v>0.1</v>
      </c>
      <c r="BW356">
        <v>1</v>
      </c>
      <c r="CV356">
        <v>0</v>
      </c>
      <c r="CW356">
        <f>ROUND(Y356*Source!I191*DO356,7)</f>
        <v>0</v>
      </c>
      <c r="CX356">
        <f>ROUND(Y356*Source!I191,7)</f>
        <v>0</v>
      </c>
      <c r="CY356">
        <f>AB356</f>
        <v>641.70000000000005</v>
      </c>
      <c r="CZ356">
        <f>AF356</f>
        <v>641.70000000000005</v>
      </c>
      <c r="DA356">
        <f>AJ356</f>
        <v>1</v>
      </c>
      <c r="DB356">
        <f t="shared" si="112"/>
        <v>64.17</v>
      </c>
      <c r="DC356">
        <f t="shared" si="113"/>
        <v>81.180000000000007</v>
      </c>
      <c r="DD356" t="s">
        <v>3</v>
      </c>
      <c r="DE356" t="s">
        <v>3</v>
      </c>
      <c r="DF356">
        <f t="shared" si="110"/>
        <v>0</v>
      </c>
      <c r="DG356">
        <f t="shared" si="119"/>
        <v>0</v>
      </c>
      <c r="DH356">
        <f t="shared" si="115"/>
        <v>0</v>
      </c>
      <c r="DI356">
        <f t="shared" si="116"/>
        <v>0</v>
      </c>
      <c r="DJ356">
        <f>DG356+DH356</f>
        <v>0</v>
      </c>
      <c r="DK356">
        <v>1</v>
      </c>
      <c r="DL356" t="s">
        <v>630</v>
      </c>
      <c r="DM356">
        <v>4</v>
      </c>
      <c r="DN356" t="s">
        <v>593</v>
      </c>
      <c r="DO356">
        <v>1</v>
      </c>
    </row>
    <row r="357" spans="1:119" x14ac:dyDescent="0.2">
      <c r="A357">
        <f>ROW(Source!A191)</f>
        <v>191</v>
      </c>
      <c r="B357">
        <v>85057682</v>
      </c>
      <c r="C357">
        <v>85061408</v>
      </c>
      <c r="D357">
        <v>83785268</v>
      </c>
      <c r="E357">
        <v>1</v>
      </c>
      <c r="F357">
        <v>1</v>
      </c>
      <c r="G357">
        <v>1</v>
      </c>
      <c r="H357">
        <v>2</v>
      </c>
      <c r="I357" t="s">
        <v>663</v>
      </c>
      <c r="J357" t="s">
        <v>664</v>
      </c>
      <c r="K357" t="s">
        <v>665</v>
      </c>
      <c r="L357">
        <v>1368</v>
      </c>
      <c r="N357">
        <v>1011</v>
      </c>
      <c r="O357" t="s">
        <v>606</v>
      </c>
      <c r="P357" t="s">
        <v>606</v>
      </c>
      <c r="Q357">
        <v>1</v>
      </c>
      <c r="W357">
        <v>0</v>
      </c>
      <c r="X357">
        <v>303316554</v>
      </c>
      <c r="Y357">
        <f t="shared" si="111"/>
        <v>0</v>
      </c>
      <c r="AA357">
        <v>0</v>
      </c>
      <c r="AB357">
        <v>34.61</v>
      </c>
      <c r="AC357">
        <v>0</v>
      </c>
      <c r="AD357">
        <v>0</v>
      </c>
      <c r="AE357">
        <v>0</v>
      </c>
      <c r="AF357">
        <v>34.61</v>
      </c>
      <c r="AG357">
        <v>0</v>
      </c>
      <c r="AH357">
        <v>0</v>
      </c>
      <c r="AI357">
        <v>1</v>
      </c>
      <c r="AJ357">
        <v>1</v>
      </c>
      <c r="AK357">
        <v>1</v>
      </c>
      <c r="AL357">
        <v>1</v>
      </c>
      <c r="AM357">
        <v>-2</v>
      </c>
      <c r="AN357">
        <v>0</v>
      </c>
      <c r="AO357">
        <v>0</v>
      </c>
      <c r="AP357">
        <v>1</v>
      </c>
      <c r="AQ357">
        <v>1</v>
      </c>
      <c r="AR357">
        <v>0</v>
      </c>
      <c r="AS357" t="s">
        <v>3</v>
      </c>
      <c r="AT357">
        <v>0</v>
      </c>
      <c r="AU357" t="s">
        <v>3</v>
      </c>
      <c r="AV357">
        <v>1</v>
      </c>
      <c r="AW357">
        <v>2</v>
      </c>
      <c r="AX357">
        <v>85061422</v>
      </c>
      <c r="AY357">
        <v>1</v>
      </c>
      <c r="AZ357">
        <v>6144</v>
      </c>
      <c r="BA357">
        <v>357</v>
      </c>
      <c r="BB357">
        <v>1</v>
      </c>
      <c r="BC357">
        <v>0</v>
      </c>
      <c r="BD357">
        <v>0</v>
      </c>
      <c r="BE357">
        <v>0</v>
      </c>
      <c r="BF357">
        <v>0</v>
      </c>
      <c r="BG357">
        <v>0</v>
      </c>
      <c r="BH357">
        <v>0</v>
      </c>
      <c r="BI357">
        <v>0</v>
      </c>
      <c r="BJ357">
        <v>0</v>
      </c>
      <c r="BK357">
        <v>0</v>
      </c>
      <c r="BL357">
        <v>0</v>
      </c>
      <c r="BM357">
        <v>0</v>
      </c>
      <c r="BN357">
        <v>0</v>
      </c>
      <c r="BO357">
        <v>0</v>
      </c>
      <c r="BP357">
        <v>0</v>
      </c>
      <c r="BQ357">
        <v>0</v>
      </c>
      <c r="BR357">
        <v>0</v>
      </c>
      <c r="BS357">
        <v>0</v>
      </c>
      <c r="BT357">
        <v>0</v>
      </c>
      <c r="BU357">
        <v>0</v>
      </c>
      <c r="BV357">
        <v>0</v>
      </c>
      <c r="BW357">
        <v>0</v>
      </c>
      <c r="CV357">
        <v>0</v>
      </c>
      <c r="CW357">
        <f>ROUND(Y357*Source!I191*DO357,7)</f>
        <v>0</v>
      </c>
      <c r="CX357">
        <f>ROUND(Y357*Source!I191,7)</f>
        <v>0</v>
      </c>
      <c r="CY357">
        <f>AB357</f>
        <v>34.61</v>
      </c>
      <c r="CZ357">
        <f>AF357</f>
        <v>34.61</v>
      </c>
      <c r="DA357">
        <f>AJ357</f>
        <v>1</v>
      </c>
      <c r="DB357">
        <f t="shared" si="112"/>
        <v>0</v>
      </c>
      <c r="DC357">
        <f t="shared" si="113"/>
        <v>0</v>
      </c>
      <c r="DD357" t="s">
        <v>3</v>
      </c>
      <c r="DE357" t="s">
        <v>3</v>
      </c>
      <c r="DF357">
        <f t="shared" si="110"/>
        <v>0</v>
      </c>
      <c r="DG357">
        <f t="shared" si="119"/>
        <v>0</v>
      </c>
      <c r="DH357">
        <f t="shared" si="115"/>
        <v>0</v>
      </c>
      <c r="DI357">
        <f t="shared" si="116"/>
        <v>0</v>
      </c>
      <c r="DJ357">
        <f>DG357+DH357</f>
        <v>0</v>
      </c>
      <c r="DK357">
        <v>1</v>
      </c>
      <c r="DL357" t="s">
        <v>3</v>
      </c>
      <c r="DM357">
        <v>0</v>
      </c>
      <c r="DN357" t="s">
        <v>3</v>
      </c>
      <c r="DO357">
        <v>0</v>
      </c>
    </row>
    <row r="358" spans="1:119" x14ac:dyDescent="0.2">
      <c r="A358">
        <f>ROW(Source!A191)</f>
        <v>191</v>
      </c>
      <c r="B358">
        <v>85057682</v>
      </c>
      <c r="C358">
        <v>85061408</v>
      </c>
      <c r="D358">
        <v>83860728</v>
      </c>
      <c r="E358">
        <v>1</v>
      </c>
      <c r="F358">
        <v>1</v>
      </c>
      <c r="G358">
        <v>1</v>
      </c>
      <c r="H358">
        <v>3</v>
      </c>
      <c r="I358" t="s">
        <v>718</v>
      </c>
      <c r="J358" t="s">
        <v>719</v>
      </c>
      <c r="K358" t="s">
        <v>720</v>
      </c>
      <c r="L358">
        <v>1348</v>
      </c>
      <c r="N358">
        <v>1009</v>
      </c>
      <c r="O358" t="s">
        <v>94</v>
      </c>
      <c r="P358" t="s">
        <v>94</v>
      </c>
      <c r="Q358">
        <v>1000</v>
      </c>
      <c r="W358">
        <v>0</v>
      </c>
      <c r="X358">
        <v>-560086148</v>
      </c>
      <c r="Y358">
        <f t="shared" si="111"/>
        <v>0</v>
      </c>
      <c r="AA358">
        <v>52029.73</v>
      </c>
      <c r="AB358">
        <v>0</v>
      </c>
      <c r="AC358">
        <v>0</v>
      </c>
      <c r="AD358">
        <v>0</v>
      </c>
      <c r="AE358">
        <v>70310.45</v>
      </c>
      <c r="AF358">
        <v>0</v>
      </c>
      <c r="AG358">
        <v>0</v>
      </c>
      <c r="AH358">
        <v>0</v>
      </c>
      <c r="AI358">
        <v>0.74</v>
      </c>
      <c r="AJ358">
        <v>1</v>
      </c>
      <c r="AK358">
        <v>1</v>
      </c>
      <c r="AL358">
        <v>1</v>
      </c>
      <c r="AM358">
        <v>2</v>
      </c>
      <c r="AN358">
        <v>0</v>
      </c>
      <c r="AO358">
        <v>0</v>
      </c>
      <c r="AP358">
        <v>1</v>
      </c>
      <c r="AQ358">
        <v>1</v>
      </c>
      <c r="AR358">
        <v>0</v>
      </c>
      <c r="AS358" t="s">
        <v>3</v>
      </c>
      <c r="AT358">
        <v>0</v>
      </c>
      <c r="AU358" t="s">
        <v>3</v>
      </c>
      <c r="AV358">
        <v>0</v>
      </c>
      <c r="AW358">
        <v>2</v>
      </c>
      <c r="AX358">
        <v>85061423</v>
      </c>
      <c r="AY358">
        <v>1</v>
      </c>
      <c r="AZ358">
        <v>6144</v>
      </c>
      <c r="BA358">
        <v>358</v>
      </c>
      <c r="BB358">
        <v>1</v>
      </c>
      <c r="BC358">
        <v>0</v>
      </c>
      <c r="BD358">
        <v>0</v>
      </c>
      <c r="BE358">
        <v>0</v>
      </c>
      <c r="BF358">
        <v>0</v>
      </c>
      <c r="BG358">
        <v>0</v>
      </c>
      <c r="BH358">
        <v>0</v>
      </c>
      <c r="BI358">
        <v>0</v>
      </c>
      <c r="BJ358">
        <v>0</v>
      </c>
      <c r="BK358">
        <v>0</v>
      </c>
      <c r="BL358">
        <v>0</v>
      </c>
      <c r="BM358">
        <v>0</v>
      </c>
      <c r="BN358">
        <v>0</v>
      </c>
      <c r="BO358">
        <v>0</v>
      </c>
      <c r="BP358">
        <v>0</v>
      </c>
      <c r="BQ358">
        <v>0</v>
      </c>
      <c r="BR358">
        <v>0</v>
      </c>
      <c r="BS358">
        <v>0</v>
      </c>
      <c r="BT358">
        <v>0</v>
      </c>
      <c r="BU358">
        <v>0</v>
      </c>
      <c r="BV358">
        <v>0</v>
      </c>
      <c r="BW358">
        <v>0</v>
      </c>
      <c r="CV358">
        <v>0</v>
      </c>
      <c r="CW358">
        <v>0</v>
      </c>
      <c r="CX358">
        <f>ROUND(Y358*Source!I191,7)</f>
        <v>0</v>
      </c>
      <c r="CY358">
        <f>AA358</f>
        <v>52029.73</v>
      </c>
      <c r="CZ358">
        <f>AE358</f>
        <v>70310.45</v>
      </c>
      <c r="DA358">
        <f>AI358</f>
        <v>0.74</v>
      </c>
      <c r="DB358">
        <f t="shared" si="112"/>
        <v>0</v>
      </c>
      <c r="DC358">
        <f t="shared" si="113"/>
        <v>0</v>
      </c>
      <c r="DD358" t="s">
        <v>3</v>
      </c>
      <c r="DE358" t="s">
        <v>3</v>
      </c>
      <c r="DF358">
        <f>ROUND(ROUND(AE358*AI358,2)*CX358,2)</f>
        <v>0</v>
      </c>
      <c r="DG358">
        <f t="shared" si="119"/>
        <v>0</v>
      </c>
      <c r="DH358">
        <f t="shared" si="115"/>
        <v>0</v>
      </c>
      <c r="DI358">
        <f t="shared" si="116"/>
        <v>0</v>
      </c>
      <c r="DJ358">
        <f>DF358</f>
        <v>0</v>
      </c>
      <c r="DK358">
        <v>0</v>
      </c>
      <c r="DL358" t="s">
        <v>3</v>
      </c>
      <c r="DM358">
        <v>0</v>
      </c>
      <c r="DN358" t="s">
        <v>3</v>
      </c>
      <c r="DO358">
        <v>0</v>
      </c>
    </row>
    <row r="359" spans="1:119" x14ac:dyDescent="0.2">
      <c r="A359">
        <f>ROW(Source!A191)</f>
        <v>191</v>
      </c>
      <c r="B359">
        <v>85057682</v>
      </c>
      <c r="C359">
        <v>85061408</v>
      </c>
      <c r="D359">
        <v>83870516</v>
      </c>
      <c r="E359">
        <v>1</v>
      </c>
      <c r="F359">
        <v>1</v>
      </c>
      <c r="G359">
        <v>1</v>
      </c>
      <c r="H359">
        <v>3</v>
      </c>
      <c r="I359" t="s">
        <v>682</v>
      </c>
      <c r="J359" t="s">
        <v>683</v>
      </c>
      <c r="K359" t="s">
        <v>684</v>
      </c>
      <c r="L359">
        <v>1346</v>
      </c>
      <c r="N359">
        <v>1009</v>
      </c>
      <c r="O359" t="s">
        <v>86</v>
      </c>
      <c r="P359" t="s">
        <v>86</v>
      </c>
      <c r="Q359">
        <v>1</v>
      </c>
      <c r="W359">
        <v>0</v>
      </c>
      <c r="X359">
        <v>291254868</v>
      </c>
      <c r="Y359">
        <f t="shared" si="111"/>
        <v>0</v>
      </c>
      <c r="AA359">
        <v>115.03</v>
      </c>
      <c r="AB359">
        <v>0</v>
      </c>
      <c r="AC359">
        <v>0</v>
      </c>
      <c r="AD359">
        <v>0</v>
      </c>
      <c r="AE359">
        <v>79.88</v>
      </c>
      <c r="AF359">
        <v>0</v>
      </c>
      <c r="AG359">
        <v>0</v>
      </c>
      <c r="AH359">
        <v>0</v>
      </c>
      <c r="AI359">
        <v>1.44</v>
      </c>
      <c r="AJ359">
        <v>1</v>
      </c>
      <c r="AK359">
        <v>1</v>
      </c>
      <c r="AL359">
        <v>1</v>
      </c>
      <c r="AM359">
        <v>2</v>
      </c>
      <c r="AN359">
        <v>0</v>
      </c>
      <c r="AO359">
        <v>0</v>
      </c>
      <c r="AP359">
        <v>1</v>
      </c>
      <c r="AQ359">
        <v>1</v>
      </c>
      <c r="AR359">
        <v>0</v>
      </c>
      <c r="AS359" t="s">
        <v>3</v>
      </c>
      <c r="AT359">
        <v>0</v>
      </c>
      <c r="AU359" t="s">
        <v>3</v>
      </c>
      <c r="AV359">
        <v>0</v>
      </c>
      <c r="AW359">
        <v>2</v>
      </c>
      <c r="AX359">
        <v>85061424</v>
      </c>
      <c r="AY359">
        <v>1</v>
      </c>
      <c r="AZ359">
        <v>6144</v>
      </c>
      <c r="BA359">
        <v>359</v>
      </c>
      <c r="BB359">
        <v>1</v>
      </c>
      <c r="BC359">
        <v>0</v>
      </c>
      <c r="BD359">
        <v>0</v>
      </c>
      <c r="BE359">
        <v>0</v>
      </c>
      <c r="BF359">
        <v>0</v>
      </c>
      <c r="BG359">
        <v>0</v>
      </c>
      <c r="BH359">
        <v>0</v>
      </c>
      <c r="BI359">
        <v>0</v>
      </c>
      <c r="BJ359">
        <v>0</v>
      </c>
      <c r="BK359">
        <v>0</v>
      </c>
      <c r="BL359">
        <v>0</v>
      </c>
      <c r="BM359">
        <v>0</v>
      </c>
      <c r="BN359">
        <v>0</v>
      </c>
      <c r="BO359">
        <v>0</v>
      </c>
      <c r="BP359">
        <v>0</v>
      </c>
      <c r="BQ359">
        <v>0</v>
      </c>
      <c r="BR359">
        <v>0</v>
      </c>
      <c r="BS359">
        <v>0</v>
      </c>
      <c r="BT359">
        <v>0</v>
      </c>
      <c r="BU359">
        <v>0</v>
      </c>
      <c r="BV359">
        <v>0</v>
      </c>
      <c r="BW359">
        <v>0</v>
      </c>
      <c r="CV359">
        <v>0</v>
      </c>
      <c r="CW359">
        <v>0</v>
      </c>
      <c r="CX359">
        <f>ROUND(Y359*Source!I191,7)</f>
        <v>0</v>
      </c>
      <c r="CY359">
        <f>AA359</f>
        <v>115.03</v>
      </c>
      <c r="CZ359">
        <f>AE359</f>
        <v>79.88</v>
      </c>
      <c r="DA359">
        <f>AI359</f>
        <v>1.44</v>
      </c>
      <c r="DB359">
        <f t="shared" si="112"/>
        <v>0</v>
      </c>
      <c r="DC359">
        <f t="shared" si="113"/>
        <v>0</v>
      </c>
      <c r="DD359" t="s">
        <v>3</v>
      </c>
      <c r="DE359" t="s">
        <v>3</v>
      </c>
      <c r="DF359">
        <f>ROUND(ROUND(AE359*AI359,2)*CX359,2)</f>
        <v>0</v>
      </c>
      <c r="DG359">
        <f t="shared" si="119"/>
        <v>0</v>
      </c>
      <c r="DH359">
        <f t="shared" si="115"/>
        <v>0</v>
      </c>
      <c r="DI359">
        <f t="shared" si="116"/>
        <v>0</v>
      </c>
      <c r="DJ359">
        <f>DF359</f>
        <v>0</v>
      </c>
      <c r="DK359">
        <v>0</v>
      </c>
      <c r="DL359" t="s">
        <v>3</v>
      </c>
      <c r="DM359">
        <v>0</v>
      </c>
      <c r="DN359" t="s">
        <v>3</v>
      </c>
      <c r="DO359">
        <v>0</v>
      </c>
    </row>
    <row r="360" spans="1:119" x14ac:dyDescent="0.2">
      <c r="A360">
        <f>ROW(Source!A191)</f>
        <v>191</v>
      </c>
      <c r="B360">
        <v>85057682</v>
      </c>
      <c r="C360">
        <v>85061408</v>
      </c>
      <c r="D360">
        <v>83881219</v>
      </c>
      <c r="E360">
        <v>1</v>
      </c>
      <c r="F360">
        <v>1</v>
      </c>
      <c r="G360">
        <v>1</v>
      </c>
      <c r="H360">
        <v>3</v>
      </c>
      <c r="I360" t="s">
        <v>196</v>
      </c>
      <c r="J360" t="s">
        <v>198</v>
      </c>
      <c r="K360" t="s">
        <v>197</v>
      </c>
      <c r="L360">
        <v>1425</v>
      </c>
      <c r="N360">
        <v>1013</v>
      </c>
      <c r="O360" t="s">
        <v>191</v>
      </c>
      <c r="P360" t="s">
        <v>191</v>
      </c>
      <c r="Q360">
        <v>1</v>
      </c>
      <c r="W360">
        <v>0</v>
      </c>
      <c r="X360">
        <v>-568563229</v>
      </c>
      <c r="Y360">
        <f t="shared" si="111"/>
        <v>-1.02</v>
      </c>
      <c r="AA360">
        <v>1022.02</v>
      </c>
      <c r="AB360">
        <v>0</v>
      </c>
      <c r="AC360">
        <v>0</v>
      </c>
      <c r="AD360">
        <v>0</v>
      </c>
      <c r="AE360">
        <v>896.51</v>
      </c>
      <c r="AF360">
        <v>0</v>
      </c>
      <c r="AG360">
        <v>0</v>
      </c>
      <c r="AH360">
        <v>0</v>
      </c>
      <c r="AI360">
        <v>1.1399999999999999</v>
      </c>
      <c r="AJ360">
        <v>1</v>
      </c>
      <c r="AK360">
        <v>1</v>
      </c>
      <c r="AL360">
        <v>1</v>
      </c>
      <c r="AM360">
        <v>2</v>
      </c>
      <c r="AN360">
        <v>0</v>
      </c>
      <c r="AO360">
        <v>0</v>
      </c>
      <c r="AP360">
        <v>1</v>
      </c>
      <c r="AQ360">
        <v>0</v>
      </c>
      <c r="AR360">
        <v>0</v>
      </c>
      <c r="AS360" t="s">
        <v>3</v>
      </c>
      <c r="AT360">
        <v>-1.02</v>
      </c>
      <c r="AU360" t="s">
        <v>3</v>
      </c>
      <c r="AV360">
        <v>0</v>
      </c>
      <c r="AW360">
        <v>2</v>
      </c>
      <c r="AX360">
        <v>85061425</v>
      </c>
      <c r="AY360">
        <v>1</v>
      </c>
      <c r="AZ360">
        <v>6144</v>
      </c>
      <c r="BA360">
        <v>360</v>
      </c>
      <c r="BB360">
        <v>0</v>
      </c>
      <c r="BC360">
        <v>0</v>
      </c>
      <c r="BD360">
        <v>0</v>
      </c>
      <c r="BE360">
        <v>0</v>
      </c>
      <c r="BF360">
        <v>0</v>
      </c>
      <c r="BG360">
        <v>0</v>
      </c>
      <c r="BH360">
        <v>0</v>
      </c>
      <c r="BI360">
        <v>0</v>
      </c>
      <c r="BJ360">
        <v>0</v>
      </c>
      <c r="BK360">
        <v>0</v>
      </c>
      <c r="BL360">
        <v>0</v>
      </c>
      <c r="BM360">
        <v>0</v>
      </c>
      <c r="BN360">
        <v>0</v>
      </c>
      <c r="BO360">
        <v>0</v>
      </c>
      <c r="BP360">
        <v>0</v>
      </c>
      <c r="BQ360">
        <v>0</v>
      </c>
      <c r="BR360">
        <v>0</v>
      </c>
      <c r="BS360">
        <v>0</v>
      </c>
      <c r="BT360">
        <v>0</v>
      </c>
      <c r="BU360">
        <v>0</v>
      </c>
      <c r="BV360">
        <v>0</v>
      </c>
      <c r="BW360">
        <v>0</v>
      </c>
      <c r="CV360">
        <v>0</v>
      </c>
      <c r="CW360">
        <v>0</v>
      </c>
      <c r="CX360">
        <f>ROUND(Y360*Source!I191,7)</f>
        <v>0</v>
      </c>
      <c r="CY360">
        <f>AA360</f>
        <v>1022.02</v>
      </c>
      <c r="CZ360">
        <f>AE360</f>
        <v>896.51</v>
      </c>
      <c r="DA360">
        <f>AI360</f>
        <v>1.1399999999999999</v>
      </c>
      <c r="DB360">
        <f t="shared" si="112"/>
        <v>-914.44</v>
      </c>
      <c r="DC360">
        <f t="shared" si="113"/>
        <v>0</v>
      </c>
      <c r="DD360" t="s">
        <v>3</v>
      </c>
      <c r="DE360" t="s">
        <v>3</v>
      </c>
      <c r="DF360">
        <f>ROUND(ROUND(AE360*AI360,2)*CX360,2)</f>
        <v>0</v>
      </c>
      <c r="DG360">
        <f t="shared" si="119"/>
        <v>0</v>
      </c>
      <c r="DH360">
        <f t="shared" si="115"/>
        <v>0</v>
      </c>
      <c r="DI360">
        <f t="shared" si="116"/>
        <v>0</v>
      </c>
      <c r="DJ360">
        <f>DF360</f>
        <v>0</v>
      </c>
      <c r="DK360">
        <v>0</v>
      </c>
      <c r="DL360" t="s">
        <v>3</v>
      </c>
      <c r="DM360">
        <v>0</v>
      </c>
      <c r="DN360" t="s">
        <v>3</v>
      </c>
      <c r="DO360">
        <v>0</v>
      </c>
    </row>
    <row r="361" spans="1:119" x14ac:dyDescent="0.2">
      <c r="A361">
        <f>ROW(Source!A191)</f>
        <v>191</v>
      </c>
      <c r="B361">
        <v>85057682</v>
      </c>
      <c r="C361">
        <v>85061408</v>
      </c>
      <c r="D361">
        <v>83783523</v>
      </c>
      <c r="E361">
        <v>117</v>
      </c>
      <c r="F361">
        <v>1</v>
      </c>
      <c r="G361">
        <v>1</v>
      </c>
      <c r="H361">
        <v>3</v>
      </c>
      <c r="I361" t="s">
        <v>150</v>
      </c>
      <c r="J361" t="s">
        <v>3</v>
      </c>
      <c r="K361" t="s">
        <v>151</v>
      </c>
      <c r="L361">
        <v>3277935</v>
      </c>
      <c r="N361">
        <v>1013</v>
      </c>
      <c r="O361" t="s">
        <v>152</v>
      </c>
      <c r="P361" t="s">
        <v>152</v>
      </c>
      <c r="Q361">
        <v>1</v>
      </c>
      <c r="W361">
        <v>0</v>
      </c>
      <c r="X361">
        <v>274903907</v>
      </c>
      <c r="Y361">
        <f t="shared" si="111"/>
        <v>2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0</v>
      </c>
      <c r="AH361">
        <v>0</v>
      </c>
      <c r="AI361">
        <v>1</v>
      </c>
      <c r="AJ361">
        <v>1</v>
      </c>
      <c r="AK361">
        <v>1</v>
      </c>
      <c r="AL361">
        <v>1</v>
      </c>
      <c r="AM361">
        <v>0</v>
      </c>
      <c r="AN361">
        <v>0</v>
      </c>
      <c r="AO361">
        <v>0</v>
      </c>
      <c r="AP361">
        <v>0</v>
      </c>
      <c r="AQ361">
        <v>0</v>
      </c>
      <c r="AR361">
        <v>0</v>
      </c>
      <c r="AS361" t="s">
        <v>3</v>
      </c>
      <c r="AT361">
        <v>2</v>
      </c>
      <c r="AU361" t="s">
        <v>3</v>
      </c>
      <c r="AV361">
        <v>0</v>
      </c>
      <c r="AW361">
        <v>2</v>
      </c>
      <c r="AX361">
        <v>85061426</v>
      </c>
      <c r="AY361">
        <v>1</v>
      </c>
      <c r="AZ361">
        <v>0</v>
      </c>
      <c r="BA361">
        <v>361</v>
      </c>
      <c r="BB361">
        <v>0</v>
      </c>
      <c r="BC361">
        <v>0</v>
      </c>
      <c r="BD361">
        <v>0</v>
      </c>
      <c r="BE361">
        <v>0</v>
      </c>
      <c r="BF361">
        <v>0</v>
      </c>
      <c r="BG361">
        <v>0</v>
      </c>
      <c r="BH361">
        <v>0</v>
      </c>
      <c r="BI361">
        <v>0</v>
      </c>
      <c r="BJ361">
        <v>0</v>
      </c>
      <c r="BK361">
        <v>0</v>
      </c>
      <c r="BL361">
        <v>0</v>
      </c>
      <c r="BM361">
        <v>0</v>
      </c>
      <c r="BN361">
        <v>0</v>
      </c>
      <c r="BO361">
        <v>0</v>
      </c>
      <c r="BP361">
        <v>0</v>
      </c>
      <c r="BQ361">
        <v>0</v>
      </c>
      <c r="BR361">
        <v>0</v>
      </c>
      <c r="BS361">
        <v>0</v>
      </c>
      <c r="BT361">
        <v>0</v>
      </c>
      <c r="BU361">
        <v>0</v>
      </c>
      <c r="BV361">
        <v>0</v>
      </c>
      <c r="BW361">
        <v>0</v>
      </c>
      <c r="CV361">
        <v>0</v>
      </c>
      <c r="CW361">
        <v>0</v>
      </c>
      <c r="CX361">
        <f>ROUND(Y361*Source!I191,7)</f>
        <v>0</v>
      </c>
      <c r="CY361">
        <f>AA361</f>
        <v>0</v>
      </c>
      <c r="CZ361">
        <f>AE361</f>
        <v>0</v>
      </c>
      <c r="DA361">
        <f>AI361</f>
        <v>1</v>
      </c>
      <c r="DB361">
        <f t="shared" si="112"/>
        <v>0</v>
      </c>
      <c r="DC361">
        <f t="shared" si="113"/>
        <v>0</v>
      </c>
      <c r="DD361" t="s">
        <v>3</v>
      </c>
      <c r="DE361" t="s">
        <v>3</v>
      </c>
      <c r="DF361">
        <f t="shared" ref="DF361:DF366" si="120">ROUND(ROUND(AE361,2)*CX361,2)</f>
        <v>0</v>
      </c>
      <c r="DG361">
        <f t="shared" si="119"/>
        <v>0</v>
      </c>
      <c r="DH361">
        <f t="shared" si="115"/>
        <v>0</v>
      </c>
      <c r="DI361">
        <f t="shared" si="116"/>
        <v>0</v>
      </c>
      <c r="DJ361">
        <f>DF361</f>
        <v>0</v>
      </c>
      <c r="DK361">
        <v>0</v>
      </c>
      <c r="DL361" t="s">
        <v>3</v>
      </c>
      <c r="DM361">
        <v>0</v>
      </c>
      <c r="DN361" t="s">
        <v>3</v>
      </c>
      <c r="DO361">
        <v>0</v>
      </c>
    </row>
    <row r="362" spans="1:119" x14ac:dyDescent="0.2">
      <c r="A362">
        <f>ROW(Source!A192)</f>
        <v>192</v>
      </c>
      <c r="B362">
        <v>85057623</v>
      </c>
      <c r="C362">
        <v>85061408</v>
      </c>
      <c r="D362">
        <v>83777519</v>
      </c>
      <c r="E362">
        <v>117</v>
      </c>
      <c r="F362">
        <v>1</v>
      </c>
      <c r="G362">
        <v>1</v>
      </c>
      <c r="H362">
        <v>1</v>
      </c>
      <c r="I362" t="s">
        <v>716</v>
      </c>
      <c r="J362" t="s">
        <v>3</v>
      </c>
      <c r="K362" t="s">
        <v>717</v>
      </c>
      <c r="L362">
        <v>1191</v>
      </c>
      <c r="N362">
        <v>1013</v>
      </c>
      <c r="O362" t="s">
        <v>593</v>
      </c>
      <c r="P362" t="s">
        <v>593</v>
      </c>
      <c r="Q362">
        <v>1</v>
      </c>
      <c r="W362">
        <v>0</v>
      </c>
      <c r="X362">
        <v>888410196</v>
      </c>
      <c r="Y362">
        <f t="shared" si="111"/>
        <v>41.2</v>
      </c>
      <c r="AA362">
        <v>0</v>
      </c>
      <c r="AB362">
        <v>0</v>
      </c>
      <c r="AC362">
        <v>0</v>
      </c>
      <c r="AD362">
        <v>811.79</v>
      </c>
      <c r="AE362">
        <v>0</v>
      </c>
      <c r="AF362">
        <v>0</v>
      </c>
      <c r="AG362">
        <v>0</v>
      </c>
      <c r="AH362">
        <v>811.79</v>
      </c>
      <c r="AI362">
        <v>1</v>
      </c>
      <c r="AJ362">
        <v>1</v>
      </c>
      <c r="AK362">
        <v>1</v>
      </c>
      <c r="AL362">
        <v>1</v>
      </c>
      <c r="AM362">
        <v>-2</v>
      </c>
      <c r="AN362">
        <v>0</v>
      </c>
      <c r="AO362">
        <v>0</v>
      </c>
      <c r="AP362">
        <v>1</v>
      </c>
      <c r="AQ362">
        <v>1</v>
      </c>
      <c r="AR362">
        <v>0</v>
      </c>
      <c r="AS362" t="s">
        <v>3</v>
      </c>
      <c r="AT362">
        <v>41.2</v>
      </c>
      <c r="AU362" t="s">
        <v>3</v>
      </c>
      <c r="AV362">
        <v>1</v>
      </c>
      <c r="AW362">
        <v>2</v>
      </c>
      <c r="AX362">
        <v>85061418</v>
      </c>
      <c r="AY362">
        <v>1</v>
      </c>
      <c r="AZ362">
        <v>0</v>
      </c>
      <c r="BA362">
        <v>362</v>
      </c>
      <c r="BB362">
        <v>1</v>
      </c>
      <c r="BC362">
        <v>0</v>
      </c>
      <c r="BD362">
        <v>0</v>
      </c>
      <c r="BE362">
        <v>0</v>
      </c>
      <c r="BF362">
        <v>0</v>
      </c>
      <c r="BG362">
        <v>0</v>
      </c>
      <c r="BH362">
        <v>0</v>
      </c>
      <c r="BI362">
        <v>0</v>
      </c>
      <c r="BJ362">
        <v>0</v>
      </c>
      <c r="BK362">
        <v>0</v>
      </c>
      <c r="BL362">
        <v>0</v>
      </c>
      <c r="BM362">
        <v>33445.748</v>
      </c>
      <c r="BN362">
        <v>41.2</v>
      </c>
      <c r="BO362">
        <v>0</v>
      </c>
      <c r="BP362">
        <v>1</v>
      </c>
      <c r="BQ362">
        <v>0</v>
      </c>
      <c r="BR362">
        <v>0</v>
      </c>
      <c r="BS362">
        <v>0</v>
      </c>
      <c r="BT362">
        <v>33445.748</v>
      </c>
      <c r="BU362">
        <v>41.2</v>
      </c>
      <c r="BV362">
        <v>0</v>
      </c>
      <c r="BW362">
        <v>1</v>
      </c>
      <c r="CU362">
        <f>ROUND(AT362*Source!I192*AH362*AL362,2)</f>
        <v>0</v>
      </c>
      <c r="CV362">
        <f>ROUND(Y362*Source!I192,7)</f>
        <v>0</v>
      </c>
      <c r="CW362">
        <v>0</v>
      </c>
      <c r="CX362">
        <f>ROUND(Y362*Source!I192,7)</f>
        <v>0</v>
      </c>
      <c r="CY362">
        <f>AD362</f>
        <v>811.79</v>
      </c>
      <c r="CZ362">
        <f>AH362</f>
        <v>811.79</v>
      </c>
      <c r="DA362">
        <f>AL362</f>
        <v>1</v>
      </c>
      <c r="DB362">
        <f t="shared" si="112"/>
        <v>33445.75</v>
      </c>
      <c r="DC362">
        <f t="shared" si="113"/>
        <v>0</v>
      </c>
      <c r="DD362" t="s">
        <v>3</v>
      </c>
      <c r="DE362" t="s">
        <v>3</v>
      </c>
      <c r="DF362">
        <f t="shared" si="120"/>
        <v>0</v>
      </c>
      <c r="DG362">
        <f t="shared" si="119"/>
        <v>0</v>
      </c>
      <c r="DH362">
        <f t="shared" si="115"/>
        <v>0</v>
      </c>
      <c r="DI362">
        <f t="shared" si="116"/>
        <v>0</v>
      </c>
      <c r="DJ362">
        <f>DI362</f>
        <v>0</v>
      </c>
      <c r="DK362">
        <v>1</v>
      </c>
      <c r="DL362" t="s">
        <v>3</v>
      </c>
      <c r="DM362">
        <v>0</v>
      </c>
      <c r="DN362" t="s">
        <v>3</v>
      </c>
      <c r="DO362">
        <v>0</v>
      </c>
    </row>
    <row r="363" spans="1:119" x14ac:dyDescent="0.2">
      <c r="A363">
        <f>ROW(Source!A192)</f>
        <v>192</v>
      </c>
      <c r="B363">
        <v>85057623</v>
      </c>
      <c r="C363">
        <v>85061408</v>
      </c>
      <c r="D363">
        <v>83777689</v>
      </c>
      <c r="E363">
        <v>117</v>
      </c>
      <c r="F363">
        <v>1</v>
      </c>
      <c r="G363">
        <v>1</v>
      </c>
      <c r="H363">
        <v>1</v>
      </c>
      <c r="I363" t="s">
        <v>601</v>
      </c>
      <c r="J363" t="s">
        <v>3</v>
      </c>
      <c r="K363" t="s">
        <v>602</v>
      </c>
      <c r="L363">
        <v>1191</v>
      </c>
      <c r="N363">
        <v>1013</v>
      </c>
      <c r="O363" t="s">
        <v>593</v>
      </c>
      <c r="P363" t="s">
        <v>593</v>
      </c>
      <c r="Q363">
        <v>1</v>
      </c>
      <c r="W363">
        <v>0</v>
      </c>
      <c r="X363">
        <v>-1417349443</v>
      </c>
      <c r="Y363">
        <f t="shared" si="111"/>
        <v>0.2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v>0</v>
      </c>
      <c r="AG363">
        <v>0</v>
      </c>
      <c r="AH363">
        <v>0</v>
      </c>
      <c r="AI363">
        <v>1</v>
      </c>
      <c r="AJ363">
        <v>1</v>
      </c>
      <c r="AK363">
        <v>1</v>
      </c>
      <c r="AL363">
        <v>1</v>
      </c>
      <c r="AM363">
        <v>-2</v>
      </c>
      <c r="AN363">
        <v>0</v>
      </c>
      <c r="AO363">
        <v>0</v>
      </c>
      <c r="AP363">
        <v>1</v>
      </c>
      <c r="AQ363">
        <v>1</v>
      </c>
      <c r="AR363">
        <v>0</v>
      </c>
      <c r="AS363" t="s">
        <v>3</v>
      </c>
      <c r="AT363">
        <v>0.2</v>
      </c>
      <c r="AU363" t="s">
        <v>3</v>
      </c>
      <c r="AV363">
        <v>2</v>
      </c>
      <c r="AW363">
        <v>2</v>
      </c>
      <c r="AX363">
        <v>85061419</v>
      </c>
      <c r="AY363">
        <v>1</v>
      </c>
      <c r="AZ363">
        <v>0</v>
      </c>
      <c r="BA363">
        <v>363</v>
      </c>
      <c r="BB363">
        <v>1</v>
      </c>
      <c r="BC363">
        <v>0</v>
      </c>
      <c r="BD363">
        <v>0</v>
      </c>
      <c r="BE363">
        <v>0</v>
      </c>
      <c r="BF363">
        <v>0</v>
      </c>
      <c r="BG363">
        <v>0</v>
      </c>
      <c r="BH363">
        <v>0</v>
      </c>
      <c r="BI363">
        <v>0</v>
      </c>
      <c r="BJ363">
        <v>0</v>
      </c>
      <c r="BK363">
        <v>0</v>
      </c>
      <c r="BL363">
        <v>0</v>
      </c>
      <c r="BM363">
        <v>0</v>
      </c>
      <c r="BN363">
        <v>0</v>
      </c>
      <c r="BO363">
        <v>0</v>
      </c>
      <c r="BP363">
        <v>0</v>
      </c>
      <c r="BQ363">
        <v>0</v>
      </c>
      <c r="BR363">
        <v>0</v>
      </c>
      <c r="BS363">
        <v>0</v>
      </c>
      <c r="BT363">
        <v>0</v>
      </c>
      <c r="BU363">
        <v>0</v>
      </c>
      <c r="BV363">
        <v>0</v>
      </c>
      <c r="BW363">
        <v>0</v>
      </c>
      <c r="CV363">
        <v>0</v>
      </c>
      <c r="CW363">
        <v>0</v>
      </c>
      <c r="CX363">
        <f>ROUND(Y363*Source!I192,7)</f>
        <v>0</v>
      </c>
      <c r="CY363">
        <f>AD363</f>
        <v>0</v>
      </c>
      <c r="CZ363">
        <f>AH363</f>
        <v>0</v>
      </c>
      <c r="DA363">
        <f>AL363</f>
        <v>1</v>
      </c>
      <c r="DB363">
        <f t="shared" si="112"/>
        <v>0</v>
      </c>
      <c r="DC363">
        <f t="shared" si="113"/>
        <v>0</v>
      </c>
      <c r="DD363" t="s">
        <v>3</v>
      </c>
      <c r="DE363" t="s">
        <v>3</v>
      </c>
      <c r="DF363">
        <f t="shared" si="120"/>
        <v>0</v>
      </c>
      <c r="DG363">
        <f t="shared" si="119"/>
        <v>0</v>
      </c>
      <c r="DH363">
        <f t="shared" si="115"/>
        <v>0</v>
      </c>
      <c r="DI363">
        <f t="shared" si="116"/>
        <v>0</v>
      </c>
      <c r="DJ363">
        <f>DI363</f>
        <v>0</v>
      </c>
      <c r="DK363">
        <v>0</v>
      </c>
      <c r="DL363" t="s">
        <v>3</v>
      </c>
      <c r="DM363">
        <v>0</v>
      </c>
      <c r="DN363" t="s">
        <v>3</v>
      </c>
      <c r="DO363">
        <v>0</v>
      </c>
    </row>
    <row r="364" spans="1:119" x14ac:dyDescent="0.2">
      <c r="A364">
        <f>ROW(Source!A192)</f>
        <v>192</v>
      </c>
      <c r="B364">
        <v>85057623</v>
      </c>
      <c r="C364">
        <v>85061408</v>
      </c>
      <c r="D364">
        <v>83784178</v>
      </c>
      <c r="E364">
        <v>1</v>
      </c>
      <c r="F364">
        <v>1</v>
      </c>
      <c r="G364">
        <v>1</v>
      </c>
      <c r="H364">
        <v>2</v>
      </c>
      <c r="I364" t="s">
        <v>621</v>
      </c>
      <c r="J364" t="s">
        <v>622</v>
      </c>
      <c r="K364" t="s">
        <v>623</v>
      </c>
      <c r="L364">
        <v>1368</v>
      </c>
      <c r="N364">
        <v>1011</v>
      </c>
      <c r="O364" t="s">
        <v>606</v>
      </c>
      <c r="P364" t="s">
        <v>606</v>
      </c>
      <c r="Q364">
        <v>1</v>
      </c>
      <c r="W364">
        <v>0</v>
      </c>
      <c r="X364">
        <v>639918019</v>
      </c>
      <c r="Y364">
        <f t="shared" si="111"/>
        <v>0.1</v>
      </c>
      <c r="AA364">
        <v>0</v>
      </c>
      <c r="AB364">
        <v>1626.29</v>
      </c>
      <c r="AC364">
        <v>1090.46</v>
      </c>
      <c r="AD364">
        <v>0</v>
      </c>
      <c r="AE364">
        <v>0</v>
      </c>
      <c r="AF364">
        <v>1626.29</v>
      </c>
      <c r="AG364">
        <v>1090.46</v>
      </c>
      <c r="AH364">
        <v>0</v>
      </c>
      <c r="AI364">
        <v>1</v>
      </c>
      <c r="AJ364">
        <v>1</v>
      </c>
      <c r="AK364">
        <v>1</v>
      </c>
      <c r="AL364">
        <v>1</v>
      </c>
      <c r="AM364">
        <v>-2</v>
      </c>
      <c r="AN364">
        <v>0</v>
      </c>
      <c r="AO364">
        <v>0</v>
      </c>
      <c r="AP364">
        <v>1</v>
      </c>
      <c r="AQ364">
        <v>1</v>
      </c>
      <c r="AR364">
        <v>0</v>
      </c>
      <c r="AS364" t="s">
        <v>3</v>
      </c>
      <c r="AT364">
        <v>0.1</v>
      </c>
      <c r="AU364" t="s">
        <v>3</v>
      </c>
      <c r="AV364">
        <v>1</v>
      </c>
      <c r="AW364">
        <v>2</v>
      </c>
      <c r="AX364">
        <v>85061420</v>
      </c>
      <c r="AY364">
        <v>1</v>
      </c>
      <c r="AZ364">
        <v>0</v>
      </c>
      <c r="BA364">
        <v>364</v>
      </c>
      <c r="BB364">
        <v>1</v>
      </c>
      <c r="BC364">
        <v>0</v>
      </c>
      <c r="BD364">
        <v>0</v>
      </c>
      <c r="BE364">
        <v>0</v>
      </c>
      <c r="BF364">
        <v>0</v>
      </c>
      <c r="BG364">
        <v>0</v>
      </c>
      <c r="BH364">
        <v>0</v>
      </c>
      <c r="BI364">
        <v>0</v>
      </c>
      <c r="BJ364">
        <v>0</v>
      </c>
      <c r="BK364">
        <v>162.62900000000002</v>
      </c>
      <c r="BL364">
        <v>109.04600000000001</v>
      </c>
      <c r="BM364">
        <v>0</v>
      </c>
      <c r="BN364">
        <v>0</v>
      </c>
      <c r="BO364">
        <v>0.1</v>
      </c>
      <c r="BP364">
        <v>1</v>
      </c>
      <c r="BQ364">
        <v>0</v>
      </c>
      <c r="BR364">
        <v>162.62900000000002</v>
      </c>
      <c r="BS364">
        <v>109.04600000000001</v>
      </c>
      <c r="BT364">
        <v>0</v>
      </c>
      <c r="BU364">
        <v>0</v>
      </c>
      <c r="BV364">
        <v>0.1</v>
      </c>
      <c r="BW364">
        <v>1</v>
      </c>
      <c r="CV364">
        <v>0</v>
      </c>
      <c r="CW364">
        <f>ROUND(Y364*Source!I192*DO364,7)</f>
        <v>0</v>
      </c>
      <c r="CX364">
        <f>ROUND(Y364*Source!I192,7)</f>
        <v>0</v>
      </c>
      <c r="CY364">
        <f>AB364</f>
        <v>1626.29</v>
      </c>
      <c r="CZ364">
        <f>AF364</f>
        <v>1626.29</v>
      </c>
      <c r="DA364">
        <f>AJ364</f>
        <v>1</v>
      </c>
      <c r="DB364">
        <f t="shared" si="112"/>
        <v>162.63</v>
      </c>
      <c r="DC364">
        <f t="shared" si="113"/>
        <v>109.05</v>
      </c>
      <c r="DD364" t="s">
        <v>3</v>
      </c>
      <c r="DE364" t="s">
        <v>3</v>
      </c>
      <c r="DF364">
        <f t="shared" si="120"/>
        <v>0</v>
      </c>
      <c r="DG364">
        <f t="shared" si="119"/>
        <v>0</v>
      </c>
      <c r="DH364">
        <f t="shared" si="115"/>
        <v>0</v>
      </c>
      <c r="DI364">
        <f t="shared" si="116"/>
        <v>0</v>
      </c>
      <c r="DJ364">
        <f>DG364+DH364</f>
        <v>0</v>
      </c>
      <c r="DK364">
        <v>1</v>
      </c>
      <c r="DL364" t="s">
        <v>607</v>
      </c>
      <c r="DM364">
        <v>6</v>
      </c>
      <c r="DN364" t="s">
        <v>593</v>
      </c>
      <c r="DO364">
        <v>1</v>
      </c>
    </row>
    <row r="365" spans="1:119" x14ac:dyDescent="0.2">
      <c r="A365">
        <f>ROW(Source!A192)</f>
        <v>192</v>
      </c>
      <c r="B365">
        <v>85057623</v>
      </c>
      <c r="C365">
        <v>85061408</v>
      </c>
      <c r="D365">
        <v>83785072</v>
      </c>
      <c r="E365">
        <v>1</v>
      </c>
      <c r="F365">
        <v>1</v>
      </c>
      <c r="G365">
        <v>1</v>
      </c>
      <c r="H365">
        <v>2</v>
      </c>
      <c r="I365" t="s">
        <v>634</v>
      </c>
      <c r="J365" t="s">
        <v>635</v>
      </c>
      <c r="K365" t="s">
        <v>636</v>
      </c>
      <c r="L365">
        <v>1368</v>
      </c>
      <c r="N365">
        <v>1011</v>
      </c>
      <c r="O365" t="s">
        <v>606</v>
      </c>
      <c r="P365" t="s">
        <v>606</v>
      </c>
      <c r="Q365">
        <v>1</v>
      </c>
      <c r="W365">
        <v>0</v>
      </c>
      <c r="X365">
        <v>-849950259</v>
      </c>
      <c r="Y365">
        <f t="shared" si="111"/>
        <v>0.1</v>
      </c>
      <c r="AA365">
        <v>0</v>
      </c>
      <c r="AB365">
        <v>641.70000000000005</v>
      </c>
      <c r="AC365">
        <v>811.79</v>
      </c>
      <c r="AD365">
        <v>0</v>
      </c>
      <c r="AE365">
        <v>0</v>
      </c>
      <c r="AF365">
        <v>641.70000000000005</v>
      </c>
      <c r="AG365">
        <v>811.79</v>
      </c>
      <c r="AH365">
        <v>0</v>
      </c>
      <c r="AI365">
        <v>1</v>
      </c>
      <c r="AJ365">
        <v>1</v>
      </c>
      <c r="AK365">
        <v>1</v>
      </c>
      <c r="AL365">
        <v>1</v>
      </c>
      <c r="AM365">
        <v>-2</v>
      </c>
      <c r="AN365">
        <v>0</v>
      </c>
      <c r="AO365">
        <v>0</v>
      </c>
      <c r="AP365">
        <v>1</v>
      </c>
      <c r="AQ365">
        <v>1</v>
      </c>
      <c r="AR365">
        <v>0</v>
      </c>
      <c r="AS365" t="s">
        <v>3</v>
      </c>
      <c r="AT365">
        <v>0.1</v>
      </c>
      <c r="AU365" t="s">
        <v>3</v>
      </c>
      <c r="AV365">
        <v>1</v>
      </c>
      <c r="AW365">
        <v>2</v>
      </c>
      <c r="AX365">
        <v>85061421</v>
      </c>
      <c r="AY365">
        <v>1</v>
      </c>
      <c r="AZ365">
        <v>0</v>
      </c>
      <c r="BA365">
        <v>365</v>
      </c>
      <c r="BB365">
        <v>1</v>
      </c>
      <c r="BC365">
        <v>0</v>
      </c>
      <c r="BD365">
        <v>0</v>
      </c>
      <c r="BE365">
        <v>0</v>
      </c>
      <c r="BF365">
        <v>0</v>
      </c>
      <c r="BG365">
        <v>0</v>
      </c>
      <c r="BH365">
        <v>0</v>
      </c>
      <c r="BI365">
        <v>0</v>
      </c>
      <c r="BJ365">
        <v>0</v>
      </c>
      <c r="BK365">
        <v>64.17</v>
      </c>
      <c r="BL365">
        <v>81.179000000000002</v>
      </c>
      <c r="BM365">
        <v>0</v>
      </c>
      <c r="BN365">
        <v>0</v>
      </c>
      <c r="BO365">
        <v>0.1</v>
      </c>
      <c r="BP365">
        <v>1</v>
      </c>
      <c r="BQ365">
        <v>0</v>
      </c>
      <c r="BR365">
        <v>64.17</v>
      </c>
      <c r="BS365">
        <v>81.179000000000002</v>
      </c>
      <c r="BT365">
        <v>0</v>
      </c>
      <c r="BU365">
        <v>0</v>
      </c>
      <c r="BV365">
        <v>0.1</v>
      </c>
      <c r="BW365">
        <v>1</v>
      </c>
      <c r="CV365">
        <v>0</v>
      </c>
      <c r="CW365">
        <f>ROUND(Y365*Source!I192*DO365,7)</f>
        <v>0</v>
      </c>
      <c r="CX365">
        <f>ROUND(Y365*Source!I192,7)</f>
        <v>0</v>
      </c>
      <c r="CY365">
        <f>AB365</f>
        <v>641.70000000000005</v>
      </c>
      <c r="CZ365">
        <f>AF365</f>
        <v>641.70000000000005</v>
      </c>
      <c r="DA365">
        <f>AJ365</f>
        <v>1</v>
      </c>
      <c r="DB365">
        <f t="shared" si="112"/>
        <v>64.17</v>
      </c>
      <c r="DC365">
        <f t="shared" si="113"/>
        <v>81.180000000000007</v>
      </c>
      <c r="DD365" t="s">
        <v>3</v>
      </c>
      <c r="DE365" t="s">
        <v>3</v>
      </c>
      <c r="DF365">
        <f t="shared" si="120"/>
        <v>0</v>
      </c>
      <c r="DG365">
        <f t="shared" si="119"/>
        <v>0</v>
      </c>
      <c r="DH365">
        <f t="shared" si="115"/>
        <v>0</v>
      </c>
      <c r="DI365">
        <f t="shared" si="116"/>
        <v>0</v>
      </c>
      <c r="DJ365">
        <f>DG365+DH365</f>
        <v>0</v>
      </c>
      <c r="DK365">
        <v>1</v>
      </c>
      <c r="DL365" t="s">
        <v>630</v>
      </c>
      <c r="DM365">
        <v>4</v>
      </c>
      <c r="DN365" t="s">
        <v>593</v>
      </c>
      <c r="DO365">
        <v>1</v>
      </c>
    </row>
    <row r="366" spans="1:119" x14ac:dyDescent="0.2">
      <c r="A366">
        <f>ROW(Source!A192)</f>
        <v>192</v>
      </c>
      <c r="B366">
        <v>85057623</v>
      </c>
      <c r="C366">
        <v>85061408</v>
      </c>
      <c r="D366">
        <v>83785268</v>
      </c>
      <c r="E366">
        <v>1</v>
      </c>
      <c r="F366">
        <v>1</v>
      </c>
      <c r="G366">
        <v>1</v>
      </c>
      <c r="H366">
        <v>2</v>
      </c>
      <c r="I366" t="s">
        <v>663</v>
      </c>
      <c r="J366" t="s">
        <v>664</v>
      </c>
      <c r="K366" t="s">
        <v>665</v>
      </c>
      <c r="L366">
        <v>1368</v>
      </c>
      <c r="N366">
        <v>1011</v>
      </c>
      <c r="O366" t="s">
        <v>606</v>
      </c>
      <c r="P366" t="s">
        <v>606</v>
      </c>
      <c r="Q366">
        <v>1</v>
      </c>
      <c r="W366">
        <v>0</v>
      </c>
      <c r="X366">
        <v>303316554</v>
      </c>
      <c r="Y366">
        <f t="shared" si="111"/>
        <v>0</v>
      </c>
      <c r="AA366">
        <v>0</v>
      </c>
      <c r="AB366">
        <v>34.61</v>
      </c>
      <c r="AC366">
        <v>0</v>
      </c>
      <c r="AD366">
        <v>0</v>
      </c>
      <c r="AE366">
        <v>0</v>
      </c>
      <c r="AF366">
        <v>34.61</v>
      </c>
      <c r="AG366">
        <v>0</v>
      </c>
      <c r="AH366">
        <v>0</v>
      </c>
      <c r="AI366">
        <v>1</v>
      </c>
      <c r="AJ366">
        <v>1</v>
      </c>
      <c r="AK366">
        <v>1</v>
      </c>
      <c r="AL366">
        <v>1</v>
      </c>
      <c r="AM366">
        <v>-2</v>
      </c>
      <c r="AN366">
        <v>0</v>
      </c>
      <c r="AO366">
        <v>0</v>
      </c>
      <c r="AP366">
        <v>1</v>
      </c>
      <c r="AQ366">
        <v>1</v>
      </c>
      <c r="AR366">
        <v>0</v>
      </c>
      <c r="AS366" t="s">
        <v>3</v>
      </c>
      <c r="AT366">
        <v>0</v>
      </c>
      <c r="AU366" t="s">
        <v>3</v>
      </c>
      <c r="AV366">
        <v>1</v>
      </c>
      <c r="AW366">
        <v>2</v>
      </c>
      <c r="AX366">
        <v>85061422</v>
      </c>
      <c r="AY366">
        <v>1</v>
      </c>
      <c r="AZ366">
        <v>6144</v>
      </c>
      <c r="BA366">
        <v>366</v>
      </c>
      <c r="BB366">
        <v>1</v>
      </c>
      <c r="BC366">
        <v>0</v>
      </c>
      <c r="BD366">
        <v>0</v>
      </c>
      <c r="BE366">
        <v>0</v>
      </c>
      <c r="BF366">
        <v>0</v>
      </c>
      <c r="BG366">
        <v>0</v>
      </c>
      <c r="BH366">
        <v>0</v>
      </c>
      <c r="BI366">
        <v>0</v>
      </c>
      <c r="BJ366">
        <v>0</v>
      </c>
      <c r="BK366">
        <v>0</v>
      </c>
      <c r="BL366">
        <v>0</v>
      </c>
      <c r="BM366">
        <v>0</v>
      </c>
      <c r="BN366">
        <v>0</v>
      </c>
      <c r="BO366">
        <v>0</v>
      </c>
      <c r="BP366">
        <v>0</v>
      </c>
      <c r="BQ366">
        <v>0</v>
      </c>
      <c r="BR366">
        <v>0</v>
      </c>
      <c r="BS366">
        <v>0</v>
      </c>
      <c r="BT366">
        <v>0</v>
      </c>
      <c r="BU366">
        <v>0</v>
      </c>
      <c r="BV366">
        <v>0</v>
      </c>
      <c r="BW366">
        <v>0</v>
      </c>
      <c r="CV366">
        <v>0</v>
      </c>
      <c r="CW366">
        <f>ROUND(Y366*Source!I192*DO366,7)</f>
        <v>0</v>
      </c>
      <c r="CX366">
        <f>ROUND(Y366*Source!I192,7)</f>
        <v>0</v>
      </c>
      <c r="CY366">
        <f>AB366</f>
        <v>34.61</v>
      </c>
      <c r="CZ366">
        <f>AF366</f>
        <v>34.61</v>
      </c>
      <c r="DA366">
        <f>AJ366</f>
        <v>1</v>
      </c>
      <c r="DB366">
        <f t="shared" si="112"/>
        <v>0</v>
      </c>
      <c r="DC366">
        <f t="shared" si="113"/>
        <v>0</v>
      </c>
      <c r="DD366" t="s">
        <v>3</v>
      </c>
      <c r="DE366" t="s">
        <v>3</v>
      </c>
      <c r="DF366">
        <f t="shared" si="120"/>
        <v>0</v>
      </c>
      <c r="DG366">
        <f t="shared" si="119"/>
        <v>0</v>
      </c>
      <c r="DH366">
        <f t="shared" si="115"/>
        <v>0</v>
      </c>
      <c r="DI366">
        <f t="shared" si="116"/>
        <v>0</v>
      </c>
      <c r="DJ366">
        <f>DG366+DH366</f>
        <v>0</v>
      </c>
      <c r="DK366">
        <v>1</v>
      </c>
      <c r="DL366" t="s">
        <v>3</v>
      </c>
      <c r="DM366">
        <v>0</v>
      </c>
      <c r="DN366" t="s">
        <v>3</v>
      </c>
      <c r="DO366">
        <v>0</v>
      </c>
    </row>
    <row r="367" spans="1:119" x14ac:dyDescent="0.2">
      <c r="A367">
        <f>ROW(Source!A192)</f>
        <v>192</v>
      </c>
      <c r="B367">
        <v>85057623</v>
      </c>
      <c r="C367">
        <v>85061408</v>
      </c>
      <c r="D367">
        <v>83860728</v>
      </c>
      <c r="E367">
        <v>1</v>
      </c>
      <c r="F367">
        <v>1</v>
      </c>
      <c r="G367">
        <v>1</v>
      </c>
      <c r="H367">
        <v>3</v>
      </c>
      <c r="I367" t="s">
        <v>718</v>
      </c>
      <c r="J367" t="s">
        <v>719</v>
      </c>
      <c r="K367" t="s">
        <v>720</v>
      </c>
      <c r="L367">
        <v>1348</v>
      </c>
      <c r="N367">
        <v>1009</v>
      </c>
      <c r="O367" t="s">
        <v>94</v>
      </c>
      <c r="P367" t="s">
        <v>94</v>
      </c>
      <c r="Q367">
        <v>1000</v>
      </c>
      <c r="W367">
        <v>0</v>
      </c>
      <c r="X367">
        <v>-560086148</v>
      </c>
      <c r="Y367">
        <f t="shared" si="111"/>
        <v>0</v>
      </c>
      <c r="AA367">
        <v>52029.73</v>
      </c>
      <c r="AB367">
        <v>0</v>
      </c>
      <c r="AC367">
        <v>0</v>
      </c>
      <c r="AD367">
        <v>0</v>
      </c>
      <c r="AE367">
        <v>70310.45</v>
      </c>
      <c r="AF367">
        <v>0</v>
      </c>
      <c r="AG367">
        <v>0</v>
      </c>
      <c r="AH367">
        <v>0</v>
      </c>
      <c r="AI367">
        <v>0.74</v>
      </c>
      <c r="AJ367">
        <v>1</v>
      </c>
      <c r="AK367">
        <v>1</v>
      </c>
      <c r="AL367">
        <v>1</v>
      </c>
      <c r="AM367">
        <v>2</v>
      </c>
      <c r="AN367">
        <v>0</v>
      </c>
      <c r="AO367">
        <v>0</v>
      </c>
      <c r="AP367">
        <v>1</v>
      </c>
      <c r="AQ367">
        <v>1</v>
      </c>
      <c r="AR367">
        <v>0</v>
      </c>
      <c r="AS367" t="s">
        <v>3</v>
      </c>
      <c r="AT367">
        <v>0</v>
      </c>
      <c r="AU367" t="s">
        <v>3</v>
      </c>
      <c r="AV367">
        <v>0</v>
      </c>
      <c r="AW367">
        <v>2</v>
      </c>
      <c r="AX367">
        <v>85061423</v>
      </c>
      <c r="AY367">
        <v>1</v>
      </c>
      <c r="AZ367">
        <v>6144</v>
      </c>
      <c r="BA367">
        <v>367</v>
      </c>
      <c r="BB367">
        <v>1</v>
      </c>
      <c r="BC367">
        <v>0</v>
      </c>
      <c r="BD367">
        <v>0</v>
      </c>
      <c r="BE367">
        <v>0</v>
      </c>
      <c r="BF367">
        <v>0</v>
      </c>
      <c r="BG367">
        <v>0</v>
      </c>
      <c r="BH367">
        <v>0</v>
      </c>
      <c r="BI367">
        <v>0</v>
      </c>
      <c r="BJ367">
        <v>0</v>
      </c>
      <c r="BK367">
        <v>0</v>
      </c>
      <c r="BL367">
        <v>0</v>
      </c>
      <c r="BM367">
        <v>0</v>
      </c>
      <c r="BN367">
        <v>0</v>
      </c>
      <c r="BO367">
        <v>0</v>
      </c>
      <c r="BP367">
        <v>0</v>
      </c>
      <c r="BQ367">
        <v>0</v>
      </c>
      <c r="BR367">
        <v>0</v>
      </c>
      <c r="BS367">
        <v>0</v>
      </c>
      <c r="BT367">
        <v>0</v>
      </c>
      <c r="BU367">
        <v>0</v>
      </c>
      <c r="BV367">
        <v>0</v>
      </c>
      <c r="BW367">
        <v>0</v>
      </c>
      <c r="CV367">
        <v>0</v>
      </c>
      <c r="CW367">
        <v>0</v>
      </c>
      <c r="CX367">
        <f>ROUND(Y367*Source!I192,7)</f>
        <v>0</v>
      </c>
      <c r="CY367">
        <f>AA367</f>
        <v>52029.73</v>
      </c>
      <c r="CZ367">
        <f>AE367</f>
        <v>70310.45</v>
      </c>
      <c r="DA367">
        <f>AI367</f>
        <v>0.74</v>
      </c>
      <c r="DB367">
        <f t="shared" si="112"/>
        <v>0</v>
      </c>
      <c r="DC367">
        <f t="shared" si="113"/>
        <v>0</v>
      </c>
      <c r="DD367" t="s">
        <v>3</v>
      </c>
      <c r="DE367" t="s">
        <v>3</v>
      </c>
      <c r="DF367">
        <f>ROUND(ROUND(AE367*AI367,2)*CX367,2)</f>
        <v>0</v>
      </c>
      <c r="DG367">
        <f t="shared" si="119"/>
        <v>0</v>
      </c>
      <c r="DH367">
        <f t="shared" si="115"/>
        <v>0</v>
      </c>
      <c r="DI367">
        <f t="shared" si="116"/>
        <v>0</v>
      </c>
      <c r="DJ367">
        <f>DF367</f>
        <v>0</v>
      </c>
      <c r="DK367">
        <v>0</v>
      </c>
      <c r="DL367" t="s">
        <v>3</v>
      </c>
      <c r="DM367">
        <v>0</v>
      </c>
      <c r="DN367" t="s">
        <v>3</v>
      </c>
      <c r="DO367">
        <v>0</v>
      </c>
    </row>
    <row r="368" spans="1:119" x14ac:dyDescent="0.2">
      <c r="A368">
        <f>ROW(Source!A192)</f>
        <v>192</v>
      </c>
      <c r="B368">
        <v>85057623</v>
      </c>
      <c r="C368">
        <v>85061408</v>
      </c>
      <c r="D368">
        <v>83870516</v>
      </c>
      <c r="E368">
        <v>1</v>
      </c>
      <c r="F368">
        <v>1</v>
      </c>
      <c r="G368">
        <v>1</v>
      </c>
      <c r="H368">
        <v>3</v>
      </c>
      <c r="I368" t="s">
        <v>682</v>
      </c>
      <c r="J368" t="s">
        <v>683</v>
      </c>
      <c r="K368" t="s">
        <v>684</v>
      </c>
      <c r="L368">
        <v>1346</v>
      </c>
      <c r="N368">
        <v>1009</v>
      </c>
      <c r="O368" t="s">
        <v>86</v>
      </c>
      <c r="P368" t="s">
        <v>86</v>
      </c>
      <c r="Q368">
        <v>1</v>
      </c>
      <c r="W368">
        <v>0</v>
      </c>
      <c r="X368">
        <v>291254868</v>
      </c>
      <c r="Y368">
        <f t="shared" si="111"/>
        <v>0</v>
      </c>
      <c r="AA368">
        <v>115.03</v>
      </c>
      <c r="AB368">
        <v>0</v>
      </c>
      <c r="AC368">
        <v>0</v>
      </c>
      <c r="AD368">
        <v>0</v>
      </c>
      <c r="AE368">
        <v>79.88</v>
      </c>
      <c r="AF368">
        <v>0</v>
      </c>
      <c r="AG368">
        <v>0</v>
      </c>
      <c r="AH368">
        <v>0</v>
      </c>
      <c r="AI368">
        <v>1.44</v>
      </c>
      <c r="AJ368">
        <v>1</v>
      </c>
      <c r="AK368">
        <v>1</v>
      </c>
      <c r="AL368">
        <v>1</v>
      </c>
      <c r="AM368">
        <v>2</v>
      </c>
      <c r="AN368">
        <v>0</v>
      </c>
      <c r="AO368">
        <v>0</v>
      </c>
      <c r="AP368">
        <v>1</v>
      </c>
      <c r="AQ368">
        <v>1</v>
      </c>
      <c r="AR368">
        <v>0</v>
      </c>
      <c r="AS368" t="s">
        <v>3</v>
      </c>
      <c r="AT368">
        <v>0</v>
      </c>
      <c r="AU368" t="s">
        <v>3</v>
      </c>
      <c r="AV368">
        <v>0</v>
      </c>
      <c r="AW368">
        <v>2</v>
      </c>
      <c r="AX368">
        <v>85061424</v>
      </c>
      <c r="AY368">
        <v>1</v>
      </c>
      <c r="AZ368">
        <v>6144</v>
      </c>
      <c r="BA368">
        <v>368</v>
      </c>
      <c r="BB368">
        <v>1</v>
      </c>
      <c r="BC368">
        <v>0</v>
      </c>
      <c r="BD368">
        <v>0</v>
      </c>
      <c r="BE368">
        <v>0</v>
      </c>
      <c r="BF368">
        <v>0</v>
      </c>
      <c r="BG368">
        <v>0</v>
      </c>
      <c r="BH368">
        <v>0</v>
      </c>
      <c r="BI368">
        <v>0</v>
      </c>
      <c r="BJ368">
        <v>0</v>
      </c>
      <c r="BK368">
        <v>0</v>
      </c>
      <c r="BL368">
        <v>0</v>
      </c>
      <c r="BM368">
        <v>0</v>
      </c>
      <c r="BN368">
        <v>0</v>
      </c>
      <c r="BO368">
        <v>0</v>
      </c>
      <c r="BP368">
        <v>0</v>
      </c>
      <c r="BQ368">
        <v>0</v>
      </c>
      <c r="BR368">
        <v>0</v>
      </c>
      <c r="BS368">
        <v>0</v>
      </c>
      <c r="BT368">
        <v>0</v>
      </c>
      <c r="BU368">
        <v>0</v>
      </c>
      <c r="BV368">
        <v>0</v>
      </c>
      <c r="BW368">
        <v>0</v>
      </c>
      <c r="CV368">
        <v>0</v>
      </c>
      <c r="CW368">
        <v>0</v>
      </c>
      <c r="CX368">
        <f>ROUND(Y368*Source!I192,7)</f>
        <v>0</v>
      </c>
      <c r="CY368">
        <f>AA368</f>
        <v>115.03</v>
      </c>
      <c r="CZ368">
        <f>AE368</f>
        <v>79.88</v>
      </c>
      <c r="DA368">
        <f>AI368</f>
        <v>1.44</v>
      </c>
      <c r="DB368">
        <f t="shared" si="112"/>
        <v>0</v>
      </c>
      <c r="DC368">
        <f t="shared" si="113"/>
        <v>0</v>
      </c>
      <c r="DD368" t="s">
        <v>3</v>
      </c>
      <c r="DE368" t="s">
        <v>3</v>
      </c>
      <c r="DF368">
        <f>ROUND(ROUND(AE368*AI368,2)*CX368,2)</f>
        <v>0</v>
      </c>
      <c r="DG368">
        <f t="shared" si="119"/>
        <v>0</v>
      </c>
      <c r="DH368">
        <f t="shared" si="115"/>
        <v>0</v>
      </c>
      <c r="DI368">
        <f t="shared" si="116"/>
        <v>0</v>
      </c>
      <c r="DJ368">
        <f>DF368</f>
        <v>0</v>
      </c>
      <c r="DK368">
        <v>0</v>
      </c>
      <c r="DL368" t="s">
        <v>3</v>
      </c>
      <c r="DM368">
        <v>0</v>
      </c>
      <c r="DN368" t="s">
        <v>3</v>
      </c>
      <c r="DO368">
        <v>0</v>
      </c>
    </row>
    <row r="369" spans="1:119" x14ac:dyDescent="0.2">
      <c r="A369">
        <f>ROW(Source!A192)</f>
        <v>192</v>
      </c>
      <c r="B369">
        <v>85057623</v>
      </c>
      <c r="C369">
        <v>85061408</v>
      </c>
      <c r="D369">
        <v>83881219</v>
      </c>
      <c r="E369">
        <v>1</v>
      </c>
      <c r="F369">
        <v>1</v>
      </c>
      <c r="G369">
        <v>1</v>
      </c>
      <c r="H369">
        <v>3</v>
      </c>
      <c r="I369" t="s">
        <v>196</v>
      </c>
      <c r="J369" t="s">
        <v>198</v>
      </c>
      <c r="K369" t="s">
        <v>197</v>
      </c>
      <c r="L369">
        <v>1425</v>
      </c>
      <c r="N369">
        <v>1013</v>
      </c>
      <c r="O369" t="s">
        <v>191</v>
      </c>
      <c r="P369" t="s">
        <v>191</v>
      </c>
      <c r="Q369">
        <v>1</v>
      </c>
      <c r="W369">
        <v>0</v>
      </c>
      <c r="X369">
        <v>-568563229</v>
      </c>
      <c r="Y369">
        <f t="shared" si="111"/>
        <v>-1.02</v>
      </c>
      <c r="AA369">
        <v>1022.02</v>
      </c>
      <c r="AB369">
        <v>0</v>
      </c>
      <c r="AC369">
        <v>0</v>
      </c>
      <c r="AD369">
        <v>0</v>
      </c>
      <c r="AE369">
        <v>896.51</v>
      </c>
      <c r="AF369">
        <v>0</v>
      </c>
      <c r="AG369">
        <v>0</v>
      </c>
      <c r="AH369">
        <v>0</v>
      </c>
      <c r="AI369">
        <v>1.1399999999999999</v>
      </c>
      <c r="AJ369">
        <v>1</v>
      </c>
      <c r="AK369">
        <v>1</v>
      </c>
      <c r="AL369">
        <v>1</v>
      </c>
      <c r="AM369">
        <v>2</v>
      </c>
      <c r="AN369">
        <v>0</v>
      </c>
      <c r="AO369">
        <v>0</v>
      </c>
      <c r="AP369">
        <v>1</v>
      </c>
      <c r="AQ369">
        <v>0</v>
      </c>
      <c r="AR369">
        <v>0</v>
      </c>
      <c r="AS369" t="s">
        <v>3</v>
      </c>
      <c r="AT369">
        <v>-1.02</v>
      </c>
      <c r="AU369" t="s">
        <v>3</v>
      </c>
      <c r="AV369">
        <v>0</v>
      </c>
      <c r="AW369">
        <v>2</v>
      </c>
      <c r="AX369">
        <v>85061425</v>
      </c>
      <c r="AY369">
        <v>1</v>
      </c>
      <c r="AZ369">
        <v>6144</v>
      </c>
      <c r="BA369">
        <v>369</v>
      </c>
      <c r="BB369">
        <v>0</v>
      </c>
      <c r="BC369">
        <v>0</v>
      </c>
      <c r="BD369">
        <v>0</v>
      </c>
      <c r="BE369">
        <v>0</v>
      </c>
      <c r="BF369">
        <v>0</v>
      </c>
      <c r="BG369">
        <v>0</v>
      </c>
      <c r="BH369">
        <v>0</v>
      </c>
      <c r="BI369">
        <v>0</v>
      </c>
      <c r="BJ369">
        <v>0</v>
      </c>
      <c r="BK369">
        <v>0</v>
      </c>
      <c r="BL369">
        <v>0</v>
      </c>
      <c r="BM369">
        <v>0</v>
      </c>
      <c r="BN369">
        <v>0</v>
      </c>
      <c r="BO369">
        <v>0</v>
      </c>
      <c r="BP369">
        <v>0</v>
      </c>
      <c r="BQ369">
        <v>0</v>
      </c>
      <c r="BR369">
        <v>0</v>
      </c>
      <c r="BS369">
        <v>0</v>
      </c>
      <c r="BT369">
        <v>0</v>
      </c>
      <c r="BU369">
        <v>0</v>
      </c>
      <c r="BV369">
        <v>0</v>
      </c>
      <c r="BW369">
        <v>0</v>
      </c>
      <c r="CV369">
        <v>0</v>
      </c>
      <c r="CW369">
        <v>0</v>
      </c>
      <c r="CX369">
        <f>ROUND(Y369*Source!I192,7)</f>
        <v>0</v>
      </c>
      <c r="CY369">
        <f>AA369</f>
        <v>1022.02</v>
      </c>
      <c r="CZ369">
        <f>AE369</f>
        <v>896.51</v>
      </c>
      <c r="DA369">
        <f>AI369</f>
        <v>1.1399999999999999</v>
      </c>
      <c r="DB369">
        <f t="shared" si="112"/>
        <v>-914.44</v>
      </c>
      <c r="DC369">
        <f t="shared" si="113"/>
        <v>0</v>
      </c>
      <c r="DD369" t="s">
        <v>3</v>
      </c>
      <c r="DE369" t="s">
        <v>3</v>
      </c>
      <c r="DF369">
        <f>ROUND(ROUND(AE369*AI369,2)*CX369,2)</f>
        <v>0</v>
      </c>
      <c r="DG369">
        <f t="shared" si="119"/>
        <v>0</v>
      </c>
      <c r="DH369">
        <f t="shared" si="115"/>
        <v>0</v>
      </c>
      <c r="DI369">
        <f t="shared" si="116"/>
        <v>0</v>
      </c>
      <c r="DJ369">
        <f>DF369</f>
        <v>0</v>
      </c>
      <c r="DK369">
        <v>0</v>
      </c>
      <c r="DL369" t="s">
        <v>3</v>
      </c>
      <c r="DM369">
        <v>0</v>
      </c>
      <c r="DN369" t="s">
        <v>3</v>
      </c>
      <c r="DO369">
        <v>0</v>
      </c>
    </row>
    <row r="370" spans="1:119" x14ac:dyDescent="0.2">
      <c r="A370">
        <f>ROW(Source!A192)</f>
        <v>192</v>
      </c>
      <c r="B370">
        <v>85057623</v>
      </c>
      <c r="C370">
        <v>85061408</v>
      </c>
      <c r="D370">
        <v>83783523</v>
      </c>
      <c r="E370">
        <v>117</v>
      </c>
      <c r="F370">
        <v>1</v>
      </c>
      <c r="G370">
        <v>1</v>
      </c>
      <c r="H370">
        <v>3</v>
      </c>
      <c r="I370" t="s">
        <v>150</v>
      </c>
      <c r="J370" t="s">
        <v>3</v>
      </c>
      <c r="K370" t="s">
        <v>151</v>
      </c>
      <c r="L370">
        <v>3277935</v>
      </c>
      <c r="N370">
        <v>1013</v>
      </c>
      <c r="O370" t="s">
        <v>152</v>
      </c>
      <c r="P370" t="s">
        <v>152</v>
      </c>
      <c r="Q370">
        <v>1</v>
      </c>
      <c r="W370">
        <v>0</v>
      </c>
      <c r="X370">
        <v>274903907</v>
      </c>
      <c r="Y370">
        <f t="shared" si="111"/>
        <v>2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v>0</v>
      </c>
      <c r="AG370">
        <v>0</v>
      </c>
      <c r="AH370">
        <v>0</v>
      </c>
      <c r="AI370">
        <v>1</v>
      </c>
      <c r="AJ370">
        <v>1</v>
      </c>
      <c r="AK370">
        <v>1</v>
      </c>
      <c r="AL370">
        <v>1</v>
      </c>
      <c r="AM370">
        <v>0</v>
      </c>
      <c r="AN370">
        <v>0</v>
      </c>
      <c r="AO370">
        <v>0</v>
      </c>
      <c r="AP370">
        <v>0</v>
      </c>
      <c r="AQ370">
        <v>0</v>
      </c>
      <c r="AR370">
        <v>0</v>
      </c>
      <c r="AS370" t="s">
        <v>3</v>
      </c>
      <c r="AT370">
        <v>2</v>
      </c>
      <c r="AU370" t="s">
        <v>3</v>
      </c>
      <c r="AV370">
        <v>0</v>
      </c>
      <c r="AW370">
        <v>2</v>
      </c>
      <c r="AX370">
        <v>85061426</v>
      </c>
      <c r="AY370">
        <v>1</v>
      </c>
      <c r="AZ370">
        <v>0</v>
      </c>
      <c r="BA370">
        <v>370</v>
      </c>
      <c r="BB370">
        <v>0</v>
      </c>
      <c r="BC370">
        <v>0</v>
      </c>
      <c r="BD370">
        <v>0</v>
      </c>
      <c r="BE370">
        <v>0</v>
      </c>
      <c r="BF370">
        <v>0</v>
      </c>
      <c r="BG370">
        <v>0</v>
      </c>
      <c r="BH370">
        <v>0</v>
      </c>
      <c r="BI370">
        <v>0</v>
      </c>
      <c r="BJ370">
        <v>0</v>
      </c>
      <c r="BK370">
        <v>0</v>
      </c>
      <c r="BL370">
        <v>0</v>
      </c>
      <c r="BM370">
        <v>0</v>
      </c>
      <c r="BN370">
        <v>0</v>
      </c>
      <c r="BO370">
        <v>0</v>
      </c>
      <c r="BP370">
        <v>0</v>
      </c>
      <c r="BQ370">
        <v>0</v>
      </c>
      <c r="BR370">
        <v>0</v>
      </c>
      <c r="BS370">
        <v>0</v>
      </c>
      <c r="BT370">
        <v>0</v>
      </c>
      <c r="BU370">
        <v>0</v>
      </c>
      <c r="BV370">
        <v>0</v>
      </c>
      <c r="BW370">
        <v>0</v>
      </c>
      <c r="CV370">
        <v>0</v>
      </c>
      <c r="CW370">
        <v>0</v>
      </c>
      <c r="CX370">
        <f>ROUND(Y370*Source!I192,7)</f>
        <v>0</v>
      </c>
      <c r="CY370">
        <f>AA370</f>
        <v>0</v>
      </c>
      <c r="CZ370">
        <f>AE370</f>
        <v>0</v>
      </c>
      <c r="DA370">
        <f>AI370</f>
        <v>1</v>
      </c>
      <c r="DB370">
        <f t="shared" si="112"/>
        <v>0</v>
      </c>
      <c r="DC370">
        <f t="shared" si="113"/>
        <v>0</v>
      </c>
      <c r="DD370" t="s">
        <v>3</v>
      </c>
      <c r="DE370" t="s">
        <v>3</v>
      </c>
      <c r="DF370">
        <f>ROUND(ROUND(AE370,2)*CX370,2)</f>
        <v>0</v>
      </c>
      <c r="DG370">
        <f t="shared" si="119"/>
        <v>0</v>
      </c>
      <c r="DH370">
        <f t="shared" si="115"/>
        <v>0</v>
      </c>
      <c r="DI370">
        <f t="shared" si="116"/>
        <v>0</v>
      </c>
      <c r="DJ370">
        <f>DF370</f>
        <v>0</v>
      </c>
      <c r="DK370">
        <v>0</v>
      </c>
      <c r="DL370" t="s">
        <v>3</v>
      </c>
      <c r="DM370">
        <v>0</v>
      </c>
      <c r="DN370" t="s">
        <v>3</v>
      </c>
      <c r="DO370">
        <v>0</v>
      </c>
    </row>
    <row r="371" spans="1:119" x14ac:dyDescent="0.2">
      <c r="A371">
        <f>ROW(Source!A198)</f>
        <v>198</v>
      </c>
      <c r="B371">
        <v>85057682</v>
      </c>
      <c r="C371">
        <v>85061430</v>
      </c>
      <c r="D371">
        <v>77306356</v>
      </c>
      <c r="E371">
        <v>114</v>
      </c>
      <c r="F371">
        <v>1</v>
      </c>
      <c r="G371">
        <v>1</v>
      </c>
      <c r="H371">
        <v>1</v>
      </c>
      <c r="I371" t="s">
        <v>591</v>
      </c>
      <c r="J371" t="s">
        <v>3</v>
      </c>
      <c r="K371" t="s">
        <v>592</v>
      </c>
      <c r="L371">
        <v>1191</v>
      </c>
      <c r="N371">
        <v>1013</v>
      </c>
      <c r="O371" t="s">
        <v>593</v>
      </c>
      <c r="P371" t="s">
        <v>593</v>
      </c>
      <c r="Q371">
        <v>1</v>
      </c>
      <c r="W371">
        <v>0</v>
      </c>
      <c r="X371">
        <v>32079103</v>
      </c>
      <c r="Y371">
        <f t="shared" si="111"/>
        <v>3.76</v>
      </c>
      <c r="AA371">
        <v>0</v>
      </c>
      <c r="AB371">
        <v>0</v>
      </c>
      <c r="AC371">
        <v>0</v>
      </c>
      <c r="AD371">
        <v>748.18</v>
      </c>
      <c r="AE371">
        <v>0</v>
      </c>
      <c r="AF371">
        <v>0</v>
      </c>
      <c r="AG371">
        <v>0</v>
      </c>
      <c r="AH371">
        <v>748.18</v>
      </c>
      <c r="AI371">
        <v>1</v>
      </c>
      <c r="AJ371">
        <v>1</v>
      </c>
      <c r="AK371">
        <v>1</v>
      </c>
      <c r="AL371">
        <v>1</v>
      </c>
      <c r="AM371">
        <v>-2</v>
      </c>
      <c r="AN371">
        <v>0</v>
      </c>
      <c r="AO371">
        <v>0</v>
      </c>
      <c r="AP371">
        <v>1</v>
      </c>
      <c r="AQ371">
        <v>1</v>
      </c>
      <c r="AR371">
        <v>0</v>
      </c>
      <c r="AS371" t="s">
        <v>3</v>
      </c>
      <c r="AT371">
        <v>3.76</v>
      </c>
      <c r="AU371" t="s">
        <v>3</v>
      </c>
      <c r="AV371">
        <v>1</v>
      </c>
      <c r="AW371">
        <v>2</v>
      </c>
      <c r="AX371">
        <v>85061445</v>
      </c>
      <c r="AY371">
        <v>2</v>
      </c>
      <c r="AZ371">
        <v>131072</v>
      </c>
      <c r="BA371">
        <v>371</v>
      </c>
      <c r="BB371">
        <v>1</v>
      </c>
      <c r="BC371">
        <v>0</v>
      </c>
      <c r="BD371">
        <v>0</v>
      </c>
      <c r="BE371">
        <v>0</v>
      </c>
      <c r="BF371">
        <v>0</v>
      </c>
      <c r="BG371">
        <v>0</v>
      </c>
      <c r="BH371">
        <v>0</v>
      </c>
      <c r="BI371">
        <v>0</v>
      </c>
      <c r="BJ371">
        <v>0</v>
      </c>
      <c r="BK371">
        <v>0</v>
      </c>
      <c r="BL371">
        <v>0</v>
      </c>
      <c r="BM371">
        <v>2813.1567999999997</v>
      </c>
      <c r="BN371">
        <v>3.76</v>
      </c>
      <c r="BO371">
        <v>0</v>
      </c>
      <c r="BP371">
        <v>1</v>
      </c>
      <c r="BQ371">
        <v>0</v>
      </c>
      <c r="BR371">
        <v>0</v>
      </c>
      <c r="BS371">
        <v>0</v>
      </c>
      <c r="BT371">
        <v>2813.1567999999997</v>
      </c>
      <c r="BU371">
        <v>3.76</v>
      </c>
      <c r="BV371">
        <v>0</v>
      </c>
      <c r="BW371">
        <v>1</v>
      </c>
      <c r="CU371">
        <f>ROUND(AT371*Source!I198*AH371*AL371,2)</f>
        <v>0</v>
      </c>
      <c r="CV371">
        <f>ROUND(Y371*Source!I198,7)</f>
        <v>0</v>
      </c>
      <c r="CW371">
        <v>0</v>
      </c>
      <c r="CX371">
        <f>ROUND(Y371*Source!I198,7)</f>
        <v>0</v>
      </c>
      <c r="CY371">
        <f>AD371</f>
        <v>748.18</v>
      </c>
      <c r="CZ371">
        <f>AH371</f>
        <v>748.18</v>
      </c>
      <c r="DA371">
        <f>AL371</f>
        <v>1</v>
      </c>
      <c r="DB371">
        <f t="shared" si="112"/>
        <v>2813.16</v>
      </c>
      <c r="DC371">
        <f t="shared" si="113"/>
        <v>0</v>
      </c>
      <c r="DD371" t="s">
        <v>3</v>
      </c>
      <c r="DE371" t="s">
        <v>3</v>
      </c>
      <c r="DF371">
        <f>ROUND(ROUND(AE371,2)*CX371,2)</f>
        <v>0</v>
      </c>
      <c r="DG371">
        <f t="shared" si="119"/>
        <v>0</v>
      </c>
      <c r="DH371">
        <f t="shared" si="115"/>
        <v>0</v>
      </c>
      <c r="DI371">
        <f t="shared" si="116"/>
        <v>0</v>
      </c>
      <c r="DJ371">
        <f>DI371</f>
        <v>0</v>
      </c>
      <c r="DK371">
        <v>1</v>
      </c>
      <c r="DL371" t="s">
        <v>3</v>
      </c>
      <c r="DM371">
        <v>0</v>
      </c>
      <c r="DN371" t="s">
        <v>3</v>
      </c>
      <c r="DO371">
        <v>0</v>
      </c>
    </row>
    <row r="372" spans="1:119" x14ac:dyDescent="0.2">
      <c r="A372">
        <f>ROW(Source!A198)</f>
        <v>198</v>
      </c>
      <c r="B372">
        <v>85057682</v>
      </c>
      <c r="C372">
        <v>85061430</v>
      </c>
      <c r="D372">
        <v>77306545</v>
      </c>
      <c r="E372">
        <v>114</v>
      </c>
      <c r="F372">
        <v>1</v>
      </c>
      <c r="G372">
        <v>1</v>
      </c>
      <c r="H372">
        <v>1</v>
      </c>
      <c r="I372" t="s">
        <v>601</v>
      </c>
      <c r="J372" t="s">
        <v>3</v>
      </c>
      <c r="K372" t="s">
        <v>602</v>
      </c>
      <c r="L372">
        <v>1191</v>
      </c>
      <c r="N372">
        <v>1013</v>
      </c>
      <c r="O372" t="s">
        <v>593</v>
      </c>
      <c r="P372" t="s">
        <v>593</v>
      </c>
      <c r="Q372">
        <v>1</v>
      </c>
      <c r="W372">
        <v>0</v>
      </c>
      <c r="X372">
        <v>-1417349443</v>
      </c>
      <c r="Y372">
        <f t="shared" si="111"/>
        <v>1.07</v>
      </c>
      <c r="AA372">
        <v>0</v>
      </c>
      <c r="AB372">
        <v>0</v>
      </c>
      <c r="AC372">
        <v>0</v>
      </c>
      <c r="AD372">
        <v>0</v>
      </c>
      <c r="AE372">
        <v>0</v>
      </c>
      <c r="AF372">
        <v>0</v>
      </c>
      <c r="AG372">
        <v>0</v>
      </c>
      <c r="AH372">
        <v>0</v>
      </c>
      <c r="AI372">
        <v>1</v>
      </c>
      <c r="AJ372">
        <v>1</v>
      </c>
      <c r="AK372">
        <v>1</v>
      </c>
      <c r="AL372">
        <v>1</v>
      </c>
      <c r="AM372">
        <v>-2</v>
      </c>
      <c r="AN372">
        <v>0</v>
      </c>
      <c r="AO372">
        <v>0</v>
      </c>
      <c r="AP372">
        <v>1</v>
      </c>
      <c r="AQ372">
        <v>1</v>
      </c>
      <c r="AR372">
        <v>0</v>
      </c>
      <c r="AS372" t="s">
        <v>3</v>
      </c>
      <c r="AT372">
        <v>1.07</v>
      </c>
      <c r="AU372" t="s">
        <v>3</v>
      </c>
      <c r="AV372">
        <v>2</v>
      </c>
      <c r="AW372">
        <v>2</v>
      </c>
      <c r="AX372">
        <v>85061446</v>
      </c>
      <c r="AY372">
        <v>1</v>
      </c>
      <c r="AZ372">
        <v>0</v>
      </c>
      <c r="BA372">
        <v>372</v>
      </c>
      <c r="BB372">
        <v>1</v>
      </c>
      <c r="BC372">
        <v>0</v>
      </c>
      <c r="BD372">
        <v>0</v>
      </c>
      <c r="BE372">
        <v>0</v>
      </c>
      <c r="BF372">
        <v>0</v>
      </c>
      <c r="BG372">
        <v>0</v>
      </c>
      <c r="BH372">
        <v>0</v>
      </c>
      <c r="BI372">
        <v>0</v>
      </c>
      <c r="BJ372">
        <v>0</v>
      </c>
      <c r="BK372">
        <v>0</v>
      </c>
      <c r="BL372">
        <v>0</v>
      </c>
      <c r="BM372">
        <v>0</v>
      </c>
      <c r="BN372">
        <v>0</v>
      </c>
      <c r="BO372">
        <v>0</v>
      </c>
      <c r="BP372">
        <v>0</v>
      </c>
      <c r="BQ372">
        <v>0</v>
      </c>
      <c r="BR372">
        <v>0</v>
      </c>
      <c r="BS372">
        <v>0</v>
      </c>
      <c r="BT372">
        <v>0</v>
      </c>
      <c r="BU372">
        <v>0</v>
      </c>
      <c r="BV372">
        <v>0</v>
      </c>
      <c r="BW372">
        <v>0</v>
      </c>
      <c r="CV372">
        <v>0</v>
      </c>
      <c r="CW372">
        <v>0</v>
      </c>
      <c r="CX372">
        <f>ROUND(Y372*Source!I198,7)</f>
        <v>0</v>
      </c>
      <c r="CY372">
        <f>AD372</f>
        <v>0</v>
      </c>
      <c r="CZ372">
        <f>AH372</f>
        <v>0</v>
      </c>
      <c r="DA372">
        <f>AL372</f>
        <v>1</v>
      </c>
      <c r="DB372">
        <f t="shared" si="112"/>
        <v>0</v>
      </c>
      <c r="DC372">
        <f t="shared" si="113"/>
        <v>0</v>
      </c>
      <c r="DD372" t="s">
        <v>3</v>
      </c>
      <c r="DE372" t="s">
        <v>3</v>
      </c>
      <c r="DF372">
        <f>ROUND(ROUND(AE372,2)*CX372,2)</f>
        <v>0</v>
      </c>
      <c r="DG372">
        <f t="shared" si="119"/>
        <v>0</v>
      </c>
      <c r="DH372">
        <f t="shared" si="115"/>
        <v>0</v>
      </c>
      <c r="DI372">
        <f t="shared" si="116"/>
        <v>0</v>
      </c>
      <c r="DJ372">
        <f>DI372</f>
        <v>0</v>
      </c>
      <c r="DK372">
        <v>0</v>
      </c>
      <c r="DL372" t="s">
        <v>3</v>
      </c>
      <c r="DM372">
        <v>0</v>
      </c>
      <c r="DN372" t="s">
        <v>3</v>
      </c>
      <c r="DO372">
        <v>0</v>
      </c>
    </row>
    <row r="373" spans="1:119" x14ac:dyDescent="0.2">
      <c r="A373">
        <f>ROW(Source!A198)</f>
        <v>198</v>
      </c>
      <c r="B373">
        <v>85057682</v>
      </c>
      <c r="C373">
        <v>85061430</v>
      </c>
      <c r="D373">
        <v>77431161</v>
      </c>
      <c r="E373">
        <v>1</v>
      </c>
      <c r="F373">
        <v>1</v>
      </c>
      <c r="G373">
        <v>1</v>
      </c>
      <c r="H373">
        <v>2</v>
      </c>
      <c r="I373" t="s">
        <v>710</v>
      </c>
      <c r="J373" t="s">
        <v>711</v>
      </c>
      <c r="K373" t="s">
        <v>712</v>
      </c>
      <c r="L373">
        <v>1368</v>
      </c>
      <c r="N373">
        <v>1011</v>
      </c>
      <c r="O373" t="s">
        <v>606</v>
      </c>
      <c r="P373" t="s">
        <v>606</v>
      </c>
      <c r="Q373">
        <v>1</v>
      </c>
      <c r="W373">
        <v>0</v>
      </c>
      <c r="X373">
        <v>469552416</v>
      </c>
      <c r="Y373">
        <f t="shared" si="111"/>
        <v>0.85</v>
      </c>
      <c r="AA373">
        <v>0</v>
      </c>
      <c r="AB373">
        <v>506.23</v>
      </c>
      <c r="AC373">
        <v>811.79</v>
      </c>
      <c r="AD373">
        <v>0</v>
      </c>
      <c r="AE373">
        <v>0</v>
      </c>
      <c r="AF373">
        <v>346.73</v>
      </c>
      <c r="AG373">
        <v>811.79</v>
      </c>
      <c r="AH373">
        <v>0</v>
      </c>
      <c r="AI373">
        <v>1</v>
      </c>
      <c r="AJ373">
        <v>1.46</v>
      </c>
      <c r="AK373">
        <v>1</v>
      </c>
      <c r="AL373">
        <v>1</v>
      </c>
      <c r="AM373">
        <v>2</v>
      </c>
      <c r="AN373">
        <v>0</v>
      </c>
      <c r="AO373">
        <v>0</v>
      </c>
      <c r="AP373">
        <v>1</v>
      </c>
      <c r="AQ373">
        <v>1</v>
      </c>
      <c r="AR373">
        <v>0</v>
      </c>
      <c r="AS373" t="s">
        <v>3</v>
      </c>
      <c r="AT373">
        <v>0.85</v>
      </c>
      <c r="AU373" t="s">
        <v>3</v>
      </c>
      <c r="AV373">
        <v>1</v>
      </c>
      <c r="AW373">
        <v>2</v>
      </c>
      <c r="AX373">
        <v>85061447</v>
      </c>
      <c r="AY373">
        <v>2</v>
      </c>
      <c r="AZ373">
        <v>65536</v>
      </c>
      <c r="BA373">
        <v>373</v>
      </c>
      <c r="BB373">
        <v>1</v>
      </c>
      <c r="BC373">
        <v>0</v>
      </c>
      <c r="BD373">
        <v>0</v>
      </c>
      <c r="BE373">
        <v>0</v>
      </c>
      <c r="BF373">
        <v>0</v>
      </c>
      <c r="BG373">
        <v>0</v>
      </c>
      <c r="BH373">
        <v>0</v>
      </c>
      <c r="BI373">
        <v>0</v>
      </c>
      <c r="BJ373">
        <v>0</v>
      </c>
      <c r="BK373">
        <v>294.72050000000002</v>
      </c>
      <c r="BL373">
        <v>690.02149999999995</v>
      </c>
      <c r="BM373">
        <v>0</v>
      </c>
      <c r="BN373">
        <v>0</v>
      </c>
      <c r="BO373">
        <v>0.85</v>
      </c>
      <c r="BP373">
        <v>1</v>
      </c>
      <c r="BQ373">
        <v>0</v>
      </c>
      <c r="BR373">
        <v>294.72050000000002</v>
      </c>
      <c r="BS373">
        <v>690.02149999999995</v>
      </c>
      <c r="BT373">
        <v>0</v>
      </c>
      <c r="BU373">
        <v>0</v>
      </c>
      <c r="BV373">
        <v>0.85</v>
      </c>
      <c r="BW373">
        <v>1</v>
      </c>
      <c r="CV373">
        <v>0</v>
      </c>
      <c r="CW373">
        <f>ROUND(Y373*Source!I198*DO373,7)</f>
        <v>0</v>
      </c>
      <c r="CX373">
        <f>ROUND(Y373*Source!I198,7)</f>
        <v>0</v>
      </c>
      <c r="CY373">
        <f>AB373</f>
        <v>506.23</v>
      </c>
      <c r="CZ373">
        <f>AF373</f>
        <v>346.73</v>
      </c>
      <c r="DA373">
        <f>AJ373</f>
        <v>1.46</v>
      </c>
      <c r="DB373">
        <f t="shared" si="112"/>
        <v>294.72000000000003</v>
      </c>
      <c r="DC373">
        <f t="shared" si="113"/>
        <v>690.02</v>
      </c>
      <c r="DD373" t="s">
        <v>3</v>
      </c>
      <c r="DE373" t="s">
        <v>3</v>
      </c>
      <c r="DF373">
        <f>ROUND(ROUND(AE373,2)*CX373,2)</f>
        <v>0</v>
      </c>
      <c r="DG373">
        <f>ROUND(ROUND(AF373*AJ373,2)*CX373,2)</f>
        <v>0</v>
      </c>
      <c r="DH373">
        <f t="shared" si="115"/>
        <v>0</v>
      </c>
      <c r="DI373">
        <f t="shared" si="116"/>
        <v>0</v>
      </c>
      <c r="DJ373">
        <f>DG373+DH373</f>
        <v>0</v>
      </c>
      <c r="DK373">
        <v>0</v>
      </c>
      <c r="DL373" t="s">
        <v>630</v>
      </c>
      <c r="DM373">
        <v>4</v>
      </c>
      <c r="DN373" t="s">
        <v>593</v>
      </c>
      <c r="DO373">
        <v>1</v>
      </c>
    </row>
    <row r="374" spans="1:119" x14ac:dyDescent="0.2">
      <c r="A374">
        <f>ROW(Source!A198)</f>
        <v>198</v>
      </c>
      <c r="B374">
        <v>85057682</v>
      </c>
      <c r="C374">
        <v>85061430</v>
      </c>
      <c r="D374">
        <v>77431879</v>
      </c>
      <c r="E374">
        <v>1</v>
      </c>
      <c r="F374">
        <v>1</v>
      </c>
      <c r="G374">
        <v>1</v>
      </c>
      <c r="H374">
        <v>2</v>
      </c>
      <c r="I374" t="s">
        <v>634</v>
      </c>
      <c r="J374" t="s">
        <v>635</v>
      </c>
      <c r="K374" t="s">
        <v>636</v>
      </c>
      <c r="L374">
        <v>1368</v>
      </c>
      <c r="N374">
        <v>1011</v>
      </c>
      <c r="O374" t="s">
        <v>606</v>
      </c>
      <c r="P374" t="s">
        <v>606</v>
      </c>
      <c r="Q374">
        <v>1</v>
      </c>
      <c r="W374">
        <v>0</v>
      </c>
      <c r="X374">
        <v>-1152394969</v>
      </c>
      <c r="Y374">
        <f t="shared" si="111"/>
        <v>0.22</v>
      </c>
      <c r="AA374">
        <v>0</v>
      </c>
      <c r="AB374">
        <v>641.70000000000005</v>
      </c>
      <c r="AC374">
        <v>811.79</v>
      </c>
      <c r="AD374">
        <v>0</v>
      </c>
      <c r="AE374">
        <v>0</v>
      </c>
      <c r="AF374">
        <v>641.70000000000005</v>
      </c>
      <c r="AG374">
        <v>811.79</v>
      </c>
      <c r="AH374">
        <v>0</v>
      </c>
      <c r="AI374">
        <v>1</v>
      </c>
      <c r="AJ374">
        <v>1</v>
      </c>
      <c r="AK374">
        <v>1</v>
      </c>
      <c r="AL374">
        <v>1</v>
      </c>
      <c r="AM374">
        <v>-2</v>
      </c>
      <c r="AN374">
        <v>0</v>
      </c>
      <c r="AO374">
        <v>0</v>
      </c>
      <c r="AP374">
        <v>1</v>
      </c>
      <c r="AQ374">
        <v>1</v>
      </c>
      <c r="AR374">
        <v>0</v>
      </c>
      <c r="AS374" t="s">
        <v>3</v>
      </c>
      <c r="AT374">
        <v>0.22</v>
      </c>
      <c r="AU374" t="s">
        <v>3</v>
      </c>
      <c r="AV374">
        <v>1</v>
      </c>
      <c r="AW374">
        <v>2</v>
      </c>
      <c r="AX374">
        <v>85061448</v>
      </c>
      <c r="AY374">
        <v>1</v>
      </c>
      <c r="AZ374">
        <v>0</v>
      </c>
      <c r="BA374">
        <v>374</v>
      </c>
      <c r="BB374">
        <v>1</v>
      </c>
      <c r="BC374">
        <v>0</v>
      </c>
      <c r="BD374">
        <v>0</v>
      </c>
      <c r="BE374">
        <v>0</v>
      </c>
      <c r="BF374">
        <v>0</v>
      </c>
      <c r="BG374">
        <v>0</v>
      </c>
      <c r="BH374">
        <v>0</v>
      </c>
      <c r="BI374">
        <v>0</v>
      </c>
      <c r="BJ374">
        <v>0</v>
      </c>
      <c r="BK374">
        <v>141.17400000000001</v>
      </c>
      <c r="BL374">
        <v>178.59379999999999</v>
      </c>
      <c r="BM374">
        <v>0</v>
      </c>
      <c r="BN374">
        <v>0</v>
      </c>
      <c r="BO374">
        <v>0.22</v>
      </c>
      <c r="BP374">
        <v>1</v>
      </c>
      <c r="BQ374">
        <v>0</v>
      </c>
      <c r="BR374">
        <v>141.17400000000001</v>
      </c>
      <c r="BS374">
        <v>178.59379999999999</v>
      </c>
      <c r="BT374">
        <v>0</v>
      </c>
      <c r="BU374">
        <v>0</v>
      </c>
      <c r="BV374">
        <v>0.22</v>
      </c>
      <c r="BW374">
        <v>1</v>
      </c>
      <c r="CV374">
        <v>0</v>
      </c>
      <c r="CW374">
        <f>ROUND(Y374*Source!I198*DO374,7)</f>
        <v>0</v>
      </c>
      <c r="CX374">
        <f>ROUND(Y374*Source!I198,7)</f>
        <v>0</v>
      </c>
      <c r="CY374">
        <f>AB374</f>
        <v>641.70000000000005</v>
      </c>
      <c r="CZ374">
        <f>AF374</f>
        <v>641.70000000000005</v>
      </c>
      <c r="DA374">
        <f>AJ374</f>
        <v>1</v>
      </c>
      <c r="DB374">
        <f t="shared" si="112"/>
        <v>141.16999999999999</v>
      </c>
      <c r="DC374">
        <f t="shared" si="113"/>
        <v>178.59</v>
      </c>
      <c r="DD374" t="s">
        <v>3</v>
      </c>
      <c r="DE374" t="s">
        <v>3</v>
      </c>
      <c r="DF374">
        <f>ROUND(ROUND(AE374,2)*CX374,2)</f>
        <v>0</v>
      </c>
      <c r="DG374">
        <f t="shared" ref="DG374:DG386" si="121">ROUND(ROUND(AF374,2)*CX374,2)</f>
        <v>0</v>
      </c>
      <c r="DH374">
        <f t="shared" si="115"/>
        <v>0</v>
      </c>
      <c r="DI374">
        <f t="shared" si="116"/>
        <v>0</v>
      </c>
      <c r="DJ374">
        <f>DG374+DH374</f>
        <v>0</v>
      </c>
      <c r="DK374">
        <v>1</v>
      </c>
      <c r="DL374" t="s">
        <v>630</v>
      </c>
      <c r="DM374">
        <v>4</v>
      </c>
      <c r="DN374" t="s">
        <v>593</v>
      </c>
      <c r="DO374">
        <v>1</v>
      </c>
    </row>
    <row r="375" spans="1:119" x14ac:dyDescent="0.2">
      <c r="A375">
        <f>ROW(Source!A198)</f>
        <v>198</v>
      </c>
      <c r="B375">
        <v>85057682</v>
      </c>
      <c r="C375">
        <v>85061430</v>
      </c>
      <c r="D375">
        <v>77375900</v>
      </c>
      <c r="E375">
        <v>1</v>
      </c>
      <c r="F375">
        <v>1</v>
      </c>
      <c r="G375">
        <v>1</v>
      </c>
      <c r="H375">
        <v>3</v>
      </c>
      <c r="I375" t="s">
        <v>637</v>
      </c>
      <c r="J375" t="s">
        <v>657</v>
      </c>
      <c r="K375" t="s">
        <v>639</v>
      </c>
      <c r="L375">
        <v>1346</v>
      </c>
      <c r="N375">
        <v>1009</v>
      </c>
      <c r="O375" t="s">
        <v>86</v>
      </c>
      <c r="P375" t="s">
        <v>86</v>
      </c>
      <c r="Q375">
        <v>1</v>
      </c>
      <c r="W375">
        <v>0</v>
      </c>
      <c r="X375">
        <v>-1628490559</v>
      </c>
      <c r="Y375">
        <f t="shared" si="111"/>
        <v>0.1</v>
      </c>
      <c r="AA375">
        <v>381.26</v>
      </c>
      <c r="AB375">
        <v>0</v>
      </c>
      <c r="AC375">
        <v>0</v>
      </c>
      <c r="AD375">
        <v>0</v>
      </c>
      <c r="AE375">
        <v>238.29</v>
      </c>
      <c r="AF375">
        <v>0</v>
      </c>
      <c r="AG375">
        <v>0</v>
      </c>
      <c r="AH375">
        <v>0</v>
      </c>
      <c r="AI375">
        <v>1.6</v>
      </c>
      <c r="AJ375">
        <v>1</v>
      </c>
      <c r="AK375">
        <v>1</v>
      </c>
      <c r="AL375">
        <v>1</v>
      </c>
      <c r="AM375">
        <v>2</v>
      </c>
      <c r="AN375">
        <v>0</v>
      </c>
      <c r="AO375">
        <v>0</v>
      </c>
      <c r="AP375">
        <v>1</v>
      </c>
      <c r="AQ375">
        <v>1</v>
      </c>
      <c r="AR375">
        <v>0</v>
      </c>
      <c r="AS375" t="s">
        <v>3</v>
      </c>
      <c r="AT375">
        <v>0.1</v>
      </c>
      <c r="AU375" t="s">
        <v>3</v>
      </c>
      <c r="AV375">
        <v>0</v>
      </c>
      <c r="AW375">
        <v>2</v>
      </c>
      <c r="AX375">
        <v>85061449</v>
      </c>
      <c r="AY375">
        <v>1</v>
      </c>
      <c r="AZ375">
        <v>0</v>
      </c>
      <c r="BA375">
        <v>375</v>
      </c>
      <c r="BB375">
        <v>1</v>
      </c>
      <c r="BC375">
        <v>0</v>
      </c>
      <c r="BD375">
        <v>0</v>
      </c>
      <c r="BE375">
        <v>0</v>
      </c>
      <c r="BF375">
        <v>0</v>
      </c>
      <c r="BG375">
        <v>0</v>
      </c>
      <c r="BH375">
        <v>0</v>
      </c>
      <c r="BI375">
        <v>0</v>
      </c>
      <c r="BJ375">
        <v>23.829000000000001</v>
      </c>
      <c r="BK375">
        <v>0</v>
      </c>
      <c r="BL375">
        <v>0</v>
      </c>
      <c r="BM375">
        <v>0</v>
      </c>
      <c r="BN375">
        <v>0</v>
      </c>
      <c r="BO375">
        <v>0</v>
      </c>
      <c r="BP375">
        <v>1</v>
      </c>
      <c r="BQ375">
        <v>23.829000000000001</v>
      </c>
      <c r="BR375">
        <v>0</v>
      </c>
      <c r="BS375">
        <v>0</v>
      </c>
      <c r="BT375">
        <v>0</v>
      </c>
      <c r="BU375">
        <v>0</v>
      </c>
      <c r="BV375">
        <v>0</v>
      </c>
      <c r="BW375">
        <v>1</v>
      </c>
      <c r="CV375">
        <v>0</v>
      </c>
      <c r="CW375">
        <v>0</v>
      </c>
      <c r="CX375">
        <f>ROUND(Y375*Source!I198,7)</f>
        <v>0</v>
      </c>
      <c r="CY375">
        <f t="shared" ref="CY375:CY384" si="122">AA375</f>
        <v>381.26</v>
      </c>
      <c r="CZ375">
        <f t="shared" ref="CZ375:CZ384" si="123">AE375</f>
        <v>238.29</v>
      </c>
      <c r="DA375">
        <f t="shared" ref="DA375:DA384" si="124">AI375</f>
        <v>1.6</v>
      </c>
      <c r="DB375">
        <f t="shared" si="112"/>
        <v>23.83</v>
      </c>
      <c r="DC375">
        <f t="shared" si="113"/>
        <v>0</v>
      </c>
      <c r="DD375" t="s">
        <v>3</v>
      </c>
      <c r="DE375" t="s">
        <v>3</v>
      </c>
      <c r="DF375">
        <f>ROUND(ROUND(AE375*AI375,2)*CX375,2)</f>
        <v>0</v>
      </c>
      <c r="DG375">
        <f t="shared" si="121"/>
        <v>0</v>
      </c>
      <c r="DH375">
        <f t="shared" si="115"/>
        <v>0</v>
      </c>
      <c r="DI375">
        <f t="shared" si="116"/>
        <v>0</v>
      </c>
      <c r="DJ375">
        <f t="shared" ref="DJ375:DJ384" si="125">DF375</f>
        <v>0</v>
      </c>
      <c r="DK375">
        <v>0</v>
      </c>
      <c r="DL375" t="s">
        <v>3</v>
      </c>
      <c r="DM375">
        <v>0</v>
      </c>
      <c r="DN375" t="s">
        <v>3</v>
      </c>
      <c r="DO375">
        <v>0</v>
      </c>
    </row>
    <row r="376" spans="1:119" x14ac:dyDescent="0.2">
      <c r="A376">
        <f>ROW(Source!A198)</f>
        <v>198</v>
      </c>
      <c r="B376">
        <v>85057682</v>
      </c>
      <c r="C376">
        <v>85061430</v>
      </c>
      <c r="D376">
        <v>77375907</v>
      </c>
      <c r="E376">
        <v>1</v>
      </c>
      <c r="F376">
        <v>1</v>
      </c>
      <c r="G376">
        <v>1</v>
      </c>
      <c r="H376">
        <v>3</v>
      </c>
      <c r="I376" t="s">
        <v>640</v>
      </c>
      <c r="J376" t="s">
        <v>641</v>
      </c>
      <c r="K376" t="s">
        <v>642</v>
      </c>
      <c r="L376">
        <v>1346</v>
      </c>
      <c r="N376">
        <v>1009</v>
      </c>
      <c r="O376" t="s">
        <v>86</v>
      </c>
      <c r="P376" t="s">
        <v>86</v>
      </c>
      <c r="Q376">
        <v>1</v>
      </c>
      <c r="W376">
        <v>0</v>
      </c>
      <c r="X376">
        <v>-479354107</v>
      </c>
      <c r="Y376">
        <f t="shared" si="111"/>
        <v>0.03</v>
      </c>
      <c r="AA376">
        <v>93.65</v>
      </c>
      <c r="AB376">
        <v>0</v>
      </c>
      <c r="AC376">
        <v>0</v>
      </c>
      <c r="AD376">
        <v>0</v>
      </c>
      <c r="AE376">
        <v>58.53</v>
      </c>
      <c r="AF376">
        <v>0</v>
      </c>
      <c r="AG376">
        <v>0</v>
      </c>
      <c r="AH376">
        <v>0</v>
      </c>
      <c r="AI376">
        <v>1.6</v>
      </c>
      <c r="AJ376">
        <v>1</v>
      </c>
      <c r="AK376">
        <v>1</v>
      </c>
      <c r="AL376">
        <v>1</v>
      </c>
      <c r="AM376">
        <v>2</v>
      </c>
      <c r="AN376">
        <v>0</v>
      </c>
      <c r="AO376">
        <v>0</v>
      </c>
      <c r="AP376">
        <v>1</v>
      </c>
      <c r="AQ376">
        <v>1</v>
      </c>
      <c r="AR376">
        <v>0</v>
      </c>
      <c r="AS376" t="s">
        <v>3</v>
      </c>
      <c r="AT376">
        <v>0.03</v>
      </c>
      <c r="AU376" t="s">
        <v>3</v>
      </c>
      <c r="AV376">
        <v>0</v>
      </c>
      <c r="AW376">
        <v>2</v>
      </c>
      <c r="AX376">
        <v>85061450</v>
      </c>
      <c r="AY376">
        <v>1</v>
      </c>
      <c r="AZ376">
        <v>0</v>
      </c>
      <c r="BA376">
        <v>376</v>
      </c>
      <c r="BB376">
        <v>1</v>
      </c>
      <c r="BC376">
        <v>0</v>
      </c>
      <c r="BD376">
        <v>0</v>
      </c>
      <c r="BE376">
        <v>0</v>
      </c>
      <c r="BF376">
        <v>0</v>
      </c>
      <c r="BG376">
        <v>0</v>
      </c>
      <c r="BH376">
        <v>0</v>
      </c>
      <c r="BI376">
        <v>0</v>
      </c>
      <c r="BJ376">
        <v>1.7559</v>
      </c>
      <c r="BK376">
        <v>0</v>
      </c>
      <c r="BL376">
        <v>0</v>
      </c>
      <c r="BM376">
        <v>0</v>
      </c>
      <c r="BN376">
        <v>0</v>
      </c>
      <c r="BO376">
        <v>0</v>
      </c>
      <c r="BP376">
        <v>1</v>
      </c>
      <c r="BQ376">
        <v>1.7559</v>
      </c>
      <c r="BR376">
        <v>0</v>
      </c>
      <c r="BS376">
        <v>0</v>
      </c>
      <c r="BT376">
        <v>0</v>
      </c>
      <c r="BU376">
        <v>0</v>
      </c>
      <c r="BV376">
        <v>0</v>
      </c>
      <c r="BW376">
        <v>1</v>
      </c>
      <c r="CV376">
        <v>0</v>
      </c>
      <c r="CW376">
        <v>0</v>
      </c>
      <c r="CX376">
        <f>ROUND(Y376*Source!I198,7)</f>
        <v>0</v>
      </c>
      <c r="CY376">
        <f t="shared" si="122"/>
        <v>93.65</v>
      </c>
      <c r="CZ376">
        <f t="shared" si="123"/>
        <v>58.53</v>
      </c>
      <c r="DA376">
        <f t="shared" si="124"/>
        <v>1.6</v>
      </c>
      <c r="DB376">
        <f t="shared" si="112"/>
        <v>1.76</v>
      </c>
      <c r="DC376">
        <f t="shared" si="113"/>
        <v>0</v>
      </c>
      <c r="DD376" t="s">
        <v>3</v>
      </c>
      <c r="DE376" t="s">
        <v>3</v>
      </c>
      <c r="DF376">
        <f>ROUND(ROUND(AE376*AI376,2)*CX376,2)</f>
        <v>0</v>
      </c>
      <c r="DG376">
        <f t="shared" si="121"/>
        <v>0</v>
      </c>
      <c r="DH376">
        <f t="shared" si="115"/>
        <v>0</v>
      </c>
      <c r="DI376">
        <f t="shared" si="116"/>
        <v>0</v>
      </c>
      <c r="DJ376">
        <f t="shared" si="125"/>
        <v>0</v>
      </c>
      <c r="DK376">
        <v>0</v>
      </c>
      <c r="DL376" t="s">
        <v>3</v>
      </c>
      <c r="DM376">
        <v>0</v>
      </c>
      <c r="DN376" t="s">
        <v>3</v>
      </c>
      <c r="DO376">
        <v>0</v>
      </c>
    </row>
    <row r="377" spans="1:119" x14ac:dyDescent="0.2">
      <c r="A377">
        <f>ROW(Source!A198)</f>
        <v>198</v>
      </c>
      <c r="B377">
        <v>85057682</v>
      </c>
      <c r="C377">
        <v>85061430</v>
      </c>
      <c r="D377">
        <v>77379558</v>
      </c>
      <c r="E377">
        <v>1</v>
      </c>
      <c r="F377">
        <v>1</v>
      </c>
      <c r="G377">
        <v>1</v>
      </c>
      <c r="H377">
        <v>3</v>
      </c>
      <c r="I377" t="s">
        <v>84</v>
      </c>
      <c r="J377" t="s">
        <v>87</v>
      </c>
      <c r="K377" t="s">
        <v>85</v>
      </c>
      <c r="L377">
        <v>1346</v>
      </c>
      <c r="N377">
        <v>1009</v>
      </c>
      <c r="O377" t="s">
        <v>86</v>
      </c>
      <c r="P377" t="s">
        <v>86</v>
      </c>
      <c r="Q377">
        <v>1</v>
      </c>
      <c r="W377">
        <v>0</v>
      </c>
      <c r="X377">
        <v>1181962216</v>
      </c>
      <c r="Y377">
        <f t="shared" si="111"/>
        <v>0</v>
      </c>
      <c r="AA377">
        <v>188.92</v>
      </c>
      <c r="AB377">
        <v>0</v>
      </c>
      <c r="AC377">
        <v>0</v>
      </c>
      <c r="AD377">
        <v>0</v>
      </c>
      <c r="AE377">
        <v>174.93</v>
      </c>
      <c r="AF377">
        <v>0</v>
      </c>
      <c r="AG377">
        <v>0</v>
      </c>
      <c r="AH377">
        <v>0</v>
      </c>
      <c r="AI377">
        <v>1.08</v>
      </c>
      <c r="AJ377">
        <v>1</v>
      </c>
      <c r="AK377">
        <v>1</v>
      </c>
      <c r="AL377">
        <v>1</v>
      </c>
      <c r="AM377">
        <v>2</v>
      </c>
      <c r="AN377">
        <v>1</v>
      </c>
      <c r="AO377">
        <v>0</v>
      </c>
      <c r="AP377">
        <v>1</v>
      </c>
      <c r="AQ377">
        <v>0</v>
      </c>
      <c r="AR377">
        <v>0</v>
      </c>
      <c r="AS377" t="s">
        <v>3</v>
      </c>
      <c r="AT377">
        <v>0</v>
      </c>
      <c r="AU377" t="s">
        <v>3</v>
      </c>
      <c r="AV377">
        <v>0</v>
      </c>
      <c r="AW377">
        <v>2</v>
      </c>
      <c r="AX377">
        <v>85061451</v>
      </c>
      <c r="AY377">
        <v>1</v>
      </c>
      <c r="AZ377">
        <v>0</v>
      </c>
      <c r="BA377">
        <v>377</v>
      </c>
      <c r="BB377">
        <v>0</v>
      </c>
      <c r="BC377">
        <v>0</v>
      </c>
      <c r="BD377">
        <v>0</v>
      </c>
      <c r="BE377">
        <v>0</v>
      </c>
      <c r="BF377">
        <v>0</v>
      </c>
      <c r="BG377">
        <v>0</v>
      </c>
      <c r="BH377">
        <v>0</v>
      </c>
      <c r="BI377">
        <v>0</v>
      </c>
      <c r="BJ377">
        <v>0</v>
      </c>
      <c r="BK377">
        <v>0</v>
      </c>
      <c r="BL377">
        <v>0</v>
      </c>
      <c r="BM377">
        <v>0</v>
      </c>
      <c r="BN377">
        <v>0</v>
      </c>
      <c r="BO377">
        <v>0</v>
      </c>
      <c r="BP377">
        <v>0</v>
      </c>
      <c r="BQ377">
        <v>0</v>
      </c>
      <c r="BR377">
        <v>0</v>
      </c>
      <c r="BS377">
        <v>0</v>
      </c>
      <c r="BT377">
        <v>0</v>
      </c>
      <c r="BU377">
        <v>0</v>
      </c>
      <c r="BV377">
        <v>0</v>
      </c>
      <c r="BW377">
        <v>0</v>
      </c>
      <c r="CV377">
        <v>0</v>
      </c>
      <c r="CW377">
        <v>0</v>
      </c>
      <c r="CX377">
        <f>ROUND(Y377*Source!I198,7)</f>
        <v>0</v>
      </c>
      <c r="CY377">
        <f t="shared" si="122"/>
        <v>188.92</v>
      </c>
      <c r="CZ377">
        <f t="shared" si="123"/>
        <v>174.93</v>
      </c>
      <c r="DA377">
        <f t="shared" si="124"/>
        <v>1.08</v>
      </c>
      <c r="DB377">
        <f t="shared" si="112"/>
        <v>0</v>
      </c>
      <c r="DC377">
        <f t="shared" si="113"/>
        <v>0</v>
      </c>
      <c r="DD377" t="s">
        <v>3</v>
      </c>
      <c r="DE377" t="s">
        <v>3</v>
      </c>
      <c r="DF377">
        <f>ROUND(ROUND(AE377*AI377,2)*CX377,2)</f>
        <v>0</v>
      </c>
      <c r="DG377">
        <f t="shared" si="121"/>
        <v>0</v>
      </c>
      <c r="DH377">
        <f t="shared" si="115"/>
        <v>0</v>
      </c>
      <c r="DI377">
        <f t="shared" si="116"/>
        <v>0</v>
      </c>
      <c r="DJ377">
        <f t="shared" si="125"/>
        <v>0</v>
      </c>
      <c r="DK377">
        <v>0</v>
      </c>
      <c r="DL377" t="s">
        <v>3</v>
      </c>
      <c r="DM377">
        <v>0</v>
      </c>
      <c r="DN377" t="s">
        <v>3</v>
      </c>
      <c r="DO377">
        <v>0</v>
      </c>
    </row>
    <row r="378" spans="1:119" x14ac:dyDescent="0.2">
      <c r="A378">
        <f>ROW(Source!A198)</f>
        <v>198</v>
      </c>
      <c r="B378">
        <v>85057682</v>
      </c>
      <c r="C378">
        <v>85061430</v>
      </c>
      <c r="D378">
        <v>77380691</v>
      </c>
      <c r="E378">
        <v>1</v>
      </c>
      <c r="F378">
        <v>1</v>
      </c>
      <c r="G378">
        <v>1</v>
      </c>
      <c r="H378">
        <v>3</v>
      </c>
      <c r="I378" t="s">
        <v>643</v>
      </c>
      <c r="J378" t="s">
        <v>644</v>
      </c>
      <c r="K378" t="s">
        <v>645</v>
      </c>
      <c r="L378">
        <v>1346</v>
      </c>
      <c r="N378">
        <v>1009</v>
      </c>
      <c r="O378" t="s">
        <v>86</v>
      </c>
      <c r="P378" t="s">
        <v>86</v>
      </c>
      <c r="Q378">
        <v>1</v>
      </c>
      <c r="W378">
        <v>0</v>
      </c>
      <c r="X378">
        <v>-130701290</v>
      </c>
      <c r="Y378">
        <f t="shared" si="111"/>
        <v>0.02</v>
      </c>
      <c r="AA378">
        <v>86.41</v>
      </c>
      <c r="AB378">
        <v>0</v>
      </c>
      <c r="AC378">
        <v>0</v>
      </c>
      <c r="AD378">
        <v>0</v>
      </c>
      <c r="AE378">
        <v>56.11</v>
      </c>
      <c r="AF378">
        <v>0</v>
      </c>
      <c r="AG378">
        <v>0</v>
      </c>
      <c r="AH378">
        <v>0</v>
      </c>
      <c r="AI378">
        <v>1.54</v>
      </c>
      <c r="AJ378">
        <v>1</v>
      </c>
      <c r="AK378">
        <v>1</v>
      </c>
      <c r="AL378">
        <v>1</v>
      </c>
      <c r="AM378">
        <v>2</v>
      </c>
      <c r="AN378">
        <v>0</v>
      </c>
      <c r="AO378">
        <v>0</v>
      </c>
      <c r="AP378">
        <v>1</v>
      </c>
      <c r="AQ378">
        <v>1</v>
      </c>
      <c r="AR378">
        <v>0</v>
      </c>
      <c r="AS378" t="s">
        <v>3</v>
      </c>
      <c r="AT378">
        <v>0.02</v>
      </c>
      <c r="AU378" t="s">
        <v>3</v>
      </c>
      <c r="AV378">
        <v>0</v>
      </c>
      <c r="AW378">
        <v>2</v>
      </c>
      <c r="AX378">
        <v>85061452</v>
      </c>
      <c r="AY378">
        <v>1</v>
      </c>
      <c r="AZ378">
        <v>0</v>
      </c>
      <c r="BA378">
        <v>378</v>
      </c>
      <c r="BB378">
        <v>1</v>
      </c>
      <c r="BC378">
        <v>0</v>
      </c>
      <c r="BD378">
        <v>0</v>
      </c>
      <c r="BE378">
        <v>0</v>
      </c>
      <c r="BF378">
        <v>0</v>
      </c>
      <c r="BG378">
        <v>0</v>
      </c>
      <c r="BH378">
        <v>0</v>
      </c>
      <c r="BI378">
        <v>0</v>
      </c>
      <c r="BJ378">
        <v>1.1222000000000001</v>
      </c>
      <c r="BK378">
        <v>0</v>
      </c>
      <c r="BL378">
        <v>0</v>
      </c>
      <c r="BM378">
        <v>0</v>
      </c>
      <c r="BN378">
        <v>0</v>
      </c>
      <c r="BO378">
        <v>0</v>
      </c>
      <c r="BP378">
        <v>1</v>
      </c>
      <c r="BQ378">
        <v>1.1222000000000001</v>
      </c>
      <c r="BR378">
        <v>0</v>
      </c>
      <c r="BS378">
        <v>0</v>
      </c>
      <c r="BT378">
        <v>0</v>
      </c>
      <c r="BU378">
        <v>0</v>
      </c>
      <c r="BV378">
        <v>0</v>
      </c>
      <c r="BW378">
        <v>1</v>
      </c>
      <c r="CV378">
        <v>0</v>
      </c>
      <c r="CW378">
        <v>0</v>
      </c>
      <c r="CX378">
        <f>ROUND(Y378*Source!I198,7)</f>
        <v>0</v>
      </c>
      <c r="CY378">
        <f t="shared" si="122"/>
        <v>86.41</v>
      </c>
      <c r="CZ378">
        <f t="shared" si="123"/>
        <v>56.11</v>
      </c>
      <c r="DA378">
        <f t="shared" si="124"/>
        <v>1.54</v>
      </c>
      <c r="DB378">
        <f t="shared" si="112"/>
        <v>1.1200000000000001</v>
      </c>
      <c r="DC378">
        <f t="shared" si="113"/>
        <v>0</v>
      </c>
      <c r="DD378" t="s">
        <v>3</v>
      </c>
      <c r="DE378" t="s">
        <v>3</v>
      </c>
      <c r="DF378">
        <f>ROUND(ROUND(AE378*AI378,2)*CX378,2)</f>
        <v>0</v>
      </c>
      <c r="DG378">
        <f t="shared" si="121"/>
        <v>0</v>
      </c>
      <c r="DH378">
        <f t="shared" si="115"/>
        <v>0</v>
      </c>
      <c r="DI378">
        <f t="shared" si="116"/>
        <v>0</v>
      </c>
      <c r="DJ378">
        <f t="shared" si="125"/>
        <v>0</v>
      </c>
      <c r="DK378">
        <v>0</v>
      </c>
      <c r="DL378" t="s">
        <v>3</v>
      </c>
      <c r="DM378">
        <v>0</v>
      </c>
      <c r="DN378" t="s">
        <v>3</v>
      </c>
      <c r="DO378">
        <v>0</v>
      </c>
    </row>
    <row r="379" spans="1:119" x14ac:dyDescent="0.2">
      <c r="A379">
        <f>ROW(Source!A198)</f>
        <v>198</v>
      </c>
      <c r="B379">
        <v>85057682</v>
      </c>
      <c r="C379">
        <v>85061430</v>
      </c>
      <c r="D379">
        <v>77308705</v>
      </c>
      <c r="E379">
        <v>114</v>
      </c>
      <c r="F379">
        <v>1</v>
      </c>
      <c r="G379">
        <v>1</v>
      </c>
      <c r="H379">
        <v>3</v>
      </c>
      <c r="I379" t="s">
        <v>96</v>
      </c>
      <c r="J379" t="s">
        <v>3</v>
      </c>
      <c r="K379" t="s">
        <v>97</v>
      </c>
      <c r="L379">
        <v>1346</v>
      </c>
      <c r="N379">
        <v>1009</v>
      </c>
      <c r="O379" t="s">
        <v>86</v>
      </c>
      <c r="P379" t="s">
        <v>86</v>
      </c>
      <c r="Q379">
        <v>1</v>
      </c>
      <c r="W379">
        <v>0</v>
      </c>
      <c r="X379">
        <v>-1111733769</v>
      </c>
      <c r="Y379">
        <f t="shared" si="111"/>
        <v>0</v>
      </c>
      <c r="AA379">
        <v>0</v>
      </c>
      <c r="AB379">
        <v>0</v>
      </c>
      <c r="AC379">
        <v>0</v>
      </c>
      <c r="AD379">
        <v>0</v>
      </c>
      <c r="AE379">
        <v>0</v>
      </c>
      <c r="AF379">
        <v>0</v>
      </c>
      <c r="AG379">
        <v>0</v>
      </c>
      <c r="AH379">
        <v>0</v>
      </c>
      <c r="AI379">
        <v>1</v>
      </c>
      <c r="AJ379">
        <v>1</v>
      </c>
      <c r="AK379">
        <v>1</v>
      </c>
      <c r="AL379">
        <v>1</v>
      </c>
      <c r="AM379">
        <v>-2</v>
      </c>
      <c r="AN379">
        <v>1</v>
      </c>
      <c r="AO379">
        <v>0</v>
      </c>
      <c r="AP379">
        <v>1</v>
      </c>
      <c r="AQ379">
        <v>0</v>
      </c>
      <c r="AR379">
        <v>0</v>
      </c>
      <c r="AS379" t="s">
        <v>3</v>
      </c>
      <c r="AT379">
        <v>0</v>
      </c>
      <c r="AU379" t="s">
        <v>3</v>
      </c>
      <c r="AV379">
        <v>0</v>
      </c>
      <c r="AW379">
        <v>2</v>
      </c>
      <c r="AX379">
        <v>85061453</v>
      </c>
      <c r="AY379">
        <v>1</v>
      </c>
      <c r="AZ379">
        <v>0</v>
      </c>
      <c r="BA379">
        <v>379</v>
      </c>
      <c r="BB379">
        <v>0</v>
      </c>
      <c r="BC379">
        <v>0</v>
      </c>
      <c r="BD379">
        <v>0</v>
      </c>
      <c r="BE379">
        <v>0</v>
      </c>
      <c r="BF379">
        <v>0</v>
      </c>
      <c r="BG379">
        <v>0</v>
      </c>
      <c r="BH379">
        <v>0</v>
      </c>
      <c r="BI379">
        <v>0</v>
      </c>
      <c r="BJ379">
        <v>0</v>
      </c>
      <c r="BK379">
        <v>0</v>
      </c>
      <c r="BL379">
        <v>0</v>
      </c>
      <c r="BM379">
        <v>0</v>
      </c>
      <c r="BN379">
        <v>0</v>
      </c>
      <c r="BO379">
        <v>0</v>
      </c>
      <c r="BP379">
        <v>0</v>
      </c>
      <c r="BQ379">
        <v>0</v>
      </c>
      <c r="BR379">
        <v>0</v>
      </c>
      <c r="BS379">
        <v>0</v>
      </c>
      <c r="BT379">
        <v>0</v>
      </c>
      <c r="BU379">
        <v>0</v>
      </c>
      <c r="BV379">
        <v>0</v>
      </c>
      <c r="BW379">
        <v>0</v>
      </c>
      <c r="CV379">
        <v>0</v>
      </c>
      <c r="CW379">
        <v>0</v>
      </c>
      <c r="CX379">
        <f>ROUND(Y379*Source!I198,7)</f>
        <v>0</v>
      </c>
      <c r="CY379">
        <f t="shared" si="122"/>
        <v>0</v>
      </c>
      <c r="CZ379">
        <f t="shared" si="123"/>
        <v>0</v>
      </c>
      <c r="DA379">
        <f t="shared" si="124"/>
        <v>1</v>
      </c>
      <c r="DB379">
        <f t="shared" si="112"/>
        <v>0</v>
      </c>
      <c r="DC379">
        <f t="shared" si="113"/>
        <v>0</v>
      </c>
      <c r="DD379" t="s">
        <v>3</v>
      </c>
      <c r="DE379" t="s">
        <v>3</v>
      </c>
      <c r="DF379">
        <f>ROUND(ROUND(AE379,2)*CX379,2)</f>
        <v>0</v>
      </c>
      <c r="DG379">
        <f t="shared" si="121"/>
        <v>0</v>
      </c>
      <c r="DH379">
        <f t="shared" si="115"/>
        <v>0</v>
      </c>
      <c r="DI379">
        <f t="shared" si="116"/>
        <v>0</v>
      </c>
      <c r="DJ379">
        <f t="shared" si="125"/>
        <v>0</v>
      </c>
      <c r="DK379">
        <v>0</v>
      </c>
      <c r="DL379" t="s">
        <v>3</v>
      </c>
      <c r="DM379">
        <v>0</v>
      </c>
      <c r="DN379" t="s">
        <v>3</v>
      </c>
      <c r="DO379">
        <v>0</v>
      </c>
    </row>
    <row r="380" spans="1:119" x14ac:dyDescent="0.2">
      <c r="A380">
        <f>ROW(Source!A198)</f>
        <v>198</v>
      </c>
      <c r="B380">
        <v>85057682</v>
      </c>
      <c r="C380">
        <v>85061430</v>
      </c>
      <c r="D380">
        <v>77309038</v>
      </c>
      <c r="E380">
        <v>114</v>
      </c>
      <c r="F380">
        <v>1</v>
      </c>
      <c r="G380">
        <v>1</v>
      </c>
      <c r="H380">
        <v>3</v>
      </c>
      <c r="I380" t="s">
        <v>99</v>
      </c>
      <c r="J380" t="s">
        <v>3</v>
      </c>
      <c r="K380" t="s">
        <v>100</v>
      </c>
      <c r="L380">
        <v>1348</v>
      </c>
      <c r="N380">
        <v>1009</v>
      </c>
      <c r="O380" t="s">
        <v>94</v>
      </c>
      <c r="P380" t="s">
        <v>94</v>
      </c>
      <c r="Q380">
        <v>1000</v>
      </c>
      <c r="W380">
        <v>0</v>
      </c>
      <c r="X380">
        <v>1613753229</v>
      </c>
      <c r="Y380">
        <f t="shared" si="111"/>
        <v>0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v>0</v>
      </c>
      <c r="AG380">
        <v>0</v>
      </c>
      <c r="AH380">
        <v>0</v>
      </c>
      <c r="AI380">
        <v>1</v>
      </c>
      <c r="AJ380">
        <v>1</v>
      </c>
      <c r="AK380">
        <v>1</v>
      </c>
      <c r="AL380">
        <v>1</v>
      </c>
      <c r="AM380">
        <v>-2</v>
      </c>
      <c r="AN380">
        <v>1</v>
      </c>
      <c r="AO380">
        <v>0</v>
      </c>
      <c r="AP380">
        <v>1</v>
      </c>
      <c r="AQ380">
        <v>0</v>
      </c>
      <c r="AR380">
        <v>0</v>
      </c>
      <c r="AS380" t="s">
        <v>3</v>
      </c>
      <c r="AT380">
        <v>0</v>
      </c>
      <c r="AU380" t="s">
        <v>3</v>
      </c>
      <c r="AV380">
        <v>0</v>
      </c>
      <c r="AW380">
        <v>2</v>
      </c>
      <c r="AX380">
        <v>85061454</v>
      </c>
      <c r="AY380">
        <v>1</v>
      </c>
      <c r="AZ380">
        <v>0</v>
      </c>
      <c r="BA380">
        <v>380</v>
      </c>
      <c r="BB380">
        <v>0</v>
      </c>
      <c r="BC380">
        <v>0</v>
      </c>
      <c r="BD380">
        <v>0</v>
      </c>
      <c r="BE380">
        <v>0</v>
      </c>
      <c r="BF380">
        <v>0</v>
      </c>
      <c r="BG380">
        <v>0</v>
      </c>
      <c r="BH380">
        <v>0</v>
      </c>
      <c r="BI380">
        <v>0</v>
      </c>
      <c r="BJ380">
        <v>0</v>
      </c>
      <c r="BK380">
        <v>0</v>
      </c>
      <c r="BL380">
        <v>0</v>
      </c>
      <c r="BM380">
        <v>0</v>
      </c>
      <c r="BN380">
        <v>0</v>
      </c>
      <c r="BO380">
        <v>0</v>
      </c>
      <c r="BP380">
        <v>0</v>
      </c>
      <c r="BQ380">
        <v>0</v>
      </c>
      <c r="BR380">
        <v>0</v>
      </c>
      <c r="BS380">
        <v>0</v>
      </c>
      <c r="BT380">
        <v>0</v>
      </c>
      <c r="BU380">
        <v>0</v>
      </c>
      <c r="BV380">
        <v>0</v>
      </c>
      <c r="BW380">
        <v>0</v>
      </c>
      <c r="CV380">
        <v>0</v>
      </c>
      <c r="CW380">
        <v>0</v>
      </c>
      <c r="CX380">
        <f>ROUND(Y380*Source!I198,7)</f>
        <v>0</v>
      </c>
      <c r="CY380">
        <f t="shared" si="122"/>
        <v>0</v>
      </c>
      <c r="CZ380">
        <f t="shared" si="123"/>
        <v>0</v>
      </c>
      <c r="DA380">
        <f t="shared" si="124"/>
        <v>1</v>
      </c>
      <c r="DB380">
        <f t="shared" si="112"/>
        <v>0</v>
      </c>
      <c r="DC380">
        <f t="shared" si="113"/>
        <v>0</v>
      </c>
      <c r="DD380" t="s">
        <v>3</v>
      </c>
      <c r="DE380" t="s">
        <v>3</v>
      </c>
      <c r="DF380">
        <f>ROUND(ROUND(AE380,2)*CX380,2)</f>
        <v>0</v>
      </c>
      <c r="DG380">
        <f t="shared" si="121"/>
        <v>0</v>
      </c>
      <c r="DH380">
        <f t="shared" si="115"/>
        <v>0</v>
      </c>
      <c r="DI380">
        <f t="shared" si="116"/>
        <v>0</v>
      </c>
      <c r="DJ380">
        <f t="shared" si="125"/>
        <v>0</v>
      </c>
      <c r="DK380">
        <v>0</v>
      </c>
      <c r="DL380" t="s">
        <v>3</v>
      </c>
      <c r="DM380">
        <v>0</v>
      </c>
      <c r="DN380" t="s">
        <v>3</v>
      </c>
      <c r="DO380">
        <v>0</v>
      </c>
    </row>
    <row r="381" spans="1:119" x14ac:dyDescent="0.2">
      <c r="A381">
        <f>ROW(Source!A198)</f>
        <v>198</v>
      </c>
      <c r="B381">
        <v>85057682</v>
      </c>
      <c r="C381">
        <v>85061430</v>
      </c>
      <c r="D381">
        <v>77397258</v>
      </c>
      <c r="E381">
        <v>1</v>
      </c>
      <c r="F381">
        <v>1</v>
      </c>
      <c r="G381">
        <v>1</v>
      </c>
      <c r="H381">
        <v>3</v>
      </c>
      <c r="I381" t="s">
        <v>649</v>
      </c>
      <c r="J381" t="s">
        <v>650</v>
      </c>
      <c r="K381" t="s">
        <v>651</v>
      </c>
      <c r="L381">
        <v>1348</v>
      </c>
      <c r="N381">
        <v>1009</v>
      </c>
      <c r="O381" t="s">
        <v>94</v>
      </c>
      <c r="P381" t="s">
        <v>94</v>
      </c>
      <c r="Q381">
        <v>1000</v>
      </c>
      <c r="W381">
        <v>0</v>
      </c>
      <c r="X381">
        <v>1215516986</v>
      </c>
      <c r="Y381">
        <f t="shared" si="111"/>
        <v>1E-4</v>
      </c>
      <c r="AA381">
        <v>103227.06</v>
      </c>
      <c r="AB381">
        <v>0</v>
      </c>
      <c r="AC381">
        <v>0</v>
      </c>
      <c r="AD381">
        <v>0</v>
      </c>
      <c r="AE381">
        <v>80020.98</v>
      </c>
      <c r="AF381">
        <v>0</v>
      </c>
      <c r="AG381">
        <v>0</v>
      </c>
      <c r="AH381">
        <v>0</v>
      </c>
      <c r="AI381">
        <v>1.29</v>
      </c>
      <c r="AJ381">
        <v>1</v>
      </c>
      <c r="AK381">
        <v>1</v>
      </c>
      <c r="AL381">
        <v>1</v>
      </c>
      <c r="AM381">
        <v>2</v>
      </c>
      <c r="AN381">
        <v>0</v>
      </c>
      <c r="AO381">
        <v>0</v>
      </c>
      <c r="AP381">
        <v>1</v>
      </c>
      <c r="AQ381">
        <v>1</v>
      </c>
      <c r="AR381">
        <v>0</v>
      </c>
      <c r="AS381" t="s">
        <v>3</v>
      </c>
      <c r="AT381">
        <v>1E-4</v>
      </c>
      <c r="AU381" t="s">
        <v>3</v>
      </c>
      <c r="AV381">
        <v>0</v>
      </c>
      <c r="AW381">
        <v>2</v>
      </c>
      <c r="AX381">
        <v>85061455</v>
      </c>
      <c r="AY381">
        <v>1</v>
      </c>
      <c r="AZ381">
        <v>0</v>
      </c>
      <c r="BA381">
        <v>381</v>
      </c>
      <c r="BB381">
        <v>1</v>
      </c>
      <c r="BC381">
        <v>0</v>
      </c>
      <c r="BD381">
        <v>0</v>
      </c>
      <c r="BE381">
        <v>0</v>
      </c>
      <c r="BF381">
        <v>0</v>
      </c>
      <c r="BG381">
        <v>0</v>
      </c>
      <c r="BH381">
        <v>0</v>
      </c>
      <c r="BI381">
        <v>0</v>
      </c>
      <c r="BJ381">
        <v>8.0020980000000002</v>
      </c>
      <c r="BK381">
        <v>0</v>
      </c>
      <c r="BL381">
        <v>0</v>
      </c>
      <c r="BM381">
        <v>0</v>
      </c>
      <c r="BN381">
        <v>0</v>
      </c>
      <c r="BO381">
        <v>0</v>
      </c>
      <c r="BP381">
        <v>1</v>
      </c>
      <c r="BQ381">
        <v>8.0020980000000002</v>
      </c>
      <c r="BR381">
        <v>0</v>
      </c>
      <c r="BS381">
        <v>0</v>
      </c>
      <c r="BT381">
        <v>0</v>
      </c>
      <c r="BU381">
        <v>0</v>
      </c>
      <c r="BV381">
        <v>0</v>
      </c>
      <c r="BW381">
        <v>1</v>
      </c>
      <c r="CV381">
        <v>0</v>
      </c>
      <c r="CW381">
        <v>0</v>
      </c>
      <c r="CX381">
        <f>ROUND(Y381*Source!I198,7)</f>
        <v>0</v>
      </c>
      <c r="CY381">
        <f t="shared" si="122"/>
        <v>103227.06</v>
      </c>
      <c r="CZ381">
        <f t="shared" si="123"/>
        <v>80020.98</v>
      </c>
      <c r="DA381">
        <f t="shared" si="124"/>
        <v>1.29</v>
      </c>
      <c r="DB381">
        <f t="shared" si="112"/>
        <v>8</v>
      </c>
      <c r="DC381">
        <f t="shared" si="113"/>
        <v>0</v>
      </c>
      <c r="DD381" t="s">
        <v>3</v>
      </c>
      <c r="DE381" t="s">
        <v>3</v>
      </c>
      <c r="DF381">
        <f>ROUND(ROUND(AE381*AI381,2)*CX381,2)</f>
        <v>0</v>
      </c>
      <c r="DG381">
        <f t="shared" si="121"/>
        <v>0</v>
      </c>
      <c r="DH381">
        <f t="shared" si="115"/>
        <v>0</v>
      </c>
      <c r="DI381">
        <f t="shared" si="116"/>
        <v>0</v>
      </c>
      <c r="DJ381">
        <f t="shared" si="125"/>
        <v>0</v>
      </c>
      <c r="DK381">
        <v>0</v>
      </c>
      <c r="DL381" t="s">
        <v>3</v>
      </c>
      <c r="DM381">
        <v>0</v>
      </c>
      <c r="DN381" t="s">
        <v>3</v>
      </c>
      <c r="DO381">
        <v>0</v>
      </c>
    </row>
    <row r="382" spans="1:119" x14ac:dyDescent="0.2">
      <c r="A382">
        <f>ROW(Source!A198)</f>
        <v>198</v>
      </c>
      <c r="B382">
        <v>85057682</v>
      </c>
      <c r="C382">
        <v>85061430</v>
      </c>
      <c r="D382">
        <v>77397652</v>
      </c>
      <c r="E382">
        <v>1</v>
      </c>
      <c r="F382">
        <v>1</v>
      </c>
      <c r="G382">
        <v>1</v>
      </c>
      <c r="H382">
        <v>3</v>
      </c>
      <c r="I382" t="s">
        <v>721</v>
      </c>
      <c r="J382" t="s">
        <v>722</v>
      </c>
      <c r="K382" t="s">
        <v>723</v>
      </c>
      <c r="L382">
        <v>1346</v>
      </c>
      <c r="N382">
        <v>1009</v>
      </c>
      <c r="O382" t="s">
        <v>86</v>
      </c>
      <c r="P382" t="s">
        <v>86</v>
      </c>
      <c r="Q382">
        <v>1</v>
      </c>
      <c r="W382">
        <v>0</v>
      </c>
      <c r="X382">
        <v>-105256092</v>
      </c>
      <c r="Y382">
        <f t="shared" si="111"/>
        <v>0.03</v>
      </c>
      <c r="AA382">
        <v>86.66</v>
      </c>
      <c r="AB382">
        <v>0</v>
      </c>
      <c r="AC382">
        <v>0</v>
      </c>
      <c r="AD382">
        <v>0</v>
      </c>
      <c r="AE382">
        <v>60.6</v>
      </c>
      <c r="AF382">
        <v>0</v>
      </c>
      <c r="AG382">
        <v>0</v>
      </c>
      <c r="AH382">
        <v>0</v>
      </c>
      <c r="AI382">
        <v>1.43</v>
      </c>
      <c r="AJ382">
        <v>1</v>
      </c>
      <c r="AK382">
        <v>1</v>
      </c>
      <c r="AL382">
        <v>1</v>
      </c>
      <c r="AM382">
        <v>2</v>
      </c>
      <c r="AN382">
        <v>0</v>
      </c>
      <c r="AO382">
        <v>0</v>
      </c>
      <c r="AP382">
        <v>1</v>
      </c>
      <c r="AQ382">
        <v>1</v>
      </c>
      <c r="AR382">
        <v>0</v>
      </c>
      <c r="AS382" t="s">
        <v>3</v>
      </c>
      <c r="AT382">
        <v>0.03</v>
      </c>
      <c r="AU382" t="s">
        <v>3</v>
      </c>
      <c r="AV382">
        <v>0</v>
      </c>
      <c r="AW382">
        <v>2</v>
      </c>
      <c r="AX382">
        <v>85061456</v>
      </c>
      <c r="AY382">
        <v>1</v>
      </c>
      <c r="AZ382">
        <v>0</v>
      </c>
      <c r="BA382">
        <v>382</v>
      </c>
      <c r="BB382">
        <v>1</v>
      </c>
      <c r="BC382">
        <v>0</v>
      </c>
      <c r="BD382">
        <v>0</v>
      </c>
      <c r="BE382">
        <v>0</v>
      </c>
      <c r="BF382">
        <v>0</v>
      </c>
      <c r="BG382">
        <v>0</v>
      </c>
      <c r="BH382">
        <v>0</v>
      </c>
      <c r="BI382">
        <v>0</v>
      </c>
      <c r="BJ382">
        <v>1.8180000000000001</v>
      </c>
      <c r="BK382">
        <v>0</v>
      </c>
      <c r="BL382">
        <v>0</v>
      </c>
      <c r="BM382">
        <v>0</v>
      </c>
      <c r="BN382">
        <v>0</v>
      </c>
      <c r="BO382">
        <v>0</v>
      </c>
      <c r="BP382">
        <v>1</v>
      </c>
      <c r="BQ382">
        <v>1.8180000000000001</v>
      </c>
      <c r="BR382">
        <v>0</v>
      </c>
      <c r="BS382">
        <v>0</v>
      </c>
      <c r="BT382">
        <v>0</v>
      </c>
      <c r="BU382">
        <v>0</v>
      </c>
      <c r="BV382">
        <v>0</v>
      </c>
      <c r="BW382">
        <v>1</v>
      </c>
      <c r="CV382">
        <v>0</v>
      </c>
      <c r="CW382">
        <v>0</v>
      </c>
      <c r="CX382">
        <f>ROUND(Y382*Source!I198,7)</f>
        <v>0</v>
      </c>
      <c r="CY382">
        <f t="shared" si="122"/>
        <v>86.66</v>
      </c>
      <c r="CZ382">
        <f t="shared" si="123"/>
        <v>60.6</v>
      </c>
      <c r="DA382">
        <f t="shared" si="124"/>
        <v>1.43</v>
      </c>
      <c r="DB382">
        <f t="shared" si="112"/>
        <v>1.82</v>
      </c>
      <c r="DC382">
        <f t="shared" si="113"/>
        <v>0</v>
      </c>
      <c r="DD382" t="s">
        <v>3</v>
      </c>
      <c r="DE382" t="s">
        <v>3</v>
      </c>
      <c r="DF382">
        <f>ROUND(ROUND(AE382*AI382,2)*CX382,2)</f>
        <v>0</v>
      </c>
      <c r="DG382">
        <f t="shared" si="121"/>
        <v>0</v>
      </c>
      <c r="DH382">
        <f t="shared" si="115"/>
        <v>0</v>
      </c>
      <c r="DI382">
        <f t="shared" si="116"/>
        <v>0</v>
      </c>
      <c r="DJ382">
        <f t="shared" si="125"/>
        <v>0</v>
      </c>
      <c r="DK382">
        <v>0</v>
      </c>
      <c r="DL382" t="s">
        <v>3</v>
      </c>
      <c r="DM382">
        <v>0</v>
      </c>
      <c r="DN382" t="s">
        <v>3</v>
      </c>
      <c r="DO382">
        <v>0</v>
      </c>
    </row>
    <row r="383" spans="1:119" x14ac:dyDescent="0.2">
      <c r="A383">
        <f>ROW(Source!A198)</f>
        <v>198</v>
      </c>
      <c r="B383">
        <v>85057682</v>
      </c>
      <c r="C383">
        <v>85061430</v>
      </c>
      <c r="D383">
        <v>77311321</v>
      </c>
      <c r="E383">
        <v>114</v>
      </c>
      <c r="F383">
        <v>1</v>
      </c>
      <c r="G383">
        <v>1</v>
      </c>
      <c r="H383">
        <v>3</v>
      </c>
      <c r="I383" t="s">
        <v>102</v>
      </c>
      <c r="J383" t="s">
        <v>3</v>
      </c>
      <c r="K383" t="s">
        <v>204</v>
      </c>
      <c r="L383">
        <v>1371</v>
      </c>
      <c r="N383">
        <v>1013</v>
      </c>
      <c r="O383" t="s">
        <v>43</v>
      </c>
      <c r="P383" t="s">
        <v>43</v>
      </c>
      <c r="Q383">
        <v>1</v>
      </c>
      <c r="W383">
        <v>0</v>
      </c>
      <c r="X383">
        <v>1740798612</v>
      </c>
      <c r="Y383">
        <f t="shared" si="111"/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0</v>
      </c>
      <c r="AG383">
        <v>0</v>
      </c>
      <c r="AH383">
        <v>0</v>
      </c>
      <c r="AI383">
        <v>1</v>
      </c>
      <c r="AJ383">
        <v>1</v>
      </c>
      <c r="AK383">
        <v>1</v>
      </c>
      <c r="AL383">
        <v>1</v>
      </c>
      <c r="AM383">
        <v>-2</v>
      </c>
      <c r="AN383">
        <v>1</v>
      </c>
      <c r="AO383">
        <v>0</v>
      </c>
      <c r="AP383">
        <v>1</v>
      </c>
      <c r="AQ383">
        <v>0</v>
      </c>
      <c r="AR383">
        <v>0</v>
      </c>
      <c r="AS383" t="s">
        <v>3</v>
      </c>
      <c r="AT383">
        <v>0</v>
      </c>
      <c r="AU383" t="s">
        <v>3</v>
      </c>
      <c r="AV383">
        <v>0</v>
      </c>
      <c r="AW383">
        <v>2</v>
      </c>
      <c r="AX383">
        <v>85061457</v>
      </c>
      <c r="AY383">
        <v>1</v>
      </c>
      <c r="AZ383">
        <v>0</v>
      </c>
      <c r="BA383">
        <v>383</v>
      </c>
      <c r="BB383">
        <v>0</v>
      </c>
      <c r="BC383">
        <v>0</v>
      </c>
      <c r="BD383">
        <v>0</v>
      </c>
      <c r="BE383">
        <v>0</v>
      </c>
      <c r="BF383">
        <v>0</v>
      </c>
      <c r="BG383">
        <v>0</v>
      </c>
      <c r="BH383">
        <v>0</v>
      </c>
      <c r="BI383">
        <v>0</v>
      </c>
      <c r="BJ383">
        <v>0</v>
      </c>
      <c r="BK383">
        <v>0</v>
      </c>
      <c r="BL383">
        <v>0</v>
      </c>
      <c r="BM383">
        <v>0</v>
      </c>
      <c r="BN383">
        <v>0</v>
      </c>
      <c r="BO383">
        <v>0</v>
      </c>
      <c r="BP383">
        <v>0</v>
      </c>
      <c r="BQ383">
        <v>0</v>
      </c>
      <c r="BR383">
        <v>0</v>
      </c>
      <c r="BS383">
        <v>0</v>
      </c>
      <c r="BT383">
        <v>0</v>
      </c>
      <c r="BU383">
        <v>0</v>
      </c>
      <c r="BV383">
        <v>0</v>
      </c>
      <c r="BW383">
        <v>0</v>
      </c>
      <c r="CV383">
        <v>0</v>
      </c>
      <c r="CW383">
        <v>0</v>
      </c>
      <c r="CX383">
        <f>ROUND(Y383*Source!I198,7)</f>
        <v>0</v>
      </c>
      <c r="CY383">
        <f t="shared" si="122"/>
        <v>0</v>
      </c>
      <c r="CZ383">
        <f t="shared" si="123"/>
        <v>0</v>
      </c>
      <c r="DA383">
        <f t="shared" si="124"/>
        <v>1</v>
      </c>
      <c r="DB383">
        <f t="shared" si="112"/>
        <v>0</v>
      </c>
      <c r="DC383">
        <f t="shared" si="113"/>
        <v>0</v>
      </c>
      <c r="DD383" t="s">
        <v>3</v>
      </c>
      <c r="DE383" t="s">
        <v>3</v>
      </c>
      <c r="DF383">
        <f t="shared" ref="DF383:DF388" si="126">ROUND(ROUND(AE383,2)*CX383,2)</f>
        <v>0</v>
      </c>
      <c r="DG383">
        <f t="shared" si="121"/>
        <v>0</v>
      </c>
      <c r="DH383">
        <f t="shared" si="115"/>
        <v>0</v>
      </c>
      <c r="DI383">
        <f t="shared" si="116"/>
        <v>0</v>
      </c>
      <c r="DJ383">
        <f t="shared" si="125"/>
        <v>0</v>
      </c>
      <c r="DK383">
        <v>0</v>
      </c>
      <c r="DL383" t="s">
        <v>3</v>
      </c>
      <c r="DM383">
        <v>0</v>
      </c>
      <c r="DN383" t="s">
        <v>3</v>
      </c>
      <c r="DO383">
        <v>0</v>
      </c>
    </row>
    <row r="384" spans="1:119" x14ac:dyDescent="0.2">
      <c r="A384">
        <f>ROW(Source!A198)</f>
        <v>198</v>
      </c>
      <c r="B384">
        <v>85057682</v>
      </c>
      <c r="C384">
        <v>85061430</v>
      </c>
      <c r="D384">
        <v>77311330</v>
      </c>
      <c r="E384">
        <v>114</v>
      </c>
      <c r="F384">
        <v>1</v>
      </c>
      <c r="G384">
        <v>1</v>
      </c>
      <c r="H384">
        <v>3</v>
      </c>
      <c r="I384" t="s">
        <v>205</v>
      </c>
      <c r="J384" t="s">
        <v>3</v>
      </c>
      <c r="K384" t="s">
        <v>121</v>
      </c>
      <c r="L384">
        <v>1346</v>
      </c>
      <c r="N384">
        <v>1009</v>
      </c>
      <c r="O384" t="s">
        <v>86</v>
      </c>
      <c r="P384" t="s">
        <v>86</v>
      </c>
      <c r="Q384">
        <v>1</v>
      </c>
      <c r="W384">
        <v>0</v>
      </c>
      <c r="X384">
        <v>1533393836</v>
      </c>
      <c r="Y384">
        <f t="shared" si="111"/>
        <v>0</v>
      </c>
      <c r="AA384">
        <v>0</v>
      </c>
      <c r="AB384">
        <v>0</v>
      </c>
      <c r="AC384">
        <v>0</v>
      </c>
      <c r="AD384">
        <v>0</v>
      </c>
      <c r="AE384">
        <v>0</v>
      </c>
      <c r="AF384">
        <v>0</v>
      </c>
      <c r="AG384">
        <v>0</v>
      </c>
      <c r="AH384">
        <v>0</v>
      </c>
      <c r="AI384">
        <v>1</v>
      </c>
      <c r="AJ384">
        <v>1</v>
      </c>
      <c r="AK384">
        <v>1</v>
      </c>
      <c r="AL384">
        <v>1</v>
      </c>
      <c r="AM384">
        <v>-2</v>
      </c>
      <c r="AN384">
        <v>1</v>
      </c>
      <c r="AO384">
        <v>0</v>
      </c>
      <c r="AP384">
        <v>1</v>
      </c>
      <c r="AQ384">
        <v>0</v>
      </c>
      <c r="AR384">
        <v>0</v>
      </c>
      <c r="AS384" t="s">
        <v>3</v>
      </c>
      <c r="AT384">
        <v>0</v>
      </c>
      <c r="AU384" t="s">
        <v>3</v>
      </c>
      <c r="AV384">
        <v>0</v>
      </c>
      <c r="AW384">
        <v>2</v>
      </c>
      <c r="AX384">
        <v>85061458</v>
      </c>
      <c r="AY384">
        <v>1</v>
      </c>
      <c r="AZ384">
        <v>0</v>
      </c>
      <c r="BA384">
        <v>384</v>
      </c>
      <c r="BB384">
        <v>0</v>
      </c>
      <c r="BC384">
        <v>0</v>
      </c>
      <c r="BD384">
        <v>0</v>
      </c>
      <c r="BE384">
        <v>0</v>
      </c>
      <c r="BF384">
        <v>0</v>
      </c>
      <c r="BG384">
        <v>0</v>
      </c>
      <c r="BH384">
        <v>0</v>
      </c>
      <c r="BI384">
        <v>0</v>
      </c>
      <c r="BJ384">
        <v>0</v>
      </c>
      <c r="BK384">
        <v>0</v>
      </c>
      <c r="BL384">
        <v>0</v>
      </c>
      <c r="BM384">
        <v>0</v>
      </c>
      <c r="BN384">
        <v>0</v>
      </c>
      <c r="BO384">
        <v>0</v>
      </c>
      <c r="BP384">
        <v>0</v>
      </c>
      <c r="BQ384">
        <v>0</v>
      </c>
      <c r="BR384">
        <v>0</v>
      </c>
      <c r="BS384">
        <v>0</v>
      </c>
      <c r="BT384">
        <v>0</v>
      </c>
      <c r="BU384">
        <v>0</v>
      </c>
      <c r="BV384">
        <v>0</v>
      </c>
      <c r="BW384">
        <v>0</v>
      </c>
      <c r="CV384">
        <v>0</v>
      </c>
      <c r="CW384">
        <v>0</v>
      </c>
      <c r="CX384">
        <f>ROUND(Y384*Source!I198,7)</f>
        <v>0</v>
      </c>
      <c r="CY384">
        <f t="shared" si="122"/>
        <v>0</v>
      </c>
      <c r="CZ384">
        <f t="shared" si="123"/>
        <v>0</v>
      </c>
      <c r="DA384">
        <f t="shared" si="124"/>
        <v>1</v>
      </c>
      <c r="DB384">
        <f t="shared" si="112"/>
        <v>0</v>
      </c>
      <c r="DC384">
        <f t="shared" si="113"/>
        <v>0</v>
      </c>
      <c r="DD384" t="s">
        <v>3</v>
      </c>
      <c r="DE384" t="s">
        <v>3</v>
      </c>
      <c r="DF384">
        <f t="shared" si="126"/>
        <v>0</v>
      </c>
      <c r="DG384">
        <f t="shared" si="121"/>
        <v>0</v>
      </c>
      <c r="DH384">
        <f t="shared" si="115"/>
        <v>0</v>
      </c>
      <c r="DI384">
        <f t="shared" si="116"/>
        <v>0</v>
      </c>
      <c r="DJ384">
        <f t="shared" si="125"/>
        <v>0</v>
      </c>
      <c r="DK384">
        <v>0</v>
      </c>
      <c r="DL384" t="s">
        <v>3</v>
      </c>
      <c r="DM384">
        <v>0</v>
      </c>
      <c r="DN384" t="s">
        <v>3</v>
      </c>
      <c r="DO384">
        <v>0</v>
      </c>
    </row>
    <row r="385" spans="1:119" x14ac:dyDescent="0.2">
      <c r="A385">
        <f>ROW(Source!A199)</f>
        <v>199</v>
      </c>
      <c r="B385">
        <v>85057623</v>
      </c>
      <c r="C385">
        <v>85061430</v>
      </c>
      <c r="D385">
        <v>77306356</v>
      </c>
      <c r="E385">
        <v>114</v>
      </c>
      <c r="F385">
        <v>1</v>
      </c>
      <c r="G385">
        <v>1</v>
      </c>
      <c r="H385">
        <v>1</v>
      </c>
      <c r="I385" t="s">
        <v>591</v>
      </c>
      <c r="J385" t="s">
        <v>3</v>
      </c>
      <c r="K385" t="s">
        <v>592</v>
      </c>
      <c r="L385">
        <v>1191</v>
      </c>
      <c r="N385">
        <v>1013</v>
      </c>
      <c r="O385" t="s">
        <v>593</v>
      </c>
      <c r="P385" t="s">
        <v>593</v>
      </c>
      <c r="Q385">
        <v>1</v>
      </c>
      <c r="W385">
        <v>0</v>
      </c>
      <c r="X385">
        <v>32079103</v>
      </c>
      <c r="Y385">
        <f t="shared" ref="Y385:Y448" si="127">AT385</f>
        <v>3.76</v>
      </c>
      <c r="AA385">
        <v>0</v>
      </c>
      <c r="AB385">
        <v>0</v>
      </c>
      <c r="AC385">
        <v>0</v>
      </c>
      <c r="AD385">
        <v>748.18</v>
      </c>
      <c r="AE385">
        <v>0</v>
      </c>
      <c r="AF385">
        <v>0</v>
      </c>
      <c r="AG385">
        <v>0</v>
      </c>
      <c r="AH385">
        <v>748.18</v>
      </c>
      <c r="AI385">
        <v>1</v>
      </c>
      <c r="AJ385">
        <v>1</v>
      </c>
      <c r="AK385">
        <v>1</v>
      </c>
      <c r="AL385">
        <v>1</v>
      </c>
      <c r="AM385">
        <v>-2</v>
      </c>
      <c r="AN385">
        <v>0</v>
      </c>
      <c r="AO385">
        <v>0</v>
      </c>
      <c r="AP385">
        <v>1</v>
      </c>
      <c r="AQ385">
        <v>1</v>
      </c>
      <c r="AR385">
        <v>0</v>
      </c>
      <c r="AS385" t="s">
        <v>3</v>
      </c>
      <c r="AT385">
        <v>3.76</v>
      </c>
      <c r="AU385" t="s">
        <v>3</v>
      </c>
      <c r="AV385">
        <v>1</v>
      </c>
      <c r="AW385">
        <v>2</v>
      </c>
      <c r="AX385">
        <v>85061445</v>
      </c>
      <c r="AY385">
        <v>2</v>
      </c>
      <c r="AZ385">
        <v>131072</v>
      </c>
      <c r="BA385">
        <v>385</v>
      </c>
      <c r="BB385">
        <v>1</v>
      </c>
      <c r="BC385">
        <v>0</v>
      </c>
      <c r="BD385">
        <v>0</v>
      </c>
      <c r="BE385">
        <v>0</v>
      </c>
      <c r="BF385">
        <v>0</v>
      </c>
      <c r="BG385">
        <v>0</v>
      </c>
      <c r="BH385">
        <v>0</v>
      </c>
      <c r="BI385">
        <v>0</v>
      </c>
      <c r="BJ385">
        <v>0</v>
      </c>
      <c r="BK385">
        <v>0</v>
      </c>
      <c r="BL385">
        <v>0</v>
      </c>
      <c r="BM385">
        <v>2813.1567999999997</v>
      </c>
      <c r="BN385">
        <v>3.76</v>
      </c>
      <c r="BO385">
        <v>0</v>
      </c>
      <c r="BP385">
        <v>1</v>
      </c>
      <c r="BQ385">
        <v>0</v>
      </c>
      <c r="BR385">
        <v>0</v>
      </c>
      <c r="BS385">
        <v>0</v>
      </c>
      <c r="BT385">
        <v>2813.1567999999997</v>
      </c>
      <c r="BU385">
        <v>3.76</v>
      </c>
      <c r="BV385">
        <v>0</v>
      </c>
      <c r="BW385">
        <v>1</v>
      </c>
      <c r="CU385">
        <f>ROUND(AT385*Source!I199*AH385*AL385,2)</f>
        <v>0</v>
      </c>
      <c r="CV385">
        <f>ROUND(Y385*Source!I199,7)</f>
        <v>0</v>
      </c>
      <c r="CW385">
        <v>0</v>
      </c>
      <c r="CX385">
        <f>ROUND(Y385*Source!I199,7)</f>
        <v>0</v>
      </c>
      <c r="CY385">
        <f>AD385</f>
        <v>748.18</v>
      </c>
      <c r="CZ385">
        <f>AH385</f>
        <v>748.18</v>
      </c>
      <c r="DA385">
        <f>AL385</f>
        <v>1</v>
      </c>
      <c r="DB385">
        <f t="shared" ref="DB385:DB448" si="128">ROUND(ROUND(AT385*CZ385,2),2)</f>
        <v>2813.16</v>
      </c>
      <c r="DC385">
        <f t="shared" ref="DC385:DC448" si="129">ROUND(ROUND(AT385*AG385,2),2)</f>
        <v>0</v>
      </c>
      <c r="DD385" t="s">
        <v>3</v>
      </c>
      <c r="DE385" t="s">
        <v>3</v>
      </c>
      <c r="DF385">
        <f t="shared" si="126"/>
        <v>0</v>
      </c>
      <c r="DG385">
        <f t="shared" si="121"/>
        <v>0</v>
      </c>
      <c r="DH385">
        <f t="shared" ref="DH385:DH448" si="130">ROUND(ROUND(AG385,2)*CX385,2)</f>
        <v>0</v>
      </c>
      <c r="DI385">
        <f t="shared" ref="DI385:DI448" si="131">ROUND(ROUND(AH385,2)*CX385,2)</f>
        <v>0</v>
      </c>
      <c r="DJ385">
        <f>DI385</f>
        <v>0</v>
      </c>
      <c r="DK385">
        <v>1</v>
      </c>
      <c r="DL385" t="s">
        <v>3</v>
      </c>
      <c r="DM385">
        <v>0</v>
      </c>
      <c r="DN385" t="s">
        <v>3</v>
      </c>
      <c r="DO385">
        <v>0</v>
      </c>
    </row>
    <row r="386" spans="1:119" x14ac:dyDescent="0.2">
      <c r="A386">
        <f>ROW(Source!A199)</f>
        <v>199</v>
      </c>
      <c r="B386">
        <v>85057623</v>
      </c>
      <c r="C386">
        <v>85061430</v>
      </c>
      <c r="D386">
        <v>77306545</v>
      </c>
      <c r="E386">
        <v>114</v>
      </c>
      <c r="F386">
        <v>1</v>
      </c>
      <c r="G386">
        <v>1</v>
      </c>
      <c r="H386">
        <v>1</v>
      </c>
      <c r="I386" t="s">
        <v>601</v>
      </c>
      <c r="J386" t="s">
        <v>3</v>
      </c>
      <c r="K386" t="s">
        <v>602</v>
      </c>
      <c r="L386">
        <v>1191</v>
      </c>
      <c r="N386">
        <v>1013</v>
      </c>
      <c r="O386" t="s">
        <v>593</v>
      </c>
      <c r="P386" t="s">
        <v>593</v>
      </c>
      <c r="Q386">
        <v>1</v>
      </c>
      <c r="W386">
        <v>0</v>
      </c>
      <c r="X386">
        <v>-1417349443</v>
      </c>
      <c r="Y386">
        <f t="shared" si="127"/>
        <v>1.07</v>
      </c>
      <c r="AA386">
        <v>0</v>
      </c>
      <c r="AB386">
        <v>0</v>
      </c>
      <c r="AC386">
        <v>0</v>
      </c>
      <c r="AD386">
        <v>0</v>
      </c>
      <c r="AE386">
        <v>0</v>
      </c>
      <c r="AF386">
        <v>0</v>
      </c>
      <c r="AG386">
        <v>0</v>
      </c>
      <c r="AH386">
        <v>0</v>
      </c>
      <c r="AI386">
        <v>1</v>
      </c>
      <c r="AJ386">
        <v>1</v>
      </c>
      <c r="AK386">
        <v>1</v>
      </c>
      <c r="AL386">
        <v>1</v>
      </c>
      <c r="AM386">
        <v>-2</v>
      </c>
      <c r="AN386">
        <v>0</v>
      </c>
      <c r="AO386">
        <v>0</v>
      </c>
      <c r="AP386">
        <v>1</v>
      </c>
      <c r="AQ386">
        <v>1</v>
      </c>
      <c r="AR386">
        <v>0</v>
      </c>
      <c r="AS386" t="s">
        <v>3</v>
      </c>
      <c r="AT386">
        <v>1.07</v>
      </c>
      <c r="AU386" t="s">
        <v>3</v>
      </c>
      <c r="AV386">
        <v>2</v>
      </c>
      <c r="AW386">
        <v>2</v>
      </c>
      <c r="AX386">
        <v>85061446</v>
      </c>
      <c r="AY386">
        <v>1</v>
      </c>
      <c r="AZ386">
        <v>0</v>
      </c>
      <c r="BA386">
        <v>386</v>
      </c>
      <c r="BB386">
        <v>1</v>
      </c>
      <c r="BC386">
        <v>0</v>
      </c>
      <c r="BD386">
        <v>0</v>
      </c>
      <c r="BE386">
        <v>0</v>
      </c>
      <c r="BF386">
        <v>0</v>
      </c>
      <c r="BG386">
        <v>0</v>
      </c>
      <c r="BH386">
        <v>0</v>
      </c>
      <c r="BI386">
        <v>0</v>
      </c>
      <c r="BJ386">
        <v>0</v>
      </c>
      <c r="BK386">
        <v>0</v>
      </c>
      <c r="BL386">
        <v>0</v>
      </c>
      <c r="BM386">
        <v>0</v>
      </c>
      <c r="BN386">
        <v>0</v>
      </c>
      <c r="BO386">
        <v>0</v>
      </c>
      <c r="BP386">
        <v>0</v>
      </c>
      <c r="BQ386">
        <v>0</v>
      </c>
      <c r="BR386">
        <v>0</v>
      </c>
      <c r="BS386">
        <v>0</v>
      </c>
      <c r="BT386">
        <v>0</v>
      </c>
      <c r="BU386">
        <v>0</v>
      </c>
      <c r="BV386">
        <v>0</v>
      </c>
      <c r="BW386">
        <v>0</v>
      </c>
      <c r="CV386">
        <v>0</v>
      </c>
      <c r="CW386">
        <v>0</v>
      </c>
      <c r="CX386">
        <f>ROUND(Y386*Source!I199,7)</f>
        <v>0</v>
      </c>
      <c r="CY386">
        <f>AD386</f>
        <v>0</v>
      </c>
      <c r="CZ386">
        <f>AH386</f>
        <v>0</v>
      </c>
      <c r="DA386">
        <f>AL386</f>
        <v>1</v>
      </c>
      <c r="DB386">
        <f t="shared" si="128"/>
        <v>0</v>
      </c>
      <c r="DC386">
        <f t="shared" si="129"/>
        <v>0</v>
      </c>
      <c r="DD386" t="s">
        <v>3</v>
      </c>
      <c r="DE386" t="s">
        <v>3</v>
      </c>
      <c r="DF386">
        <f t="shared" si="126"/>
        <v>0</v>
      </c>
      <c r="DG386">
        <f t="shared" si="121"/>
        <v>0</v>
      </c>
      <c r="DH386">
        <f t="shared" si="130"/>
        <v>0</v>
      </c>
      <c r="DI386">
        <f t="shared" si="131"/>
        <v>0</v>
      </c>
      <c r="DJ386">
        <f>DI386</f>
        <v>0</v>
      </c>
      <c r="DK386">
        <v>0</v>
      </c>
      <c r="DL386" t="s">
        <v>3</v>
      </c>
      <c r="DM386">
        <v>0</v>
      </c>
      <c r="DN386" t="s">
        <v>3</v>
      </c>
      <c r="DO386">
        <v>0</v>
      </c>
    </row>
    <row r="387" spans="1:119" x14ac:dyDescent="0.2">
      <c r="A387">
        <f>ROW(Source!A199)</f>
        <v>199</v>
      </c>
      <c r="B387">
        <v>85057623</v>
      </c>
      <c r="C387">
        <v>85061430</v>
      </c>
      <c r="D387">
        <v>77431161</v>
      </c>
      <c r="E387">
        <v>1</v>
      </c>
      <c r="F387">
        <v>1</v>
      </c>
      <c r="G387">
        <v>1</v>
      </c>
      <c r="H387">
        <v>2</v>
      </c>
      <c r="I387" t="s">
        <v>710</v>
      </c>
      <c r="J387" t="s">
        <v>711</v>
      </c>
      <c r="K387" t="s">
        <v>712</v>
      </c>
      <c r="L387">
        <v>1368</v>
      </c>
      <c r="N387">
        <v>1011</v>
      </c>
      <c r="O387" t="s">
        <v>606</v>
      </c>
      <c r="P387" t="s">
        <v>606</v>
      </c>
      <c r="Q387">
        <v>1</v>
      </c>
      <c r="W387">
        <v>0</v>
      </c>
      <c r="X387">
        <v>469552416</v>
      </c>
      <c r="Y387">
        <f t="shared" si="127"/>
        <v>0.85</v>
      </c>
      <c r="AA387">
        <v>0</v>
      </c>
      <c r="AB387">
        <v>506.23</v>
      </c>
      <c r="AC387">
        <v>811.79</v>
      </c>
      <c r="AD387">
        <v>0</v>
      </c>
      <c r="AE387">
        <v>0</v>
      </c>
      <c r="AF387">
        <v>346.73</v>
      </c>
      <c r="AG387">
        <v>811.79</v>
      </c>
      <c r="AH387">
        <v>0</v>
      </c>
      <c r="AI387">
        <v>1</v>
      </c>
      <c r="AJ387">
        <v>1.46</v>
      </c>
      <c r="AK387">
        <v>1</v>
      </c>
      <c r="AL387">
        <v>1</v>
      </c>
      <c r="AM387">
        <v>2</v>
      </c>
      <c r="AN387">
        <v>0</v>
      </c>
      <c r="AO387">
        <v>0</v>
      </c>
      <c r="AP387">
        <v>1</v>
      </c>
      <c r="AQ387">
        <v>1</v>
      </c>
      <c r="AR387">
        <v>0</v>
      </c>
      <c r="AS387" t="s">
        <v>3</v>
      </c>
      <c r="AT387">
        <v>0.85</v>
      </c>
      <c r="AU387" t="s">
        <v>3</v>
      </c>
      <c r="AV387">
        <v>1</v>
      </c>
      <c r="AW387">
        <v>2</v>
      </c>
      <c r="AX387">
        <v>85061447</v>
      </c>
      <c r="AY387">
        <v>2</v>
      </c>
      <c r="AZ387">
        <v>65536</v>
      </c>
      <c r="BA387">
        <v>387</v>
      </c>
      <c r="BB387">
        <v>1</v>
      </c>
      <c r="BC387">
        <v>0</v>
      </c>
      <c r="BD387">
        <v>0</v>
      </c>
      <c r="BE387">
        <v>0</v>
      </c>
      <c r="BF387">
        <v>0</v>
      </c>
      <c r="BG387">
        <v>0</v>
      </c>
      <c r="BH387">
        <v>0</v>
      </c>
      <c r="BI387">
        <v>0</v>
      </c>
      <c r="BJ387">
        <v>0</v>
      </c>
      <c r="BK387">
        <v>294.72050000000002</v>
      </c>
      <c r="BL387">
        <v>690.02149999999995</v>
      </c>
      <c r="BM387">
        <v>0</v>
      </c>
      <c r="BN387">
        <v>0</v>
      </c>
      <c r="BO387">
        <v>0.85</v>
      </c>
      <c r="BP387">
        <v>1</v>
      </c>
      <c r="BQ387">
        <v>0</v>
      </c>
      <c r="BR387">
        <v>294.72050000000002</v>
      </c>
      <c r="BS387">
        <v>690.02149999999995</v>
      </c>
      <c r="BT387">
        <v>0</v>
      </c>
      <c r="BU387">
        <v>0</v>
      </c>
      <c r="BV387">
        <v>0.85</v>
      </c>
      <c r="BW387">
        <v>1</v>
      </c>
      <c r="CV387">
        <v>0</v>
      </c>
      <c r="CW387">
        <f>ROUND(Y387*Source!I199*DO387,7)</f>
        <v>0</v>
      </c>
      <c r="CX387">
        <f>ROUND(Y387*Source!I199,7)</f>
        <v>0</v>
      </c>
      <c r="CY387">
        <f>AB387</f>
        <v>506.23</v>
      </c>
      <c r="CZ387">
        <f>AF387</f>
        <v>346.73</v>
      </c>
      <c r="DA387">
        <f>AJ387</f>
        <v>1.46</v>
      </c>
      <c r="DB387">
        <f t="shared" si="128"/>
        <v>294.72000000000003</v>
      </c>
      <c r="DC387">
        <f t="shared" si="129"/>
        <v>690.02</v>
      </c>
      <c r="DD387" t="s">
        <v>3</v>
      </c>
      <c r="DE387" t="s">
        <v>3</v>
      </c>
      <c r="DF387">
        <f t="shared" si="126"/>
        <v>0</v>
      </c>
      <c r="DG387">
        <f>ROUND(ROUND(AF387*AJ387,2)*CX387,2)</f>
        <v>0</v>
      </c>
      <c r="DH387">
        <f t="shared" si="130"/>
        <v>0</v>
      </c>
      <c r="DI387">
        <f t="shared" si="131"/>
        <v>0</v>
      </c>
      <c r="DJ387">
        <f>DG387+DH387</f>
        <v>0</v>
      </c>
      <c r="DK387">
        <v>0</v>
      </c>
      <c r="DL387" t="s">
        <v>630</v>
      </c>
      <c r="DM387">
        <v>4</v>
      </c>
      <c r="DN387" t="s">
        <v>593</v>
      </c>
      <c r="DO387">
        <v>1</v>
      </c>
    </row>
    <row r="388" spans="1:119" x14ac:dyDescent="0.2">
      <c r="A388">
        <f>ROW(Source!A199)</f>
        <v>199</v>
      </c>
      <c r="B388">
        <v>85057623</v>
      </c>
      <c r="C388">
        <v>85061430</v>
      </c>
      <c r="D388">
        <v>77431879</v>
      </c>
      <c r="E388">
        <v>1</v>
      </c>
      <c r="F388">
        <v>1</v>
      </c>
      <c r="G388">
        <v>1</v>
      </c>
      <c r="H388">
        <v>2</v>
      </c>
      <c r="I388" t="s">
        <v>634</v>
      </c>
      <c r="J388" t="s">
        <v>635</v>
      </c>
      <c r="K388" t="s">
        <v>636</v>
      </c>
      <c r="L388">
        <v>1368</v>
      </c>
      <c r="N388">
        <v>1011</v>
      </c>
      <c r="O388" t="s">
        <v>606</v>
      </c>
      <c r="P388" t="s">
        <v>606</v>
      </c>
      <c r="Q388">
        <v>1</v>
      </c>
      <c r="W388">
        <v>0</v>
      </c>
      <c r="X388">
        <v>-1152394969</v>
      </c>
      <c r="Y388">
        <f t="shared" si="127"/>
        <v>0.22</v>
      </c>
      <c r="AA388">
        <v>0</v>
      </c>
      <c r="AB388">
        <v>641.70000000000005</v>
      </c>
      <c r="AC388">
        <v>811.79</v>
      </c>
      <c r="AD388">
        <v>0</v>
      </c>
      <c r="AE388">
        <v>0</v>
      </c>
      <c r="AF388">
        <v>641.70000000000005</v>
      </c>
      <c r="AG388">
        <v>811.79</v>
      </c>
      <c r="AH388">
        <v>0</v>
      </c>
      <c r="AI388">
        <v>1</v>
      </c>
      <c r="AJ388">
        <v>1</v>
      </c>
      <c r="AK388">
        <v>1</v>
      </c>
      <c r="AL388">
        <v>1</v>
      </c>
      <c r="AM388">
        <v>-2</v>
      </c>
      <c r="AN388">
        <v>0</v>
      </c>
      <c r="AO388">
        <v>0</v>
      </c>
      <c r="AP388">
        <v>1</v>
      </c>
      <c r="AQ388">
        <v>1</v>
      </c>
      <c r="AR388">
        <v>0</v>
      </c>
      <c r="AS388" t="s">
        <v>3</v>
      </c>
      <c r="AT388">
        <v>0.22</v>
      </c>
      <c r="AU388" t="s">
        <v>3</v>
      </c>
      <c r="AV388">
        <v>1</v>
      </c>
      <c r="AW388">
        <v>2</v>
      </c>
      <c r="AX388">
        <v>85061448</v>
      </c>
      <c r="AY388">
        <v>1</v>
      </c>
      <c r="AZ388">
        <v>0</v>
      </c>
      <c r="BA388">
        <v>388</v>
      </c>
      <c r="BB388">
        <v>1</v>
      </c>
      <c r="BC388">
        <v>0</v>
      </c>
      <c r="BD388">
        <v>0</v>
      </c>
      <c r="BE388">
        <v>0</v>
      </c>
      <c r="BF388">
        <v>0</v>
      </c>
      <c r="BG388">
        <v>0</v>
      </c>
      <c r="BH388">
        <v>0</v>
      </c>
      <c r="BI388">
        <v>0</v>
      </c>
      <c r="BJ388">
        <v>0</v>
      </c>
      <c r="BK388">
        <v>141.17400000000001</v>
      </c>
      <c r="BL388">
        <v>178.59379999999999</v>
      </c>
      <c r="BM388">
        <v>0</v>
      </c>
      <c r="BN388">
        <v>0</v>
      </c>
      <c r="BO388">
        <v>0.22</v>
      </c>
      <c r="BP388">
        <v>1</v>
      </c>
      <c r="BQ388">
        <v>0</v>
      </c>
      <c r="BR388">
        <v>141.17400000000001</v>
      </c>
      <c r="BS388">
        <v>178.59379999999999</v>
      </c>
      <c r="BT388">
        <v>0</v>
      </c>
      <c r="BU388">
        <v>0</v>
      </c>
      <c r="BV388">
        <v>0.22</v>
      </c>
      <c r="BW388">
        <v>1</v>
      </c>
      <c r="CV388">
        <v>0</v>
      </c>
      <c r="CW388">
        <f>ROUND(Y388*Source!I199*DO388,7)</f>
        <v>0</v>
      </c>
      <c r="CX388">
        <f>ROUND(Y388*Source!I199,7)</f>
        <v>0</v>
      </c>
      <c r="CY388">
        <f>AB388</f>
        <v>641.70000000000005</v>
      </c>
      <c r="CZ388">
        <f>AF388</f>
        <v>641.70000000000005</v>
      </c>
      <c r="DA388">
        <f>AJ388</f>
        <v>1</v>
      </c>
      <c r="DB388">
        <f t="shared" si="128"/>
        <v>141.16999999999999</v>
      </c>
      <c r="DC388">
        <f t="shared" si="129"/>
        <v>178.59</v>
      </c>
      <c r="DD388" t="s">
        <v>3</v>
      </c>
      <c r="DE388" t="s">
        <v>3</v>
      </c>
      <c r="DF388">
        <f t="shared" si="126"/>
        <v>0</v>
      </c>
      <c r="DG388">
        <f t="shared" ref="DG388:DG419" si="132">ROUND(ROUND(AF388,2)*CX388,2)</f>
        <v>0</v>
      </c>
      <c r="DH388">
        <f t="shared" si="130"/>
        <v>0</v>
      </c>
      <c r="DI388">
        <f t="shared" si="131"/>
        <v>0</v>
      </c>
      <c r="DJ388">
        <f>DG388+DH388</f>
        <v>0</v>
      </c>
      <c r="DK388">
        <v>1</v>
      </c>
      <c r="DL388" t="s">
        <v>630</v>
      </c>
      <c r="DM388">
        <v>4</v>
      </c>
      <c r="DN388" t="s">
        <v>593</v>
      </c>
      <c r="DO388">
        <v>1</v>
      </c>
    </row>
    <row r="389" spans="1:119" x14ac:dyDescent="0.2">
      <c r="A389">
        <f>ROW(Source!A199)</f>
        <v>199</v>
      </c>
      <c r="B389">
        <v>85057623</v>
      </c>
      <c r="C389">
        <v>85061430</v>
      </c>
      <c r="D389">
        <v>77375900</v>
      </c>
      <c r="E389">
        <v>1</v>
      </c>
      <c r="F389">
        <v>1</v>
      </c>
      <c r="G389">
        <v>1</v>
      </c>
      <c r="H389">
        <v>3</v>
      </c>
      <c r="I389" t="s">
        <v>637</v>
      </c>
      <c r="J389" t="s">
        <v>657</v>
      </c>
      <c r="K389" t="s">
        <v>639</v>
      </c>
      <c r="L389">
        <v>1346</v>
      </c>
      <c r="N389">
        <v>1009</v>
      </c>
      <c r="O389" t="s">
        <v>86</v>
      </c>
      <c r="P389" t="s">
        <v>86</v>
      </c>
      <c r="Q389">
        <v>1</v>
      </c>
      <c r="W389">
        <v>0</v>
      </c>
      <c r="X389">
        <v>-1628490559</v>
      </c>
      <c r="Y389">
        <f t="shared" si="127"/>
        <v>0.1</v>
      </c>
      <c r="AA389">
        <v>381.26</v>
      </c>
      <c r="AB389">
        <v>0</v>
      </c>
      <c r="AC389">
        <v>0</v>
      </c>
      <c r="AD389">
        <v>0</v>
      </c>
      <c r="AE389">
        <v>238.29</v>
      </c>
      <c r="AF389">
        <v>0</v>
      </c>
      <c r="AG389">
        <v>0</v>
      </c>
      <c r="AH389">
        <v>0</v>
      </c>
      <c r="AI389">
        <v>1.6</v>
      </c>
      <c r="AJ389">
        <v>1</v>
      </c>
      <c r="AK389">
        <v>1</v>
      </c>
      <c r="AL389">
        <v>1</v>
      </c>
      <c r="AM389">
        <v>2</v>
      </c>
      <c r="AN389">
        <v>0</v>
      </c>
      <c r="AO389">
        <v>0</v>
      </c>
      <c r="AP389">
        <v>1</v>
      </c>
      <c r="AQ389">
        <v>1</v>
      </c>
      <c r="AR389">
        <v>0</v>
      </c>
      <c r="AS389" t="s">
        <v>3</v>
      </c>
      <c r="AT389">
        <v>0.1</v>
      </c>
      <c r="AU389" t="s">
        <v>3</v>
      </c>
      <c r="AV389">
        <v>0</v>
      </c>
      <c r="AW389">
        <v>2</v>
      </c>
      <c r="AX389">
        <v>85061449</v>
      </c>
      <c r="AY389">
        <v>1</v>
      </c>
      <c r="AZ389">
        <v>0</v>
      </c>
      <c r="BA389">
        <v>389</v>
      </c>
      <c r="BB389">
        <v>1</v>
      </c>
      <c r="BC389">
        <v>0</v>
      </c>
      <c r="BD389">
        <v>0</v>
      </c>
      <c r="BE389">
        <v>0</v>
      </c>
      <c r="BF389">
        <v>0</v>
      </c>
      <c r="BG389">
        <v>0</v>
      </c>
      <c r="BH389">
        <v>0</v>
      </c>
      <c r="BI389">
        <v>0</v>
      </c>
      <c r="BJ389">
        <v>23.829000000000001</v>
      </c>
      <c r="BK389">
        <v>0</v>
      </c>
      <c r="BL389">
        <v>0</v>
      </c>
      <c r="BM389">
        <v>0</v>
      </c>
      <c r="BN389">
        <v>0</v>
      </c>
      <c r="BO389">
        <v>0</v>
      </c>
      <c r="BP389">
        <v>1</v>
      </c>
      <c r="BQ389">
        <v>23.829000000000001</v>
      </c>
      <c r="BR389">
        <v>0</v>
      </c>
      <c r="BS389">
        <v>0</v>
      </c>
      <c r="BT389">
        <v>0</v>
      </c>
      <c r="BU389">
        <v>0</v>
      </c>
      <c r="BV389">
        <v>0</v>
      </c>
      <c r="BW389">
        <v>1</v>
      </c>
      <c r="CV389">
        <v>0</v>
      </c>
      <c r="CW389">
        <v>0</v>
      </c>
      <c r="CX389">
        <f>ROUND(Y389*Source!I199,7)</f>
        <v>0</v>
      </c>
      <c r="CY389">
        <f t="shared" ref="CY389:CY398" si="133">AA389</f>
        <v>381.26</v>
      </c>
      <c r="CZ389">
        <f t="shared" ref="CZ389:CZ398" si="134">AE389</f>
        <v>238.29</v>
      </c>
      <c r="DA389">
        <f t="shared" ref="DA389:DA398" si="135">AI389</f>
        <v>1.6</v>
      </c>
      <c r="DB389">
        <f t="shared" si="128"/>
        <v>23.83</v>
      </c>
      <c r="DC389">
        <f t="shared" si="129"/>
        <v>0</v>
      </c>
      <c r="DD389" t="s">
        <v>3</v>
      </c>
      <c r="DE389" t="s">
        <v>3</v>
      </c>
      <c r="DF389">
        <f>ROUND(ROUND(AE389*AI389,2)*CX389,2)</f>
        <v>0</v>
      </c>
      <c r="DG389">
        <f t="shared" si="132"/>
        <v>0</v>
      </c>
      <c r="DH389">
        <f t="shared" si="130"/>
        <v>0</v>
      </c>
      <c r="DI389">
        <f t="shared" si="131"/>
        <v>0</v>
      </c>
      <c r="DJ389">
        <f t="shared" ref="DJ389:DJ398" si="136">DF389</f>
        <v>0</v>
      </c>
      <c r="DK389">
        <v>0</v>
      </c>
      <c r="DL389" t="s">
        <v>3</v>
      </c>
      <c r="DM389">
        <v>0</v>
      </c>
      <c r="DN389" t="s">
        <v>3</v>
      </c>
      <c r="DO389">
        <v>0</v>
      </c>
    </row>
    <row r="390" spans="1:119" x14ac:dyDescent="0.2">
      <c r="A390">
        <f>ROW(Source!A199)</f>
        <v>199</v>
      </c>
      <c r="B390">
        <v>85057623</v>
      </c>
      <c r="C390">
        <v>85061430</v>
      </c>
      <c r="D390">
        <v>77375907</v>
      </c>
      <c r="E390">
        <v>1</v>
      </c>
      <c r="F390">
        <v>1</v>
      </c>
      <c r="G390">
        <v>1</v>
      </c>
      <c r="H390">
        <v>3</v>
      </c>
      <c r="I390" t="s">
        <v>640</v>
      </c>
      <c r="J390" t="s">
        <v>641</v>
      </c>
      <c r="K390" t="s">
        <v>642</v>
      </c>
      <c r="L390">
        <v>1346</v>
      </c>
      <c r="N390">
        <v>1009</v>
      </c>
      <c r="O390" t="s">
        <v>86</v>
      </c>
      <c r="P390" t="s">
        <v>86</v>
      </c>
      <c r="Q390">
        <v>1</v>
      </c>
      <c r="W390">
        <v>0</v>
      </c>
      <c r="X390">
        <v>-479354107</v>
      </c>
      <c r="Y390">
        <f t="shared" si="127"/>
        <v>0.03</v>
      </c>
      <c r="AA390">
        <v>93.65</v>
      </c>
      <c r="AB390">
        <v>0</v>
      </c>
      <c r="AC390">
        <v>0</v>
      </c>
      <c r="AD390">
        <v>0</v>
      </c>
      <c r="AE390">
        <v>58.53</v>
      </c>
      <c r="AF390">
        <v>0</v>
      </c>
      <c r="AG390">
        <v>0</v>
      </c>
      <c r="AH390">
        <v>0</v>
      </c>
      <c r="AI390">
        <v>1.6</v>
      </c>
      <c r="AJ390">
        <v>1</v>
      </c>
      <c r="AK390">
        <v>1</v>
      </c>
      <c r="AL390">
        <v>1</v>
      </c>
      <c r="AM390">
        <v>2</v>
      </c>
      <c r="AN390">
        <v>0</v>
      </c>
      <c r="AO390">
        <v>0</v>
      </c>
      <c r="AP390">
        <v>1</v>
      </c>
      <c r="AQ390">
        <v>1</v>
      </c>
      <c r="AR390">
        <v>0</v>
      </c>
      <c r="AS390" t="s">
        <v>3</v>
      </c>
      <c r="AT390">
        <v>0.03</v>
      </c>
      <c r="AU390" t="s">
        <v>3</v>
      </c>
      <c r="AV390">
        <v>0</v>
      </c>
      <c r="AW390">
        <v>2</v>
      </c>
      <c r="AX390">
        <v>85061450</v>
      </c>
      <c r="AY390">
        <v>1</v>
      </c>
      <c r="AZ390">
        <v>0</v>
      </c>
      <c r="BA390">
        <v>390</v>
      </c>
      <c r="BB390">
        <v>1</v>
      </c>
      <c r="BC390">
        <v>0</v>
      </c>
      <c r="BD390">
        <v>0</v>
      </c>
      <c r="BE390">
        <v>0</v>
      </c>
      <c r="BF390">
        <v>0</v>
      </c>
      <c r="BG390">
        <v>0</v>
      </c>
      <c r="BH390">
        <v>0</v>
      </c>
      <c r="BI390">
        <v>0</v>
      </c>
      <c r="BJ390">
        <v>1.7559</v>
      </c>
      <c r="BK390">
        <v>0</v>
      </c>
      <c r="BL390">
        <v>0</v>
      </c>
      <c r="BM390">
        <v>0</v>
      </c>
      <c r="BN390">
        <v>0</v>
      </c>
      <c r="BO390">
        <v>0</v>
      </c>
      <c r="BP390">
        <v>1</v>
      </c>
      <c r="BQ390">
        <v>1.7559</v>
      </c>
      <c r="BR390">
        <v>0</v>
      </c>
      <c r="BS390">
        <v>0</v>
      </c>
      <c r="BT390">
        <v>0</v>
      </c>
      <c r="BU390">
        <v>0</v>
      </c>
      <c r="BV390">
        <v>0</v>
      </c>
      <c r="BW390">
        <v>1</v>
      </c>
      <c r="CV390">
        <v>0</v>
      </c>
      <c r="CW390">
        <v>0</v>
      </c>
      <c r="CX390">
        <f>ROUND(Y390*Source!I199,7)</f>
        <v>0</v>
      </c>
      <c r="CY390">
        <f t="shared" si="133"/>
        <v>93.65</v>
      </c>
      <c r="CZ390">
        <f t="shared" si="134"/>
        <v>58.53</v>
      </c>
      <c r="DA390">
        <f t="shared" si="135"/>
        <v>1.6</v>
      </c>
      <c r="DB390">
        <f t="shared" si="128"/>
        <v>1.76</v>
      </c>
      <c r="DC390">
        <f t="shared" si="129"/>
        <v>0</v>
      </c>
      <c r="DD390" t="s">
        <v>3</v>
      </c>
      <c r="DE390" t="s">
        <v>3</v>
      </c>
      <c r="DF390">
        <f>ROUND(ROUND(AE390*AI390,2)*CX390,2)</f>
        <v>0</v>
      </c>
      <c r="DG390">
        <f t="shared" si="132"/>
        <v>0</v>
      </c>
      <c r="DH390">
        <f t="shared" si="130"/>
        <v>0</v>
      </c>
      <c r="DI390">
        <f t="shared" si="131"/>
        <v>0</v>
      </c>
      <c r="DJ390">
        <f t="shared" si="136"/>
        <v>0</v>
      </c>
      <c r="DK390">
        <v>0</v>
      </c>
      <c r="DL390" t="s">
        <v>3</v>
      </c>
      <c r="DM390">
        <v>0</v>
      </c>
      <c r="DN390" t="s">
        <v>3</v>
      </c>
      <c r="DO390">
        <v>0</v>
      </c>
    </row>
    <row r="391" spans="1:119" x14ac:dyDescent="0.2">
      <c r="A391">
        <f>ROW(Source!A199)</f>
        <v>199</v>
      </c>
      <c r="B391">
        <v>85057623</v>
      </c>
      <c r="C391">
        <v>85061430</v>
      </c>
      <c r="D391">
        <v>77379558</v>
      </c>
      <c r="E391">
        <v>1</v>
      </c>
      <c r="F391">
        <v>1</v>
      </c>
      <c r="G391">
        <v>1</v>
      </c>
      <c r="H391">
        <v>3</v>
      </c>
      <c r="I391" t="s">
        <v>84</v>
      </c>
      <c r="J391" t="s">
        <v>87</v>
      </c>
      <c r="K391" t="s">
        <v>85</v>
      </c>
      <c r="L391">
        <v>1346</v>
      </c>
      <c r="N391">
        <v>1009</v>
      </c>
      <c r="O391" t="s">
        <v>86</v>
      </c>
      <c r="P391" t="s">
        <v>86</v>
      </c>
      <c r="Q391">
        <v>1</v>
      </c>
      <c r="W391">
        <v>0</v>
      </c>
      <c r="X391">
        <v>1181962216</v>
      </c>
      <c r="Y391">
        <f t="shared" si="127"/>
        <v>0</v>
      </c>
      <c r="AA391">
        <v>188.92</v>
      </c>
      <c r="AB391">
        <v>0</v>
      </c>
      <c r="AC391">
        <v>0</v>
      </c>
      <c r="AD391">
        <v>0</v>
      </c>
      <c r="AE391">
        <v>174.93</v>
      </c>
      <c r="AF391">
        <v>0</v>
      </c>
      <c r="AG391">
        <v>0</v>
      </c>
      <c r="AH391">
        <v>0</v>
      </c>
      <c r="AI391">
        <v>1.08</v>
      </c>
      <c r="AJ391">
        <v>1</v>
      </c>
      <c r="AK391">
        <v>1</v>
      </c>
      <c r="AL391">
        <v>1</v>
      </c>
      <c r="AM391">
        <v>2</v>
      </c>
      <c r="AN391">
        <v>1</v>
      </c>
      <c r="AO391">
        <v>0</v>
      </c>
      <c r="AP391">
        <v>1</v>
      </c>
      <c r="AQ391">
        <v>0</v>
      </c>
      <c r="AR391">
        <v>0</v>
      </c>
      <c r="AS391" t="s">
        <v>3</v>
      </c>
      <c r="AT391">
        <v>0</v>
      </c>
      <c r="AU391" t="s">
        <v>3</v>
      </c>
      <c r="AV391">
        <v>0</v>
      </c>
      <c r="AW391">
        <v>2</v>
      </c>
      <c r="AX391">
        <v>85061451</v>
      </c>
      <c r="AY391">
        <v>1</v>
      </c>
      <c r="AZ391">
        <v>0</v>
      </c>
      <c r="BA391">
        <v>391</v>
      </c>
      <c r="BB391">
        <v>0</v>
      </c>
      <c r="BC391">
        <v>0</v>
      </c>
      <c r="BD391">
        <v>0</v>
      </c>
      <c r="BE391">
        <v>0</v>
      </c>
      <c r="BF391">
        <v>0</v>
      </c>
      <c r="BG391">
        <v>0</v>
      </c>
      <c r="BH391">
        <v>0</v>
      </c>
      <c r="BI391">
        <v>0</v>
      </c>
      <c r="BJ391">
        <v>0</v>
      </c>
      <c r="BK391">
        <v>0</v>
      </c>
      <c r="BL391">
        <v>0</v>
      </c>
      <c r="BM391">
        <v>0</v>
      </c>
      <c r="BN391">
        <v>0</v>
      </c>
      <c r="BO391">
        <v>0</v>
      </c>
      <c r="BP391">
        <v>0</v>
      </c>
      <c r="BQ391">
        <v>0</v>
      </c>
      <c r="BR391">
        <v>0</v>
      </c>
      <c r="BS391">
        <v>0</v>
      </c>
      <c r="BT391">
        <v>0</v>
      </c>
      <c r="BU391">
        <v>0</v>
      </c>
      <c r="BV391">
        <v>0</v>
      </c>
      <c r="BW391">
        <v>0</v>
      </c>
      <c r="CV391">
        <v>0</v>
      </c>
      <c r="CW391">
        <v>0</v>
      </c>
      <c r="CX391">
        <f>ROUND(Y391*Source!I199,7)</f>
        <v>0</v>
      </c>
      <c r="CY391">
        <f t="shared" si="133"/>
        <v>188.92</v>
      </c>
      <c r="CZ391">
        <f t="shared" si="134"/>
        <v>174.93</v>
      </c>
      <c r="DA391">
        <f t="shared" si="135"/>
        <v>1.08</v>
      </c>
      <c r="DB391">
        <f t="shared" si="128"/>
        <v>0</v>
      </c>
      <c r="DC391">
        <f t="shared" si="129"/>
        <v>0</v>
      </c>
      <c r="DD391" t="s">
        <v>3</v>
      </c>
      <c r="DE391" t="s">
        <v>3</v>
      </c>
      <c r="DF391">
        <f>ROUND(ROUND(AE391*AI391,2)*CX391,2)</f>
        <v>0</v>
      </c>
      <c r="DG391">
        <f t="shared" si="132"/>
        <v>0</v>
      </c>
      <c r="DH391">
        <f t="shared" si="130"/>
        <v>0</v>
      </c>
      <c r="DI391">
        <f t="shared" si="131"/>
        <v>0</v>
      </c>
      <c r="DJ391">
        <f t="shared" si="136"/>
        <v>0</v>
      </c>
      <c r="DK391">
        <v>0</v>
      </c>
      <c r="DL391" t="s">
        <v>3</v>
      </c>
      <c r="DM391">
        <v>0</v>
      </c>
      <c r="DN391" t="s">
        <v>3</v>
      </c>
      <c r="DO391">
        <v>0</v>
      </c>
    </row>
    <row r="392" spans="1:119" x14ac:dyDescent="0.2">
      <c r="A392">
        <f>ROW(Source!A199)</f>
        <v>199</v>
      </c>
      <c r="B392">
        <v>85057623</v>
      </c>
      <c r="C392">
        <v>85061430</v>
      </c>
      <c r="D392">
        <v>77380691</v>
      </c>
      <c r="E392">
        <v>1</v>
      </c>
      <c r="F392">
        <v>1</v>
      </c>
      <c r="G392">
        <v>1</v>
      </c>
      <c r="H392">
        <v>3</v>
      </c>
      <c r="I392" t="s">
        <v>643</v>
      </c>
      <c r="J392" t="s">
        <v>644</v>
      </c>
      <c r="K392" t="s">
        <v>645</v>
      </c>
      <c r="L392">
        <v>1346</v>
      </c>
      <c r="N392">
        <v>1009</v>
      </c>
      <c r="O392" t="s">
        <v>86</v>
      </c>
      <c r="P392" t="s">
        <v>86</v>
      </c>
      <c r="Q392">
        <v>1</v>
      </c>
      <c r="W392">
        <v>0</v>
      </c>
      <c r="X392">
        <v>-130701290</v>
      </c>
      <c r="Y392">
        <f t="shared" si="127"/>
        <v>0.02</v>
      </c>
      <c r="AA392">
        <v>86.41</v>
      </c>
      <c r="AB392">
        <v>0</v>
      </c>
      <c r="AC392">
        <v>0</v>
      </c>
      <c r="AD392">
        <v>0</v>
      </c>
      <c r="AE392">
        <v>56.11</v>
      </c>
      <c r="AF392">
        <v>0</v>
      </c>
      <c r="AG392">
        <v>0</v>
      </c>
      <c r="AH392">
        <v>0</v>
      </c>
      <c r="AI392">
        <v>1.54</v>
      </c>
      <c r="AJ392">
        <v>1</v>
      </c>
      <c r="AK392">
        <v>1</v>
      </c>
      <c r="AL392">
        <v>1</v>
      </c>
      <c r="AM392">
        <v>2</v>
      </c>
      <c r="AN392">
        <v>0</v>
      </c>
      <c r="AO392">
        <v>0</v>
      </c>
      <c r="AP392">
        <v>1</v>
      </c>
      <c r="AQ392">
        <v>1</v>
      </c>
      <c r="AR392">
        <v>0</v>
      </c>
      <c r="AS392" t="s">
        <v>3</v>
      </c>
      <c r="AT392">
        <v>0.02</v>
      </c>
      <c r="AU392" t="s">
        <v>3</v>
      </c>
      <c r="AV392">
        <v>0</v>
      </c>
      <c r="AW392">
        <v>2</v>
      </c>
      <c r="AX392">
        <v>85061452</v>
      </c>
      <c r="AY392">
        <v>1</v>
      </c>
      <c r="AZ392">
        <v>0</v>
      </c>
      <c r="BA392">
        <v>392</v>
      </c>
      <c r="BB392">
        <v>1</v>
      </c>
      <c r="BC392">
        <v>0</v>
      </c>
      <c r="BD392">
        <v>0</v>
      </c>
      <c r="BE392">
        <v>0</v>
      </c>
      <c r="BF392">
        <v>0</v>
      </c>
      <c r="BG392">
        <v>0</v>
      </c>
      <c r="BH392">
        <v>0</v>
      </c>
      <c r="BI392">
        <v>0</v>
      </c>
      <c r="BJ392">
        <v>1.1222000000000001</v>
      </c>
      <c r="BK392">
        <v>0</v>
      </c>
      <c r="BL392">
        <v>0</v>
      </c>
      <c r="BM392">
        <v>0</v>
      </c>
      <c r="BN392">
        <v>0</v>
      </c>
      <c r="BO392">
        <v>0</v>
      </c>
      <c r="BP392">
        <v>1</v>
      </c>
      <c r="BQ392">
        <v>1.1222000000000001</v>
      </c>
      <c r="BR392">
        <v>0</v>
      </c>
      <c r="BS392">
        <v>0</v>
      </c>
      <c r="BT392">
        <v>0</v>
      </c>
      <c r="BU392">
        <v>0</v>
      </c>
      <c r="BV392">
        <v>0</v>
      </c>
      <c r="BW392">
        <v>1</v>
      </c>
      <c r="CV392">
        <v>0</v>
      </c>
      <c r="CW392">
        <v>0</v>
      </c>
      <c r="CX392">
        <f>ROUND(Y392*Source!I199,7)</f>
        <v>0</v>
      </c>
      <c r="CY392">
        <f t="shared" si="133"/>
        <v>86.41</v>
      </c>
      <c r="CZ392">
        <f t="shared" si="134"/>
        <v>56.11</v>
      </c>
      <c r="DA392">
        <f t="shared" si="135"/>
        <v>1.54</v>
      </c>
      <c r="DB392">
        <f t="shared" si="128"/>
        <v>1.1200000000000001</v>
      </c>
      <c r="DC392">
        <f t="shared" si="129"/>
        <v>0</v>
      </c>
      <c r="DD392" t="s">
        <v>3</v>
      </c>
      <c r="DE392" t="s">
        <v>3</v>
      </c>
      <c r="DF392">
        <f>ROUND(ROUND(AE392*AI392,2)*CX392,2)</f>
        <v>0</v>
      </c>
      <c r="DG392">
        <f t="shared" si="132"/>
        <v>0</v>
      </c>
      <c r="DH392">
        <f t="shared" si="130"/>
        <v>0</v>
      </c>
      <c r="DI392">
        <f t="shared" si="131"/>
        <v>0</v>
      </c>
      <c r="DJ392">
        <f t="shared" si="136"/>
        <v>0</v>
      </c>
      <c r="DK392">
        <v>0</v>
      </c>
      <c r="DL392" t="s">
        <v>3</v>
      </c>
      <c r="DM392">
        <v>0</v>
      </c>
      <c r="DN392" t="s">
        <v>3</v>
      </c>
      <c r="DO392">
        <v>0</v>
      </c>
    </row>
    <row r="393" spans="1:119" x14ac:dyDescent="0.2">
      <c r="A393">
        <f>ROW(Source!A199)</f>
        <v>199</v>
      </c>
      <c r="B393">
        <v>85057623</v>
      </c>
      <c r="C393">
        <v>85061430</v>
      </c>
      <c r="D393">
        <v>77308705</v>
      </c>
      <c r="E393">
        <v>114</v>
      </c>
      <c r="F393">
        <v>1</v>
      </c>
      <c r="G393">
        <v>1</v>
      </c>
      <c r="H393">
        <v>3</v>
      </c>
      <c r="I393" t="s">
        <v>96</v>
      </c>
      <c r="J393" t="s">
        <v>3</v>
      </c>
      <c r="K393" t="s">
        <v>97</v>
      </c>
      <c r="L393">
        <v>1346</v>
      </c>
      <c r="N393">
        <v>1009</v>
      </c>
      <c r="O393" t="s">
        <v>86</v>
      </c>
      <c r="P393" t="s">
        <v>86</v>
      </c>
      <c r="Q393">
        <v>1</v>
      </c>
      <c r="W393">
        <v>0</v>
      </c>
      <c r="X393">
        <v>-1111733769</v>
      </c>
      <c r="Y393">
        <f t="shared" si="127"/>
        <v>0</v>
      </c>
      <c r="AA393">
        <v>0</v>
      </c>
      <c r="AB393">
        <v>0</v>
      </c>
      <c r="AC393">
        <v>0</v>
      </c>
      <c r="AD393">
        <v>0</v>
      </c>
      <c r="AE393">
        <v>0</v>
      </c>
      <c r="AF393">
        <v>0</v>
      </c>
      <c r="AG393">
        <v>0</v>
      </c>
      <c r="AH393">
        <v>0</v>
      </c>
      <c r="AI393">
        <v>1</v>
      </c>
      <c r="AJ393">
        <v>1</v>
      </c>
      <c r="AK393">
        <v>1</v>
      </c>
      <c r="AL393">
        <v>1</v>
      </c>
      <c r="AM393">
        <v>-2</v>
      </c>
      <c r="AN393">
        <v>1</v>
      </c>
      <c r="AO393">
        <v>0</v>
      </c>
      <c r="AP393">
        <v>1</v>
      </c>
      <c r="AQ393">
        <v>0</v>
      </c>
      <c r="AR393">
        <v>0</v>
      </c>
      <c r="AS393" t="s">
        <v>3</v>
      </c>
      <c r="AT393">
        <v>0</v>
      </c>
      <c r="AU393" t="s">
        <v>3</v>
      </c>
      <c r="AV393">
        <v>0</v>
      </c>
      <c r="AW393">
        <v>2</v>
      </c>
      <c r="AX393">
        <v>85061453</v>
      </c>
      <c r="AY393">
        <v>1</v>
      </c>
      <c r="AZ393">
        <v>0</v>
      </c>
      <c r="BA393">
        <v>393</v>
      </c>
      <c r="BB393">
        <v>0</v>
      </c>
      <c r="BC393">
        <v>0</v>
      </c>
      <c r="BD393">
        <v>0</v>
      </c>
      <c r="BE393">
        <v>0</v>
      </c>
      <c r="BF393">
        <v>0</v>
      </c>
      <c r="BG393">
        <v>0</v>
      </c>
      <c r="BH393">
        <v>0</v>
      </c>
      <c r="BI393">
        <v>0</v>
      </c>
      <c r="BJ393">
        <v>0</v>
      </c>
      <c r="BK393">
        <v>0</v>
      </c>
      <c r="BL393">
        <v>0</v>
      </c>
      <c r="BM393">
        <v>0</v>
      </c>
      <c r="BN393">
        <v>0</v>
      </c>
      <c r="BO393">
        <v>0</v>
      </c>
      <c r="BP393">
        <v>0</v>
      </c>
      <c r="BQ393">
        <v>0</v>
      </c>
      <c r="BR393">
        <v>0</v>
      </c>
      <c r="BS393">
        <v>0</v>
      </c>
      <c r="BT393">
        <v>0</v>
      </c>
      <c r="BU393">
        <v>0</v>
      </c>
      <c r="BV393">
        <v>0</v>
      </c>
      <c r="BW393">
        <v>0</v>
      </c>
      <c r="CV393">
        <v>0</v>
      </c>
      <c r="CW393">
        <v>0</v>
      </c>
      <c r="CX393">
        <f>ROUND(Y393*Source!I199,7)</f>
        <v>0</v>
      </c>
      <c r="CY393">
        <f t="shared" si="133"/>
        <v>0</v>
      </c>
      <c r="CZ393">
        <f t="shared" si="134"/>
        <v>0</v>
      </c>
      <c r="DA393">
        <f t="shared" si="135"/>
        <v>1</v>
      </c>
      <c r="DB393">
        <f t="shared" si="128"/>
        <v>0</v>
      </c>
      <c r="DC393">
        <f t="shared" si="129"/>
        <v>0</v>
      </c>
      <c r="DD393" t="s">
        <v>3</v>
      </c>
      <c r="DE393" t="s">
        <v>3</v>
      </c>
      <c r="DF393">
        <f>ROUND(ROUND(AE393,2)*CX393,2)</f>
        <v>0</v>
      </c>
      <c r="DG393">
        <f t="shared" si="132"/>
        <v>0</v>
      </c>
      <c r="DH393">
        <f t="shared" si="130"/>
        <v>0</v>
      </c>
      <c r="DI393">
        <f t="shared" si="131"/>
        <v>0</v>
      </c>
      <c r="DJ393">
        <f t="shared" si="136"/>
        <v>0</v>
      </c>
      <c r="DK393">
        <v>0</v>
      </c>
      <c r="DL393" t="s">
        <v>3</v>
      </c>
      <c r="DM393">
        <v>0</v>
      </c>
      <c r="DN393" t="s">
        <v>3</v>
      </c>
      <c r="DO393">
        <v>0</v>
      </c>
    </row>
    <row r="394" spans="1:119" x14ac:dyDescent="0.2">
      <c r="A394">
        <f>ROW(Source!A199)</f>
        <v>199</v>
      </c>
      <c r="B394">
        <v>85057623</v>
      </c>
      <c r="C394">
        <v>85061430</v>
      </c>
      <c r="D394">
        <v>77309038</v>
      </c>
      <c r="E394">
        <v>114</v>
      </c>
      <c r="F394">
        <v>1</v>
      </c>
      <c r="G394">
        <v>1</v>
      </c>
      <c r="H394">
        <v>3</v>
      </c>
      <c r="I394" t="s">
        <v>99</v>
      </c>
      <c r="J394" t="s">
        <v>3</v>
      </c>
      <c r="K394" t="s">
        <v>100</v>
      </c>
      <c r="L394">
        <v>1348</v>
      </c>
      <c r="N394">
        <v>1009</v>
      </c>
      <c r="O394" t="s">
        <v>94</v>
      </c>
      <c r="P394" t="s">
        <v>94</v>
      </c>
      <c r="Q394">
        <v>1000</v>
      </c>
      <c r="W394">
        <v>0</v>
      </c>
      <c r="X394">
        <v>1613753229</v>
      </c>
      <c r="Y394">
        <f t="shared" si="127"/>
        <v>0</v>
      </c>
      <c r="AA394">
        <v>0</v>
      </c>
      <c r="AB394">
        <v>0</v>
      </c>
      <c r="AC394">
        <v>0</v>
      </c>
      <c r="AD394">
        <v>0</v>
      </c>
      <c r="AE394">
        <v>0</v>
      </c>
      <c r="AF394">
        <v>0</v>
      </c>
      <c r="AG394">
        <v>0</v>
      </c>
      <c r="AH394">
        <v>0</v>
      </c>
      <c r="AI394">
        <v>1</v>
      </c>
      <c r="AJ394">
        <v>1</v>
      </c>
      <c r="AK394">
        <v>1</v>
      </c>
      <c r="AL394">
        <v>1</v>
      </c>
      <c r="AM394">
        <v>-2</v>
      </c>
      <c r="AN394">
        <v>1</v>
      </c>
      <c r="AO394">
        <v>0</v>
      </c>
      <c r="AP394">
        <v>1</v>
      </c>
      <c r="AQ394">
        <v>0</v>
      </c>
      <c r="AR394">
        <v>0</v>
      </c>
      <c r="AS394" t="s">
        <v>3</v>
      </c>
      <c r="AT394">
        <v>0</v>
      </c>
      <c r="AU394" t="s">
        <v>3</v>
      </c>
      <c r="AV394">
        <v>0</v>
      </c>
      <c r="AW394">
        <v>2</v>
      </c>
      <c r="AX394">
        <v>85061454</v>
      </c>
      <c r="AY394">
        <v>1</v>
      </c>
      <c r="AZ394">
        <v>0</v>
      </c>
      <c r="BA394">
        <v>394</v>
      </c>
      <c r="BB394">
        <v>0</v>
      </c>
      <c r="BC394">
        <v>0</v>
      </c>
      <c r="BD394">
        <v>0</v>
      </c>
      <c r="BE394">
        <v>0</v>
      </c>
      <c r="BF394">
        <v>0</v>
      </c>
      <c r="BG394">
        <v>0</v>
      </c>
      <c r="BH394">
        <v>0</v>
      </c>
      <c r="BI394">
        <v>0</v>
      </c>
      <c r="BJ394">
        <v>0</v>
      </c>
      <c r="BK394">
        <v>0</v>
      </c>
      <c r="BL394">
        <v>0</v>
      </c>
      <c r="BM394">
        <v>0</v>
      </c>
      <c r="BN394">
        <v>0</v>
      </c>
      <c r="BO394">
        <v>0</v>
      </c>
      <c r="BP394">
        <v>0</v>
      </c>
      <c r="BQ394">
        <v>0</v>
      </c>
      <c r="BR394">
        <v>0</v>
      </c>
      <c r="BS394">
        <v>0</v>
      </c>
      <c r="BT394">
        <v>0</v>
      </c>
      <c r="BU394">
        <v>0</v>
      </c>
      <c r="BV394">
        <v>0</v>
      </c>
      <c r="BW394">
        <v>0</v>
      </c>
      <c r="CV394">
        <v>0</v>
      </c>
      <c r="CW394">
        <v>0</v>
      </c>
      <c r="CX394">
        <f>ROUND(Y394*Source!I199,7)</f>
        <v>0</v>
      </c>
      <c r="CY394">
        <f t="shared" si="133"/>
        <v>0</v>
      </c>
      <c r="CZ394">
        <f t="shared" si="134"/>
        <v>0</v>
      </c>
      <c r="DA394">
        <f t="shared" si="135"/>
        <v>1</v>
      </c>
      <c r="DB394">
        <f t="shared" si="128"/>
        <v>0</v>
      </c>
      <c r="DC394">
        <f t="shared" si="129"/>
        <v>0</v>
      </c>
      <c r="DD394" t="s">
        <v>3</v>
      </c>
      <c r="DE394" t="s">
        <v>3</v>
      </c>
      <c r="DF394">
        <f>ROUND(ROUND(AE394,2)*CX394,2)</f>
        <v>0</v>
      </c>
      <c r="DG394">
        <f t="shared" si="132"/>
        <v>0</v>
      </c>
      <c r="DH394">
        <f t="shared" si="130"/>
        <v>0</v>
      </c>
      <c r="DI394">
        <f t="shared" si="131"/>
        <v>0</v>
      </c>
      <c r="DJ394">
        <f t="shared" si="136"/>
        <v>0</v>
      </c>
      <c r="DK394">
        <v>0</v>
      </c>
      <c r="DL394" t="s">
        <v>3</v>
      </c>
      <c r="DM394">
        <v>0</v>
      </c>
      <c r="DN394" t="s">
        <v>3</v>
      </c>
      <c r="DO394">
        <v>0</v>
      </c>
    </row>
    <row r="395" spans="1:119" x14ac:dyDescent="0.2">
      <c r="A395">
        <f>ROW(Source!A199)</f>
        <v>199</v>
      </c>
      <c r="B395">
        <v>85057623</v>
      </c>
      <c r="C395">
        <v>85061430</v>
      </c>
      <c r="D395">
        <v>77397258</v>
      </c>
      <c r="E395">
        <v>1</v>
      </c>
      <c r="F395">
        <v>1</v>
      </c>
      <c r="G395">
        <v>1</v>
      </c>
      <c r="H395">
        <v>3</v>
      </c>
      <c r="I395" t="s">
        <v>649</v>
      </c>
      <c r="J395" t="s">
        <v>650</v>
      </c>
      <c r="K395" t="s">
        <v>651</v>
      </c>
      <c r="L395">
        <v>1348</v>
      </c>
      <c r="N395">
        <v>1009</v>
      </c>
      <c r="O395" t="s">
        <v>94</v>
      </c>
      <c r="P395" t="s">
        <v>94</v>
      </c>
      <c r="Q395">
        <v>1000</v>
      </c>
      <c r="W395">
        <v>0</v>
      </c>
      <c r="X395">
        <v>1215516986</v>
      </c>
      <c r="Y395">
        <f t="shared" si="127"/>
        <v>1E-4</v>
      </c>
      <c r="AA395">
        <v>103227.06</v>
      </c>
      <c r="AB395">
        <v>0</v>
      </c>
      <c r="AC395">
        <v>0</v>
      </c>
      <c r="AD395">
        <v>0</v>
      </c>
      <c r="AE395">
        <v>80020.98</v>
      </c>
      <c r="AF395">
        <v>0</v>
      </c>
      <c r="AG395">
        <v>0</v>
      </c>
      <c r="AH395">
        <v>0</v>
      </c>
      <c r="AI395">
        <v>1.29</v>
      </c>
      <c r="AJ395">
        <v>1</v>
      </c>
      <c r="AK395">
        <v>1</v>
      </c>
      <c r="AL395">
        <v>1</v>
      </c>
      <c r="AM395">
        <v>2</v>
      </c>
      <c r="AN395">
        <v>0</v>
      </c>
      <c r="AO395">
        <v>0</v>
      </c>
      <c r="AP395">
        <v>1</v>
      </c>
      <c r="AQ395">
        <v>1</v>
      </c>
      <c r="AR395">
        <v>0</v>
      </c>
      <c r="AS395" t="s">
        <v>3</v>
      </c>
      <c r="AT395">
        <v>1E-4</v>
      </c>
      <c r="AU395" t="s">
        <v>3</v>
      </c>
      <c r="AV395">
        <v>0</v>
      </c>
      <c r="AW395">
        <v>2</v>
      </c>
      <c r="AX395">
        <v>85061455</v>
      </c>
      <c r="AY395">
        <v>1</v>
      </c>
      <c r="AZ395">
        <v>0</v>
      </c>
      <c r="BA395">
        <v>395</v>
      </c>
      <c r="BB395">
        <v>1</v>
      </c>
      <c r="BC395">
        <v>0</v>
      </c>
      <c r="BD395">
        <v>0</v>
      </c>
      <c r="BE395">
        <v>0</v>
      </c>
      <c r="BF395">
        <v>0</v>
      </c>
      <c r="BG395">
        <v>0</v>
      </c>
      <c r="BH395">
        <v>0</v>
      </c>
      <c r="BI395">
        <v>0</v>
      </c>
      <c r="BJ395">
        <v>8.0020980000000002</v>
      </c>
      <c r="BK395">
        <v>0</v>
      </c>
      <c r="BL395">
        <v>0</v>
      </c>
      <c r="BM395">
        <v>0</v>
      </c>
      <c r="BN395">
        <v>0</v>
      </c>
      <c r="BO395">
        <v>0</v>
      </c>
      <c r="BP395">
        <v>1</v>
      </c>
      <c r="BQ395">
        <v>8.0020980000000002</v>
      </c>
      <c r="BR395">
        <v>0</v>
      </c>
      <c r="BS395">
        <v>0</v>
      </c>
      <c r="BT395">
        <v>0</v>
      </c>
      <c r="BU395">
        <v>0</v>
      </c>
      <c r="BV395">
        <v>0</v>
      </c>
      <c r="BW395">
        <v>1</v>
      </c>
      <c r="CV395">
        <v>0</v>
      </c>
      <c r="CW395">
        <v>0</v>
      </c>
      <c r="CX395">
        <f>ROUND(Y395*Source!I199,7)</f>
        <v>0</v>
      </c>
      <c r="CY395">
        <f t="shared" si="133"/>
        <v>103227.06</v>
      </c>
      <c r="CZ395">
        <f t="shared" si="134"/>
        <v>80020.98</v>
      </c>
      <c r="DA395">
        <f t="shared" si="135"/>
        <v>1.29</v>
      </c>
      <c r="DB395">
        <f t="shared" si="128"/>
        <v>8</v>
      </c>
      <c r="DC395">
        <f t="shared" si="129"/>
        <v>0</v>
      </c>
      <c r="DD395" t="s">
        <v>3</v>
      </c>
      <c r="DE395" t="s">
        <v>3</v>
      </c>
      <c r="DF395">
        <f>ROUND(ROUND(AE395*AI395,2)*CX395,2)</f>
        <v>0</v>
      </c>
      <c r="DG395">
        <f t="shared" si="132"/>
        <v>0</v>
      </c>
      <c r="DH395">
        <f t="shared" si="130"/>
        <v>0</v>
      </c>
      <c r="DI395">
        <f t="shared" si="131"/>
        <v>0</v>
      </c>
      <c r="DJ395">
        <f t="shared" si="136"/>
        <v>0</v>
      </c>
      <c r="DK395">
        <v>0</v>
      </c>
      <c r="DL395" t="s">
        <v>3</v>
      </c>
      <c r="DM395">
        <v>0</v>
      </c>
      <c r="DN395" t="s">
        <v>3</v>
      </c>
      <c r="DO395">
        <v>0</v>
      </c>
    </row>
    <row r="396" spans="1:119" x14ac:dyDescent="0.2">
      <c r="A396">
        <f>ROW(Source!A199)</f>
        <v>199</v>
      </c>
      <c r="B396">
        <v>85057623</v>
      </c>
      <c r="C396">
        <v>85061430</v>
      </c>
      <c r="D396">
        <v>77397652</v>
      </c>
      <c r="E396">
        <v>1</v>
      </c>
      <c r="F396">
        <v>1</v>
      </c>
      <c r="G396">
        <v>1</v>
      </c>
      <c r="H396">
        <v>3</v>
      </c>
      <c r="I396" t="s">
        <v>721</v>
      </c>
      <c r="J396" t="s">
        <v>722</v>
      </c>
      <c r="K396" t="s">
        <v>723</v>
      </c>
      <c r="L396">
        <v>1346</v>
      </c>
      <c r="N396">
        <v>1009</v>
      </c>
      <c r="O396" t="s">
        <v>86</v>
      </c>
      <c r="P396" t="s">
        <v>86</v>
      </c>
      <c r="Q396">
        <v>1</v>
      </c>
      <c r="W396">
        <v>0</v>
      </c>
      <c r="X396">
        <v>-105256092</v>
      </c>
      <c r="Y396">
        <f t="shared" si="127"/>
        <v>0.03</v>
      </c>
      <c r="AA396">
        <v>86.66</v>
      </c>
      <c r="AB396">
        <v>0</v>
      </c>
      <c r="AC396">
        <v>0</v>
      </c>
      <c r="AD396">
        <v>0</v>
      </c>
      <c r="AE396">
        <v>60.6</v>
      </c>
      <c r="AF396">
        <v>0</v>
      </c>
      <c r="AG396">
        <v>0</v>
      </c>
      <c r="AH396">
        <v>0</v>
      </c>
      <c r="AI396">
        <v>1.43</v>
      </c>
      <c r="AJ396">
        <v>1</v>
      </c>
      <c r="AK396">
        <v>1</v>
      </c>
      <c r="AL396">
        <v>1</v>
      </c>
      <c r="AM396">
        <v>2</v>
      </c>
      <c r="AN396">
        <v>0</v>
      </c>
      <c r="AO396">
        <v>0</v>
      </c>
      <c r="AP396">
        <v>1</v>
      </c>
      <c r="AQ396">
        <v>1</v>
      </c>
      <c r="AR396">
        <v>0</v>
      </c>
      <c r="AS396" t="s">
        <v>3</v>
      </c>
      <c r="AT396">
        <v>0.03</v>
      </c>
      <c r="AU396" t="s">
        <v>3</v>
      </c>
      <c r="AV396">
        <v>0</v>
      </c>
      <c r="AW396">
        <v>2</v>
      </c>
      <c r="AX396">
        <v>85061456</v>
      </c>
      <c r="AY396">
        <v>1</v>
      </c>
      <c r="AZ396">
        <v>0</v>
      </c>
      <c r="BA396">
        <v>396</v>
      </c>
      <c r="BB396">
        <v>1</v>
      </c>
      <c r="BC396">
        <v>0</v>
      </c>
      <c r="BD396">
        <v>0</v>
      </c>
      <c r="BE396">
        <v>0</v>
      </c>
      <c r="BF396">
        <v>0</v>
      </c>
      <c r="BG396">
        <v>0</v>
      </c>
      <c r="BH396">
        <v>0</v>
      </c>
      <c r="BI396">
        <v>0</v>
      </c>
      <c r="BJ396">
        <v>1.8180000000000001</v>
      </c>
      <c r="BK396">
        <v>0</v>
      </c>
      <c r="BL396">
        <v>0</v>
      </c>
      <c r="BM396">
        <v>0</v>
      </c>
      <c r="BN396">
        <v>0</v>
      </c>
      <c r="BO396">
        <v>0</v>
      </c>
      <c r="BP396">
        <v>1</v>
      </c>
      <c r="BQ396">
        <v>1.8180000000000001</v>
      </c>
      <c r="BR396">
        <v>0</v>
      </c>
      <c r="BS396">
        <v>0</v>
      </c>
      <c r="BT396">
        <v>0</v>
      </c>
      <c r="BU396">
        <v>0</v>
      </c>
      <c r="BV396">
        <v>0</v>
      </c>
      <c r="BW396">
        <v>1</v>
      </c>
      <c r="CV396">
        <v>0</v>
      </c>
      <c r="CW396">
        <v>0</v>
      </c>
      <c r="CX396">
        <f>ROUND(Y396*Source!I199,7)</f>
        <v>0</v>
      </c>
      <c r="CY396">
        <f t="shared" si="133"/>
        <v>86.66</v>
      </c>
      <c r="CZ396">
        <f t="shared" si="134"/>
        <v>60.6</v>
      </c>
      <c r="DA396">
        <f t="shared" si="135"/>
        <v>1.43</v>
      </c>
      <c r="DB396">
        <f t="shared" si="128"/>
        <v>1.82</v>
      </c>
      <c r="DC396">
        <f t="shared" si="129"/>
        <v>0</v>
      </c>
      <c r="DD396" t="s">
        <v>3</v>
      </c>
      <c r="DE396" t="s">
        <v>3</v>
      </c>
      <c r="DF396">
        <f>ROUND(ROUND(AE396*AI396,2)*CX396,2)</f>
        <v>0</v>
      </c>
      <c r="DG396">
        <f t="shared" si="132"/>
        <v>0</v>
      </c>
      <c r="DH396">
        <f t="shared" si="130"/>
        <v>0</v>
      </c>
      <c r="DI396">
        <f t="shared" si="131"/>
        <v>0</v>
      </c>
      <c r="DJ396">
        <f t="shared" si="136"/>
        <v>0</v>
      </c>
      <c r="DK396">
        <v>0</v>
      </c>
      <c r="DL396" t="s">
        <v>3</v>
      </c>
      <c r="DM396">
        <v>0</v>
      </c>
      <c r="DN396" t="s">
        <v>3</v>
      </c>
      <c r="DO396">
        <v>0</v>
      </c>
    </row>
    <row r="397" spans="1:119" x14ac:dyDescent="0.2">
      <c r="A397">
        <f>ROW(Source!A199)</f>
        <v>199</v>
      </c>
      <c r="B397">
        <v>85057623</v>
      </c>
      <c r="C397">
        <v>85061430</v>
      </c>
      <c r="D397">
        <v>77311321</v>
      </c>
      <c r="E397">
        <v>114</v>
      </c>
      <c r="F397">
        <v>1</v>
      </c>
      <c r="G397">
        <v>1</v>
      </c>
      <c r="H397">
        <v>3</v>
      </c>
      <c r="I397" t="s">
        <v>102</v>
      </c>
      <c r="J397" t="s">
        <v>3</v>
      </c>
      <c r="K397" t="s">
        <v>204</v>
      </c>
      <c r="L397">
        <v>1371</v>
      </c>
      <c r="N397">
        <v>1013</v>
      </c>
      <c r="O397" t="s">
        <v>43</v>
      </c>
      <c r="P397" t="s">
        <v>43</v>
      </c>
      <c r="Q397">
        <v>1</v>
      </c>
      <c r="W397">
        <v>0</v>
      </c>
      <c r="X397">
        <v>1740798612</v>
      </c>
      <c r="Y397">
        <f t="shared" si="127"/>
        <v>0</v>
      </c>
      <c r="AA397">
        <v>0</v>
      </c>
      <c r="AB397">
        <v>0</v>
      </c>
      <c r="AC397">
        <v>0</v>
      </c>
      <c r="AD397">
        <v>0</v>
      </c>
      <c r="AE397">
        <v>0</v>
      </c>
      <c r="AF397">
        <v>0</v>
      </c>
      <c r="AG397">
        <v>0</v>
      </c>
      <c r="AH397">
        <v>0</v>
      </c>
      <c r="AI397">
        <v>1</v>
      </c>
      <c r="AJ397">
        <v>1</v>
      </c>
      <c r="AK397">
        <v>1</v>
      </c>
      <c r="AL397">
        <v>1</v>
      </c>
      <c r="AM397">
        <v>-2</v>
      </c>
      <c r="AN397">
        <v>1</v>
      </c>
      <c r="AO397">
        <v>0</v>
      </c>
      <c r="AP397">
        <v>1</v>
      </c>
      <c r="AQ397">
        <v>0</v>
      </c>
      <c r="AR397">
        <v>0</v>
      </c>
      <c r="AS397" t="s">
        <v>3</v>
      </c>
      <c r="AT397">
        <v>0</v>
      </c>
      <c r="AU397" t="s">
        <v>3</v>
      </c>
      <c r="AV397">
        <v>0</v>
      </c>
      <c r="AW397">
        <v>2</v>
      </c>
      <c r="AX397">
        <v>85061457</v>
      </c>
      <c r="AY397">
        <v>1</v>
      </c>
      <c r="AZ397">
        <v>0</v>
      </c>
      <c r="BA397">
        <v>397</v>
      </c>
      <c r="BB397">
        <v>0</v>
      </c>
      <c r="BC397">
        <v>0</v>
      </c>
      <c r="BD397">
        <v>0</v>
      </c>
      <c r="BE397">
        <v>0</v>
      </c>
      <c r="BF397">
        <v>0</v>
      </c>
      <c r="BG397">
        <v>0</v>
      </c>
      <c r="BH397">
        <v>0</v>
      </c>
      <c r="BI397">
        <v>0</v>
      </c>
      <c r="BJ397">
        <v>0</v>
      </c>
      <c r="BK397">
        <v>0</v>
      </c>
      <c r="BL397">
        <v>0</v>
      </c>
      <c r="BM397">
        <v>0</v>
      </c>
      <c r="BN397">
        <v>0</v>
      </c>
      <c r="BO397">
        <v>0</v>
      </c>
      <c r="BP397">
        <v>0</v>
      </c>
      <c r="BQ397">
        <v>0</v>
      </c>
      <c r="BR397">
        <v>0</v>
      </c>
      <c r="BS397">
        <v>0</v>
      </c>
      <c r="BT397">
        <v>0</v>
      </c>
      <c r="BU397">
        <v>0</v>
      </c>
      <c r="BV397">
        <v>0</v>
      </c>
      <c r="BW397">
        <v>0</v>
      </c>
      <c r="CV397">
        <v>0</v>
      </c>
      <c r="CW397">
        <v>0</v>
      </c>
      <c r="CX397">
        <f>ROUND(Y397*Source!I199,7)</f>
        <v>0</v>
      </c>
      <c r="CY397">
        <f t="shared" si="133"/>
        <v>0</v>
      </c>
      <c r="CZ397">
        <f t="shared" si="134"/>
        <v>0</v>
      </c>
      <c r="DA397">
        <f t="shared" si="135"/>
        <v>1</v>
      </c>
      <c r="DB397">
        <f t="shared" si="128"/>
        <v>0</v>
      </c>
      <c r="DC397">
        <f t="shared" si="129"/>
        <v>0</v>
      </c>
      <c r="DD397" t="s">
        <v>3</v>
      </c>
      <c r="DE397" t="s">
        <v>3</v>
      </c>
      <c r="DF397">
        <f t="shared" ref="DF397:DF403" si="137">ROUND(ROUND(AE397,2)*CX397,2)</f>
        <v>0</v>
      </c>
      <c r="DG397">
        <f t="shared" si="132"/>
        <v>0</v>
      </c>
      <c r="DH397">
        <f t="shared" si="130"/>
        <v>0</v>
      </c>
      <c r="DI397">
        <f t="shared" si="131"/>
        <v>0</v>
      </c>
      <c r="DJ397">
        <f t="shared" si="136"/>
        <v>0</v>
      </c>
      <c r="DK397">
        <v>0</v>
      </c>
      <c r="DL397" t="s">
        <v>3</v>
      </c>
      <c r="DM397">
        <v>0</v>
      </c>
      <c r="DN397" t="s">
        <v>3</v>
      </c>
      <c r="DO397">
        <v>0</v>
      </c>
    </row>
    <row r="398" spans="1:119" x14ac:dyDescent="0.2">
      <c r="A398">
        <f>ROW(Source!A199)</f>
        <v>199</v>
      </c>
      <c r="B398">
        <v>85057623</v>
      </c>
      <c r="C398">
        <v>85061430</v>
      </c>
      <c r="D398">
        <v>77311330</v>
      </c>
      <c r="E398">
        <v>114</v>
      </c>
      <c r="F398">
        <v>1</v>
      </c>
      <c r="G398">
        <v>1</v>
      </c>
      <c r="H398">
        <v>3</v>
      </c>
      <c r="I398" t="s">
        <v>205</v>
      </c>
      <c r="J398" t="s">
        <v>3</v>
      </c>
      <c r="K398" t="s">
        <v>121</v>
      </c>
      <c r="L398">
        <v>1346</v>
      </c>
      <c r="N398">
        <v>1009</v>
      </c>
      <c r="O398" t="s">
        <v>86</v>
      </c>
      <c r="P398" t="s">
        <v>86</v>
      </c>
      <c r="Q398">
        <v>1</v>
      </c>
      <c r="W398">
        <v>0</v>
      </c>
      <c r="X398">
        <v>1533393836</v>
      </c>
      <c r="Y398">
        <f t="shared" si="127"/>
        <v>0</v>
      </c>
      <c r="AA398">
        <v>0</v>
      </c>
      <c r="AB398">
        <v>0</v>
      </c>
      <c r="AC398">
        <v>0</v>
      </c>
      <c r="AD398">
        <v>0</v>
      </c>
      <c r="AE398">
        <v>0</v>
      </c>
      <c r="AF398">
        <v>0</v>
      </c>
      <c r="AG398">
        <v>0</v>
      </c>
      <c r="AH398">
        <v>0</v>
      </c>
      <c r="AI398">
        <v>1</v>
      </c>
      <c r="AJ398">
        <v>1</v>
      </c>
      <c r="AK398">
        <v>1</v>
      </c>
      <c r="AL398">
        <v>1</v>
      </c>
      <c r="AM398">
        <v>-2</v>
      </c>
      <c r="AN398">
        <v>1</v>
      </c>
      <c r="AO398">
        <v>0</v>
      </c>
      <c r="AP398">
        <v>1</v>
      </c>
      <c r="AQ398">
        <v>0</v>
      </c>
      <c r="AR398">
        <v>0</v>
      </c>
      <c r="AS398" t="s">
        <v>3</v>
      </c>
      <c r="AT398">
        <v>0</v>
      </c>
      <c r="AU398" t="s">
        <v>3</v>
      </c>
      <c r="AV398">
        <v>0</v>
      </c>
      <c r="AW398">
        <v>2</v>
      </c>
      <c r="AX398">
        <v>85061458</v>
      </c>
      <c r="AY398">
        <v>1</v>
      </c>
      <c r="AZ398">
        <v>0</v>
      </c>
      <c r="BA398">
        <v>398</v>
      </c>
      <c r="BB398">
        <v>0</v>
      </c>
      <c r="BC398">
        <v>0</v>
      </c>
      <c r="BD398">
        <v>0</v>
      </c>
      <c r="BE398">
        <v>0</v>
      </c>
      <c r="BF398">
        <v>0</v>
      </c>
      <c r="BG398">
        <v>0</v>
      </c>
      <c r="BH398">
        <v>0</v>
      </c>
      <c r="BI398">
        <v>0</v>
      </c>
      <c r="BJ398">
        <v>0</v>
      </c>
      <c r="BK398">
        <v>0</v>
      </c>
      <c r="BL398">
        <v>0</v>
      </c>
      <c r="BM398">
        <v>0</v>
      </c>
      <c r="BN398">
        <v>0</v>
      </c>
      <c r="BO398">
        <v>0</v>
      </c>
      <c r="BP398">
        <v>0</v>
      </c>
      <c r="BQ398">
        <v>0</v>
      </c>
      <c r="BR398">
        <v>0</v>
      </c>
      <c r="BS398">
        <v>0</v>
      </c>
      <c r="BT398">
        <v>0</v>
      </c>
      <c r="BU398">
        <v>0</v>
      </c>
      <c r="BV398">
        <v>0</v>
      </c>
      <c r="BW398">
        <v>0</v>
      </c>
      <c r="CV398">
        <v>0</v>
      </c>
      <c r="CW398">
        <v>0</v>
      </c>
      <c r="CX398">
        <f>ROUND(Y398*Source!I199,7)</f>
        <v>0</v>
      </c>
      <c r="CY398">
        <f t="shared" si="133"/>
        <v>0</v>
      </c>
      <c r="CZ398">
        <f t="shared" si="134"/>
        <v>0</v>
      </c>
      <c r="DA398">
        <f t="shared" si="135"/>
        <v>1</v>
      </c>
      <c r="DB398">
        <f t="shared" si="128"/>
        <v>0</v>
      </c>
      <c r="DC398">
        <f t="shared" si="129"/>
        <v>0</v>
      </c>
      <c r="DD398" t="s">
        <v>3</v>
      </c>
      <c r="DE398" t="s">
        <v>3</v>
      </c>
      <c r="DF398">
        <f t="shared" si="137"/>
        <v>0</v>
      </c>
      <c r="DG398">
        <f t="shared" si="132"/>
        <v>0</v>
      </c>
      <c r="DH398">
        <f t="shared" si="130"/>
        <v>0</v>
      </c>
      <c r="DI398">
        <f t="shared" si="131"/>
        <v>0</v>
      </c>
      <c r="DJ398">
        <f t="shared" si="136"/>
        <v>0</v>
      </c>
      <c r="DK398">
        <v>0</v>
      </c>
      <c r="DL398" t="s">
        <v>3</v>
      </c>
      <c r="DM398">
        <v>0</v>
      </c>
      <c r="DN398" t="s">
        <v>3</v>
      </c>
      <c r="DO398">
        <v>0</v>
      </c>
    </row>
    <row r="399" spans="1:119" x14ac:dyDescent="0.2">
      <c r="A399">
        <f>ROW(Source!A211)</f>
        <v>211</v>
      </c>
      <c r="B399">
        <v>85057682</v>
      </c>
      <c r="C399">
        <v>85061465</v>
      </c>
      <c r="D399">
        <v>77306380</v>
      </c>
      <c r="E399">
        <v>114</v>
      </c>
      <c r="F399">
        <v>1</v>
      </c>
      <c r="G399">
        <v>1</v>
      </c>
      <c r="H399">
        <v>1</v>
      </c>
      <c r="I399" t="s">
        <v>724</v>
      </c>
      <c r="J399" t="s">
        <v>3</v>
      </c>
      <c r="K399" t="s">
        <v>725</v>
      </c>
      <c r="L399">
        <v>1191</v>
      </c>
      <c r="N399">
        <v>1013</v>
      </c>
      <c r="O399" t="s">
        <v>593</v>
      </c>
      <c r="P399" t="s">
        <v>593</v>
      </c>
      <c r="Q399">
        <v>1</v>
      </c>
      <c r="W399">
        <v>0</v>
      </c>
      <c r="X399">
        <v>1522950421</v>
      </c>
      <c r="Y399">
        <f t="shared" si="127"/>
        <v>52.53</v>
      </c>
      <c r="AA399">
        <v>0</v>
      </c>
      <c r="AB399">
        <v>0</v>
      </c>
      <c r="AC399">
        <v>0</v>
      </c>
      <c r="AD399">
        <v>836.02</v>
      </c>
      <c r="AE399">
        <v>0</v>
      </c>
      <c r="AF399">
        <v>0</v>
      </c>
      <c r="AG399">
        <v>0</v>
      </c>
      <c r="AH399">
        <v>836.02</v>
      </c>
      <c r="AI399">
        <v>1</v>
      </c>
      <c r="AJ399">
        <v>1</v>
      </c>
      <c r="AK399">
        <v>1</v>
      </c>
      <c r="AL399">
        <v>1</v>
      </c>
      <c r="AM399">
        <v>-2</v>
      </c>
      <c r="AN399">
        <v>0</v>
      </c>
      <c r="AO399">
        <v>0</v>
      </c>
      <c r="AP399">
        <v>1</v>
      </c>
      <c r="AQ399">
        <v>1</v>
      </c>
      <c r="AR399">
        <v>0</v>
      </c>
      <c r="AS399" t="s">
        <v>3</v>
      </c>
      <c r="AT399">
        <v>52.53</v>
      </c>
      <c r="AU399" t="s">
        <v>3</v>
      </c>
      <c r="AV399">
        <v>1</v>
      </c>
      <c r="AW399">
        <v>2</v>
      </c>
      <c r="AX399">
        <v>85061480</v>
      </c>
      <c r="AY399">
        <v>2</v>
      </c>
      <c r="AZ399">
        <v>131072</v>
      </c>
      <c r="BA399">
        <v>399</v>
      </c>
      <c r="BB399">
        <v>1</v>
      </c>
      <c r="BC399">
        <v>0</v>
      </c>
      <c r="BD399">
        <v>0</v>
      </c>
      <c r="BE399">
        <v>0</v>
      </c>
      <c r="BF399">
        <v>0</v>
      </c>
      <c r="BG399">
        <v>0</v>
      </c>
      <c r="BH399">
        <v>0</v>
      </c>
      <c r="BI399">
        <v>0</v>
      </c>
      <c r="BJ399">
        <v>0</v>
      </c>
      <c r="BK399">
        <v>0</v>
      </c>
      <c r="BL399">
        <v>0</v>
      </c>
      <c r="BM399">
        <v>43916.130599999997</v>
      </c>
      <c r="BN399">
        <v>52.53</v>
      </c>
      <c r="BO399">
        <v>0</v>
      </c>
      <c r="BP399">
        <v>1</v>
      </c>
      <c r="BQ399">
        <v>0</v>
      </c>
      <c r="BR399">
        <v>0</v>
      </c>
      <c r="BS399">
        <v>0</v>
      </c>
      <c r="BT399">
        <v>43916.130599999997</v>
      </c>
      <c r="BU399">
        <v>52.53</v>
      </c>
      <c r="BV399">
        <v>0</v>
      </c>
      <c r="BW399">
        <v>1</v>
      </c>
      <c r="CU399">
        <f>ROUND(AT399*Source!I211*AH399*AL399,2)</f>
        <v>0</v>
      </c>
      <c r="CV399">
        <f>ROUND(Y399*Source!I211,7)</f>
        <v>0</v>
      </c>
      <c r="CW399">
        <v>0</v>
      </c>
      <c r="CX399">
        <f>ROUND(Y399*Source!I211,7)</f>
        <v>0</v>
      </c>
      <c r="CY399">
        <f>AD399</f>
        <v>836.02</v>
      </c>
      <c r="CZ399">
        <f>AH399</f>
        <v>836.02</v>
      </c>
      <c r="DA399">
        <f>AL399</f>
        <v>1</v>
      </c>
      <c r="DB399">
        <f t="shared" si="128"/>
        <v>43916.13</v>
      </c>
      <c r="DC399">
        <f t="shared" si="129"/>
        <v>0</v>
      </c>
      <c r="DD399" t="s">
        <v>3</v>
      </c>
      <c r="DE399" t="s">
        <v>3</v>
      </c>
      <c r="DF399">
        <f t="shared" si="137"/>
        <v>0</v>
      </c>
      <c r="DG399">
        <f t="shared" si="132"/>
        <v>0</v>
      </c>
      <c r="DH399">
        <f t="shared" si="130"/>
        <v>0</v>
      </c>
      <c r="DI399">
        <f t="shared" si="131"/>
        <v>0</v>
      </c>
      <c r="DJ399">
        <f>DI399</f>
        <v>0</v>
      </c>
      <c r="DK399">
        <v>1</v>
      </c>
      <c r="DL399" t="s">
        <v>3</v>
      </c>
      <c r="DM399">
        <v>0</v>
      </c>
      <c r="DN399" t="s">
        <v>3</v>
      </c>
      <c r="DO399">
        <v>0</v>
      </c>
    </row>
    <row r="400" spans="1:119" x14ac:dyDescent="0.2">
      <c r="A400">
        <f>ROW(Source!A211)</f>
        <v>211</v>
      </c>
      <c r="B400">
        <v>85057682</v>
      </c>
      <c r="C400">
        <v>85061465</v>
      </c>
      <c r="D400">
        <v>77306545</v>
      </c>
      <c r="E400">
        <v>114</v>
      </c>
      <c r="F400">
        <v>1</v>
      </c>
      <c r="G400">
        <v>1</v>
      </c>
      <c r="H400">
        <v>1</v>
      </c>
      <c r="I400" t="s">
        <v>601</v>
      </c>
      <c r="J400" t="s">
        <v>3</v>
      </c>
      <c r="K400" t="s">
        <v>602</v>
      </c>
      <c r="L400">
        <v>1191</v>
      </c>
      <c r="N400">
        <v>1013</v>
      </c>
      <c r="O400" t="s">
        <v>593</v>
      </c>
      <c r="P400" t="s">
        <v>593</v>
      </c>
      <c r="Q400">
        <v>1</v>
      </c>
      <c r="W400">
        <v>0</v>
      </c>
      <c r="X400">
        <v>-1417349443</v>
      </c>
      <c r="Y400">
        <f t="shared" si="127"/>
        <v>0.06</v>
      </c>
      <c r="AA400">
        <v>0</v>
      </c>
      <c r="AB400">
        <v>0</v>
      </c>
      <c r="AC400">
        <v>0</v>
      </c>
      <c r="AD400">
        <v>0</v>
      </c>
      <c r="AE400">
        <v>0</v>
      </c>
      <c r="AF400">
        <v>0</v>
      </c>
      <c r="AG400">
        <v>0</v>
      </c>
      <c r="AH400">
        <v>0</v>
      </c>
      <c r="AI400">
        <v>1</v>
      </c>
      <c r="AJ400">
        <v>1</v>
      </c>
      <c r="AK400">
        <v>1</v>
      </c>
      <c r="AL400">
        <v>1</v>
      </c>
      <c r="AM400">
        <v>-2</v>
      </c>
      <c r="AN400">
        <v>0</v>
      </c>
      <c r="AO400">
        <v>0</v>
      </c>
      <c r="AP400">
        <v>1</v>
      </c>
      <c r="AQ400">
        <v>1</v>
      </c>
      <c r="AR400">
        <v>0</v>
      </c>
      <c r="AS400" t="s">
        <v>3</v>
      </c>
      <c r="AT400">
        <v>0.06</v>
      </c>
      <c r="AU400" t="s">
        <v>3</v>
      </c>
      <c r="AV400">
        <v>2</v>
      </c>
      <c r="AW400">
        <v>2</v>
      </c>
      <c r="AX400">
        <v>85061481</v>
      </c>
      <c r="AY400">
        <v>1</v>
      </c>
      <c r="AZ400">
        <v>0</v>
      </c>
      <c r="BA400">
        <v>400</v>
      </c>
      <c r="BB400">
        <v>1</v>
      </c>
      <c r="BC400">
        <v>0</v>
      </c>
      <c r="BD400">
        <v>0</v>
      </c>
      <c r="BE400">
        <v>0</v>
      </c>
      <c r="BF400">
        <v>0</v>
      </c>
      <c r="BG400">
        <v>0</v>
      </c>
      <c r="BH400">
        <v>0</v>
      </c>
      <c r="BI400">
        <v>0</v>
      </c>
      <c r="BJ400">
        <v>0</v>
      </c>
      <c r="BK400">
        <v>0</v>
      </c>
      <c r="BL400">
        <v>0</v>
      </c>
      <c r="BM400">
        <v>0</v>
      </c>
      <c r="BN400">
        <v>0</v>
      </c>
      <c r="BO400">
        <v>0</v>
      </c>
      <c r="BP400">
        <v>0</v>
      </c>
      <c r="BQ400">
        <v>0</v>
      </c>
      <c r="BR400">
        <v>0</v>
      </c>
      <c r="BS400">
        <v>0</v>
      </c>
      <c r="BT400">
        <v>0</v>
      </c>
      <c r="BU400">
        <v>0</v>
      </c>
      <c r="BV400">
        <v>0</v>
      </c>
      <c r="BW400">
        <v>0</v>
      </c>
      <c r="CV400">
        <v>0</v>
      </c>
      <c r="CW400">
        <v>0</v>
      </c>
      <c r="CX400">
        <f>ROUND(Y400*Source!I211,7)</f>
        <v>0</v>
      </c>
      <c r="CY400">
        <f>AD400</f>
        <v>0</v>
      </c>
      <c r="CZ400">
        <f>AH400</f>
        <v>0</v>
      </c>
      <c r="DA400">
        <f>AL400</f>
        <v>1</v>
      </c>
      <c r="DB400">
        <f t="shared" si="128"/>
        <v>0</v>
      </c>
      <c r="DC400">
        <f t="shared" si="129"/>
        <v>0</v>
      </c>
      <c r="DD400" t="s">
        <v>3</v>
      </c>
      <c r="DE400" t="s">
        <v>3</v>
      </c>
      <c r="DF400">
        <f t="shared" si="137"/>
        <v>0</v>
      </c>
      <c r="DG400">
        <f t="shared" si="132"/>
        <v>0</v>
      </c>
      <c r="DH400">
        <f t="shared" si="130"/>
        <v>0</v>
      </c>
      <c r="DI400">
        <f t="shared" si="131"/>
        <v>0</v>
      </c>
      <c r="DJ400">
        <f>DI400</f>
        <v>0</v>
      </c>
      <c r="DK400">
        <v>0</v>
      </c>
      <c r="DL400" t="s">
        <v>3</v>
      </c>
      <c r="DM400">
        <v>0</v>
      </c>
      <c r="DN400" t="s">
        <v>3</v>
      </c>
      <c r="DO400">
        <v>0</v>
      </c>
    </row>
    <row r="401" spans="1:119" x14ac:dyDescent="0.2">
      <c r="A401">
        <f>ROW(Source!A211)</f>
        <v>211</v>
      </c>
      <c r="B401">
        <v>85057682</v>
      </c>
      <c r="C401">
        <v>85061465</v>
      </c>
      <c r="D401">
        <v>77430988</v>
      </c>
      <c r="E401">
        <v>1</v>
      </c>
      <c r="F401">
        <v>1</v>
      </c>
      <c r="G401">
        <v>1</v>
      </c>
      <c r="H401">
        <v>2</v>
      </c>
      <c r="I401" t="s">
        <v>621</v>
      </c>
      <c r="J401" t="s">
        <v>622</v>
      </c>
      <c r="K401" t="s">
        <v>623</v>
      </c>
      <c r="L401">
        <v>1368</v>
      </c>
      <c r="N401">
        <v>1011</v>
      </c>
      <c r="O401" t="s">
        <v>606</v>
      </c>
      <c r="P401" t="s">
        <v>606</v>
      </c>
      <c r="Q401">
        <v>1</v>
      </c>
      <c r="W401">
        <v>0</v>
      </c>
      <c r="X401">
        <v>-468861091</v>
      </c>
      <c r="Y401">
        <f t="shared" si="127"/>
        <v>0.03</v>
      </c>
      <c r="AA401">
        <v>0</v>
      </c>
      <c r="AB401">
        <v>1626.29</v>
      </c>
      <c r="AC401">
        <v>1090.46</v>
      </c>
      <c r="AD401">
        <v>0</v>
      </c>
      <c r="AE401">
        <v>0</v>
      </c>
      <c r="AF401">
        <v>1626.29</v>
      </c>
      <c r="AG401">
        <v>1090.46</v>
      </c>
      <c r="AH401">
        <v>0</v>
      </c>
      <c r="AI401">
        <v>1</v>
      </c>
      <c r="AJ401">
        <v>1</v>
      </c>
      <c r="AK401">
        <v>1</v>
      </c>
      <c r="AL401">
        <v>1</v>
      </c>
      <c r="AM401">
        <v>-2</v>
      </c>
      <c r="AN401">
        <v>0</v>
      </c>
      <c r="AO401">
        <v>0</v>
      </c>
      <c r="AP401">
        <v>1</v>
      </c>
      <c r="AQ401">
        <v>1</v>
      </c>
      <c r="AR401">
        <v>0</v>
      </c>
      <c r="AS401" t="s">
        <v>3</v>
      </c>
      <c r="AT401">
        <v>0.03</v>
      </c>
      <c r="AU401" t="s">
        <v>3</v>
      </c>
      <c r="AV401">
        <v>1</v>
      </c>
      <c r="AW401">
        <v>2</v>
      </c>
      <c r="AX401">
        <v>85061482</v>
      </c>
      <c r="AY401">
        <v>1</v>
      </c>
      <c r="AZ401">
        <v>0</v>
      </c>
      <c r="BA401">
        <v>401</v>
      </c>
      <c r="BB401">
        <v>1</v>
      </c>
      <c r="BC401">
        <v>0</v>
      </c>
      <c r="BD401">
        <v>0</v>
      </c>
      <c r="BE401">
        <v>0</v>
      </c>
      <c r="BF401">
        <v>0</v>
      </c>
      <c r="BG401">
        <v>0</v>
      </c>
      <c r="BH401">
        <v>0</v>
      </c>
      <c r="BI401">
        <v>0</v>
      </c>
      <c r="BJ401">
        <v>0</v>
      </c>
      <c r="BK401">
        <v>48.788699999999999</v>
      </c>
      <c r="BL401">
        <v>32.713799999999999</v>
      </c>
      <c r="BM401">
        <v>0</v>
      </c>
      <c r="BN401">
        <v>0</v>
      </c>
      <c r="BO401">
        <v>0.03</v>
      </c>
      <c r="BP401">
        <v>1</v>
      </c>
      <c r="BQ401">
        <v>0</v>
      </c>
      <c r="BR401">
        <v>48.788699999999999</v>
      </c>
      <c r="BS401">
        <v>32.713799999999999</v>
      </c>
      <c r="BT401">
        <v>0</v>
      </c>
      <c r="BU401">
        <v>0</v>
      </c>
      <c r="BV401">
        <v>0.03</v>
      </c>
      <c r="BW401">
        <v>1</v>
      </c>
      <c r="CV401">
        <v>0</v>
      </c>
      <c r="CW401">
        <f>ROUND(Y401*Source!I211*DO401,7)</f>
        <v>0</v>
      </c>
      <c r="CX401">
        <f>ROUND(Y401*Source!I211,7)</f>
        <v>0</v>
      </c>
      <c r="CY401">
        <f>AB401</f>
        <v>1626.29</v>
      </c>
      <c r="CZ401">
        <f>AF401</f>
        <v>1626.29</v>
      </c>
      <c r="DA401">
        <f>AJ401</f>
        <v>1</v>
      </c>
      <c r="DB401">
        <f t="shared" si="128"/>
        <v>48.79</v>
      </c>
      <c r="DC401">
        <f t="shared" si="129"/>
        <v>32.71</v>
      </c>
      <c r="DD401" t="s">
        <v>3</v>
      </c>
      <c r="DE401" t="s">
        <v>3</v>
      </c>
      <c r="DF401">
        <f t="shared" si="137"/>
        <v>0</v>
      </c>
      <c r="DG401">
        <f t="shared" si="132"/>
        <v>0</v>
      </c>
      <c r="DH401">
        <f t="shared" si="130"/>
        <v>0</v>
      </c>
      <c r="DI401">
        <f t="shared" si="131"/>
        <v>0</v>
      </c>
      <c r="DJ401">
        <f>DG401+DH401</f>
        <v>0</v>
      </c>
      <c r="DK401">
        <v>1</v>
      </c>
      <c r="DL401" t="s">
        <v>607</v>
      </c>
      <c r="DM401">
        <v>6</v>
      </c>
      <c r="DN401" t="s">
        <v>593</v>
      </c>
      <c r="DO401">
        <v>1</v>
      </c>
    </row>
    <row r="402" spans="1:119" x14ac:dyDescent="0.2">
      <c r="A402">
        <f>ROW(Source!A211)</f>
        <v>211</v>
      </c>
      <c r="B402">
        <v>85057682</v>
      </c>
      <c r="C402">
        <v>85061465</v>
      </c>
      <c r="D402">
        <v>77431879</v>
      </c>
      <c r="E402">
        <v>1</v>
      </c>
      <c r="F402">
        <v>1</v>
      </c>
      <c r="G402">
        <v>1</v>
      </c>
      <c r="H402">
        <v>2</v>
      </c>
      <c r="I402" t="s">
        <v>634</v>
      </c>
      <c r="J402" t="s">
        <v>635</v>
      </c>
      <c r="K402" t="s">
        <v>636</v>
      </c>
      <c r="L402">
        <v>1368</v>
      </c>
      <c r="N402">
        <v>1011</v>
      </c>
      <c r="O402" t="s">
        <v>606</v>
      </c>
      <c r="P402" t="s">
        <v>606</v>
      </c>
      <c r="Q402">
        <v>1</v>
      </c>
      <c r="W402">
        <v>0</v>
      </c>
      <c r="X402">
        <v>-1152394969</v>
      </c>
      <c r="Y402">
        <f t="shared" si="127"/>
        <v>0.03</v>
      </c>
      <c r="AA402">
        <v>0</v>
      </c>
      <c r="AB402">
        <v>641.70000000000005</v>
      </c>
      <c r="AC402">
        <v>811.79</v>
      </c>
      <c r="AD402">
        <v>0</v>
      </c>
      <c r="AE402">
        <v>0</v>
      </c>
      <c r="AF402">
        <v>641.70000000000005</v>
      </c>
      <c r="AG402">
        <v>811.79</v>
      </c>
      <c r="AH402">
        <v>0</v>
      </c>
      <c r="AI402">
        <v>1</v>
      </c>
      <c r="AJ402">
        <v>1</v>
      </c>
      <c r="AK402">
        <v>1</v>
      </c>
      <c r="AL402">
        <v>1</v>
      </c>
      <c r="AM402">
        <v>-2</v>
      </c>
      <c r="AN402">
        <v>0</v>
      </c>
      <c r="AO402">
        <v>0</v>
      </c>
      <c r="AP402">
        <v>1</v>
      </c>
      <c r="AQ402">
        <v>1</v>
      </c>
      <c r="AR402">
        <v>0</v>
      </c>
      <c r="AS402" t="s">
        <v>3</v>
      </c>
      <c r="AT402">
        <v>0.03</v>
      </c>
      <c r="AU402" t="s">
        <v>3</v>
      </c>
      <c r="AV402">
        <v>1</v>
      </c>
      <c r="AW402">
        <v>2</v>
      </c>
      <c r="AX402">
        <v>85061483</v>
      </c>
      <c r="AY402">
        <v>1</v>
      </c>
      <c r="AZ402">
        <v>0</v>
      </c>
      <c r="BA402">
        <v>402</v>
      </c>
      <c r="BB402">
        <v>1</v>
      </c>
      <c r="BC402">
        <v>0</v>
      </c>
      <c r="BD402">
        <v>0</v>
      </c>
      <c r="BE402">
        <v>0</v>
      </c>
      <c r="BF402">
        <v>0</v>
      </c>
      <c r="BG402">
        <v>0</v>
      </c>
      <c r="BH402">
        <v>0</v>
      </c>
      <c r="BI402">
        <v>0</v>
      </c>
      <c r="BJ402">
        <v>0</v>
      </c>
      <c r="BK402">
        <v>19.251000000000001</v>
      </c>
      <c r="BL402">
        <v>24.353699999999996</v>
      </c>
      <c r="BM402">
        <v>0</v>
      </c>
      <c r="BN402">
        <v>0</v>
      </c>
      <c r="BO402">
        <v>0.03</v>
      </c>
      <c r="BP402">
        <v>1</v>
      </c>
      <c r="BQ402">
        <v>0</v>
      </c>
      <c r="BR402">
        <v>19.251000000000001</v>
      </c>
      <c r="BS402">
        <v>24.353699999999996</v>
      </c>
      <c r="BT402">
        <v>0</v>
      </c>
      <c r="BU402">
        <v>0</v>
      </c>
      <c r="BV402">
        <v>0.03</v>
      </c>
      <c r="BW402">
        <v>1</v>
      </c>
      <c r="CV402">
        <v>0</v>
      </c>
      <c r="CW402">
        <f>ROUND(Y402*Source!I211*DO402,7)</f>
        <v>0</v>
      </c>
      <c r="CX402">
        <f>ROUND(Y402*Source!I211,7)</f>
        <v>0</v>
      </c>
      <c r="CY402">
        <f>AB402</f>
        <v>641.70000000000005</v>
      </c>
      <c r="CZ402">
        <f>AF402</f>
        <v>641.70000000000005</v>
      </c>
      <c r="DA402">
        <f>AJ402</f>
        <v>1</v>
      </c>
      <c r="DB402">
        <f t="shared" si="128"/>
        <v>19.25</v>
      </c>
      <c r="DC402">
        <f t="shared" si="129"/>
        <v>24.35</v>
      </c>
      <c r="DD402" t="s">
        <v>3</v>
      </c>
      <c r="DE402" t="s">
        <v>3</v>
      </c>
      <c r="DF402">
        <f t="shared" si="137"/>
        <v>0</v>
      </c>
      <c r="DG402">
        <f t="shared" si="132"/>
        <v>0</v>
      </c>
      <c r="DH402">
        <f t="shared" si="130"/>
        <v>0</v>
      </c>
      <c r="DI402">
        <f t="shared" si="131"/>
        <v>0</v>
      </c>
      <c r="DJ402">
        <f>DG402+DH402</f>
        <v>0</v>
      </c>
      <c r="DK402">
        <v>1</v>
      </c>
      <c r="DL402" t="s">
        <v>630</v>
      </c>
      <c r="DM402">
        <v>4</v>
      </c>
      <c r="DN402" t="s">
        <v>593</v>
      </c>
      <c r="DO402">
        <v>1</v>
      </c>
    </row>
    <row r="403" spans="1:119" x14ac:dyDescent="0.2">
      <c r="A403">
        <f>ROW(Source!A211)</f>
        <v>211</v>
      </c>
      <c r="B403">
        <v>85057682</v>
      </c>
      <c r="C403">
        <v>85061465</v>
      </c>
      <c r="D403">
        <v>77432509</v>
      </c>
      <c r="E403">
        <v>1</v>
      </c>
      <c r="F403">
        <v>1</v>
      </c>
      <c r="G403">
        <v>1</v>
      </c>
      <c r="H403">
        <v>2</v>
      </c>
      <c r="I403" t="s">
        <v>726</v>
      </c>
      <c r="J403" t="s">
        <v>727</v>
      </c>
      <c r="K403" t="s">
        <v>728</v>
      </c>
      <c r="L403">
        <v>1368</v>
      </c>
      <c r="N403">
        <v>1011</v>
      </c>
      <c r="O403" t="s">
        <v>606</v>
      </c>
      <c r="P403" t="s">
        <v>606</v>
      </c>
      <c r="Q403">
        <v>1</v>
      </c>
      <c r="W403">
        <v>0</v>
      </c>
      <c r="X403">
        <v>-685414241</v>
      </c>
      <c r="Y403">
        <f t="shared" si="127"/>
        <v>17.5</v>
      </c>
      <c r="AA403">
        <v>0</v>
      </c>
      <c r="AB403">
        <v>15.84</v>
      </c>
      <c r="AC403">
        <v>0</v>
      </c>
      <c r="AD403">
        <v>0</v>
      </c>
      <c r="AE403">
        <v>0</v>
      </c>
      <c r="AF403">
        <v>15.84</v>
      </c>
      <c r="AG403">
        <v>0</v>
      </c>
      <c r="AH403">
        <v>0</v>
      </c>
      <c r="AI403">
        <v>1</v>
      </c>
      <c r="AJ403">
        <v>1</v>
      </c>
      <c r="AK403">
        <v>1</v>
      </c>
      <c r="AL403">
        <v>1</v>
      </c>
      <c r="AM403">
        <v>-2</v>
      </c>
      <c r="AN403">
        <v>0</v>
      </c>
      <c r="AO403">
        <v>0</v>
      </c>
      <c r="AP403">
        <v>1</v>
      </c>
      <c r="AQ403">
        <v>1</v>
      </c>
      <c r="AR403">
        <v>0</v>
      </c>
      <c r="AS403" t="s">
        <v>3</v>
      </c>
      <c r="AT403">
        <v>17.5</v>
      </c>
      <c r="AU403" t="s">
        <v>3</v>
      </c>
      <c r="AV403">
        <v>1</v>
      </c>
      <c r="AW403">
        <v>2</v>
      </c>
      <c r="AX403">
        <v>85061484</v>
      </c>
      <c r="AY403">
        <v>1</v>
      </c>
      <c r="AZ403">
        <v>0</v>
      </c>
      <c r="BA403">
        <v>403</v>
      </c>
      <c r="BB403">
        <v>1</v>
      </c>
      <c r="BC403">
        <v>0</v>
      </c>
      <c r="BD403">
        <v>0</v>
      </c>
      <c r="BE403">
        <v>0</v>
      </c>
      <c r="BF403">
        <v>0</v>
      </c>
      <c r="BG403">
        <v>0</v>
      </c>
      <c r="BH403">
        <v>0</v>
      </c>
      <c r="BI403">
        <v>0</v>
      </c>
      <c r="BJ403">
        <v>0</v>
      </c>
      <c r="BK403">
        <v>277.2</v>
      </c>
      <c r="BL403">
        <v>0</v>
      </c>
      <c r="BM403">
        <v>0</v>
      </c>
      <c r="BN403">
        <v>0</v>
      </c>
      <c r="BO403">
        <v>0</v>
      </c>
      <c r="BP403">
        <v>1</v>
      </c>
      <c r="BQ403">
        <v>0</v>
      </c>
      <c r="BR403">
        <v>277.2</v>
      </c>
      <c r="BS403">
        <v>0</v>
      </c>
      <c r="BT403">
        <v>0</v>
      </c>
      <c r="BU403">
        <v>0</v>
      </c>
      <c r="BV403">
        <v>0</v>
      </c>
      <c r="BW403">
        <v>1</v>
      </c>
      <c r="CV403">
        <v>0</v>
      </c>
      <c r="CW403">
        <f>ROUND(Y403*Source!I211*DO403,7)</f>
        <v>0</v>
      </c>
      <c r="CX403">
        <f>ROUND(Y403*Source!I211,7)</f>
        <v>0</v>
      </c>
      <c r="CY403">
        <f>AB403</f>
        <v>15.84</v>
      </c>
      <c r="CZ403">
        <f>AF403</f>
        <v>15.84</v>
      </c>
      <c r="DA403">
        <f>AJ403</f>
        <v>1</v>
      </c>
      <c r="DB403">
        <f t="shared" si="128"/>
        <v>277.2</v>
      </c>
      <c r="DC403">
        <f t="shared" si="129"/>
        <v>0</v>
      </c>
      <c r="DD403" t="s">
        <v>3</v>
      </c>
      <c r="DE403" t="s">
        <v>3</v>
      </c>
      <c r="DF403">
        <f t="shared" si="137"/>
        <v>0</v>
      </c>
      <c r="DG403">
        <f t="shared" si="132"/>
        <v>0</v>
      </c>
      <c r="DH403">
        <f t="shared" si="130"/>
        <v>0</v>
      </c>
      <c r="DI403">
        <f t="shared" si="131"/>
        <v>0</v>
      </c>
      <c r="DJ403">
        <f>DG403+DH403</f>
        <v>0</v>
      </c>
      <c r="DK403">
        <v>1</v>
      </c>
      <c r="DL403" t="s">
        <v>3</v>
      </c>
      <c r="DM403">
        <v>0</v>
      </c>
      <c r="DN403" t="s">
        <v>3</v>
      </c>
      <c r="DO403">
        <v>0</v>
      </c>
    </row>
    <row r="404" spans="1:119" x14ac:dyDescent="0.2">
      <c r="A404">
        <f>ROW(Source!A211)</f>
        <v>211</v>
      </c>
      <c r="B404">
        <v>85057682</v>
      </c>
      <c r="C404">
        <v>85061465</v>
      </c>
      <c r="D404">
        <v>77375881</v>
      </c>
      <c r="E404">
        <v>1</v>
      </c>
      <c r="F404">
        <v>1</v>
      </c>
      <c r="G404">
        <v>1</v>
      </c>
      <c r="H404">
        <v>3</v>
      </c>
      <c r="I404" t="s">
        <v>729</v>
      </c>
      <c r="J404" t="s">
        <v>730</v>
      </c>
      <c r="K404" t="s">
        <v>731</v>
      </c>
      <c r="L404">
        <v>1346</v>
      </c>
      <c r="N404">
        <v>1009</v>
      </c>
      <c r="O404" t="s">
        <v>86</v>
      </c>
      <c r="P404" t="s">
        <v>86</v>
      </c>
      <c r="Q404">
        <v>1</v>
      </c>
      <c r="W404">
        <v>0</v>
      </c>
      <c r="X404">
        <v>-1157339123</v>
      </c>
      <c r="Y404">
        <f t="shared" si="127"/>
        <v>0.3</v>
      </c>
      <c r="AA404">
        <v>240.06</v>
      </c>
      <c r="AB404">
        <v>0</v>
      </c>
      <c r="AC404">
        <v>0</v>
      </c>
      <c r="AD404">
        <v>0</v>
      </c>
      <c r="AE404">
        <v>150.04</v>
      </c>
      <c r="AF404">
        <v>0</v>
      </c>
      <c r="AG404">
        <v>0</v>
      </c>
      <c r="AH404">
        <v>0</v>
      </c>
      <c r="AI404">
        <v>1.6</v>
      </c>
      <c r="AJ404">
        <v>1</v>
      </c>
      <c r="AK404">
        <v>1</v>
      </c>
      <c r="AL404">
        <v>1</v>
      </c>
      <c r="AM404">
        <v>2</v>
      </c>
      <c r="AN404">
        <v>0</v>
      </c>
      <c r="AO404">
        <v>0</v>
      </c>
      <c r="AP404">
        <v>1</v>
      </c>
      <c r="AQ404">
        <v>1</v>
      </c>
      <c r="AR404">
        <v>0</v>
      </c>
      <c r="AS404" t="s">
        <v>3</v>
      </c>
      <c r="AT404">
        <v>0.3</v>
      </c>
      <c r="AU404" t="s">
        <v>3</v>
      </c>
      <c r="AV404">
        <v>0</v>
      </c>
      <c r="AW404">
        <v>2</v>
      </c>
      <c r="AX404">
        <v>85061485</v>
      </c>
      <c r="AY404">
        <v>1</v>
      </c>
      <c r="AZ404">
        <v>0</v>
      </c>
      <c r="BA404">
        <v>404</v>
      </c>
      <c r="BB404">
        <v>1</v>
      </c>
      <c r="BC404">
        <v>0</v>
      </c>
      <c r="BD404">
        <v>0</v>
      </c>
      <c r="BE404">
        <v>0</v>
      </c>
      <c r="BF404">
        <v>0</v>
      </c>
      <c r="BG404">
        <v>0</v>
      </c>
      <c r="BH404">
        <v>0</v>
      </c>
      <c r="BI404">
        <v>0</v>
      </c>
      <c r="BJ404">
        <v>45.011999999999993</v>
      </c>
      <c r="BK404">
        <v>0</v>
      </c>
      <c r="BL404">
        <v>0</v>
      </c>
      <c r="BM404">
        <v>0</v>
      </c>
      <c r="BN404">
        <v>0</v>
      </c>
      <c r="BO404">
        <v>0</v>
      </c>
      <c r="BP404">
        <v>1</v>
      </c>
      <c r="BQ404">
        <v>45.011999999999993</v>
      </c>
      <c r="BR404">
        <v>0</v>
      </c>
      <c r="BS404">
        <v>0</v>
      </c>
      <c r="BT404">
        <v>0</v>
      </c>
      <c r="BU404">
        <v>0</v>
      </c>
      <c r="BV404">
        <v>0</v>
      </c>
      <c r="BW404">
        <v>1</v>
      </c>
      <c r="CV404">
        <v>0</v>
      </c>
      <c r="CW404">
        <v>0</v>
      </c>
      <c r="CX404">
        <f>ROUND(Y404*Source!I211,7)</f>
        <v>0</v>
      </c>
      <c r="CY404">
        <f t="shared" ref="CY404:CY412" si="138">AA404</f>
        <v>240.06</v>
      </c>
      <c r="CZ404">
        <f t="shared" ref="CZ404:CZ412" si="139">AE404</f>
        <v>150.04</v>
      </c>
      <c r="DA404">
        <f t="shared" ref="DA404:DA412" si="140">AI404</f>
        <v>1.6</v>
      </c>
      <c r="DB404">
        <f t="shared" si="128"/>
        <v>45.01</v>
      </c>
      <c r="DC404">
        <f t="shared" si="129"/>
        <v>0</v>
      </c>
      <c r="DD404" t="s">
        <v>3</v>
      </c>
      <c r="DE404" t="s">
        <v>3</v>
      </c>
      <c r="DF404">
        <f t="shared" ref="DF404:DF411" si="141">ROUND(ROUND(AE404*AI404,2)*CX404,2)</f>
        <v>0</v>
      </c>
      <c r="DG404">
        <f t="shared" si="132"/>
        <v>0</v>
      </c>
      <c r="DH404">
        <f t="shared" si="130"/>
        <v>0</v>
      </c>
      <c r="DI404">
        <f t="shared" si="131"/>
        <v>0</v>
      </c>
      <c r="DJ404">
        <f t="shared" ref="DJ404:DJ412" si="142">DF404</f>
        <v>0</v>
      </c>
      <c r="DK404">
        <v>0</v>
      </c>
      <c r="DL404" t="s">
        <v>3</v>
      </c>
      <c r="DM404">
        <v>0</v>
      </c>
      <c r="DN404" t="s">
        <v>3</v>
      </c>
      <c r="DO404">
        <v>0</v>
      </c>
    </row>
    <row r="405" spans="1:119" x14ac:dyDescent="0.2">
      <c r="A405">
        <f>ROW(Source!A211)</f>
        <v>211</v>
      </c>
      <c r="B405">
        <v>85057682</v>
      </c>
      <c r="C405">
        <v>85061465</v>
      </c>
      <c r="D405">
        <v>77378054</v>
      </c>
      <c r="E405">
        <v>1</v>
      </c>
      <c r="F405">
        <v>1</v>
      </c>
      <c r="G405">
        <v>1</v>
      </c>
      <c r="H405">
        <v>3</v>
      </c>
      <c r="I405" t="s">
        <v>732</v>
      </c>
      <c r="J405" t="s">
        <v>733</v>
      </c>
      <c r="K405" t="s">
        <v>734</v>
      </c>
      <c r="L405">
        <v>1346</v>
      </c>
      <c r="N405">
        <v>1009</v>
      </c>
      <c r="O405" t="s">
        <v>86</v>
      </c>
      <c r="P405" t="s">
        <v>86</v>
      </c>
      <c r="Q405">
        <v>1</v>
      </c>
      <c r="W405">
        <v>0</v>
      </c>
      <c r="X405">
        <v>-1566248661</v>
      </c>
      <c r="Y405">
        <f t="shared" si="127"/>
        <v>0.1</v>
      </c>
      <c r="AA405">
        <v>164.89</v>
      </c>
      <c r="AB405">
        <v>0</v>
      </c>
      <c r="AC405">
        <v>0</v>
      </c>
      <c r="AD405">
        <v>0</v>
      </c>
      <c r="AE405">
        <v>187.38</v>
      </c>
      <c r="AF405">
        <v>0</v>
      </c>
      <c r="AG405">
        <v>0</v>
      </c>
      <c r="AH405">
        <v>0</v>
      </c>
      <c r="AI405">
        <v>0.88</v>
      </c>
      <c r="AJ405">
        <v>1</v>
      </c>
      <c r="AK405">
        <v>1</v>
      </c>
      <c r="AL405">
        <v>1</v>
      </c>
      <c r="AM405">
        <v>2</v>
      </c>
      <c r="AN405">
        <v>0</v>
      </c>
      <c r="AO405">
        <v>0</v>
      </c>
      <c r="AP405">
        <v>1</v>
      </c>
      <c r="AQ405">
        <v>1</v>
      </c>
      <c r="AR405">
        <v>0</v>
      </c>
      <c r="AS405" t="s">
        <v>3</v>
      </c>
      <c r="AT405">
        <v>0.1</v>
      </c>
      <c r="AU405" t="s">
        <v>3</v>
      </c>
      <c r="AV405">
        <v>0</v>
      </c>
      <c r="AW405">
        <v>2</v>
      </c>
      <c r="AX405">
        <v>85061486</v>
      </c>
      <c r="AY405">
        <v>1</v>
      </c>
      <c r="AZ405">
        <v>0</v>
      </c>
      <c r="BA405">
        <v>405</v>
      </c>
      <c r="BB405">
        <v>1</v>
      </c>
      <c r="BC405">
        <v>0</v>
      </c>
      <c r="BD405">
        <v>0</v>
      </c>
      <c r="BE405">
        <v>0</v>
      </c>
      <c r="BF405">
        <v>0</v>
      </c>
      <c r="BG405">
        <v>0</v>
      </c>
      <c r="BH405">
        <v>0</v>
      </c>
      <c r="BI405">
        <v>0</v>
      </c>
      <c r="BJ405">
        <v>18.738</v>
      </c>
      <c r="BK405">
        <v>0</v>
      </c>
      <c r="BL405">
        <v>0</v>
      </c>
      <c r="BM405">
        <v>0</v>
      </c>
      <c r="BN405">
        <v>0</v>
      </c>
      <c r="BO405">
        <v>0</v>
      </c>
      <c r="BP405">
        <v>1</v>
      </c>
      <c r="BQ405">
        <v>18.738</v>
      </c>
      <c r="BR405">
        <v>0</v>
      </c>
      <c r="BS405">
        <v>0</v>
      </c>
      <c r="BT405">
        <v>0</v>
      </c>
      <c r="BU405">
        <v>0</v>
      </c>
      <c r="BV405">
        <v>0</v>
      </c>
      <c r="BW405">
        <v>1</v>
      </c>
      <c r="CV405">
        <v>0</v>
      </c>
      <c r="CW405">
        <v>0</v>
      </c>
      <c r="CX405">
        <f>ROUND(Y405*Source!I211,7)</f>
        <v>0</v>
      </c>
      <c r="CY405">
        <f t="shared" si="138"/>
        <v>164.89</v>
      </c>
      <c r="CZ405">
        <f t="shared" si="139"/>
        <v>187.38</v>
      </c>
      <c r="DA405">
        <f t="shared" si="140"/>
        <v>0.88</v>
      </c>
      <c r="DB405">
        <f t="shared" si="128"/>
        <v>18.739999999999998</v>
      </c>
      <c r="DC405">
        <f t="shared" si="129"/>
        <v>0</v>
      </c>
      <c r="DD405" t="s">
        <v>3</v>
      </c>
      <c r="DE405" t="s">
        <v>3</v>
      </c>
      <c r="DF405">
        <f t="shared" si="141"/>
        <v>0</v>
      </c>
      <c r="DG405">
        <f t="shared" si="132"/>
        <v>0</v>
      </c>
      <c r="DH405">
        <f t="shared" si="130"/>
        <v>0</v>
      </c>
      <c r="DI405">
        <f t="shared" si="131"/>
        <v>0</v>
      </c>
      <c r="DJ405">
        <f t="shared" si="142"/>
        <v>0</v>
      </c>
      <c r="DK405">
        <v>0</v>
      </c>
      <c r="DL405" t="s">
        <v>3</v>
      </c>
      <c r="DM405">
        <v>0</v>
      </c>
      <c r="DN405" t="s">
        <v>3</v>
      </c>
      <c r="DO405">
        <v>0</v>
      </c>
    </row>
    <row r="406" spans="1:119" x14ac:dyDescent="0.2">
      <c r="A406">
        <f>ROW(Source!A211)</f>
        <v>211</v>
      </c>
      <c r="B406">
        <v>85057682</v>
      </c>
      <c r="C406">
        <v>85061465</v>
      </c>
      <c r="D406">
        <v>77378231</v>
      </c>
      <c r="E406">
        <v>1</v>
      </c>
      <c r="F406">
        <v>1</v>
      </c>
      <c r="G406">
        <v>1</v>
      </c>
      <c r="H406">
        <v>3</v>
      </c>
      <c r="I406" t="s">
        <v>676</v>
      </c>
      <c r="J406" t="s">
        <v>677</v>
      </c>
      <c r="K406" t="s">
        <v>678</v>
      </c>
      <c r="L406">
        <v>1301</v>
      </c>
      <c r="N406">
        <v>1003</v>
      </c>
      <c r="O406" t="s">
        <v>320</v>
      </c>
      <c r="P406" t="s">
        <v>320</v>
      </c>
      <c r="Q406">
        <v>1</v>
      </c>
      <c r="W406">
        <v>0</v>
      </c>
      <c r="X406">
        <v>1254062187</v>
      </c>
      <c r="Y406">
        <f t="shared" si="127"/>
        <v>83.33</v>
      </c>
      <c r="AA406">
        <v>5.17</v>
      </c>
      <c r="AB406">
        <v>0</v>
      </c>
      <c r="AC406">
        <v>0</v>
      </c>
      <c r="AD406">
        <v>0</v>
      </c>
      <c r="AE406">
        <v>5.87</v>
      </c>
      <c r="AF406">
        <v>0</v>
      </c>
      <c r="AG406">
        <v>0</v>
      </c>
      <c r="AH406">
        <v>0</v>
      </c>
      <c r="AI406">
        <v>0.88</v>
      </c>
      <c r="AJ406">
        <v>1</v>
      </c>
      <c r="AK406">
        <v>1</v>
      </c>
      <c r="AL406">
        <v>1</v>
      </c>
      <c r="AM406">
        <v>2</v>
      </c>
      <c r="AN406">
        <v>0</v>
      </c>
      <c r="AO406">
        <v>0</v>
      </c>
      <c r="AP406">
        <v>1</v>
      </c>
      <c r="AQ406">
        <v>1</v>
      </c>
      <c r="AR406">
        <v>0</v>
      </c>
      <c r="AS406" t="s">
        <v>3</v>
      </c>
      <c r="AT406">
        <v>83.33</v>
      </c>
      <c r="AU406" t="s">
        <v>3</v>
      </c>
      <c r="AV406">
        <v>0</v>
      </c>
      <c r="AW406">
        <v>2</v>
      </c>
      <c r="AX406">
        <v>85061487</v>
      </c>
      <c r="AY406">
        <v>1</v>
      </c>
      <c r="AZ406">
        <v>0</v>
      </c>
      <c r="BA406">
        <v>406</v>
      </c>
      <c r="BB406">
        <v>1</v>
      </c>
      <c r="BC406">
        <v>0</v>
      </c>
      <c r="BD406">
        <v>0</v>
      </c>
      <c r="BE406">
        <v>0</v>
      </c>
      <c r="BF406">
        <v>0</v>
      </c>
      <c r="BG406">
        <v>0</v>
      </c>
      <c r="BH406">
        <v>0</v>
      </c>
      <c r="BI406">
        <v>0</v>
      </c>
      <c r="BJ406">
        <v>489.14710000000002</v>
      </c>
      <c r="BK406">
        <v>0</v>
      </c>
      <c r="BL406">
        <v>0</v>
      </c>
      <c r="BM406">
        <v>0</v>
      </c>
      <c r="BN406">
        <v>0</v>
      </c>
      <c r="BO406">
        <v>0</v>
      </c>
      <c r="BP406">
        <v>1</v>
      </c>
      <c r="BQ406">
        <v>489.14710000000002</v>
      </c>
      <c r="BR406">
        <v>0</v>
      </c>
      <c r="BS406">
        <v>0</v>
      </c>
      <c r="BT406">
        <v>0</v>
      </c>
      <c r="BU406">
        <v>0</v>
      </c>
      <c r="BV406">
        <v>0</v>
      </c>
      <c r="BW406">
        <v>1</v>
      </c>
      <c r="CV406">
        <v>0</v>
      </c>
      <c r="CW406">
        <v>0</v>
      </c>
      <c r="CX406">
        <f>ROUND(Y406*Source!I211,7)</f>
        <v>0</v>
      </c>
      <c r="CY406">
        <f t="shared" si="138"/>
        <v>5.17</v>
      </c>
      <c r="CZ406">
        <f t="shared" si="139"/>
        <v>5.87</v>
      </c>
      <c r="DA406">
        <f t="shared" si="140"/>
        <v>0.88</v>
      </c>
      <c r="DB406">
        <f t="shared" si="128"/>
        <v>489.15</v>
      </c>
      <c r="DC406">
        <f t="shared" si="129"/>
        <v>0</v>
      </c>
      <c r="DD406" t="s">
        <v>3</v>
      </c>
      <c r="DE406" t="s">
        <v>3</v>
      </c>
      <c r="DF406">
        <f t="shared" si="141"/>
        <v>0</v>
      </c>
      <c r="DG406">
        <f t="shared" si="132"/>
        <v>0</v>
      </c>
      <c r="DH406">
        <f t="shared" si="130"/>
        <v>0</v>
      </c>
      <c r="DI406">
        <f t="shared" si="131"/>
        <v>0</v>
      </c>
      <c r="DJ406">
        <f t="shared" si="142"/>
        <v>0</v>
      </c>
      <c r="DK406">
        <v>0</v>
      </c>
      <c r="DL406" t="s">
        <v>3</v>
      </c>
      <c r="DM406">
        <v>0</v>
      </c>
      <c r="DN406" t="s">
        <v>3</v>
      </c>
      <c r="DO406">
        <v>0</v>
      </c>
    </row>
    <row r="407" spans="1:119" x14ac:dyDescent="0.2">
      <c r="A407">
        <f>ROW(Source!A211)</f>
        <v>211</v>
      </c>
      <c r="B407">
        <v>85057682</v>
      </c>
      <c r="C407">
        <v>85061465</v>
      </c>
      <c r="D407">
        <v>77378247</v>
      </c>
      <c r="E407">
        <v>1</v>
      </c>
      <c r="F407">
        <v>1</v>
      </c>
      <c r="G407">
        <v>1</v>
      </c>
      <c r="H407">
        <v>3</v>
      </c>
      <c r="I407" t="s">
        <v>735</v>
      </c>
      <c r="J407" t="s">
        <v>736</v>
      </c>
      <c r="K407" t="s">
        <v>737</v>
      </c>
      <c r="L407">
        <v>1302</v>
      </c>
      <c r="N407">
        <v>1003</v>
      </c>
      <c r="O407" t="s">
        <v>738</v>
      </c>
      <c r="P407" t="s">
        <v>738</v>
      </c>
      <c r="Q407">
        <v>10</v>
      </c>
      <c r="W407">
        <v>0</v>
      </c>
      <c r="X407">
        <v>-205675478</v>
      </c>
      <c r="Y407">
        <f t="shared" si="127"/>
        <v>1.5</v>
      </c>
      <c r="AA407">
        <v>57.7</v>
      </c>
      <c r="AB407">
        <v>0</v>
      </c>
      <c r="AC407">
        <v>0</v>
      </c>
      <c r="AD407">
        <v>0</v>
      </c>
      <c r="AE407">
        <v>37.71</v>
      </c>
      <c r="AF407">
        <v>0</v>
      </c>
      <c r="AG407">
        <v>0</v>
      </c>
      <c r="AH407">
        <v>0</v>
      </c>
      <c r="AI407">
        <v>1.53</v>
      </c>
      <c r="AJ407">
        <v>1</v>
      </c>
      <c r="AK407">
        <v>1</v>
      </c>
      <c r="AL407">
        <v>1</v>
      </c>
      <c r="AM407">
        <v>2</v>
      </c>
      <c r="AN407">
        <v>0</v>
      </c>
      <c r="AO407">
        <v>0</v>
      </c>
      <c r="AP407">
        <v>1</v>
      </c>
      <c r="AQ407">
        <v>1</v>
      </c>
      <c r="AR407">
        <v>0</v>
      </c>
      <c r="AS407" t="s">
        <v>3</v>
      </c>
      <c r="AT407">
        <v>1.5</v>
      </c>
      <c r="AU407" t="s">
        <v>3</v>
      </c>
      <c r="AV407">
        <v>0</v>
      </c>
      <c r="AW407">
        <v>2</v>
      </c>
      <c r="AX407">
        <v>85061488</v>
      </c>
      <c r="AY407">
        <v>1</v>
      </c>
      <c r="AZ407">
        <v>0</v>
      </c>
      <c r="BA407">
        <v>407</v>
      </c>
      <c r="BB407">
        <v>1</v>
      </c>
      <c r="BC407">
        <v>0</v>
      </c>
      <c r="BD407">
        <v>0</v>
      </c>
      <c r="BE407">
        <v>0</v>
      </c>
      <c r="BF407">
        <v>0</v>
      </c>
      <c r="BG407">
        <v>0</v>
      </c>
      <c r="BH407">
        <v>0</v>
      </c>
      <c r="BI407">
        <v>0</v>
      </c>
      <c r="BJ407">
        <v>56.564999999999998</v>
      </c>
      <c r="BK407">
        <v>0</v>
      </c>
      <c r="BL407">
        <v>0</v>
      </c>
      <c r="BM407">
        <v>0</v>
      </c>
      <c r="BN407">
        <v>0</v>
      </c>
      <c r="BO407">
        <v>0</v>
      </c>
      <c r="BP407">
        <v>1</v>
      </c>
      <c r="BQ407">
        <v>56.564999999999998</v>
      </c>
      <c r="BR407">
        <v>0</v>
      </c>
      <c r="BS407">
        <v>0</v>
      </c>
      <c r="BT407">
        <v>0</v>
      </c>
      <c r="BU407">
        <v>0</v>
      </c>
      <c r="BV407">
        <v>0</v>
      </c>
      <c r="BW407">
        <v>1</v>
      </c>
      <c r="CV407">
        <v>0</v>
      </c>
      <c r="CW407">
        <v>0</v>
      </c>
      <c r="CX407">
        <f>ROUND(Y407*Source!I211,7)</f>
        <v>0</v>
      </c>
      <c r="CY407">
        <f t="shared" si="138"/>
        <v>57.7</v>
      </c>
      <c r="CZ407">
        <f t="shared" si="139"/>
        <v>37.71</v>
      </c>
      <c r="DA407">
        <f t="shared" si="140"/>
        <v>1.53</v>
      </c>
      <c r="DB407">
        <f t="shared" si="128"/>
        <v>56.57</v>
      </c>
      <c r="DC407">
        <f t="shared" si="129"/>
        <v>0</v>
      </c>
      <c r="DD407" t="s">
        <v>3</v>
      </c>
      <c r="DE407" t="s">
        <v>3</v>
      </c>
      <c r="DF407">
        <f t="shared" si="141"/>
        <v>0</v>
      </c>
      <c r="DG407">
        <f t="shared" si="132"/>
        <v>0</v>
      </c>
      <c r="DH407">
        <f t="shared" si="130"/>
        <v>0</v>
      </c>
      <c r="DI407">
        <f t="shared" si="131"/>
        <v>0</v>
      </c>
      <c r="DJ407">
        <f t="shared" si="142"/>
        <v>0</v>
      </c>
      <c r="DK407">
        <v>0</v>
      </c>
      <c r="DL407" t="s">
        <v>3</v>
      </c>
      <c r="DM407">
        <v>0</v>
      </c>
      <c r="DN407" t="s">
        <v>3</v>
      </c>
      <c r="DO407">
        <v>0</v>
      </c>
    </row>
    <row r="408" spans="1:119" x14ac:dyDescent="0.2">
      <c r="A408">
        <f>ROW(Source!A211)</f>
        <v>211</v>
      </c>
      <c r="B408">
        <v>85057682</v>
      </c>
      <c r="C408">
        <v>85061465</v>
      </c>
      <c r="D408">
        <v>77379558</v>
      </c>
      <c r="E408">
        <v>1</v>
      </c>
      <c r="F408">
        <v>1</v>
      </c>
      <c r="G408">
        <v>1</v>
      </c>
      <c r="H408">
        <v>3</v>
      </c>
      <c r="I408" t="s">
        <v>84</v>
      </c>
      <c r="J408" t="s">
        <v>87</v>
      </c>
      <c r="K408" t="s">
        <v>85</v>
      </c>
      <c r="L408">
        <v>1346</v>
      </c>
      <c r="N408">
        <v>1009</v>
      </c>
      <c r="O408" t="s">
        <v>86</v>
      </c>
      <c r="P408" t="s">
        <v>86</v>
      </c>
      <c r="Q408">
        <v>1</v>
      </c>
      <c r="W408">
        <v>0</v>
      </c>
      <c r="X408">
        <v>1181962216</v>
      </c>
      <c r="Y408">
        <f t="shared" si="127"/>
        <v>7.94</v>
      </c>
      <c r="AA408">
        <v>188.92</v>
      </c>
      <c r="AB408">
        <v>0</v>
      </c>
      <c r="AC408">
        <v>0</v>
      </c>
      <c r="AD408">
        <v>0</v>
      </c>
      <c r="AE408">
        <v>174.93</v>
      </c>
      <c r="AF408">
        <v>0</v>
      </c>
      <c r="AG408">
        <v>0</v>
      </c>
      <c r="AH408">
        <v>0</v>
      </c>
      <c r="AI408">
        <v>1.08</v>
      </c>
      <c r="AJ408">
        <v>1</v>
      </c>
      <c r="AK408">
        <v>1</v>
      </c>
      <c r="AL408">
        <v>1</v>
      </c>
      <c r="AM408">
        <v>2</v>
      </c>
      <c r="AN408">
        <v>0</v>
      </c>
      <c r="AO408">
        <v>0</v>
      </c>
      <c r="AP408">
        <v>1</v>
      </c>
      <c r="AQ408">
        <v>1</v>
      </c>
      <c r="AR408">
        <v>0</v>
      </c>
      <c r="AS408" t="s">
        <v>3</v>
      </c>
      <c r="AT408">
        <v>7.94</v>
      </c>
      <c r="AU408" t="s">
        <v>3</v>
      </c>
      <c r="AV408">
        <v>0</v>
      </c>
      <c r="AW408">
        <v>2</v>
      </c>
      <c r="AX408">
        <v>85061489</v>
      </c>
      <c r="AY408">
        <v>1</v>
      </c>
      <c r="AZ408">
        <v>0</v>
      </c>
      <c r="BA408">
        <v>408</v>
      </c>
      <c r="BB408">
        <v>1</v>
      </c>
      <c r="BC408">
        <v>0</v>
      </c>
      <c r="BD408">
        <v>0</v>
      </c>
      <c r="BE408">
        <v>0</v>
      </c>
      <c r="BF408">
        <v>0</v>
      </c>
      <c r="BG408">
        <v>0</v>
      </c>
      <c r="BH408">
        <v>0</v>
      </c>
      <c r="BI408">
        <v>0</v>
      </c>
      <c r="BJ408">
        <v>1388.9442000000001</v>
      </c>
      <c r="BK408">
        <v>0</v>
      </c>
      <c r="BL408">
        <v>0</v>
      </c>
      <c r="BM408">
        <v>0</v>
      </c>
      <c r="BN408">
        <v>0</v>
      </c>
      <c r="BO408">
        <v>0</v>
      </c>
      <c r="BP408">
        <v>1</v>
      </c>
      <c r="BQ408">
        <v>1388.9442000000001</v>
      </c>
      <c r="BR408">
        <v>0</v>
      </c>
      <c r="BS408">
        <v>0</v>
      </c>
      <c r="BT408">
        <v>0</v>
      </c>
      <c r="BU408">
        <v>0</v>
      </c>
      <c r="BV408">
        <v>0</v>
      </c>
      <c r="BW408">
        <v>1</v>
      </c>
      <c r="CV408">
        <v>0</v>
      </c>
      <c r="CW408">
        <v>0</v>
      </c>
      <c r="CX408">
        <f>ROUND(Y408*Source!I211,7)</f>
        <v>0</v>
      </c>
      <c r="CY408">
        <f t="shared" si="138"/>
        <v>188.92</v>
      </c>
      <c r="CZ408">
        <f t="shared" si="139"/>
        <v>174.93</v>
      </c>
      <c r="DA408">
        <f t="shared" si="140"/>
        <v>1.08</v>
      </c>
      <c r="DB408">
        <f t="shared" si="128"/>
        <v>1388.94</v>
      </c>
      <c r="DC408">
        <f t="shared" si="129"/>
        <v>0</v>
      </c>
      <c r="DD408" t="s">
        <v>3</v>
      </c>
      <c r="DE408" t="s">
        <v>3</v>
      </c>
      <c r="DF408">
        <f t="shared" si="141"/>
        <v>0</v>
      </c>
      <c r="DG408">
        <f t="shared" si="132"/>
        <v>0</v>
      </c>
      <c r="DH408">
        <f t="shared" si="130"/>
        <v>0</v>
      </c>
      <c r="DI408">
        <f t="shared" si="131"/>
        <v>0</v>
      </c>
      <c r="DJ408">
        <f t="shared" si="142"/>
        <v>0</v>
      </c>
      <c r="DK408">
        <v>0</v>
      </c>
      <c r="DL408" t="s">
        <v>3</v>
      </c>
      <c r="DM408">
        <v>0</v>
      </c>
      <c r="DN408" t="s">
        <v>3</v>
      </c>
      <c r="DO408">
        <v>0</v>
      </c>
    </row>
    <row r="409" spans="1:119" x14ac:dyDescent="0.2">
      <c r="A409">
        <f>ROW(Source!A211)</f>
        <v>211</v>
      </c>
      <c r="B409">
        <v>85057682</v>
      </c>
      <c r="C409">
        <v>85061465</v>
      </c>
      <c r="D409">
        <v>77380667</v>
      </c>
      <c r="E409">
        <v>1</v>
      </c>
      <c r="F409">
        <v>1</v>
      </c>
      <c r="G409">
        <v>1</v>
      </c>
      <c r="H409">
        <v>3</v>
      </c>
      <c r="I409" t="s">
        <v>739</v>
      </c>
      <c r="J409" t="s">
        <v>740</v>
      </c>
      <c r="K409" t="s">
        <v>741</v>
      </c>
      <c r="L409">
        <v>1346</v>
      </c>
      <c r="N409">
        <v>1009</v>
      </c>
      <c r="O409" t="s">
        <v>86</v>
      </c>
      <c r="P409" t="s">
        <v>86</v>
      </c>
      <c r="Q409">
        <v>1</v>
      </c>
      <c r="W409">
        <v>0</v>
      </c>
      <c r="X409">
        <v>307966500</v>
      </c>
      <c r="Y409">
        <f t="shared" si="127"/>
        <v>0.06</v>
      </c>
      <c r="AA409">
        <v>609.29999999999995</v>
      </c>
      <c r="AB409">
        <v>0</v>
      </c>
      <c r="AC409">
        <v>0</v>
      </c>
      <c r="AD409">
        <v>0</v>
      </c>
      <c r="AE409">
        <v>395.65</v>
      </c>
      <c r="AF409">
        <v>0</v>
      </c>
      <c r="AG409">
        <v>0</v>
      </c>
      <c r="AH409">
        <v>0</v>
      </c>
      <c r="AI409">
        <v>1.54</v>
      </c>
      <c r="AJ409">
        <v>1</v>
      </c>
      <c r="AK409">
        <v>1</v>
      </c>
      <c r="AL409">
        <v>1</v>
      </c>
      <c r="AM409">
        <v>2</v>
      </c>
      <c r="AN409">
        <v>0</v>
      </c>
      <c r="AO409">
        <v>0</v>
      </c>
      <c r="AP409">
        <v>1</v>
      </c>
      <c r="AQ409">
        <v>1</v>
      </c>
      <c r="AR409">
        <v>0</v>
      </c>
      <c r="AS409" t="s">
        <v>3</v>
      </c>
      <c r="AT409">
        <v>0.06</v>
      </c>
      <c r="AU409" t="s">
        <v>3</v>
      </c>
      <c r="AV409">
        <v>0</v>
      </c>
      <c r="AW409">
        <v>2</v>
      </c>
      <c r="AX409">
        <v>85061490</v>
      </c>
      <c r="AY409">
        <v>1</v>
      </c>
      <c r="AZ409">
        <v>0</v>
      </c>
      <c r="BA409">
        <v>409</v>
      </c>
      <c r="BB409">
        <v>1</v>
      </c>
      <c r="BC409">
        <v>0</v>
      </c>
      <c r="BD409">
        <v>0</v>
      </c>
      <c r="BE409">
        <v>0</v>
      </c>
      <c r="BF409">
        <v>0</v>
      </c>
      <c r="BG409">
        <v>0</v>
      </c>
      <c r="BH409">
        <v>0</v>
      </c>
      <c r="BI409">
        <v>0</v>
      </c>
      <c r="BJ409">
        <v>23.738999999999997</v>
      </c>
      <c r="BK409">
        <v>0</v>
      </c>
      <c r="BL409">
        <v>0</v>
      </c>
      <c r="BM409">
        <v>0</v>
      </c>
      <c r="BN409">
        <v>0</v>
      </c>
      <c r="BO409">
        <v>0</v>
      </c>
      <c r="BP409">
        <v>1</v>
      </c>
      <c r="BQ409">
        <v>23.738999999999997</v>
      </c>
      <c r="BR409">
        <v>0</v>
      </c>
      <c r="BS409">
        <v>0</v>
      </c>
      <c r="BT409">
        <v>0</v>
      </c>
      <c r="BU409">
        <v>0</v>
      </c>
      <c r="BV409">
        <v>0</v>
      </c>
      <c r="BW409">
        <v>1</v>
      </c>
      <c r="CV409">
        <v>0</v>
      </c>
      <c r="CW409">
        <v>0</v>
      </c>
      <c r="CX409">
        <f>ROUND(Y409*Source!I211,7)</f>
        <v>0</v>
      </c>
      <c r="CY409">
        <f t="shared" si="138"/>
        <v>609.29999999999995</v>
      </c>
      <c r="CZ409">
        <f t="shared" si="139"/>
        <v>395.65</v>
      </c>
      <c r="DA409">
        <f t="shared" si="140"/>
        <v>1.54</v>
      </c>
      <c r="DB409">
        <f t="shared" si="128"/>
        <v>23.74</v>
      </c>
      <c r="DC409">
        <f t="shared" si="129"/>
        <v>0</v>
      </c>
      <c r="DD409" t="s">
        <v>3</v>
      </c>
      <c r="DE409" t="s">
        <v>3</v>
      </c>
      <c r="DF409">
        <f t="shared" si="141"/>
        <v>0</v>
      </c>
      <c r="DG409">
        <f t="shared" si="132"/>
        <v>0</v>
      </c>
      <c r="DH409">
        <f t="shared" si="130"/>
        <v>0</v>
      </c>
      <c r="DI409">
        <f t="shared" si="131"/>
        <v>0</v>
      </c>
      <c r="DJ409">
        <f t="shared" si="142"/>
        <v>0</v>
      </c>
      <c r="DK409">
        <v>0</v>
      </c>
      <c r="DL409" t="s">
        <v>3</v>
      </c>
      <c r="DM409">
        <v>0</v>
      </c>
      <c r="DN409" t="s">
        <v>3</v>
      </c>
      <c r="DO409">
        <v>0</v>
      </c>
    </row>
    <row r="410" spans="1:119" x14ac:dyDescent="0.2">
      <c r="A410">
        <f>ROW(Source!A211)</f>
        <v>211</v>
      </c>
      <c r="B410">
        <v>85057682</v>
      </c>
      <c r="C410">
        <v>85061465</v>
      </c>
      <c r="D410">
        <v>77397321</v>
      </c>
      <c r="E410">
        <v>1</v>
      </c>
      <c r="F410">
        <v>1</v>
      </c>
      <c r="G410">
        <v>1</v>
      </c>
      <c r="H410">
        <v>3</v>
      </c>
      <c r="I410" t="s">
        <v>742</v>
      </c>
      <c r="J410" t="s">
        <v>743</v>
      </c>
      <c r="K410" t="s">
        <v>744</v>
      </c>
      <c r="L410">
        <v>1348</v>
      </c>
      <c r="N410">
        <v>1009</v>
      </c>
      <c r="O410" t="s">
        <v>94</v>
      </c>
      <c r="P410" t="s">
        <v>94</v>
      </c>
      <c r="Q410">
        <v>1000</v>
      </c>
      <c r="W410">
        <v>0</v>
      </c>
      <c r="X410">
        <v>-301326057</v>
      </c>
      <c r="Y410">
        <f t="shared" si="127"/>
        <v>4.0000000000000002E-4</v>
      </c>
      <c r="AA410">
        <v>370619.64</v>
      </c>
      <c r="AB410">
        <v>0</v>
      </c>
      <c r="AC410">
        <v>0</v>
      </c>
      <c r="AD410">
        <v>0</v>
      </c>
      <c r="AE410">
        <v>308849.7</v>
      </c>
      <c r="AF410">
        <v>0</v>
      </c>
      <c r="AG410">
        <v>0</v>
      </c>
      <c r="AH410">
        <v>0</v>
      </c>
      <c r="AI410">
        <v>1.2</v>
      </c>
      <c r="AJ410">
        <v>1</v>
      </c>
      <c r="AK410">
        <v>1</v>
      </c>
      <c r="AL410">
        <v>1</v>
      </c>
      <c r="AM410">
        <v>2</v>
      </c>
      <c r="AN410">
        <v>0</v>
      </c>
      <c r="AO410">
        <v>0</v>
      </c>
      <c r="AP410">
        <v>1</v>
      </c>
      <c r="AQ410">
        <v>1</v>
      </c>
      <c r="AR410">
        <v>0</v>
      </c>
      <c r="AS410" t="s">
        <v>3</v>
      </c>
      <c r="AT410">
        <v>4.0000000000000002E-4</v>
      </c>
      <c r="AU410" t="s">
        <v>3</v>
      </c>
      <c r="AV410">
        <v>0</v>
      </c>
      <c r="AW410">
        <v>2</v>
      </c>
      <c r="AX410">
        <v>85061491</v>
      </c>
      <c r="AY410">
        <v>1</v>
      </c>
      <c r="AZ410">
        <v>0</v>
      </c>
      <c r="BA410">
        <v>410</v>
      </c>
      <c r="BB410">
        <v>1</v>
      </c>
      <c r="BC410">
        <v>0</v>
      </c>
      <c r="BD410">
        <v>0</v>
      </c>
      <c r="BE410">
        <v>0</v>
      </c>
      <c r="BF410">
        <v>0</v>
      </c>
      <c r="BG410">
        <v>0</v>
      </c>
      <c r="BH410">
        <v>0</v>
      </c>
      <c r="BI410">
        <v>0</v>
      </c>
      <c r="BJ410">
        <v>123.53988000000001</v>
      </c>
      <c r="BK410">
        <v>0</v>
      </c>
      <c r="BL410">
        <v>0</v>
      </c>
      <c r="BM410">
        <v>0</v>
      </c>
      <c r="BN410">
        <v>0</v>
      </c>
      <c r="BO410">
        <v>0</v>
      </c>
      <c r="BP410">
        <v>1</v>
      </c>
      <c r="BQ410">
        <v>123.53988000000001</v>
      </c>
      <c r="BR410">
        <v>0</v>
      </c>
      <c r="BS410">
        <v>0</v>
      </c>
      <c r="BT410">
        <v>0</v>
      </c>
      <c r="BU410">
        <v>0</v>
      </c>
      <c r="BV410">
        <v>0</v>
      </c>
      <c r="BW410">
        <v>1</v>
      </c>
      <c r="CV410">
        <v>0</v>
      </c>
      <c r="CW410">
        <v>0</v>
      </c>
      <c r="CX410">
        <f>ROUND(Y410*Source!I211,7)</f>
        <v>0</v>
      </c>
      <c r="CY410">
        <f t="shared" si="138"/>
        <v>370619.64</v>
      </c>
      <c r="CZ410">
        <f t="shared" si="139"/>
        <v>308849.7</v>
      </c>
      <c r="DA410">
        <f t="shared" si="140"/>
        <v>1.2</v>
      </c>
      <c r="DB410">
        <f t="shared" si="128"/>
        <v>123.54</v>
      </c>
      <c r="DC410">
        <f t="shared" si="129"/>
        <v>0</v>
      </c>
      <c r="DD410" t="s">
        <v>3</v>
      </c>
      <c r="DE410" t="s">
        <v>3</v>
      </c>
      <c r="DF410">
        <f t="shared" si="141"/>
        <v>0</v>
      </c>
      <c r="DG410">
        <f t="shared" si="132"/>
        <v>0</v>
      </c>
      <c r="DH410">
        <f t="shared" si="130"/>
        <v>0</v>
      </c>
      <c r="DI410">
        <f t="shared" si="131"/>
        <v>0</v>
      </c>
      <c r="DJ410">
        <f t="shared" si="142"/>
        <v>0</v>
      </c>
      <c r="DK410">
        <v>0</v>
      </c>
      <c r="DL410" t="s">
        <v>3</v>
      </c>
      <c r="DM410">
        <v>0</v>
      </c>
      <c r="DN410" t="s">
        <v>3</v>
      </c>
      <c r="DO410">
        <v>0</v>
      </c>
    </row>
    <row r="411" spans="1:119" x14ac:dyDescent="0.2">
      <c r="A411">
        <f>ROW(Source!A211)</f>
        <v>211</v>
      </c>
      <c r="B411">
        <v>85057682</v>
      </c>
      <c r="C411">
        <v>85061465</v>
      </c>
      <c r="D411">
        <v>77422345</v>
      </c>
      <c r="E411">
        <v>1</v>
      </c>
      <c r="F411">
        <v>1</v>
      </c>
      <c r="G411">
        <v>1</v>
      </c>
      <c r="H411">
        <v>3</v>
      </c>
      <c r="I411" t="s">
        <v>745</v>
      </c>
      <c r="J411" t="s">
        <v>746</v>
      </c>
      <c r="K411" t="s">
        <v>747</v>
      </c>
      <c r="L411">
        <v>1425</v>
      </c>
      <c r="N411">
        <v>1013</v>
      </c>
      <c r="O411" t="s">
        <v>191</v>
      </c>
      <c r="P411" t="s">
        <v>191</v>
      </c>
      <c r="Q411">
        <v>1</v>
      </c>
      <c r="W411">
        <v>0</v>
      </c>
      <c r="X411">
        <v>1467250760</v>
      </c>
      <c r="Y411">
        <f t="shared" si="127"/>
        <v>1.02</v>
      </c>
      <c r="AA411">
        <v>623.11</v>
      </c>
      <c r="AB411">
        <v>0</v>
      </c>
      <c r="AC411">
        <v>0</v>
      </c>
      <c r="AD411">
        <v>0</v>
      </c>
      <c r="AE411">
        <v>655.9</v>
      </c>
      <c r="AF411">
        <v>0</v>
      </c>
      <c r="AG411">
        <v>0</v>
      </c>
      <c r="AH411">
        <v>0</v>
      </c>
      <c r="AI411">
        <v>0.95</v>
      </c>
      <c r="AJ411">
        <v>1</v>
      </c>
      <c r="AK411">
        <v>1</v>
      </c>
      <c r="AL411">
        <v>1</v>
      </c>
      <c r="AM411">
        <v>2</v>
      </c>
      <c r="AN411">
        <v>0</v>
      </c>
      <c r="AO411">
        <v>0</v>
      </c>
      <c r="AP411">
        <v>1</v>
      </c>
      <c r="AQ411">
        <v>1</v>
      </c>
      <c r="AR411">
        <v>0</v>
      </c>
      <c r="AS411" t="s">
        <v>3</v>
      </c>
      <c r="AT411">
        <v>1.02</v>
      </c>
      <c r="AU411" t="s">
        <v>3</v>
      </c>
      <c r="AV411">
        <v>0</v>
      </c>
      <c r="AW411">
        <v>2</v>
      </c>
      <c r="AX411">
        <v>85061492</v>
      </c>
      <c r="AY411">
        <v>1</v>
      </c>
      <c r="AZ411">
        <v>0</v>
      </c>
      <c r="BA411">
        <v>411</v>
      </c>
      <c r="BB411">
        <v>1</v>
      </c>
      <c r="BC411">
        <v>0</v>
      </c>
      <c r="BD411">
        <v>0</v>
      </c>
      <c r="BE411">
        <v>0</v>
      </c>
      <c r="BF411">
        <v>0</v>
      </c>
      <c r="BG411">
        <v>0</v>
      </c>
      <c r="BH411">
        <v>0</v>
      </c>
      <c r="BI411">
        <v>0</v>
      </c>
      <c r="BJ411">
        <v>669.01800000000003</v>
      </c>
      <c r="BK411">
        <v>0</v>
      </c>
      <c r="BL411">
        <v>0</v>
      </c>
      <c r="BM411">
        <v>0</v>
      </c>
      <c r="BN411">
        <v>0</v>
      </c>
      <c r="BO411">
        <v>0</v>
      </c>
      <c r="BP411">
        <v>1</v>
      </c>
      <c r="BQ411">
        <v>669.01800000000003</v>
      </c>
      <c r="BR411">
        <v>0</v>
      </c>
      <c r="BS411">
        <v>0</v>
      </c>
      <c r="BT411">
        <v>0</v>
      </c>
      <c r="BU411">
        <v>0</v>
      </c>
      <c r="BV411">
        <v>0</v>
      </c>
      <c r="BW411">
        <v>1</v>
      </c>
      <c r="CV411">
        <v>0</v>
      </c>
      <c r="CW411">
        <v>0</v>
      </c>
      <c r="CX411">
        <f>ROUND(Y411*Source!I211,7)</f>
        <v>0</v>
      </c>
      <c r="CY411">
        <f t="shared" si="138"/>
        <v>623.11</v>
      </c>
      <c r="CZ411">
        <f t="shared" si="139"/>
        <v>655.9</v>
      </c>
      <c r="DA411">
        <f t="shared" si="140"/>
        <v>0.95</v>
      </c>
      <c r="DB411">
        <f t="shared" si="128"/>
        <v>669.02</v>
      </c>
      <c r="DC411">
        <f t="shared" si="129"/>
        <v>0</v>
      </c>
      <c r="DD411" t="s">
        <v>3</v>
      </c>
      <c r="DE411" t="s">
        <v>3</v>
      </c>
      <c r="DF411">
        <f t="shared" si="141"/>
        <v>0</v>
      </c>
      <c r="DG411">
        <f t="shared" si="132"/>
        <v>0</v>
      </c>
      <c r="DH411">
        <f t="shared" si="130"/>
        <v>0</v>
      </c>
      <c r="DI411">
        <f t="shared" si="131"/>
        <v>0</v>
      </c>
      <c r="DJ411">
        <f t="shared" si="142"/>
        <v>0</v>
      </c>
      <c r="DK411">
        <v>0</v>
      </c>
      <c r="DL411" t="s">
        <v>3</v>
      </c>
      <c r="DM411">
        <v>0</v>
      </c>
      <c r="DN411" t="s">
        <v>3</v>
      </c>
      <c r="DO411">
        <v>0</v>
      </c>
    </row>
    <row r="412" spans="1:119" x14ac:dyDescent="0.2">
      <c r="A412">
        <f>ROW(Source!A211)</f>
        <v>211</v>
      </c>
      <c r="B412">
        <v>85057682</v>
      </c>
      <c r="C412">
        <v>85061465</v>
      </c>
      <c r="D412">
        <v>77312233</v>
      </c>
      <c r="E412">
        <v>114</v>
      </c>
      <c r="F412">
        <v>1</v>
      </c>
      <c r="G412">
        <v>1</v>
      </c>
      <c r="H412">
        <v>3</v>
      </c>
      <c r="I412" t="s">
        <v>150</v>
      </c>
      <c r="J412" t="s">
        <v>3</v>
      </c>
      <c r="K412" t="s">
        <v>151</v>
      </c>
      <c r="L412">
        <v>3277935</v>
      </c>
      <c r="N412">
        <v>1013</v>
      </c>
      <c r="O412" t="s">
        <v>152</v>
      </c>
      <c r="P412" t="s">
        <v>152</v>
      </c>
      <c r="Q412">
        <v>1</v>
      </c>
      <c r="W412">
        <v>0</v>
      </c>
      <c r="X412">
        <v>274903907</v>
      </c>
      <c r="Y412">
        <f t="shared" si="127"/>
        <v>2</v>
      </c>
      <c r="AA412">
        <v>0</v>
      </c>
      <c r="AB412">
        <v>0</v>
      </c>
      <c r="AC412">
        <v>0</v>
      </c>
      <c r="AD412">
        <v>0</v>
      </c>
      <c r="AE412">
        <v>0</v>
      </c>
      <c r="AF412">
        <v>0</v>
      </c>
      <c r="AG412">
        <v>0</v>
      </c>
      <c r="AH412">
        <v>0</v>
      </c>
      <c r="AI412">
        <v>1</v>
      </c>
      <c r="AJ412">
        <v>1</v>
      </c>
      <c r="AK412">
        <v>1</v>
      </c>
      <c r="AL412">
        <v>1</v>
      </c>
      <c r="AM412">
        <v>-2</v>
      </c>
      <c r="AN412">
        <v>0</v>
      </c>
      <c r="AO412">
        <v>0</v>
      </c>
      <c r="AP412">
        <v>0</v>
      </c>
      <c r="AQ412">
        <v>0</v>
      </c>
      <c r="AR412">
        <v>0</v>
      </c>
      <c r="AS412" t="s">
        <v>3</v>
      </c>
      <c r="AT412">
        <v>2</v>
      </c>
      <c r="AU412" t="s">
        <v>3</v>
      </c>
      <c r="AV412">
        <v>0</v>
      </c>
      <c r="AW412">
        <v>2</v>
      </c>
      <c r="AX412">
        <v>85061493</v>
      </c>
      <c r="AY412">
        <v>1</v>
      </c>
      <c r="AZ412">
        <v>0</v>
      </c>
      <c r="BA412">
        <v>412</v>
      </c>
      <c r="BB412">
        <v>0</v>
      </c>
      <c r="BC412">
        <v>0</v>
      </c>
      <c r="BD412">
        <v>0</v>
      </c>
      <c r="BE412">
        <v>0</v>
      </c>
      <c r="BF412">
        <v>0</v>
      </c>
      <c r="BG412">
        <v>0</v>
      </c>
      <c r="BH412">
        <v>0</v>
      </c>
      <c r="BI412">
        <v>0</v>
      </c>
      <c r="BJ412">
        <v>0</v>
      </c>
      <c r="BK412">
        <v>0</v>
      </c>
      <c r="BL412">
        <v>0</v>
      </c>
      <c r="BM412">
        <v>0</v>
      </c>
      <c r="BN412">
        <v>0</v>
      </c>
      <c r="BO412">
        <v>0</v>
      </c>
      <c r="BP412">
        <v>0</v>
      </c>
      <c r="BQ412">
        <v>0</v>
      </c>
      <c r="BR412">
        <v>0</v>
      </c>
      <c r="BS412">
        <v>0</v>
      </c>
      <c r="BT412">
        <v>0</v>
      </c>
      <c r="BU412">
        <v>0</v>
      </c>
      <c r="BV412">
        <v>0</v>
      </c>
      <c r="BW412">
        <v>0</v>
      </c>
      <c r="CV412">
        <v>0</v>
      </c>
      <c r="CW412">
        <v>0</v>
      </c>
      <c r="CX412">
        <f>ROUND(Y412*Source!I211,7)</f>
        <v>0</v>
      </c>
      <c r="CY412">
        <f t="shared" si="138"/>
        <v>0</v>
      </c>
      <c r="CZ412">
        <f t="shared" si="139"/>
        <v>0</v>
      </c>
      <c r="DA412">
        <f t="shared" si="140"/>
        <v>1</v>
      </c>
      <c r="DB412">
        <f t="shared" si="128"/>
        <v>0</v>
      </c>
      <c r="DC412">
        <f t="shared" si="129"/>
        <v>0</v>
      </c>
      <c r="DD412" t="s">
        <v>3</v>
      </c>
      <c r="DE412" t="s">
        <v>3</v>
      </c>
      <c r="DF412">
        <f t="shared" ref="DF412:DF417" si="143">ROUND(ROUND(AE412,2)*CX412,2)</f>
        <v>0</v>
      </c>
      <c r="DG412">
        <f t="shared" si="132"/>
        <v>0</v>
      </c>
      <c r="DH412">
        <f t="shared" si="130"/>
        <v>0</v>
      </c>
      <c r="DI412">
        <f t="shared" si="131"/>
        <v>0</v>
      </c>
      <c r="DJ412">
        <f t="shared" si="142"/>
        <v>0</v>
      </c>
      <c r="DK412">
        <v>0</v>
      </c>
      <c r="DL412" t="s">
        <v>3</v>
      </c>
      <c r="DM412">
        <v>0</v>
      </c>
      <c r="DN412" t="s">
        <v>3</v>
      </c>
      <c r="DO412">
        <v>0</v>
      </c>
    </row>
    <row r="413" spans="1:119" x14ac:dyDescent="0.2">
      <c r="A413">
        <f>ROW(Source!A212)</f>
        <v>212</v>
      </c>
      <c r="B413">
        <v>85057623</v>
      </c>
      <c r="C413">
        <v>85061465</v>
      </c>
      <c r="D413">
        <v>77306380</v>
      </c>
      <c r="E413">
        <v>114</v>
      </c>
      <c r="F413">
        <v>1</v>
      </c>
      <c r="G413">
        <v>1</v>
      </c>
      <c r="H413">
        <v>1</v>
      </c>
      <c r="I413" t="s">
        <v>724</v>
      </c>
      <c r="J413" t="s">
        <v>3</v>
      </c>
      <c r="K413" t="s">
        <v>725</v>
      </c>
      <c r="L413">
        <v>1191</v>
      </c>
      <c r="N413">
        <v>1013</v>
      </c>
      <c r="O413" t="s">
        <v>593</v>
      </c>
      <c r="P413" t="s">
        <v>593</v>
      </c>
      <c r="Q413">
        <v>1</v>
      </c>
      <c r="W413">
        <v>0</v>
      </c>
      <c r="X413">
        <v>1522950421</v>
      </c>
      <c r="Y413">
        <f t="shared" si="127"/>
        <v>52.53</v>
      </c>
      <c r="AA413">
        <v>0</v>
      </c>
      <c r="AB413">
        <v>0</v>
      </c>
      <c r="AC413">
        <v>0</v>
      </c>
      <c r="AD413">
        <v>836.02</v>
      </c>
      <c r="AE413">
        <v>0</v>
      </c>
      <c r="AF413">
        <v>0</v>
      </c>
      <c r="AG413">
        <v>0</v>
      </c>
      <c r="AH413">
        <v>836.02</v>
      </c>
      <c r="AI413">
        <v>1</v>
      </c>
      <c r="AJ413">
        <v>1</v>
      </c>
      <c r="AK413">
        <v>1</v>
      </c>
      <c r="AL413">
        <v>1</v>
      </c>
      <c r="AM413">
        <v>-2</v>
      </c>
      <c r="AN413">
        <v>0</v>
      </c>
      <c r="AO413">
        <v>0</v>
      </c>
      <c r="AP413">
        <v>1</v>
      </c>
      <c r="AQ413">
        <v>1</v>
      </c>
      <c r="AR413">
        <v>0</v>
      </c>
      <c r="AS413" t="s">
        <v>3</v>
      </c>
      <c r="AT413">
        <v>52.53</v>
      </c>
      <c r="AU413" t="s">
        <v>3</v>
      </c>
      <c r="AV413">
        <v>1</v>
      </c>
      <c r="AW413">
        <v>2</v>
      </c>
      <c r="AX413">
        <v>85061480</v>
      </c>
      <c r="AY413">
        <v>2</v>
      </c>
      <c r="AZ413">
        <v>131072</v>
      </c>
      <c r="BA413">
        <v>413</v>
      </c>
      <c r="BB413">
        <v>1</v>
      </c>
      <c r="BC413">
        <v>0</v>
      </c>
      <c r="BD413">
        <v>0</v>
      </c>
      <c r="BE413">
        <v>0</v>
      </c>
      <c r="BF413">
        <v>0</v>
      </c>
      <c r="BG413">
        <v>0</v>
      </c>
      <c r="BH413">
        <v>0</v>
      </c>
      <c r="BI413">
        <v>0</v>
      </c>
      <c r="BJ413">
        <v>0</v>
      </c>
      <c r="BK413">
        <v>0</v>
      </c>
      <c r="BL413">
        <v>0</v>
      </c>
      <c r="BM413">
        <v>43916.130599999997</v>
      </c>
      <c r="BN413">
        <v>52.53</v>
      </c>
      <c r="BO413">
        <v>0</v>
      </c>
      <c r="BP413">
        <v>1</v>
      </c>
      <c r="BQ413">
        <v>0</v>
      </c>
      <c r="BR413">
        <v>0</v>
      </c>
      <c r="BS413">
        <v>0</v>
      </c>
      <c r="BT413">
        <v>43916.130599999997</v>
      </c>
      <c r="BU413">
        <v>52.53</v>
      </c>
      <c r="BV413">
        <v>0</v>
      </c>
      <c r="BW413">
        <v>1</v>
      </c>
      <c r="CU413">
        <f>ROUND(AT413*Source!I212*AH413*AL413,2)</f>
        <v>0</v>
      </c>
      <c r="CV413">
        <f>ROUND(Y413*Source!I212,7)</f>
        <v>0</v>
      </c>
      <c r="CW413">
        <v>0</v>
      </c>
      <c r="CX413">
        <f>ROUND(Y413*Source!I212,7)</f>
        <v>0</v>
      </c>
      <c r="CY413">
        <f>AD413</f>
        <v>836.02</v>
      </c>
      <c r="CZ413">
        <f>AH413</f>
        <v>836.02</v>
      </c>
      <c r="DA413">
        <f>AL413</f>
        <v>1</v>
      </c>
      <c r="DB413">
        <f t="shared" si="128"/>
        <v>43916.13</v>
      </c>
      <c r="DC413">
        <f t="shared" si="129"/>
        <v>0</v>
      </c>
      <c r="DD413" t="s">
        <v>3</v>
      </c>
      <c r="DE413" t="s">
        <v>3</v>
      </c>
      <c r="DF413">
        <f t="shared" si="143"/>
        <v>0</v>
      </c>
      <c r="DG413">
        <f t="shared" si="132"/>
        <v>0</v>
      </c>
      <c r="DH413">
        <f t="shared" si="130"/>
        <v>0</v>
      </c>
      <c r="DI413">
        <f t="shared" si="131"/>
        <v>0</v>
      </c>
      <c r="DJ413">
        <f>DI413</f>
        <v>0</v>
      </c>
      <c r="DK413">
        <v>1</v>
      </c>
      <c r="DL413" t="s">
        <v>3</v>
      </c>
      <c r="DM413">
        <v>0</v>
      </c>
      <c r="DN413" t="s">
        <v>3</v>
      </c>
      <c r="DO413">
        <v>0</v>
      </c>
    </row>
    <row r="414" spans="1:119" x14ac:dyDescent="0.2">
      <c r="A414">
        <f>ROW(Source!A212)</f>
        <v>212</v>
      </c>
      <c r="B414">
        <v>85057623</v>
      </c>
      <c r="C414">
        <v>85061465</v>
      </c>
      <c r="D414">
        <v>77306545</v>
      </c>
      <c r="E414">
        <v>114</v>
      </c>
      <c r="F414">
        <v>1</v>
      </c>
      <c r="G414">
        <v>1</v>
      </c>
      <c r="H414">
        <v>1</v>
      </c>
      <c r="I414" t="s">
        <v>601</v>
      </c>
      <c r="J414" t="s">
        <v>3</v>
      </c>
      <c r="K414" t="s">
        <v>602</v>
      </c>
      <c r="L414">
        <v>1191</v>
      </c>
      <c r="N414">
        <v>1013</v>
      </c>
      <c r="O414" t="s">
        <v>593</v>
      </c>
      <c r="P414" t="s">
        <v>593</v>
      </c>
      <c r="Q414">
        <v>1</v>
      </c>
      <c r="W414">
        <v>0</v>
      </c>
      <c r="X414">
        <v>-1417349443</v>
      </c>
      <c r="Y414">
        <f t="shared" si="127"/>
        <v>0.06</v>
      </c>
      <c r="AA414">
        <v>0</v>
      </c>
      <c r="AB414">
        <v>0</v>
      </c>
      <c r="AC414">
        <v>0</v>
      </c>
      <c r="AD414">
        <v>0</v>
      </c>
      <c r="AE414">
        <v>0</v>
      </c>
      <c r="AF414">
        <v>0</v>
      </c>
      <c r="AG414">
        <v>0</v>
      </c>
      <c r="AH414">
        <v>0</v>
      </c>
      <c r="AI414">
        <v>1</v>
      </c>
      <c r="AJ414">
        <v>1</v>
      </c>
      <c r="AK414">
        <v>1</v>
      </c>
      <c r="AL414">
        <v>1</v>
      </c>
      <c r="AM414">
        <v>-2</v>
      </c>
      <c r="AN414">
        <v>0</v>
      </c>
      <c r="AO414">
        <v>0</v>
      </c>
      <c r="AP414">
        <v>1</v>
      </c>
      <c r="AQ414">
        <v>1</v>
      </c>
      <c r="AR414">
        <v>0</v>
      </c>
      <c r="AS414" t="s">
        <v>3</v>
      </c>
      <c r="AT414">
        <v>0.06</v>
      </c>
      <c r="AU414" t="s">
        <v>3</v>
      </c>
      <c r="AV414">
        <v>2</v>
      </c>
      <c r="AW414">
        <v>2</v>
      </c>
      <c r="AX414">
        <v>85061481</v>
      </c>
      <c r="AY414">
        <v>1</v>
      </c>
      <c r="AZ414">
        <v>0</v>
      </c>
      <c r="BA414">
        <v>414</v>
      </c>
      <c r="BB414">
        <v>1</v>
      </c>
      <c r="BC414">
        <v>0</v>
      </c>
      <c r="BD414">
        <v>0</v>
      </c>
      <c r="BE414">
        <v>0</v>
      </c>
      <c r="BF414">
        <v>0</v>
      </c>
      <c r="BG414">
        <v>0</v>
      </c>
      <c r="BH414">
        <v>0</v>
      </c>
      <c r="BI414">
        <v>0</v>
      </c>
      <c r="BJ414">
        <v>0</v>
      </c>
      <c r="BK414">
        <v>0</v>
      </c>
      <c r="BL414">
        <v>0</v>
      </c>
      <c r="BM414">
        <v>0</v>
      </c>
      <c r="BN414">
        <v>0</v>
      </c>
      <c r="BO414">
        <v>0</v>
      </c>
      <c r="BP414">
        <v>0</v>
      </c>
      <c r="BQ414">
        <v>0</v>
      </c>
      <c r="BR414">
        <v>0</v>
      </c>
      <c r="BS414">
        <v>0</v>
      </c>
      <c r="BT414">
        <v>0</v>
      </c>
      <c r="BU414">
        <v>0</v>
      </c>
      <c r="BV414">
        <v>0</v>
      </c>
      <c r="BW414">
        <v>0</v>
      </c>
      <c r="CV414">
        <v>0</v>
      </c>
      <c r="CW414">
        <v>0</v>
      </c>
      <c r="CX414">
        <f>ROUND(Y414*Source!I212,7)</f>
        <v>0</v>
      </c>
      <c r="CY414">
        <f>AD414</f>
        <v>0</v>
      </c>
      <c r="CZ414">
        <f>AH414</f>
        <v>0</v>
      </c>
      <c r="DA414">
        <f>AL414</f>
        <v>1</v>
      </c>
      <c r="DB414">
        <f t="shared" si="128"/>
        <v>0</v>
      </c>
      <c r="DC414">
        <f t="shared" si="129"/>
        <v>0</v>
      </c>
      <c r="DD414" t="s">
        <v>3</v>
      </c>
      <c r="DE414" t="s">
        <v>3</v>
      </c>
      <c r="DF414">
        <f t="shared" si="143"/>
        <v>0</v>
      </c>
      <c r="DG414">
        <f t="shared" si="132"/>
        <v>0</v>
      </c>
      <c r="DH414">
        <f t="shared" si="130"/>
        <v>0</v>
      </c>
      <c r="DI414">
        <f t="shared" si="131"/>
        <v>0</v>
      </c>
      <c r="DJ414">
        <f>DI414</f>
        <v>0</v>
      </c>
      <c r="DK414">
        <v>0</v>
      </c>
      <c r="DL414" t="s">
        <v>3</v>
      </c>
      <c r="DM414">
        <v>0</v>
      </c>
      <c r="DN414" t="s">
        <v>3</v>
      </c>
      <c r="DO414">
        <v>0</v>
      </c>
    </row>
    <row r="415" spans="1:119" x14ac:dyDescent="0.2">
      <c r="A415">
        <f>ROW(Source!A212)</f>
        <v>212</v>
      </c>
      <c r="B415">
        <v>85057623</v>
      </c>
      <c r="C415">
        <v>85061465</v>
      </c>
      <c r="D415">
        <v>77430988</v>
      </c>
      <c r="E415">
        <v>1</v>
      </c>
      <c r="F415">
        <v>1</v>
      </c>
      <c r="G415">
        <v>1</v>
      </c>
      <c r="H415">
        <v>2</v>
      </c>
      <c r="I415" t="s">
        <v>621</v>
      </c>
      <c r="J415" t="s">
        <v>622</v>
      </c>
      <c r="K415" t="s">
        <v>623</v>
      </c>
      <c r="L415">
        <v>1368</v>
      </c>
      <c r="N415">
        <v>1011</v>
      </c>
      <c r="O415" t="s">
        <v>606</v>
      </c>
      <c r="P415" t="s">
        <v>606</v>
      </c>
      <c r="Q415">
        <v>1</v>
      </c>
      <c r="W415">
        <v>0</v>
      </c>
      <c r="X415">
        <v>-468861091</v>
      </c>
      <c r="Y415">
        <f t="shared" si="127"/>
        <v>0.03</v>
      </c>
      <c r="AA415">
        <v>0</v>
      </c>
      <c r="AB415">
        <v>1626.29</v>
      </c>
      <c r="AC415">
        <v>1090.46</v>
      </c>
      <c r="AD415">
        <v>0</v>
      </c>
      <c r="AE415">
        <v>0</v>
      </c>
      <c r="AF415">
        <v>1626.29</v>
      </c>
      <c r="AG415">
        <v>1090.46</v>
      </c>
      <c r="AH415">
        <v>0</v>
      </c>
      <c r="AI415">
        <v>1</v>
      </c>
      <c r="AJ415">
        <v>1</v>
      </c>
      <c r="AK415">
        <v>1</v>
      </c>
      <c r="AL415">
        <v>1</v>
      </c>
      <c r="AM415">
        <v>-2</v>
      </c>
      <c r="AN415">
        <v>0</v>
      </c>
      <c r="AO415">
        <v>0</v>
      </c>
      <c r="AP415">
        <v>1</v>
      </c>
      <c r="AQ415">
        <v>1</v>
      </c>
      <c r="AR415">
        <v>0</v>
      </c>
      <c r="AS415" t="s">
        <v>3</v>
      </c>
      <c r="AT415">
        <v>0.03</v>
      </c>
      <c r="AU415" t="s">
        <v>3</v>
      </c>
      <c r="AV415">
        <v>1</v>
      </c>
      <c r="AW415">
        <v>2</v>
      </c>
      <c r="AX415">
        <v>85061482</v>
      </c>
      <c r="AY415">
        <v>1</v>
      </c>
      <c r="AZ415">
        <v>0</v>
      </c>
      <c r="BA415">
        <v>415</v>
      </c>
      <c r="BB415">
        <v>1</v>
      </c>
      <c r="BC415">
        <v>0</v>
      </c>
      <c r="BD415">
        <v>0</v>
      </c>
      <c r="BE415">
        <v>0</v>
      </c>
      <c r="BF415">
        <v>0</v>
      </c>
      <c r="BG415">
        <v>0</v>
      </c>
      <c r="BH415">
        <v>0</v>
      </c>
      <c r="BI415">
        <v>0</v>
      </c>
      <c r="BJ415">
        <v>0</v>
      </c>
      <c r="BK415">
        <v>48.788699999999999</v>
      </c>
      <c r="BL415">
        <v>32.713799999999999</v>
      </c>
      <c r="BM415">
        <v>0</v>
      </c>
      <c r="BN415">
        <v>0</v>
      </c>
      <c r="BO415">
        <v>0.03</v>
      </c>
      <c r="BP415">
        <v>1</v>
      </c>
      <c r="BQ415">
        <v>0</v>
      </c>
      <c r="BR415">
        <v>48.788699999999999</v>
      </c>
      <c r="BS415">
        <v>32.713799999999999</v>
      </c>
      <c r="BT415">
        <v>0</v>
      </c>
      <c r="BU415">
        <v>0</v>
      </c>
      <c r="BV415">
        <v>0.03</v>
      </c>
      <c r="BW415">
        <v>1</v>
      </c>
      <c r="CV415">
        <v>0</v>
      </c>
      <c r="CW415">
        <f>ROUND(Y415*Source!I212*DO415,7)</f>
        <v>0</v>
      </c>
      <c r="CX415">
        <f>ROUND(Y415*Source!I212,7)</f>
        <v>0</v>
      </c>
      <c r="CY415">
        <f>AB415</f>
        <v>1626.29</v>
      </c>
      <c r="CZ415">
        <f>AF415</f>
        <v>1626.29</v>
      </c>
      <c r="DA415">
        <f>AJ415</f>
        <v>1</v>
      </c>
      <c r="DB415">
        <f t="shared" si="128"/>
        <v>48.79</v>
      </c>
      <c r="DC415">
        <f t="shared" si="129"/>
        <v>32.71</v>
      </c>
      <c r="DD415" t="s">
        <v>3</v>
      </c>
      <c r="DE415" t="s">
        <v>3</v>
      </c>
      <c r="DF415">
        <f t="shared" si="143"/>
        <v>0</v>
      </c>
      <c r="DG415">
        <f t="shared" si="132"/>
        <v>0</v>
      </c>
      <c r="DH415">
        <f t="shared" si="130"/>
        <v>0</v>
      </c>
      <c r="DI415">
        <f t="shared" si="131"/>
        <v>0</v>
      </c>
      <c r="DJ415">
        <f>DG415+DH415</f>
        <v>0</v>
      </c>
      <c r="DK415">
        <v>1</v>
      </c>
      <c r="DL415" t="s">
        <v>607</v>
      </c>
      <c r="DM415">
        <v>6</v>
      </c>
      <c r="DN415" t="s">
        <v>593</v>
      </c>
      <c r="DO415">
        <v>1</v>
      </c>
    </row>
    <row r="416" spans="1:119" x14ac:dyDescent="0.2">
      <c r="A416">
        <f>ROW(Source!A212)</f>
        <v>212</v>
      </c>
      <c r="B416">
        <v>85057623</v>
      </c>
      <c r="C416">
        <v>85061465</v>
      </c>
      <c r="D416">
        <v>77431879</v>
      </c>
      <c r="E416">
        <v>1</v>
      </c>
      <c r="F416">
        <v>1</v>
      </c>
      <c r="G416">
        <v>1</v>
      </c>
      <c r="H416">
        <v>2</v>
      </c>
      <c r="I416" t="s">
        <v>634</v>
      </c>
      <c r="J416" t="s">
        <v>635</v>
      </c>
      <c r="K416" t="s">
        <v>636</v>
      </c>
      <c r="L416">
        <v>1368</v>
      </c>
      <c r="N416">
        <v>1011</v>
      </c>
      <c r="O416" t="s">
        <v>606</v>
      </c>
      <c r="P416" t="s">
        <v>606</v>
      </c>
      <c r="Q416">
        <v>1</v>
      </c>
      <c r="W416">
        <v>0</v>
      </c>
      <c r="X416">
        <v>-1152394969</v>
      </c>
      <c r="Y416">
        <f t="shared" si="127"/>
        <v>0.03</v>
      </c>
      <c r="AA416">
        <v>0</v>
      </c>
      <c r="AB416">
        <v>641.70000000000005</v>
      </c>
      <c r="AC416">
        <v>811.79</v>
      </c>
      <c r="AD416">
        <v>0</v>
      </c>
      <c r="AE416">
        <v>0</v>
      </c>
      <c r="AF416">
        <v>641.70000000000005</v>
      </c>
      <c r="AG416">
        <v>811.79</v>
      </c>
      <c r="AH416">
        <v>0</v>
      </c>
      <c r="AI416">
        <v>1</v>
      </c>
      <c r="AJ416">
        <v>1</v>
      </c>
      <c r="AK416">
        <v>1</v>
      </c>
      <c r="AL416">
        <v>1</v>
      </c>
      <c r="AM416">
        <v>-2</v>
      </c>
      <c r="AN416">
        <v>0</v>
      </c>
      <c r="AO416">
        <v>0</v>
      </c>
      <c r="AP416">
        <v>1</v>
      </c>
      <c r="AQ416">
        <v>1</v>
      </c>
      <c r="AR416">
        <v>0</v>
      </c>
      <c r="AS416" t="s">
        <v>3</v>
      </c>
      <c r="AT416">
        <v>0.03</v>
      </c>
      <c r="AU416" t="s">
        <v>3</v>
      </c>
      <c r="AV416">
        <v>1</v>
      </c>
      <c r="AW416">
        <v>2</v>
      </c>
      <c r="AX416">
        <v>85061483</v>
      </c>
      <c r="AY416">
        <v>1</v>
      </c>
      <c r="AZ416">
        <v>0</v>
      </c>
      <c r="BA416">
        <v>416</v>
      </c>
      <c r="BB416">
        <v>1</v>
      </c>
      <c r="BC416">
        <v>0</v>
      </c>
      <c r="BD416">
        <v>0</v>
      </c>
      <c r="BE416">
        <v>0</v>
      </c>
      <c r="BF416">
        <v>0</v>
      </c>
      <c r="BG416">
        <v>0</v>
      </c>
      <c r="BH416">
        <v>0</v>
      </c>
      <c r="BI416">
        <v>0</v>
      </c>
      <c r="BJ416">
        <v>0</v>
      </c>
      <c r="BK416">
        <v>19.251000000000001</v>
      </c>
      <c r="BL416">
        <v>24.353699999999996</v>
      </c>
      <c r="BM416">
        <v>0</v>
      </c>
      <c r="BN416">
        <v>0</v>
      </c>
      <c r="BO416">
        <v>0.03</v>
      </c>
      <c r="BP416">
        <v>1</v>
      </c>
      <c r="BQ416">
        <v>0</v>
      </c>
      <c r="BR416">
        <v>19.251000000000001</v>
      </c>
      <c r="BS416">
        <v>24.353699999999996</v>
      </c>
      <c r="BT416">
        <v>0</v>
      </c>
      <c r="BU416">
        <v>0</v>
      </c>
      <c r="BV416">
        <v>0.03</v>
      </c>
      <c r="BW416">
        <v>1</v>
      </c>
      <c r="CV416">
        <v>0</v>
      </c>
      <c r="CW416">
        <f>ROUND(Y416*Source!I212*DO416,7)</f>
        <v>0</v>
      </c>
      <c r="CX416">
        <f>ROUND(Y416*Source!I212,7)</f>
        <v>0</v>
      </c>
      <c r="CY416">
        <f>AB416</f>
        <v>641.70000000000005</v>
      </c>
      <c r="CZ416">
        <f>AF416</f>
        <v>641.70000000000005</v>
      </c>
      <c r="DA416">
        <f>AJ416</f>
        <v>1</v>
      </c>
      <c r="DB416">
        <f t="shared" si="128"/>
        <v>19.25</v>
      </c>
      <c r="DC416">
        <f t="shared" si="129"/>
        <v>24.35</v>
      </c>
      <c r="DD416" t="s">
        <v>3</v>
      </c>
      <c r="DE416" t="s">
        <v>3</v>
      </c>
      <c r="DF416">
        <f t="shared" si="143"/>
        <v>0</v>
      </c>
      <c r="DG416">
        <f t="shared" si="132"/>
        <v>0</v>
      </c>
      <c r="DH416">
        <f t="shared" si="130"/>
        <v>0</v>
      </c>
      <c r="DI416">
        <f t="shared" si="131"/>
        <v>0</v>
      </c>
      <c r="DJ416">
        <f>DG416+DH416</f>
        <v>0</v>
      </c>
      <c r="DK416">
        <v>1</v>
      </c>
      <c r="DL416" t="s">
        <v>630</v>
      </c>
      <c r="DM416">
        <v>4</v>
      </c>
      <c r="DN416" t="s">
        <v>593</v>
      </c>
      <c r="DO416">
        <v>1</v>
      </c>
    </row>
    <row r="417" spans="1:119" x14ac:dyDescent="0.2">
      <c r="A417">
        <f>ROW(Source!A212)</f>
        <v>212</v>
      </c>
      <c r="B417">
        <v>85057623</v>
      </c>
      <c r="C417">
        <v>85061465</v>
      </c>
      <c r="D417">
        <v>77432509</v>
      </c>
      <c r="E417">
        <v>1</v>
      </c>
      <c r="F417">
        <v>1</v>
      </c>
      <c r="G417">
        <v>1</v>
      </c>
      <c r="H417">
        <v>2</v>
      </c>
      <c r="I417" t="s">
        <v>726</v>
      </c>
      <c r="J417" t="s">
        <v>727</v>
      </c>
      <c r="K417" t="s">
        <v>728</v>
      </c>
      <c r="L417">
        <v>1368</v>
      </c>
      <c r="N417">
        <v>1011</v>
      </c>
      <c r="O417" t="s">
        <v>606</v>
      </c>
      <c r="P417" t="s">
        <v>606</v>
      </c>
      <c r="Q417">
        <v>1</v>
      </c>
      <c r="W417">
        <v>0</v>
      </c>
      <c r="X417">
        <v>-685414241</v>
      </c>
      <c r="Y417">
        <f t="shared" si="127"/>
        <v>17.5</v>
      </c>
      <c r="AA417">
        <v>0</v>
      </c>
      <c r="AB417">
        <v>15.84</v>
      </c>
      <c r="AC417">
        <v>0</v>
      </c>
      <c r="AD417">
        <v>0</v>
      </c>
      <c r="AE417">
        <v>0</v>
      </c>
      <c r="AF417">
        <v>15.84</v>
      </c>
      <c r="AG417">
        <v>0</v>
      </c>
      <c r="AH417">
        <v>0</v>
      </c>
      <c r="AI417">
        <v>1</v>
      </c>
      <c r="AJ417">
        <v>1</v>
      </c>
      <c r="AK417">
        <v>1</v>
      </c>
      <c r="AL417">
        <v>1</v>
      </c>
      <c r="AM417">
        <v>-2</v>
      </c>
      <c r="AN417">
        <v>0</v>
      </c>
      <c r="AO417">
        <v>0</v>
      </c>
      <c r="AP417">
        <v>1</v>
      </c>
      <c r="AQ417">
        <v>1</v>
      </c>
      <c r="AR417">
        <v>0</v>
      </c>
      <c r="AS417" t="s">
        <v>3</v>
      </c>
      <c r="AT417">
        <v>17.5</v>
      </c>
      <c r="AU417" t="s">
        <v>3</v>
      </c>
      <c r="AV417">
        <v>1</v>
      </c>
      <c r="AW417">
        <v>2</v>
      </c>
      <c r="AX417">
        <v>85061484</v>
      </c>
      <c r="AY417">
        <v>1</v>
      </c>
      <c r="AZ417">
        <v>0</v>
      </c>
      <c r="BA417">
        <v>417</v>
      </c>
      <c r="BB417">
        <v>1</v>
      </c>
      <c r="BC417">
        <v>0</v>
      </c>
      <c r="BD417">
        <v>0</v>
      </c>
      <c r="BE417">
        <v>0</v>
      </c>
      <c r="BF417">
        <v>0</v>
      </c>
      <c r="BG417">
        <v>0</v>
      </c>
      <c r="BH417">
        <v>0</v>
      </c>
      <c r="BI417">
        <v>0</v>
      </c>
      <c r="BJ417">
        <v>0</v>
      </c>
      <c r="BK417">
        <v>277.2</v>
      </c>
      <c r="BL417">
        <v>0</v>
      </c>
      <c r="BM417">
        <v>0</v>
      </c>
      <c r="BN417">
        <v>0</v>
      </c>
      <c r="BO417">
        <v>0</v>
      </c>
      <c r="BP417">
        <v>1</v>
      </c>
      <c r="BQ417">
        <v>0</v>
      </c>
      <c r="BR417">
        <v>277.2</v>
      </c>
      <c r="BS417">
        <v>0</v>
      </c>
      <c r="BT417">
        <v>0</v>
      </c>
      <c r="BU417">
        <v>0</v>
      </c>
      <c r="BV417">
        <v>0</v>
      </c>
      <c r="BW417">
        <v>1</v>
      </c>
      <c r="CV417">
        <v>0</v>
      </c>
      <c r="CW417">
        <f>ROUND(Y417*Source!I212*DO417,7)</f>
        <v>0</v>
      </c>
      <c r="CX417">
        <f>ROUND(Y417*Source!I212,7)</f>
        <v>0</v>
      </c>
      <c r="CY417">
        <f>AB417</f>
        <v>15.84</v>
      </c>
      <c r="CZ417">
        <f>AF417</f>
        <v>15.84</v>
      </c>
      <c r="DA417">
        <f>AJ417</f>
        <v>1</v>
      </c>
      <c r="DB417">
        <f t="shared" si="128"/>
        <v>277.2</v>
      </c>
      <c r="DC417">
        <f t="shared" si="129"/>
        <v>0</v>
      </c>
      <c r="DD417" t="s">
        <v>3</v>
      </c>
      <c r="DE417" t="s">
        <v>3</v>
      </c>
      <c r="DF417">
        <f t="shared" si="143"/>
        <v>0</v>
      </c>
      <c r="DG417">
        <f t="shared" si="132"/>
        <v>0</v>
      </c>
      <c r="DH417">
        <f t="shared" si="130"/>
        <v>0</v>
      </c>
      <c r="DI417">
        <f t="shared" si="131"/>
        <v>0</v>
      </c>
      <c r="DJ417">
        <f>DG417+DH417</f>
        <v>0</v>
      </c>
      <c r="DK417">
        <v>1</v>
      </c>
      <c r="DL417" t="s">
        <v>3</v>
      </c>
      <c r="DM417">
        <v>0</v>
      </c>
      <c r="DN417" t="s">
        <v>3</v>
      </c>
      <c r="DO417">
        <v>0</v>
      </c>
    </row>
    <row r="418" spans="1:119" x14ac:dyDescent="0.2">
      <c r="A418">
        <f>ROW(Source!A212)</f>
        <v>212</v>
      </c>
      <c r="B418">
        <v>85057623</v>
      </c>
      <c r="C418">
        <v>85061465</v>
      </c>
      <c r="D418">
        <v>77375881</v>
      </c>
      <c r="E418">
        <v>1</v>
      </c>
      <c r="F418">
        <v>1</v>
      </c>
      <c r="G418">
        <v>1</v>
      </c>
      <c r="H418">
        <v>3</v>
      </c>
      <c r="I418" t="s">
        <v>729</v>
      </c>
      <c r="J418" t="s">
        <v>730</v>
      </c>
      <c r="K418" t="s">
        <v>731</v>
      </c>
      <c r="L418">
        <v>1346</v>
      </c>
      <c r="N418">
        <v>1009</v>
      </c>
      <c r="O418" t="s">
        <v>86</v>
      </c>
      <c r="P418" t="s">
        <v>86</v>
      </c>
      <c r="Q418">
        <v>1</v>
      </c>
      <c r="W418">
        <v>0</v>
      </c>
      <c r="X418">
        <v>-1157339123</v>
      </c>
      <c r="Y418">
        <f t="shared" si="127"/>
        <v>0.3</v>
      </c>
      <c r="AA418">
        <v>240.06</v>
      </c>
      <c r="AB418">
        <v>0</v>
      </c>
      <c r="AC418">
        <v>0</v>
      </c>
      <c r="AD418">
        <v>0</v>
      </c>
      <c r="AE418">
        <v>150.04</v>
      </c>
      <c r="AF418">
        <v>0</v>
      </c>
      <c r="AG418">
        <v>0</v>
      </c>
      <c r="AH418">
        <v>0</v>
      </c>
      <c r="AI418">
        <v>1.6</v>
      </c>
      <c r="AJ418">
        <v>1</v>
      </c>
      <c r="AK418">
        <v>1</v>
      </c>
      <c r="AL418">
        <v>1</v>
      </c>
      <c r="AM418">
        <v>2</v>
      </c>
      <c r="AN418">
        <v>0</v>
      </c>
      <c r="AO418">
        <v>0</v>
      </c>
      <c r="AP418">
        <v>1</v>
      </c>
      <c r="AQ418">
        <v>1</v>
      </c>
      <c r="AR418">
        <v>0</v>
      </c>
      <c r="AS418" t="s">
        <v>3</v>
      </c>
      <c r="AT418">
        <v>0.3</v>
      </c>
      <c r="AU418" t="s">
        <v>3</v>
      </c>
      <c r="AV418">
        <v>0</v>
      </c>
      <c r="AW418">
        <v>2</v>
      </c>
      <c r="AX418">
        <v>85061485</v>
      </c>
      <c r="AY418">
        <v>1</v>
      </c>
      <c r="AZ418">
        <v>0</v>
      </c>
      <c r="BA418">
        <v>418</v>
      </c>
      <c r="BB418">
        <v>1</v>
      </c>
      <c r="BC418">
        <v>0</v>
      </c>
      <c r="BD418">
        <v>0</v>
      </c>
      <c r="BE418">
        <v>0</v>
      </c>
      <c r="BF418">
        <v>0</v>
      </c>
      <c r="BG418">
        <v>0</v>
      </c>
      <c r="BH418">
        <v>0</v>
      </c>
      <c r="BI418">
        <v>0</v>
      </c>
      <c r="BJ418">
        <v>45.011999999999993</v>
      </c>
      <c r="BK418">
        <v>0</v>
      </c>
      <c r="BL418">
        <v>0</v>
      </c>
      <c r="BM418">
        <v>0</v>
      </c>
      <c r="BN418">
        <v>0</v>
      </c>
      <c r="BO418">
        <v>0</v>
      </c>
      <c r="BP418">
        <v>1</v>
      </c>
      <c r="BQ418">
        <v>45.011999999999993</v>
      </c>
      <c r="BR418">
        <v>0</v>
      </c>
      <c r="BS418">
        <v>0</v>
      </c>
      <c r="BT418">
        <v>0</v>
      </c>
      <c r="BU418">
        <v>0</v>
      </c>
      <c r="BV418">
        <v>0</v>
      </c>
      <c r="BW418">
        <v>1</v>
      </c>
      <c r="CV418">
        <v>0</v>
      </c>
      <c r="CW418">
        <v>0</v>
      </c>
      <c r="CX418">
        <f>ROUND(Y418*Source!I212,7)</f>
        <v>0</v>
      </c>
      <c r="CY418">
        <f t="shared" ref="CY418:CY426" si="144">AA418</f>
        <v>240.06</v>
      </c>
      <c r="CZ418">
        <f t="shared" ref="CZ418:CZ426" si="145">AE418</f>
        <v>150.04</v>
      </c>
      <c r="DA418">
        <f t="shared" ref="DA418:DA426" si="146">AI418</f>
        <v>1.6</v>
      </c>
      <c r="DB418">
        <f t="shared" si="128"/>
        <v>45.01</v>
      </c>
      <c r="DC418">
        <f t="shared" si="129"/>
        <v>0</v>
      </c>
      <c r="DD418" t="s">
        <v>3</v>
      </c>
      <c r="DE418" t="s">
        <v>3</v>
      </c>
      <c r="DF418">
        <f t="shared" ref="DF418:DF425" si="147">ROUND(ROUND(AE418*AI418,2)*CX418,2)</f>
        <v>0</v>
      </c>
      <c r="DG418">
        <f t="shared" si="132"/>
        <v>0</v>
      </c>
      <c r="DH418">
        <f t="shared" si="130"/>
        <v>0</v>
      </c>
      <c r="DI418">
        <f t="shared" si="131"/>
        <v>0</v>
      </c>
      <c r="DJ418">
        <f t="shared" ref="DJ418:DJ426" si="148">DF418</f>
        <v>0</v>
      </c>
      <c r="DK418">
        <v>0</v>
      </c>
      <c r="DL418" t="s">
        <v>3</v>
      </c>
      <c r="DM418">
        <v>0</v>
      </c>
      <c r="DN418" t="s">
        <v>3</v>
      </c>
      <c r="DO418">
        <v>0</v>
      </c>
    </row>
    <row r="419" spans="1:119" x14ac:dyDescent="0.2">
      <c r="A419">
        <f>ROW(Source!A212)</f>
        <v>212</v>
      </c>
      <c r="B419">
        <v>85057623</v>
      </c>
      <c r="C419">
        <v>85061465</v>
      </c>
      <c r="D419">
        <v>77378054</v>
      </c>
      <c r="E419">
        <v>1</v>
      </c>
      <c r="F419">
        <v>1</v>
      </c>
      <c r="G419">
        <v>1</v>
      </c>
      <c r="H419">
        <v>3</v>
      </c>
      <c r="I419" t="s">
        <v>732</v>
      </c>
      <c r="J419" t="s">
        <v>733</v>
      </c>
      <c r="K419" t="s">
        <v>734</v>
      </c>
      <c r="L419">
        <v>1346</v>
      </c>
      <c r="N419">
        <v>1009</v>
      </c>
      <c r="O419" t="s">
        <v>86</v>
      </c>
      <c r="P419" t="s">
        <v>86</v>
      </c>
      <c r="Q419">
        <v>1</v>
      </c>
      <c r="W419">
        <v>0</v>
      </c>
      <c r="X419">
        <v>-1566248661</v>
      </c>
      <c r="Y419">
        <f t="shared" si="127"/>
        <v>0.1</v>
      </c>
      <c r="AA419">
        <v>164.89</v>
      </c>
      <c r="AB419">
        <v>0</v>
      </c>
      <c r="AC419">
        <v>0</v>
      </c>
      <c r="AD419">
        <v>0</v>
      </c>
      <c r="AE419">
        <v>187.38</v>
      </c>
      <c r="AF419">
        <v>0</v>
      </c>
      <c r="AG419">
        <v>0</v>
      </c>
      <c r="AH419">
        <v>0</v>
      </c>
      <c r="AI419">
        <v>0.88</v>
      </c>
      <c r="AJ419">
        <v>1</v>
      </c>
      <c r="AK419">
        <v>1</v>
      </c>
      <c r="AL419">
        <v>1</v>
      </c>
      <c r="AM419">
        <v>2</v>
      </c>
      <c r="AN419">
        <v>0</v>
      </c>
      <c r="AO419">
        <v>0</v>
      </c>
      <c r="AP419">
        <v>1</v>
      </c>
      <c r="AQ419">
        <v>1</v>
      </c>
      <c r="AR419">
        <v>0</v>
      </c>
      <c r="AS419" t="s">
        <v>3</v>
      </c>
      <c r="AT419">
        <v>0.1</v>
      </c>
      <c r="AU419" t="s">
        <v>3</v>
      </c>
      <c r="AV419">
        <v>0</v>
      </c>
      <c r="AW419">
        <v>2</v>
      </c>
      <c r="AX419">
        <v>85061486</v>
      </c>
      <c r="AY419">
        <v>1</v>
      </c>
      <c r="AZ419">
        <v>0</v>
      </c>
      <c r="BA419">
        <v>419</v>
      </c>
      <c r="BB419">
        <v>1</v>
      </c>
      <c r="BC419">
        <v>0</v>
      </c>
      <c r="BD419">
        <v>0</v>
      </c>
      <c r="BE419">
        <v>0</v>
      </c>
      <c r="BF419">
        <v>0</v>
      </c>
      <c r="BG419">
        <v>0</v>
      </c>
      <c r="BH419">
        <v>0</v>
      </c>
      <c r="BI419">
        <v>0</v>
      </c>
      <c r="BJ419">
        <v>18.738</v>
      </c>
      <c r="BK419">
        <v>0</v>
      </c>
      <c r="BL419">
        <v>0</v>
      </c>
      <c r="BM419">
        <v>0</v>
      </c>
      <c r="BN419">
        <v>0</v>
      </c>
      <c r="BO419">
        <v>0</v>
      </c>
      <c r="BP419">
        <v>1</v>
      </c>
      <c r="BQ419">
        <v>18.738</v>
      </c>
      <c r="BR419">
        <v>0</v>
      </c>
      <c r="BS419">
        <v>0</v>
      </c>
      <c r="BT419">
        <v>0</v>
      </c>
      <c r="BU419">
        <v>0</v>
      </c>
      <c r="BV419">
        <v>0</v>
      </c>
      <c r="BW419">
        <v>1</v>
      </c>
      <c r="CV419">
        <v>0</v>
      </c>
      <c r="CW419">
        <v>0</v>
      </c>
      <c r="CX419">
        <f>ROUND(Y419*Source!I212,7)</f>
        <v>0</v>
      </c>
      <c r="CY419">
        <f t="shared" si="144"/>
        <v>164.89</v>
      </c>
      <c r="CZ419">
        <f t="shared" si="145"/>
        <v>187.38</v>
      </c>
      <c r="DA419">
        <f t="shared" si="146"/>
        <v>0.88</v>
      </c>
      <c r="DB419">
        <f t="shared" si="128"/>
        <v>18.739999999999998</v>
      </c>
      <c r="DC419">
        <f t="shared" si="129"/>
        <v>0</v>
      </c>
      <c r="DD419" t="s">
        <v>3</v>
      </c>
      <c r="DE419" t="s">
        <v>3</v>
      </c>
      <c r="DF419">
        <f t="shared" si="147"/>
        <v>0</v>
      </c>
      <c r="DG419">
        <f t="shared" si="132"/>
        <v>0</v>
      </c>
      <c r="DH419">
        <f t="shared" si="130"/>
        <v>0</v>
      </c>
      <c r="DI419">
        <f t="shared" si="131"/>
        <v>0</v>
      </c>
      <c r="DJ419">
        <f t="shared" si="148"/>
        <v>0</v>
      </c>
      <c r="DK419">
        <v>0</v>
      </c>
      <c r="DL419" t="s">
        <v>3</v>
      </c>
      <c r="DM419">
        <v>0</v>
      </c>
      <c r="DN419" t="s">
        <v>3</v>
      </c>
      <c r="DO419">
        <v>0</v>
      </c>
    </row>
    <row r="420" spans="1:119" x14ac:dyDescent="0.2">
      <c r="A420">
        <f>ROW(Source!A212)</f>
        <v>212</v>
      </c>
      <c r="B420">
        <v>85057623</v>
      </c>
      <c r="C420">
        <v>85061465</v>
      </c>
      <c r="D420">
        <v>77378231</v>
      </c>
      <c r="E420">
        <v>1</v>
      </c>
      <c r="F420">
        <v>1</v>
      </c>
      <c r="G420">
        <v>1</v>
      </c>
      <c r="H420">
        <v>3</v>
      </c>
      <c r="I420" t="s">
        <v>676</v>
      </c>
      <c r="J420" t="s">
        <v>677</v>
      </c>
      <c r="K420" t="s">
        <v>678</v>
      </c>
      <c r="L420">
        <v>1301</v>
      </c>
      <c r="N420">
        <v>1003</v>
      </c>
      <c r="O420" t="s">
        <v>320</v>
      </c>
      <c r="P420" t="s">
        <v>320</v>
      </c>
      <c r="Q420">
        <v>1</v>
      </c>
      <c r="W420">
        <v>0</v>
      </c>
      <c r="X420">
        <v>1254062187</v>
      </c>
      <c r="Y420">
        <f t="shared" si="127"/>
        <v>83.33</v>
      </c>
      <c r="AA420">
        <v>5.17</v>
      </c>
      <c r="AB420">
        <v>0</v>
      </c>
      <c r="AC420">
        <v>0</v>
      </c>
      <c r="AD420">
        <v>0</v>
      </c>
      <c r="AE420">
        <v>5.87</v>
      </c>
      <c r="AF420">
        <v>0</v>
      </c>
      <c r="AG420">
        <v>0</v>
      </c>
      <c r="AH420">
        <v>0</v>
      </c>
      <c r="AI420">
        <v>0.88</v>
      </c>
      <c r="AJ420">
        <v>1</v>
      </c>
      <c r="AK420">
        <v>1</v>
      </c>
      <c r="AL420">
        <v>1</v>
      </c>
      <c r="AM420">
        <v>2</v>
      </c>
      <c r="AN420">
        <v>0</v>
      </c>
      <c r="AO420">
        <v>0</v>
      </c>
      <c r="AP420">
        <v>1</v>
      </c>
      <c r="AQ420">
        <v>1</v>
      </c>
      <c r="AR420">
        <v>0</v>
      </c>
      <c r="AS420" t="s">
        <v>3</v>
      </c>
      <c r="AT420">
        <v>83.33</v>
      </c>
      <c r="AU420" t="s">
        <v>3</v>
      </c>
      <c r="AV420">
        <v>0</v>
      </c>
      <c r="AW420">
        <v>2</v>
      </c>
      <c r="AX420">
        <v>85061487</v>
      </c>
      <c r="AY420">
        <v>1</v>
      </c>
      <c r="AZ420">
        <v>0</v>
      </c>
      <c r="BA420">
        <v>420</v>
      </c>
      <c r="BB420">
        <v>1</v>
      </c>
      <c r="BC420">
        <v>0</v>
      </c>
      <c r="BD420">
        <v>0</v>
      </c>
      <c r="BE420">
        <v>0</v>
      </c>
      <c r="BF420">
        <v>0</v>
      </c>
      <c r="BG420">
        <v>0</v>
      </c>
      <c r="BH420">
        <v>0</v>
      </c>
      <c r="BI420">
        <v>0</v>
      </c>
      <c r="BJ420">
        <v>489.14710000000002</v>
      </c>
      <c r="BK420">
        <v>0</v>
      </c>
      <c r="BL420">
        <v>0</v>
      </c>
      <c r="BM420">
        <v>0</v>
      </c>
      <c r="BN420">
        <v>0</v>
      </c>
      <c r="BO420">
        <v>0</v>
      </c>
      <c r="BP420">
        <v>1</v>
      </c>
      <c r="BQ420">
        <v>489.14710000000002</v>
      </c>
      <c r="BR420">
        <v>0</v>
      </c>
      <c r="BS420">
        <v>0</v>
      </c>
      <c r="BT420">
        <v>0</v>
      </c>
      <c r="BU420">
        <v>0</v>
      </c>
      <c r="BV420">
        <v>0</v>
      </c>
      <c r="BW420">
        <v>1</v>
      </c>
      <c r="CV420">
        <v>0</v>
      </c>
      <c r="CW420">
        <v>0</v>
      </c>
      <c r="CX420">
        <f>ROUND(Y420*Source!I212,7)</f>
        <v>0</v>
      </c>
      <c r="CY420">
        <f t="shared" si="144"/>
        <v>5.17</v>
      </c>
      <c r="CZ420">
        <f t="shared" si="145"/>
        <v>5.87</v>
      </c>
      <c r="DA420">
        <f t="shared" si="146"/>
        <v>0.88</v>
      </c>
      <c r="DB420">
        <f t="shared" si="128"/>
        <v>489.15</v>
      </c>
      <c r="DC420">
        <f t="shared" si="129"/>
        <v>0</v>
      </c>
      <c r="DD420" t="s">
        <v>3</v>
      </c>
      <c r="DE420" t="s">
        <v>3</v>
      </c>
      <c r="DF420">
        <f t="shared" si="147"/>
        <v>0</v>
      </c>
      <c r="DG420">
        <f t="shared" ref="DG420:DG451" si="149">ROUND(ROUND(AF420,2)*CX420,2)</f>
        <v>0</v>
      </c>
      <c r="DH420">
        <f t="shared" si="130"/>
        <v>0</v>
      </c>
      <c r="DI420">
        <f t="shared" si="131"/>
        <v>0</v>
      </c>
      <c r="DJ420">
        <f t="shared" si="148"/>
        <v>0</v>
      </c>
      <c r="DK420">
        <v>0</v>
      </c>
      <c r="DL420" t="s">
        <v>3</v>
      </c>
      <c r="DM420">
        <v>0</v>
      </c>
      <c r="DN420" t="s">
        <v>3</v>
      </c>
      <c r="DO420">
        <v>0</v>
      </c>
    </row>
    <row r="421" spans="1:119" x14ac:dyDescent="0.2">
      <c r="A421">
        <f>ROW(Source!A212)</f>
        <v>212</v>
      </c>
      <c r="B421">
        <v>85057623</v>
      </c>
      <c r="C421">
        <v>85061465</v>
      </c>
      <c r="D421">
        <v>77378247</v>
      </c>
      <c r="E421">
        <v>1</v>
      </c>
      <c r="F421">
        <v>1</v>
      </c>
      <c r="G421">
        <v>1</v>
      </c>
      <c r="H421">
        <v>3</v>
      </c>
      <c r="I421" t="s">
        <v>735</v>
      </c>
      <c r="J421" t="s">
        <v>736</v>
      </c>
      <c r="K421" t="s">
        <v>737</v>
      </c>
      <c r="L421">
        <v>1302</v>
      </c>
      <c r="N421">
        <v>1003</v>
      </c>
      <c r="O421" t="s">
        <v>738</v>
      </c>
      <c r="P421" t="s">
        <v>738</v>
      </c>
      <c r="Q421">
        <v>10</v>
      </c>
      <c r="W421">
        <v>0</v>
      </c>
      <c r="X421">
        <v>-205675478</v>
      </c>
      <c r="Y421">
        <f t="shared" si="127"/>
        <v>1.5</v>
      </c>
      <c r="AA421">
        <v>57.7</v>
      </c>
      <c r="AB421">
        <v>0</v>
      </c>
      <c r="AC421">
        <v>0</v>
      </c>
      <c r="AD421">
        <v>0</v>
      </c>
      <c r="AE421">
        <v>37.71</v>
      </c>
      <c r="AF421">
        <v>0</v>
      </c>
      <c r="AG421">
        <v>0</v>
      </c>
      <c r="AH421">
        <v>0</v>
      </c>
      <c r="AI421">
        <v>1.53</v>
      </c>
      <c r="AJ421">
        <v>1</v>
      </c>
      <c r="AK421">
        <v>1</v>
      </c>
      <c r="AL421">
        <v>1</v>
      </c>
      <c r="AM421">
        <v>2</v>
      </c>
      <c r="AN421">
        <v>0</v>
      </c>
      <c r="AO421">
        <v>0</v>
      </c>
      <c r="AP421">
        <v>1</v>
      </c>
      <c r="AQ421">
        <v>1</v>
      </c>
      <c r="AR421">
        <v>0</v>
      </c>
      <c r="AS421" t="s">
        <v>3</v>
      </c>
      <c r="AT421">
        <v>1.5</v>
      </c>
      <c r="AU421" t="s">
        <v>3</v>
      </c>
      <c r="AV421">
        <v>0</v>
      </c>
      <c r="AW421">
        <v>2</v>
      </c>
      <c r="AX421">
        <v>85061488</v>
      </c>
      <c r="AY421">
        <v>1</v>
      </c>
      <c r="AZ421">
        <v>0</v>
      </c>
      <c r="BA421">
        <v>421</v>
      </c>
      <c r="BB421">
        <v>1</v>
      </c>
      <c r="BC421">
        <v>0</v>
      </c>
      <c r="BD421">
        <v>0</v>
      </c>
      <c r="BE421">
        <v>0</v>
      </c>
      <c r="BF421">
        <v>0</v>
      </c>
      <c r="BG421">
        <v>0</v>
      </c>
      <c r="BH421">
        <v>0</v>
      </c>
      <c r="BI421">
        <v>0</v>
      </c>
      <c r="BJ421">
        <v>56.564999999999998</v>
      </c>
      <c r="BK421">
        <v>0</v>
      </c>
      <c r="BL421">
        <v>0</v>
      </c>
      <c r="BM421">
        <v>0</v>
      </c>
      <c r="BN421">
        <v>0</v>
      </c>
      <c r="BO421">
        <v>0</v>
      </c>
      <c r="BP421">
        <v>1</v>
      </c>
      <c r="BQ421">
        <v>56.564999999999998</v>
      </c>
      <c r="BR421">
        <v>0</v>
      </c>
      <c r="BS421">
        <v>0</v>
      </c>
      <c r="BT421">
        <v>0</v>
      </c>
      <c r="BU421">
        <v>0</v>
      </c>
      <c r="BV421">
        <v>0</v>
      </c>
      <c r="BW421">
        <v>1</v>
      </c>
      <c r="CV421">
        <v>0</v>
      </c>
      <c r="CW421">
        <v>0</v>
      </c>
      <c r="CX421">
        <f>ROUND(Y421*Source!I212,7)</f>
        <v>0</v>
      </c>
      <c r="CY421">
        <f t="shared" si="144"/>
        <v>57.7</v>
      </c>
      <c r="CZ421">
        <f t="shared" si="145"/>
        <v>37.71</v>
      </c>
      <c r="DA421">
        <f t="shared" si="146"/>
        <v>1.53</v>
      </c>
      <c r="DB421">
        <f t="shared" si="128"/>
        <v>56.57</v>
      </c>
      <c r="DC421">
        <f t="shared" si="129"/>
        <v>0</v>
      </c>
      <c r="DD421" t="s">
        <v>3</v>
      </c>
      <c r="DE421" t="s">
        <v>3</v>
      </c>
      <c r="DF421">
        <f t="shared" si="147"/>
        <v>0</v>
      </c>
      <c r="DG421">
        <f t="shared" si="149"/>
        <v>0</v>
      </c>
      <c r="DH421">
        <f t="shared" si="130"/>
        <v>0</v>
      </c>
      <c r="DI421">
        <f t="shared" si="131"/>
        <v>0</v>
      </c>
      <c r="DJ421">
        <f t="shared" si="148"/>
        <v>0</v>
      </c>
      <c r="DK421">
        <v>0</v>
      </c>
      <c r="DL421" t="s">
        <v>3</v>
      </c>
      <c r="DM421">
        <v>0</v>
      </c>
      <c r="DN421" t="s">
        <v>3</v>
      </c>
      <c r="DO421">
        <v>0</v>
      </c>
    </row>
    <row r="422" spans="1:119" x14ac:dyDescent="0.2">
      <c r="A422">
        <f>ROW(Source!A212)</f>
        <v>212</v>
      </c>
      <c r="B422">
        <v>85057623</v>
      </c>
      <c r="C422">
        <v>85061465</v>
      </c>
      <c r="D422">
        <v>77379558</v>
      </c>
      <c r="E422">
        <v>1</v>
      </c>
      <c r="F422">
        <v>1</v>
      </c>
      <c r="G422">
        <v>1</v>
      </c>
      <c r="H422">
        <v>3</v>
      </c>
      <c r="I422" t="s">
        <v>84</v>
      </c>
      <c r="J422" t="s">
        <v>87</v>
      </c>
      <c r="K422" t="s">
        <v>85</v>
      </c>
      <c r="L422">
        <v>1346</v>
      </c>
      <c r="N422">
        <v>1009</v>
      </c>
      <c r="O422" t="s">
        <v>86</v>
      </c>
      <c r="P422" t="s">
        <v>86</v>
      </c>
      <c r="Q422">
        <v>1</v>
      </c>
      <c r="W422">
        <v>0</v>
      </c>
      <c r="X422">
        <v>1181962216</v>
      </c>
      <c r="Y422">
        <f t="shared" si="127"/>
        <v>7.94</v>
      </c>
      <c r="AA422">
        <v>188.92</v>
      </c>
      <c r="AB422">
        <v>0</v>
      </c>
      <c r="AC422">
        <v>0</v>
      </c>
      <c r="AD422">
        <v>0</v>
      </c>
      <c r="AE422">
        <v>174.93</v>
      </c>
      <c r="AF422">
        <v>0</v>
      </c>
      <c r="AG422">
        <v>0</v>
      </c>
      <c r="AH422">
        <v>0</v>
      </c>
      <c r="AI422">
        <v>1.08</v>
      </c>
      <c r="AJ422">
        <v>1</v>
      </c>
      <c r="AK422">
        <v>1</v>
      </c>
      <c r="AL422">
        <v>1</v>
      </c>
      <c r="AM422">
        <v>2</v>
      </c>
      <c r="AN422">
        <v>0</v>
      </c>
      <c r="AO422">
        <v>0</v>
      </c>
      <c r="AP422">
        <v>1</v>
      </c>
      <c r="AQ422">
        <v>1</v>
      </c>
      <c r="AR422">
        <v>0</v>
      </c>
      <c r="AS422" t="s">
        <v>3</v>
      </c>
      <c r="AT422">
        <v>7.94</v>
      </c>
      <c r="AU422" t="s">
        <v>3</v>
      </c>
      <c r="AV422">
        <v>0</v>
      </c>
      <c r="AW422">
        <v>2</v>
      </c>
      <c r="AX422">
        <v>85061489</v>
      </c>
      <c r="AY422">
        <v>1</v>
      </c>
      <c r="AZ422">
        <v>0</v>
      </c>
      <c r="BA422">
        <v>422</v>
      </c>
      <c r="BB422">
        <v>1</v>
      </c>
      <c r="BC422">
        <v>0</v>
      </c>
      <c r="BD422">
        <v>0</v>
      </c>
      <c r="BE422">
        <v>0</v>
      </c>
      <c r="BF422">
        <v>0</v>
      </c>
      <c r="BG422">
        <v>0</v>
      </c>
      <c r="BH422">
        <v>0</v>
      </c>
      <c r="BI422">
        <v>0</v>
      </c>
      <c r="BJ422">
        <v>1388.9442000000001</v>
      </c>
      <c r="BK422">
        <v>0</v>
      </c>
      <c r="BL422">
        <v>0</v>
      </c>
      <c r="BM422">
        <v>0</v>
      </c>
      <c r="BN422">
        <v>0</v>
      </c>
      <c r="BO422">
        <v>0</v>
      </c>
      <c r="BP422">
        <v>1</v>
      </c>
      <c r="BQ422">
        <v>1388.9442000000001</v>
      </c>
      <c r="BR422">
        <v>0</v>
      </c>
      <c r="BS422">
        <v>0</v>
      </c>
      <c r="BT422">
        <v>0</v>
      </c>
      <c r="BU422">
        <v>0</v>
      </c>
      <c r="BV422">
        <v>0</v>
      </c>
      <c r="BW422">
        <v>1</v>
      </c>
      <c r="CV422">
        <v>0</v>
      </c>
      <c r="CW422">
        <v>0</v>
      </c>
      <c r="CX422">
        <f>ROUND(Y422*Source!I212,7)</f>
        <v>0</v>
      </c>
      <c r="CY422">
        <f t="shared" si="144"/>
        <v>188.92</v>
      </c>
      <c r="CZ422">
        <f t="shared" si="145"/>
        <v>174.93</v>
      </c>
      <c r="DA422">
        <f t="shared" si="146"/>
        <v>1.08</v>
      </c>
      <c r="DB422">
        <f t="shared" si="128"/>
        <v>1388.94</v>
      </c>
      <c r="DC422">
        <f t="shared" si="129"/>
        <v>0</v>
      </c>
      <c r="DD422" t="s">
        <v>3</v>
      </c>
      <c r="DE422" t="s">
        <v>3</v>
      </c>
      <c r="DF422">
        <f t="shared" si="147"/>
        <v>0</v>
      </c>
      <c r="DG422">
        <f t="shared" si="149"/>
        <v>0</v>
      </c>
      <c r="DH422">
        <f t="shared" si="130"/>
        <v>0</v>
      </c>
      <c r="DI422">
        <f t="shared" si="131"/>
        <v>0</v>
      </c>
      <c r="DJ422">
        <f t="shared" si="148"/>
        <v>0</v>
      </c>
      <c r="DK422">
        <v>0</v>
      </c>
      <c r="DL422" t="s">
        <v>3</v>
      </c>
      <c r="DM422">
        <v>0</v>
      </c>
      <c r="DN422" t="s">
        <v>3</v>
      </c>
      <c r="DO422">
        <v>0</v>
      </c>
    </row>
    <row r="423" spans="1:119" x14ac:dyDescent="0.2">
      <c r="A423">
        <f>ROW(Source!A212)</f>
        <v>212</v>
      </c>
      <c r="B423">
        <v>85057623</v>
      </c>
      <c r="C423">
        <v>85061465</v>
      </c>
      <c r="D423">
        <v>77380667</v>
      </c>
      <c r="E423">
        <v>1</v>
      </c>
      <c r="F423">
        <v>1</v>
      </c>
      <c r="G423">
        <v>1</v>
      </c>
      <c r="H423">
        <v>3</v>
      </c>
      <c r="I423" t="s">
        <v>739</v>
      </c>
      <c r="J423" t="s">
        <v>740</v>
      </c>
      <c r="K423" t="s">
        <v>741</v>
      </c>
      <c r="L423">
        <v>1346</v>
      </c>
      <c r="N423">
        <v>1009</v>
      </c>
      <c r="O423" t="s">
        <v>86</v>
      </c>
      <c r="P423" t="s">
        <v>86</v>
      </c>
      <c r="Q423">
        <v>1</v>
      </c>
      <c r="W423">
        <v>0</v>
      </c>
      <c r="X423">
        <v>307966500</v>
      </c>
      <c r="Y423">
        <f t="shared" si="127"/>
        <v>0.06</v>
      </c>
      <c r="AA423">
        <v>609.29999999999995</v>
      </c>
      <c r="AB423">
        <v>0</v>
      </c>
      <c r="AC423">
        <v>0</v>
      </c>
      <c r="AD423">
        <v>0</v>
      </c>
      <c r="AE423">
        <v>395.65</v>
      </c>
      <c r="AF423">
        <v>0</v>
      </c>
      <c r="AG423">
        <v>0</v>
      </c>
      <c r="AH423">
        <v>0</v>
      </c>
      <c r="AI423">
        <v>1.54</v>
      </c>
      <c r="AJ423">
        <v>1</v>
      </c>
      <c r="AK423">
        <v>1</v>
      </c>
      <c r="AL423">
        <v>1</v>
      </c>
      <c r="AM423">
        <v>2</v>
      </c>
      <c r="AN423">
        <v>0</v>
      </c>
      <c r="AO423">
        <v>0</v>
      </c>
      <c r="AP423">
        <v>1</v>
      </c>
      <c r="AQ423">
        <v>1</v>
      </c>
      <c r="AR423">
        <v>0</v>
      </c>
      <c r="AS423" t="s">
        <v>3</v>
      </c>
      <c r="AT423">
        <v>0.06</v>
      </c>
      <c r="AU423" t="s">
        <v>3</v>
      </c>
      <c r="AV423">
        <v>0</v>
      </c>
      <c r="AW423">
        <v>2</v>
      </c>
      <c r="AX423">
        <v>85061490</v>
      </c>
      <c r="AY423">
        <v>1</v>
      </c>
      <c r="AZ423">
        <v>0</v>
      </c>
      <c r="BA423">
        <v>423</v>
      </c>
      <c r="BB423">
        <v>1</v>
      </c>
      <c r="BC423">
        <v>0</v>
      </c>
      <c r="BD423">
        <v>0</v>
      </c>
      <c r="BE423">
        <v>0</v>
      </c>
      <c r="BF423">
        <v>0</v>
      </c>
      <c r="BG423">
        <v>0</v>
      </c>
      <c r="BH423">
        <v>0</v>
      </c>
      <c r="BI423">
        <v>0</v>
      </c>
      <c r="BJ423">
        <v>23.738999999999997</v>
      </c>
      <c r="BK423">
        <v>0</v>
      </c>
      <c r="BL423">
        <v>0</v>
      </c>
      <c r="BM423">
        <v>0</v>
      </c>
      <c r="BN423">
        <v>0</v>
      </c>
      <c r="BO423">
        <v>0</v>
      </c>
      <c r="BP423">
        <v>1</v>
      </c>
      <c r="BQ423">
        <v>23.738999999999997</v>
      </c>
      <c r="BR423">
        <v>0</v>
      </c>
      <c r="BS423">
        <v>0</v>
      </c>
      <c r="BT423">
        <v>0</v>
      </c>
      <c r="BU423">
        <v>0</v>
      </c>
      <c r="BV423">
        <v>0</v>
      </c>
      <c r="BW423">
        <v>1</v>
      </c>
      <c r="CV423">
        <v>0</v>
      </c>
      <c r="CW423">
        <v>0</v>
      </c>
      <c r="CX423">
        <f>ROUND(Y423*Source!I212,7)</f>
        <v>0</v>
      </c>
      <c r="CY423">
        <f t="shared" si="144"/>
        <v>609.29999999999995</v>
      </c>
      <c r="CZ423">
        <f t="shared" si="145"/>
        <v>395.65</v>
      </c>
      <c r="DA423">
        <f t="shared" si="146"/>
        <v>1.54</v>
      </c>
      <c r="DB423">
        <f t="shared" si="128"/>
        <v>23.74</v>
      </c>
      <c r="DC423">
        <f t="shared" si="129"/>
        <v>0</v>
      </c>
      <c r="DD423" t="s">
        <v>3</v>
      </c>
      <c r="DE423" t="s">
        <v>3</v>
      </c>
      <c r="DF423">
        <f t="shared" si="147"/>
        <v>0</v>
      </c>
      <c r="DG423">
        <f t="shared" si="149"/>
        <v>0</v>
      </c>
      <c r="DH423">
        <f t="shared" si="130"/>
        <v>0</v>
      </c>
      <c r="DI423">
        <f t="shared" si="131"/>
        <v>0</v>
      </c>
      <c r="DJ423">
        <f t="shared" si="148"/>
        <v>0</v>
      </c>
      <c r="DK423">
        <v>0</v>
      </c>
      <c r="DL423" t="s">
        <v>3</v>
      </c>
      <c r="DM423">
        <v>0</v>
      </c>
      <c r="DN423" t="s">
        <v>3</v>
      </c>
      <c r="DO423">
        <v>0</v>
      </c>
    </row>
    <row r="424" spans="1:119" x14ac:dyDescent="0.2">
      <c r="A424">
        <f>ROW(Source!A212)</f>
        <v>212</v>
      </c>
      <c r="B424">
        <v>85057623</v>
      </c>
      <c r="C424">
        <v>85061465</v>
      </c>
      <c r="D424">
        <v>77397321</v>
      </c>
      <c r="E424">
        <v>1</v>
      </c>
      <c r="F424">
        <v>1</v>
      </c>
      <c r="G424">
        <v>1</v>
      </c>
      <c r="H424">
        <v>3</v>
      </c>
      <c r="I424" t="s">
        <v>742</v>
      </c>
      <c r="J424" t="s">
        <v>743</v>
      </c>
      <c r="K424" t="s">
        <v>744</v>
      </c>
      <c r="L424">
        <v>1348</v>
      </c>
      <c r="N424">
        <v>1009</v>
      </c>
      <c r="O424" t="s">
        <v>94</v>
      </c>
      <c r="P424" t="s">
        <v>94</v>
      </c>
      <c r="Q424">
        <v>1000</v>
      </c>
      <c r="W424">
        <v>0</v>
      </c>
      <c r="X424">
        <v>-301326057</v>
      </c>
      <c r="Y424">
        <f t="shared" si="127"/>
        <v>4.0000000000000002E-4</v>
      </c>
      <c r="AA424">
        <v>370619.64</v>
      </c>
      <c r="AB424">
        <v>0</v>
      </c>
      <c r="AC424">
        <v>0</v>
      </c>
      <c r="AD424">
        <v>0</v>
      </c>
      <c r="AE424">
        <v>308849.7</v>
      </c>
      <c r="AF424">
        <v>0</v>
      </c>
      <c r="AG424">
        <v>0</v>
      </c>
      <c r="AH424">
        <v>0</v>
      </c>
      <c r="AI424">
        <v>1.2</v>
      </c>
      <c r="AJ424">
        <v>1</v>
      </c>
      <c r="AK424">
        <v>1</v>
      </c>
      <c r="AL424">
        <v>1</v>
      </c>
      <c r="AM424">
        <v>2</v>
      </c>
      <c r="AN424">
        <v>0</v>
      </c>
      <c r="AO424">
        <v>0</v>
      </c>
      <c r="AP424">
        <v>1</v>
      </c>
      <c r="AQ424">
        <v>1</v>
      </c>
      <c r="AR424">
        <v>0</v>
      </c>
      <c r="AS424" t="s">
        <v>3</v>
      </c>
      <c r="AT424">
        <v>4.0000000000000002E-4</v>
      </c>
      <c r="AU424" t="s">
        <v>3</v>
      </c>
      <c r="AV424">
        <v>0</v>
      </c>
      <c r="AW424">
        <v>2</v>
      </c>
      <c r="AX424">
        <v>85061491</v>
      </c>
      <c r="AY424">
        <v>1</v>
      </c>
      <c r="AZ424">
        <v>0</v>
      </c>
      <c r="BA424">
        <v>424</v>
      </c>
      <c r="BB424">
        <v>1</v>
      </c>
      <c r="BC424">
        <v>0</v>
      </c>
      <c r="BD424">
        <v>0</v>
      </c>
      <c r="BE424">
        <v>0</v>
      </c>
      <c r="BF424">
        <v>0</v>
      </c>
      <c r="BG424">
        <v>0</v>
      </c>
      <c r="BH424">
        <v>0</v>
      </c>
      <c r="BI424">
        <v>0</v>
      </c>
      <c r="BJ424">
        <v>123.53988000000001</v>
      </c>
      <c r="BK424">
        <v>0</v>
      </c>
      <c r="BL424">
        <v>0</v>
      </c>
      <c r="BM424">
        <v>0</v>
      </c>
      <c r="BN424">
        <v>0</v>
      </c>
      <c r="BO424">
        <v>0</v>
      </c>
      <c r="BP424">
        <v>1</v>
      </c>
      <c r="BQ424">
        <v>123.53988000000001</v>
      </c>
      <c r="BR424">
        <v>0</v>
      </c>
      <c r="BS424">
        <v>0</v>
      </c>
      <c r="BT424">
        <v>0</v>
      </c>
      <c r="BU424">
        <v>0</v>
      </c>
      <c r="BV424">
        <v>0</v>
      </c>
      <c r="BW424">
        <v>1</v>
      </c>
      <c r="CV424">
        <v>0</v>
      </c>
      <c r="CW424">
        <v>0</v>
      </c>
      <c r="CX424">
        <f>ROUND(Y424*Source!I212,7)</f>
        <v>0</v>
      </c>
      <c r="CY424">
        <f t="shared" si="144"/>
        <v>370619.64</v>
      </c>
      <c r="CZ424">
        <f t="shared" si="145"/>
        <v>308849.7</v>
      </c>
      <c r="DA424">
        <f t="shared" si="146"/>
        <v>1.2</v>
      </c>
      <c r="DB424">
        <f t="shared" si="128"/>
        <v>123.54</v>
      </c>
      <c r="DC424">
        <f t="shared" si="129"/>
        <v>0</v>
      </c>
      <c r="DD424" t="s">
        <v>3</v>
      </c>
      <c r="DE424" t="s">
        <v>3</v>
      </c>
      <c r="DF424">
        <f t="shared" si="147"/>
        <v>0</v>
      </c>
      <c r="DG424">
        <f t="shared" si="149"/>
        <v>0</v>
      </c>
      <c r="DH424">
        <f t="shared" si="130"/>
        <v>0</v>
      </c>
      <c r="DI424">
        <f t="shared" si="131"/>
        <v>0</v>
      </c>
      <c r="DJ424">
        <f t="shared" si="148"/>
        <v>0</v>
      </c>
      <c r="DK424">
        <v>0</v>
      </c>
      <c r="DL424" t="s">
        <v>3</v>
      </c>
      <c r="DM424">
        <v>0</v>
      </c>
      <c r="DN424" t="s">
        <v>3</v>
      </c>
      <c r="DO424">
        <v>0</v>
      </c>
    </row>
    <row r="425" spans="1:119" x14ac:dyDescent="0.2">
      <c r="A425">
        <f>ROW(Source!A212)</f>
        <v>212</v>
      </c>
      <c r="B425">
        <v>85057623</v>
      </c>
      <c r="C425">
        <v>85061465</v>
      </c>
      <c r="D425">
        <v>77422345</v>
      </c>
      <c r="E425">
        <v>1</v>
      </c>
      <c r="F425">
        <v>1</v>
      </c>
      <c r="G425">
        <v>1</v>
      </c>
      <c r="H425">
        <v>3</v>
      </c>
      <c r="I425" t="s">
        <v>745</v>
      </c>
      <c r="J425" t="s">
        <v>746</v>
      </c>
      <c r="K425" t="s">
        <v>747</v>
      </c>
      <c r="L425">
        <v>1425</v>
      </c>
      <c r="N425">
        <v>1013</v>
      </c>
      <c r="O425" t="s">
        <v>191</v>
      </c>
      <c r="P425" t="s">
        <v>191</v>
      </c>
      <c r="Q425">
        <v>1</v>
      </c>
      <c r="W425">
        <v>0</v>
      </c>
      <c r="X425">
        <v>1467250760</v>
      </c>
      <c r="Y425">
        <f t="shared" si="127"/>
        <v>1.02</v>
      </c>
      <c r="AA425">
        <v>623.11</v>
      </c>
      <c r="AB425">
        <v>0</v>
      </c>
      <c r="AC425">
        <v>0</v>
      </c>
      <c r="AD425">
        <v>0</v>
      </c>
      <c r="AE425">
        <v>655.9</v>
      </c>
      <c r="AF425">
        <v>0</v>
      </c>
      <c r="AG425">
        <v>0</v>
      </c>
      <c r="AH425">
        <v>0</v>
      </c>
      <c r="AI425">
        <v>0.95</v>
      </c>
      <c r="AJ425">
        <v>1</v>
      </c>
      <c r="AK425">
        <v>1</v>
      </c>
      <c r="AL425">
        <v>1</v>
      </c>
      <c r="AM425">
        <v>2</v>
      </c>
      <c r="AN425">
        <v>0</v>
      </c>
      <c r="AO425">
        <v>0</v>
      </c>
      <c r="AP425">
        <v>1</v>
      </c>
      <c r="AQ425">
        <v>1</v>
      </c>
      <c r="AR425">
        <v>0</v>
      </c>
      <c r="AS425" t="s">
        <v>3</v>
      </c>
      <c r="AT425">
        <v>1.02</v>
      </c>
      <c r="AU425" t="s">
        <v>3</v>
      </c>
      <c r="AV425">
        <v>0</v>
      </c>
      <c r="AW425">
        <v>2</v>
      </c>
      <c r="AX425">
        <v>85061492</v>
      </c>
      <c r="AY425">
        <v>1</v>
      </c>
      <c r="AZ425">
        <v>0</v>
      </c>
      <c r="BA425">
        <v>425</v>
      </c>
      <c r="BB425">
        <v>1</v>
      </c>
      <c r="BC425">
        <v>0</v>
      </c>
      <c r="BD425">
        <v>0</v>
      </c>
      <c r="BE425">
        <v>0</v>
      </c>
      <c r="BF425">
        <v>0</v>
      </c>
      <c r="BG425">
        <v>0</v>
      </c>
      <c r="BH425">
        <v>0</v>
      </c>
      <c r="BI425">
        <v>0</v>
      </c>
      <c r="BJ425">
        <v>669.01800000000003</v>
      </c>
      <c r="BK425">
        <v>0</v>
      </c>
      <c r="BL425">
        <v>0</v>
      </c>
      <c r="BM425">
        <v>0</v>
      </c>
      <c r="BN425">
        <v>0</v>
      </c>
      <c r="BO425">
        <v>0</v>
      </c>
      <c r="BP425">
        <v>1</v>
      </c>
      <c r="BQ425">
        <v>669.01800000000003</v>
      </c>
      <c r="BR425">
        <v>0</v>
      </c>
      <c r="BS425">
        <v>0</v>
      </c>
      <c r="BT425">
        <v>0</v>
      </c>
      <c r="BU425">
        <v>0</v>
      </c>
      <c r="BV425">
        <v>0</v>
      </c>
      <c r="BW425">
        <v>1</v>
      </c>
      <c r="CV425">
        <v>0</v>
      </c>
      <c r="CW425">
        <v>0</v>
      </c>
      <c r="CX425">
        <f>ROUND(Y425*Source!I212,7)</f>
        <v>0</v>
      </c>
      <c r="CY425">
        <f t="shared" si="144"/>
        <v>623.11</v>
      </c>
      <c r="CZ425">
        <f t="shared" si="145"/>
        <v>655.9</v>
      </c>
      <c r="DA425">
        <f t="shared" si="146"/>
        <v>0.95</v>
      </c>
      <c r="DB425">
        <f t="shared" si="128"/>
        <v>669.02</v>
      </c>
      <c r="DC425">
        <f t="shared" si="129"/>
        <v>0</v>
      </c>
      <c r="DD425" t="s">
        <v>3</v>
      </c>
      <c r="DE425" t="s">
        <v>3</v>
      </c>
      <c r="DF425">
        <f t="shared" si="147"/>
        <v>0</v>
      </c>
      <c r="DG425">
        <f t="shared" si="149"/>
        <v>0</v>
      </c>
      <c r="DH425">
        <f t="shared" si="130"/>
        <v>0</v>
      </c>
      <c r="DI425">
        <f t="shared" si="131"/>
        <v>0</v>
      </c>
      <c r="DJ425">
        <f t="shared" si="148"/>
        <v>0</v>
      </c>
      <c r="DK425">
        <v>0</v>
      </c>
      <c r="DL425" t="s">
        <v>3</v>
      </c>
      <c r="DM425">
        <v>0</v>
      </c>
      <c r="DN425" t="s">
        <v>3</v>
      </c>
      <c r="DO425">
        <v>0</v>
      </c>
    </row>
    <row r="426" spans="1:119" x14ac:dyDescent="0.2">
      <c r="A426">
        <f>ROW(Source!A212)</f>
        <v>212</v>
      </c>
      <c r="B426">
        <v>85057623</v>
      </c>
      <c r="C426">
        <v>85061465</v>
      </c>
      <c r="D426">
        <v>77312233</v>
      </c>
      <c r="E426">
        <v>114</v>
      </c>
      <c r="F426">
        <v>1</v>
      </c>
      <c r="G426">
        <v>1</v>
      </c>
      <c r="H426">
        <v>3</v>
      </c>
      <c r="I426" t="s">
        <v>150</v>
      </c>
      <c r="J426" t="s">
        <v>3</v>
      </c>
      <c r="K426" t="s">
        <v>151</v>
      </c>
      <c r="L426">
        <v>3277935</v>
      </c>
      <c r="N426">
        <v>1013</v>
      </c>
      <c r="O426" t="s">
        <v>152</v>
      </c>
      <c r="P426" t="s">
        <v>152</v>
      </c>
      <c r="Q426">
        <v>1</v>
      </c>
      <c r="W426">
        <v>0</v>
      </c>
      <c r="X426">
        <v>274903907</v>
      </c>
      <c r="Y426">
        <f t="shared" si="127"/>
        <v>2</v>
      </c>
      <c r="AA426">
        <v>0</v>
      </c>
      <c r="AB426">
        <v>0</v>
      </c>
      <c r="AC426">
        <v>0</v>
      </c>
      <c r="AD426">
        <v>0</v>
      </c>
      <c r="AE426">
        <v>0</v>
      </c>
      <c r="AF426">
        <v>0</v>
      </c>
      <c r="AG426">
        <v>0</v>
      </c>
      <c r="AH426">
        <v>0</v>
      </c>
      <c r="AI426">
        <v>1</v>
      </c>
      <c r="AJ426">
        <v>1</v>
      </c>
      <c r="AK426">
        <v>1</v>
      </c>
      <c r="AL426">
        <v>1</v>
      </c>
      <c r="AM426">
        <v>-2</v>
      </c>
      <c r="AN426">
        <v>0</v>
      </c>
      <c r="AO426">
        <v>0</v>
      </c>
      <c r="AP426">
        <v>0</v>
      </c>
      <c r="AQ426">
        <v>0</v>
      </c>
      <c r="AR426">
        <v>0</v>
      </c>
      <c r="AS426" t="s">
        <v>3</v>
      </c>
      <c r="AT426">
        <v>2</v>
      </c>
      <c r="AU426" t="s">
        <v>3</v>
      </c>
      <c r="AV426">
        <v>0</v>
      </c>
      <c r="AW426">
        <v>2</v>
      </c>
      <c r="AX426">
        <v>85061493</v>
      </c>
      <c r="AY426">
        <v>1</v>
      </c>
      <c r="AZ426">
        <v>0</v>
      </c>
      <c r="BA426">
        <v>426</v>
      </c>
      <c r="BB426">
        <v>0</v>
      </c>
      <c r="BC426">
        <v>0</v>
      </c>
      <c r="BD426">
        <v>0</v>
      </c>
      <c r="BE426">
        <v>0</v>
      </c>
      <c r="BF426">
        <v>0</v>
      </c>
      <c r="BG426">
        <v>0</v>
      </c>
      <c r="BH426">
        <v>0</v>
      </c>
      <c r="BI426">
        <v>0</v>
      </c>
      <c r="BJ426">
        <v>0</v>
      </c>
      <c r="BK426">
        <v>0</v>
      </c>
      <c r="BL426">
        <v>0</v>
      </c>
      <c r="BM426">
        <v>0</v>
      </c>
      <c r="BN426">
        <v>0</v>
      </c>
      <c r="BO426">
        <v>0</v>
      </c>
      <c r="BP426">
        <v>0</v>
      </c>
      <c r="BQ426">
        <v>0</v>
      </c>
      <c r="BR426">
        <v>0</v>
      </c>
      <c r="BS426">
        <v>0</v>
      </c>
      <c r="BT426">
        <v>0</v>
      </c>
      <c r="BU426">
        <v>0</v>
      </c>
      <c r="BV426">
        <v>0</v>
      </c>
      <c r="BW426">
        <v>0</v>
      </c>
      <c r="CV426">
        <v>0</v>
      </c>
      <c r="CW426">
        <v>0</v>
      </c>
      <c r="CX426">
        <f>ROUND(Y426*Source!I212,7)</f>
        <v>0</v>
      </c>
      <c r="CY426">
        <f t="shared" si="144"/>
        <v>0</v>
      </c>
      <c r="CZ426">
        <f t="shared" si="145"/>
        <v>0</v>
      </c>
      <c r="DA426">
        <f t="shared" si="146"/>
        <v>1</v>
      </c>
      <c r="DB426">
        <f t="shared" si="128"/>
        <v>0</v>
      </c>
      <c r="DC426">
        <f t="shared" si="129"/>
        <v>0</v>
      </c>
      <c r="DD426" t="s">
        <v>3</v>
      </c>
      <c r="DE426" t="s">
        <v>3</v>
      </c>
      <c r="DF426">
        <f t="shared" ref="DF426:DF432" si="150">ROUND(ROUND(AE426,2)*CX426,2)</f>
        <v>0</v>
      </c>
      <c r="DG426">
        <f t="shared" si="149"/>
        <v>0</v>
      </c>
      <c r="DH426">
        <f t="shared" si="130"/>
        <v>0</v>
      </c>
      <c r="DI426">
        <f t="shared" si="131"/>
        <v>0</v>
      </c>
      <c r="DJ426">
        <f t="shared" si="148"/>
        <v>0</v>
      </c>
      <c r="DK426">
        <v>0</v>
      </c>
      <c r="DL426" t="s">
        <v>3</v>
      </c>
      <c r="DM426">
        <v>0</v>
      </c>
      <c r="DN426" t="s">
        <v>3</v>
      </c>
      <c r="DO426">
        <v>0</v>
      </c>
    </row>
    <row r="427" spans="1:119" x14ac:dyDescent="0.2">
      <c r="A427">
        <f>ROW(Source!A216)</f>
        <v>216</v>
      </c>
      <c r="B427">
        <v>85057682</v>
      </c>
      <c r="C427">
        <v>85061496</v>
      </c>
      <c r="D427">
        <v>77306386</v>
      </c>
      <c r="E427">
        <v>114</v>
      </c>
      <c r="F427">
        <v>1</v>
      </c>
      <c r="G427">
        <v>1</v>
      </c>
      <c r="H427">
        <v>1</v>
      </c>
      <c r="I427" t="s">
        <v>611</v>
      </c>
      <c r="J427" t="s">
        <v>3</v>
      </c>
      <c r="K427" t="s">
        <v>612</v>
      </c>
      <c r="L427">
        <v>1191</v>
      </c>
      <c r="N427">
        <v>1013</v>
      </c>
      <c r="O427" t="s">
        <v>593</v>
      </c>
      <c r="P427" t="s">
        <v>593</v>
      </c>
      <c r="Q427">
        <v>1</v>
      </c>
      <c r="W427">
        <v>0</v>
      </c>
      <c r="X427">
        <v>1903532093</v>
      </c>
      <c r="Y427">
        <f t="shared" si="127"/>
        <v>2.38</v>
      </c>
      <c r="AA427">
        <v>0</v>
      </c>
      <c r="AB427">
        <v>0</v>
      </c>
      <c r="AC427">
        <v>0</v>
      </c>
      <c r="AD427">
        <v>872.37</v>
      </c>
      <c r="AE427">
        <v>0</v>
      </c>
      <c r="AF427">
        <v>0</v>
      </c>
      <c r="AG427">
        <v>0</v>
      </c>
      <c r="AH427">
        <v>872.37</v>
      </c>
      <c r="AI427">
        <v>1</v>
      </c>
      <c r="AJ427">
        <v>1</v>
      </c>
      <c r="AK427">
        <v>1</v>
      </c>
      <c r="AL427">
        <v>1</v>
      </c>
      <c r="AM427">
        <v>-2</v>
      </c>
      <c r="AN427">
        <v>0</v>
      </c>
      <c r="AO427">
        <v>0</v>
      </c>
      <c r="AP427">
        <v>1</v>
      </c>
      <c r="AQ427">
        <v>1</v>
      </c>
      <c r="AR427">
        <v>0</v>
      </c>
      <c r="AS427" t="s">
        <v>3</v>
      </c>
      <c r="AT427">
        <v>2.38</v>
      </c>
      <c r="AU427" t="s">
        <v>3</v>
      </c>
      <c r="AV427">
        <v>1</v>
      </c>
      <c r="AW427">
        <v>2</v>
      </c>
      <c r="AX427">
        <v>85061516</v>
      </c>
      <c r="AY427">
        <v>2</v>
      </c>
      <c r="AZ427">
        <v>131072</v>
      </c>
      <c r="BA427">
        <v>427</v>
      </c>
      <c r="BB427">
        <v>1</v>
      </c>
      <c r="BC427">
        <v>0</v>
      </c>
      <c r="BD427">
        <v>0</v>
      </c>
      <c r="BE427">
        <v>0</v>
      </c>
      <c r="BF427">
        <v>0</v>
      </c>
      <c r="BG427">
        <v>0</v>
      </c>
      <c r="BH427">
        <v>0</v>
      </c>
      <c r="BI427">
        <v>0</v>
      </c>
      <c r="BJ427">
        <v>0</v>
      </c>
      <c r="BK427">
        <v>0</v>
      </c>
      <c r="BL427">
        <v>0</v>
      </c>
      <c r="BM427">
        <v>2076.2406000000001</v>
      </c>
      <c r="BN427">
        <v>2.38</v>
      </c>
      <c r="BO427">
        <v>0</v>
      </c>
      <c r="BP427">
        <v>1</v>
      </c>
      <c r="BQ427">
        <v>0</v>
      </c>
      <c r="BR427">
        <v>0</v>
      </c>
      <c r="BS427">
        <v>0</v>
      </c>
      <c r="BT427">
        <v>2076.2406000000001</v>
      </c>
      <c r="BU427">
        <v>2.38</v>
      </c>
      <c r="BV427">
        <v>0</v>
      </c>
      <c r="BW427">
        <v>1</v>
      </c>
      <c r="CU427">
        <f>ROUND(AT427*Source!I216*AH427*AL427,2)</f>
        <v>0</v>
      </c>
      <c r="CV427">
        <f>ROUND(Y427*Source!I216,7)</f>
        <v>0</v>
      </c>
      <c r="CW427">
        <v>0</v>
      </c>
      <c r="CX427">
        <f>ROUND(Y427*Source!I216,7)</f>
        <v>0</v>
      </c>
      <c r="CY427">
        <f>AD427</f>
        <v>872.37</v>
      </c>
      <c r="CZ427">
        <f>AH427</f>
        <v>872.37</v>
      </c>
      <c r="DA427">
        <f>AL427</f>
        <v>1</v>
      </c>
      <c r="DB427">
        <f t="shared" si="128"/>
        <v>2076.2399999999998</v>
      </c>
      <c r="DC427">
        <f t="shared" si="129"/>
        <v>0</v>
      </c>
      <c r="DD427" t="s">
        <v>3</v>
      </c>
      <c r="DE427" t="s">
        <v>3</v>
      </c>
      <c r="DF427">
        <f t="shared" si="150"/>
        <v>0</v>
      </c>
      <c r="DG427">
        <f t="shared" si="149"/>
        <v>0</v>
      </c>
      <c r="DH427">
        <f t="shared" si="130"/>
        <v>0</v>
      </c>
      <c r="DI427">
        <f t="shared" si="131"/>
        <v>0</v>
      </c>
      <c r="DJ427">
        <f>DI427</f>
        <v>0</v>
      </c>
      <c r="DK427">
        <v>1</v>
      </c>
      <c r="DL427" t="s">
        <v>3</v>
      </c>
      <c r="DM427">
        <v>0</v>
      </c>
      <c r="DN427" t="s">
        <v>3</v>
      </c>
      <c r="DO427">
        <v>0</v>
      </c>
    </row>
    <row r="428" spans="1:119" x14ac:dyDescent="0.2">
      <c r="A428">
        <f>ROW(Source!A216)</f>
        <v>216</v>
      </c>
      <c r="B428">
        <v>85057682</v>
      </c>
      <c r="C428">
        <v>85061496</v>
      </c>
      <c r="D428">
        <v>77306545</v>
      </c>
      <c r="E428">
        <v>114</v>
      </c>
      <c r="F428">
        <v>1</v>
      </c>
      <c r="G428">
        <v>1</v>
      </c>
      <c r="H428">
        <v>1</v>
      </c>
      <c r="I428" t="s">
        <v>601</v>
      </c>
      <c r="J428" t="s">
        <v>3</v>
      </c>
      <c r="K428" t="s">
        <v>602</v>
      </c>
      <c r="L428">
        <v>1191</v>
      </c>
      <c r="N428">
        <v>1013</v>
      </c>
      <c r="O428" t="s">
        <v>593</v>
      </c>
      <c r="P428" t="s">
        <v>593</v>
      </c>
      <c r="Q428">
        <v>1</v>
      </c>
      <c r="W428">
        <v>0</v>
      </c>
      <c r="X428">
        <v>-1417349443</v>
      </c>
      <c r="Y428">
        <f t="shared" si="127"/>
        <v>0.02</v>
      </c>
      <c r="AA428">
        <v>0</v>
      </c>
      <c r="AB428">
        <v>0</v>
      </c>
      <c r="AC428">
        <v>0</v>
      </c>
      <c r="AD428">
        <v>0</v>
      </c>
      <c r="AE428">
        <v>0</v>
      </c>
      <c r="AF428">
        <v>0</v>
      </c>
      <c r="AG428">
        <v>0</v>
      </c>
      <c r="AH428">
        <v>0</v>
      </c>
      <c r="AI428">
        <v>1</v>
      </c>
      <c r="AJ428">
        <v>1</v>
      </c>
      <c r="AK428">
        <v>1</v>
      </c>
      <c r="AL428">
        <v>1</v>
      </c>
      <c r="AM428">
        <v>-2</v>
      </c>
      <c r="AN428">
        <v>0</v>
      </c>
      <c r="AO428">
        <v>0</v>
      </c>
      <c r="AP428">
        <v>1</v>
      </c>
      <c r="AQ428">
        <v>1</v>
      </c>
      <c r="AR428">
        <v>0</v>
      </c>
      <c r="AS428" t="s">
        <v>3</v>
      </c>
      <c r="AT428">
        <v>0.02</v>
      </c>
      <c r="AU428" t="s">
        <v>3</v>
      </c>
      <c r="AV428">
        <v>2</v>
      </c>
      <c r="AW428">
        <v>2</v>
      </c>
      <c r="AX428">
        <v>85061517</v>
      </c>
      <c r="AY428">
        <v>1</v>
      </c>
      <c r="AZ428">
        <v>0</v>
      </c>
      <c r="BA428">
        <v>428</v>
      </c>
      <c r="BB428">
        <v>1</v>
      </c>
      <c r="BC428">
        <v>0</v>
      </c>
      <c r="BD428">
        <v>0</v>
      </c>
      <c r="BE428">
        <v>0</v>
      </c>
      <c r="BF428">
        <v>0</v>
      </c>
      <c r="BG428">
        <v>0</v>
      </c>
      <c r="BH428">
        <v>0</v>
      </c>
      <c r="BI428">
        <v>0</v>
      </c>
      <c r="BJ428">
        <v>0</v>
      </c>
      <c r="BK428">
        <v>0</v>
      </c>
      <c r="BL428">
        <v>0</v>
      </c>
      <c r="BM428">
        <v>0</v>
      </c>
      <c r="BN428">
        <v>0</v>
      </c>
      <c r="BO428">
        <v>0</v>
      </c>
      <c r="BP428">
        <v>0</v>
      </c>
      <c r="BQ428">
        <v>0</v>
      </c>
      <c r="BR428">
        <v>0</v>
      </c>
      <c r="BS428">
        <v>0</v>
      </c>
      <c r="BT428">
        <v>0</v>
      </c>
      <c r="BU428">
        <v>0</v>
      </c>
      <c r="BV428">
        <v>0</v>
      </c>
      <c r="BW428">
        <v>0</v>
      </c>
      <c r="CV428">
        <v>0</v>
      </c>
      <c r="CW428">
        <v>0</v>
      </c>
      <c r="CX428">
        <f>ROUND(Y428*Source!I216,7)</f>
        <v>0</v>
      </c>
      <c r="CY428">
        <f>AD428</f>
        <v>0</v>
      </c>
      <c r="CZ428">
        <f>AH428</f>
        <v>0</v>
      </c>
      <c r="DA428">
        <f>AL428</f>
        <v>1</v>
      </c>
      <c r="DB428">
        <f t="shared" si="128"/>
        <v>0</v>
      </c>
      <c r="DC428">
        <f t="shared" si="129"/>
        <v>0</v>
      </c>
      <c r="DD428" t="s">
        <v>3</v>
      </c>
      <c r="DE428" t="s">
        <v>3</v>
      </c>
      <c r="DF428">
        <f t="shared" si="150"/>
        <v>0</v>
      </c>
      <c r="DG428">
        <f t="shared" si="149"/>
        <v>0</v>
      </c>
      <c r="DH428">
        <f t="shared" si="130"/>
        <v>0</v>
      </c>
      <c r="DI428">
        <f t="shared" si="131"/>
        <v>0</v>
      </c>
      <c r="DJ428">
        <f>DI428</f>
        <v>0</v>
      </c>
      <c r="DK428">
        <v>0</v>
      </c>
      <c r="DL428" t="s">
        <v>3</v>
      </c>
      <c r="DM428">
        <v>0</v>
      </c>
      <c r="DN428" t="s">
        <v>3</v>
      </c>
      <c r="DO428">
        <v>0</v>
      </c>
    </row>
    <row r="429" spans="1:119" x14ac:dyDescent="0.2">
      <c r="A429">
        <f>ROW(Source!A216)</f>
        <v>216</v>
      </c>
      <c r="B429">
        <v>85057682</v>
      </c>
      <c r="C429">
        <v>85061496</v>
      </c>
      <c r="D429">
        <v>77430988</v>
      </c>
      <c r="E429">
        <v>1</v>
      </c>
      <c r="F429">
        <v>1</v>
      </c>
      <c r="G429">
        <v>1</v>
      </c>
      <c r="H429">
        <v>2</v>
      </c>
      <c r="I429" t="s">
        <v>621</v>
      </c>
      <c r="J429" t="s">
        <v>622</v>
      </c>
      <c r="K429" t="s">
        <v>623</v>
      </c>
      <c r="L429">
        <v>1368</v>
      </c>
      <c r="N429">
        <v>1011</v>
      </c>
      <c r="O429" t="s">
        <v>606</v>
      </c>
      <c r="P429" t="s">
        <v>606</v>
      </c>
      <c r="Q429">
        <v>1</v>
      </c>
      <c r="W429">
        <v>0</v>
      </c>
      <c r="X429">
        <v>-468861091</v>
      </c>
      <c r="Y429">
        <f t="shared" si="127"/>
        <v>0.01</v>
      </c>
      <c r="AA429">
        <v>0</v>
      </c>
      <c r="AB429">
        <v>1626.29</v>
      </c>
      <c r="AC429">
        <v>1090.46</v>
      </c>
      <c r="AD429">
        <v>0</v>
      </c>
      <c r="AE429">
        <v>0</v>
      </c>
      <c r="AF429">
        <v>1626.29</v>
      </c>
      <c r="AG429">
        <v>1090.46</v>
      </c>
      <c r="AH429">
        <v>0</v>
      </c>
      <c r="AI429">
        <v>1</v>
      </c>
      <c r="AJ429">
        <v>1</v>
      </c>
      <c r="AK429">
        <v>1</v>
      </c>
      <c r="AL429">
        <v>1</v>
      </c>
      <c r="AM429">
        <v>-2</v>
      </c>
      <c r="AN429">
        <v>0</v>
      </c>
      <c r="AO429">
        <v>0</v>
      </c>
      <c r="AP429">
        <v>1</v>
      </c>
      <c r="AQ429">
        <v>1</v>
      </c>
      <c r="AR429">
        <v>0</v>
      </c>
      <c r="AS429" t="s">
        <v>3</v>
      </c>
      <c r="AT429">
        <v>0.01</v>
      </c>
      <c r="AU429" t="s">
        <v>3</v>
      </c>
      <c r="AV429">
        <v>1</v>
      </c>
      <c r="AW429">
        <v>2</v>
      </c>
      <c r="AX429">
        <v>85061518</v>
      </c>
      <c r="AY429">
        <v>1</v>
      </c>
      <c r="AZ429">
        <v>0</v>
      </c>
      <c r="BA429">
        <v>429</v>
      </c>
      <c r="BB429">
        <v>1</v>
      </c>
      <c r="BC429">
        <v>0</v>
      </c>
      <c r="BD429">
        <v>0</v>
      </c>
      <c r="BE429">
        <v>0</v>
      </c>
      <c r="BF429">
        <v>0</v>
      </c>
      <c r="BG429">
        <v>0</v>
      </c>
      <c r="BH429">
        <v>0</v>
      </c>
      <c r="BI429">
        <v>0</v>
      </c>
      <c r="BJ429">
        <v>0</v>
      </c>
      <c r="BK429">
        <v>16.262899999999998</v>
      </c>
      <c r="BL429">
        <v>10.9046</v>
      </c>
      <c r="BM429">
        <v>0</v>
      </c>
      <c r="BN429">
        <v>0</v>
      </c>
      <c r="BO429">
        <v>0.01</v>
      </c>
      <c r="BP429">
        <v>1</v>
      </c>
      <c r="BQ429">
        <v>0</v>
      </c>
      <c r="BR429">
        <v>16.262899999999998</v>
      </c>
      <c r="BS429">
        <v>10.9046</v>
      </c>
      <c r="BT429">
        <v>0</v>
      </c>
      <c r="BU429">
        <v>0</v>
      </c>
      <c r="BV429">
        <v>0.01</v>
      </c>
      <c r="BW429">
        <v>1</v>
      </c>
      <c r="CV429">
        <v>0</v>
      </c>
      <c r="CW429">
        <f>ROUND(Y429*Source!I216*DO429,7)</f>
        <v>0</v>
      </c>
      <c r="CX429">
        <f>ROUND(Y429*Source!I216,7)</f>
        <v>0</v>
      </c>
      <c r="CY429">
        <f>AB429</f>
        <v>1626.29</v>
      </c>
      <c r="CZ429">
        <f>AF429</f>
        <v>1626.29</v>
      </c>
      <c r="DA429">
        <f>AJ429</f>
        <v>1</v>
      </c>
      <c r="DB429">
        <f t="shared" si="128"/>
        <v>16.260000000000002</v>
      </c>
      <c r="DC429">
        <f t="shared" si="129"/>
        <v>10.9</v>
      </c>
      <c r="DD429" t="s">
        <v>3</v>
      </c>
      <c r="DE429" t="s">
        <v>3</v>
      </c>
      <c r="DF429">
        <f t="shared" si="150"/>
        <v>0</v>
      </c>
      <c r="DG429">
        <f t="shared" si="149"/>
        <v>0</v>
      </c>
      <c r="DH429">
        <f t="shared" si="130"/>
        <v>0</v>
      </c>
      <c r="DI429">
        <f t="shared" si="131"/>
        <v>0</v>
      </c>
      <c r="DJ429">
        <f>DG429+DH429</f>
        <v>0</v>
      </c>
      <c r="DK429">
        <v>1</v>
      </c>
      <c r="DL429" t="s">
        <v>607</v>
      </c>
      <c r="DM429">
        <v>6</v>
      </c>
      <c r="DN429" t="s">
        <v>593</v>
      </c>
      <c r="DO429">
        <v>1</v>
      </c>
    </row>
    <row r="430" spans="1:119" x14ac:dyDescent="0.2">
      <c r="A430">
        <f>ROW(Source!A216)</f>
        <v>216</v>
      </c>
      <c r="B430">
        <v>85057682</v>
      </c>
      <c r="C430">
        <v>85061496</v>
      </c>
      <c r="D430">
        <v>77431879</v>
      </c>
      <c r="E430">
        <v>1</v>
      </c>
      <c r="F430">
        <v>1</v>
      </c>
      <c r="G430">
        <v>1</v>
      </c>
      <c r="H430">
        <v>2</v>
      </c>
      <c r="I430" t="s">
        <v>634</v>
      </c>
      <c r="J430" t="s">
        <v>635</v>
      </c>
      <c r="K430" t="s">
        <v>636</v>
      </c>
      <c r="L430">
        <v>1368</v>
      </c>
      <c r="N430">
        <v>1011</v>
      </c>
      <c r="O430" t="s">
        <v>606</v>
      </c>
      <c r="P430" t="s">
        <v>606</v>
      </c>
      <c r="Q430">
        <v>1</v>
      </c>
      <c r="W430">
        <v>0</v>
      </c>
      <c r="X430">
        <v>-1152394969</v>
      </c>
      <c r="Y430">
        <f t="shared" si="127"/>
        <v>0.01</v>
      </c>
      <c r="AA430">
        <v>0</v>
      </c>
      <c r="AB430">
        <v>641.70000000000005</v>
      </c>
      <c r="AC430">
        <v>811.79</v>
      </c>
      <c r="AD430">
        <v>0</v>
      </c>
      <c r="AE430">
        <v>0</v>
      </c>
      <c r="AF430">
        <v>641.70000000000005</v>
      </c>
      <c r="AG430">
        <v>811.79</v>
      </c>
      <c r="AH430">
        <v>0</v>
      </c>
      <c r="AI430">
        <v>1</v>
      </c>
      <c r="AJ430">
        <v>1</v>
      </c>
      <c r="AK430">
        <v>1</v>
      </c>
      <c r="AL430">
        <v>1</v>
      </c>
      <c r="AM430">
        <v>-2</v>
      </c>
      <c r="AN430">
        <v>0</v>
      </c>
      <c r="AO430">
        <v>0</v>
      </c>
      <c r="AP430">
        <v>1</v>
      </c>
      <c r="AQ430">
        <v>1</v>
      </c>
      <c r="AR430">
        <v>0</v>
      </c>
      <c r="AS430" t="s">
        <v>3</v>
      </c>
      <c r="AT430">
        <v>0.01</v>
      </c>
      <c r="AU430" t="s">
        <v>3</v>
      </c>
      <c r="AV430">
        <v>1</v>
      </c>
      <c r="AW430">
        <v>2</v>
      </c>
      <c r="AX430">
        <v>85061519</v>
      </c>
      <c r="AY430">
        <v>1</v>
      </c>
      <c r="AZ430">
        <v>0</v>
      </c>
      <c r="BA430">
        <v>430</v>
      </c>
      <c r="BB430">
        <v>1</v>
      </c>
      <c r="BC430">
        <v>0</v>
      </c>
      <c r="BD430">
        <v>0</v>
      </c>
      <c r="BE430">
        <v>0</v>
      </c>
      <c r="BF430">
        <v>0</v>
      </c>
      <c r="BG430">
        <v>0</v>
      </c>
      <c r="BH430">
        <v>0</v>
      </c>
      <c r="BI430">
        <v>0</v>
      </c>
      <c r="BJ430">
        <v>0</v>
      </c>
      <c r="BK430">
        <v>6.4170000000000007</v>
      </c>
      <c r="BL430">
        <v>8.1179000000000006</v>
      </c>
      <c r="BM430">
        <v>0</v>
      </c>
      <c r="BN430">
        <v>0</v>
      </c>
      <c r="BO430">
        <v>0.01</v>
      </c>
      <c r="BP430">
        <v>1</v>
      </c>
      <c r="BQ430">
        <v>0</v>
      </c>
      <c r="BR430">
        <v>6.4170000000000007</v>
      </c>
      <c r="BS430">
        <v>8.1179000000000006</v>
      </c>
      <c r="BT430">
        <v>0</v>
      </c>
      <c r="BU430">
        <v>0</v>
      </c>
      <c r="BV430">
        <v>0.01</v>
      </c>
      <c r="BW430">
        <v>1</v>
      </c>
      <c r="CV430">
        <v>0</v>
      </c>
      <c r="CW430">
        <f>ROUND(Y430*Source!I216*DO430,7)</f>
        <v>0</v>
      </c>
      <c r="CX430">
        <f>ROUND(Y430*Source!I216,7)</f>
        <v>0</v>
      </c>
      <c r="CY430">
        <f>AB430</f>
        <v>641.70000000000005</v>
      </c>
      <c r="CZ430">
        <f>AF430</f>
        <v>641.70000000000005</v>
      </c>
      <c r="DA430">
        <f>AJ430</f>
        <v>1</v>
      </c>
      <c r="DB430">
        <f t="shared" si="128"/>
        <v>6.42</v>
      </c>
      <c r="DC430">
        <f t="shared" si="129"/>
        <v>8.1199999999999992</v>
      </c>
      <c r="DD430" t="s">
        <v>3</v>
      </c>
      <c r="DE430" t="s">
        <v>3</v>
      </c>
      <c r="DF430">
        <f t="shared" si="150"/>
        <v>0</v>
      </c>
      <c r="DG430">
        <f t="shared" si="149"/>
        <v>0</v>
      </c>
      <c r="DH430">
        <f t="shared" si="130"/>
        <v>0</v>
      </c>
      <c r="DI430">
        <f t="shared" si="131"/>
        <v>0</v>
      </c>
      <c r="DJ430">
        <f>DG430+DH430</f>
        <v>0</v>
      </c>
      <c r="DK430">
        <v>1</v>
      </c>
      <c r="DL430" t="s">
        <v>630</v>
      </c>
      <c r="DM430">
        <v>4</v>
      </c>
      <c r="DN430" t="s">
        <v>593</v>
      </c>
      <c r="DO430">
        <v>1</v>
      </c>
    </row>
    <row r="431" spans="1:119" x14ac:dyDescent="0.2">
      <c r="A431">
        <f>ROW(Source!A216)</f>
        <v>216</v>
      </c>
      <c r="B431">
        <v>85057682</v>
      </c>
      <c r="C431">
        <v>85061496</v>
      </c>
      <c r="D431">
        <v>77432074</v>
      </c>
      <c r="E431">
        <v>1</v>
      </c>
      <c r="F431">
        <v>1</v>
      </c>
      <c r="G431">
        <v>1</v>
      </c>
      <c r="H431">
        <v>2</v>
      </c>
      <c r="I431" t="s">
        <v>663</v>
      </c>
      <c r="J431" t="s">
        <v>664</v>
      </c>
      <c r="K431" t="s">
        <v>665</v>
      </c>
      <c r="L431">
        <v>1368</v>
      </c>
      <c r="N431">
        <v>1011</v>
      </c>
      <c r="O431" t="s">
        <v>606</v>
      </c>
      <c r="P431" t="s">
        <v>606</v>
      </c>
      <c r="Q431">
        <v>1</v>
      </c>
      <c r="W431">
        <v>0</v>
      </c>
      <c r="X431">
        <v>-334821386</v>
      </c>
      <c r="Y431">
        <f t="shared" si="127"/>
        <v>0.108</v>
      </c>
      <c r="AA431">
        <v>0</v>
      </c>
      <c r="AB431">
        <v>34.61</v>
      </c>
      <c r="AC431">
        <v>0</v>
      </c>
      <c r="AD431">
        <v>0</v>
      </c>
      <c r="AE431">
        <v>0</v>
      </c>
      <c r="AF431">
        <v>34.61</v>
      </c>
      <c r="AG431">
        <v>0</v>
      </c>
      <c r="AH431">
        <v>0</v>
      </c>
      <c r="AI431">
        <v>1</v>
      </c>
      <c r="AJ431">
        <v>1</v>
      </c>
      <c r="AK431">
        <v>1</v>
      </c>
      <c r="AL431">
        <v>1</v>
      </c>
      <c r="AM431">
        <v>-2</v>
      </c>
      <c r="AN431">
        <v>0</v>
      </c>
      <c r="AO431">
        <v>0</v>
      </c>
      <c r="AP431">
        <v>1</v>
      </c>
      <c r="AQ431">
        <v>1</v>
      </c>
      <c r="AR431">
        <v>0</v>
      </c>
      <c r="AS431" t="s">
        <v>3</v>
      </c>
      <c r="AT431">
        <v>0.108</v>
      </c>
      <c r="AU431" t="s">
        <v>3</v>
      </c>
      <c r="AV431">
        <v>1</v>
      </c>
      <c r="AW431">
        <v>2</v>
      </c>
      <c r="AX431">
        <v>85061520</v>
      </c>
      <c r="AY431">
        <v>1</v>
      </c>
      <c r="AZ431">
        <v>0</v>
      </c>
      <c r="BA431">
        <v>431</v>
      </c>
      <c r="BB431">
        <v>1</v>
      </c>
      <c r="BC431">
        <v>0</v>
      </c>
      <c r="BD431">
        <v>0</v>
      </c>
      <c r="BE431">
        <v>0</v>
      </c>
      <c r="BF431">
        <v>0</v>
      </c>
      <c r="BG431">
        <v>0</v>
      </c>
      <c r="BH431">
        <v>0</v>
      </c>
      <c r="BI431">
        <v>0</v>
      </c>
      <c r="BJ431">
        <v>0</v>
      </c>
      <c r="BK431">
        <v>3.7378800000000001</v>
      </c>
      <c r="BL431">
        <v>0</v>
      </c>
      <c r="BM431">
        <v>0</v>
      </c>
      <c r="BN431">
        <v>0</v>
      </c>
      <c r="BO431">
        <v>0</v>
      </c>
      <c r="BP431">
        <v>1</v>
      </c>
      <c r="BQ431">
        <v>0</v>
      </c>
      <c r="BR431">
        <v>3.7378800000000001</v>
      </c>
      <c r="BS431">
        <v>0</v>
      </c>
      <c r="BT431">
        <v>0</v>
      </c>
      <c r="BU431">
        <v>0</v>
      </c>
      <c r="BV431">
        <v>0</v>
      </c>
      <c r="BW431">
        <v>1</v>
      </c>
      <c r="CV431">
        <v>0</v>
      </c>
      <c r="CW431">
        <f>ROUND(Y431*Source!I216*DO431,7)</f>
        <v>0</v>
      </c>
      <c r="CX431">
        <f>ROUND(Y431*Source!I216,7)</f>
        <v>0</v>
      </c>
      <c r="CY431">
        <f>AB431</f>
        <v>34.61</v>
      </c>
      <c r="CZ431">
        <f>AF431</f>
        <v>34.61</v>
      </c>
      <c r="DA431">
        <f>AJ431</f>
        <v>1</v>
      </c>
      <c r="DB431">
        <f t="shared" si="128"/>
        <v>3.74</v>
      </c>
      <c r="DC431">
        <f t="shared" si="129"/>
        <v>0</v>
      </c>
      <c r="DD431" t="s">
        <v>3</v>
      </c>
      <c r="DE431" t="s">
        <v>3</v>
      </c>
      <c r="DF431">
        <f t="shared" si="150"/>
        <v>0</v>
      </c>
      <c r="DG431">
        <f t="shared" si="149"/>
        <v>0</v>
      </c>
      <c r="DH431">
        <f t="shared" si="130"/>
        <v>0</v>
      </c>
      <c r="DI431">
        <f t="shared" si="131"/>
        <v>0</v>
      </c>
      <c r="DJ431">
        <f>DG431+DH431</f>
        <v>0</v>
      </c>
      <c r="DK431">
        <v>1</v>
      </c>
      <c r="DL431" t="s">
        <v>3</v>
      </c>
      <c r="DM431">
        <v>0</v>
      </c>
      <c r="DN431" t="s">
        <v>3</v>
      </c>
      <c r="DO431">
        <v>0</v>
      </c>
    </row>
    <row r="432" spans="1:119" x14ac:dyDescent="0.2">
      <c r="A432">
        <f>ROW(Source!A216)</f>
        <v>216</v>
      </c>
      <c r="B432">
        <v>85057682</v>
      </c>
      <c r="C432">
        <v>85061496</v>
      </c>
      <c r="D432">
        <v>77432509</v>
      </c>
      <c r="E432">
        <v>1</v>
      </c>
      <c r="F432">
        <v>1</v>
      </c>
      <c r="G432">
        <v>1</v>
      </c>
      <c r="H432">
        <v>2</v>
      </c>
      <c r="I432" t="s">
        <v>726</v>
      </c>
      <c r="J432" t="s">
        <v>727</v>
      </c>
      <c r="K432" t="s">
        <v>728</v>
      </c>
      <c r="L432">
        <v>1368</v>
      </c>
      <c r="N432">
        <v>1011</v>
      </c>
      <c r="O432" t="s">
        <v>606</v>
      </c>
      <c r="P432" t="s">
        <v>606</v>
      </c>
      <c r="Q432">
        <v>1</v>
      </c>
      <c r="W432">
        <v>0</v>
      </c>
      <c r="X432">
        <v>-685414241</v>
      </c>
      <c r="Y432">
        <f t="shared" si="127"/>
        <v>0.19800000000000001</v>
      </c>
      <c r="AA432">
        <v>0</v>
      </c>
      <c r="AB432">
        <v>15.84</v>
      </c>
      <c r="AC432">
        <v>0</v>
      </c>
      <c r="AD432">
        <v>0</v>
      </c>
      <c r="AE432">
        <v>0</v>
      </c>
      <c r="AF432">
        <v>15.84</v>
      </c>
      <c r="AG432">
        <v>0</v>
      </c>
      <c r="AH432">
        <v>0</v>
      </c>
      <c r="AI432">
        <v>1</v>
      </c>
      <c r="AJ432">
        <v>1</v>
      </c>
      <c r="AK432">
        <v>1</v>
      </c>
      <c r="AL432">
        <v>1</v>
      </c>
      <c r="AM432">
        <v>-2</v>
      </c>
      <c r="AN432">
        <v>0</v>
      </c>
      <c r="AO432">
        <v>0</v>
      </c>
      <c r="AP432">
        <v>1</v>
      </c>
      <c r="AQ432">
        <v>1</v>
      </c>
      <c r="AR432">
        <v>0</v>
      </c>
      <c r="AS432" t="s">
        <v>3</v>
      </c>
      <c r="AT432">
        <v>0.19800000000000001</v>
      </c>
      <c r="AU432" t="s">
        <v>3</v>
      </c>
      <c r="AV432">
        <v>1</v>
      </c>
      <c r="AW432">
        <v>2</v>
      </c>
      <c r="AX432">
        <v>85061521</v>
      </c>
      <c r="AY432">
        <v>1</v>
      </c>
      <c r="AZ432">
        <v>0</v>
      </c>
      <c r="BA432">
        <v>432</v>
      </c>
      <c r="BB432">
        <v>1</v>
      </c>
      <c r="BC432">
        <v>0</v>
      </c>
      <c r="BD432">
        <v>0</v>
      </c>
      <c r="BE432">
        <v>0</v>
      </c>
      <c r="BF432">
        <v>0</v>
      </c>
      <c r="BG432">
        <v>0</v>
      </c>
      <c r="BH432">
        <v>0</v>
      </c>
      <c r="BI432">
        <v>0</v>
      </c>
      <c r="BJ432">
        <v>0</v>
      </c>
      <c r="BK432">
        <v>3.13632</v>
      </c>
      <c r="BL432">
        <v>0</v>
      </c>
      <c r="BM432">
        <v>0</v>
      </c>
      <c r="BN432">
        <v>0</v>
      </c>
      <c r="BO432">
        <v>0</v>
      </c>
      <c r="BP432">
        <v>1</v>
      </c>
      <c r="BQ432">
        <v>0</v>
      </c>
      <c r="BR432">
        <v>3.13632</v>
      </c>
      <c r="BS432">
        <v>0</v>
      </c>
      <c r="BT432">
        <v>0</v>
      </c>
      <c r="BU432">
        <v>0</v>
      </c>
      <c r="BV432">
        <v>0</v>
      </c>
      <c r="BW432">
        <v>1</v>
      </c>
      <c r="CV432">
        <v>0</v>
      </c>
      <c r="CW432">
        <f>ROUND(Y432*Source!I216*DO432,7)</f>
        <v>0</v>
      </c>
      <c r="CX432">
        <f>ROUND(Y432*Source!I216,7)</f>
        <v>0</v>
      </c>
      <c r="CY432">
        <f>AB432</f>
        <v>15.84</v>
      </c>
      <c r="CZ432">
        <f>AF432</f>
        <v>15.84</v>
      </c>
      <c r="DA432">
        <f>AJ432</f>
        <v>1</v>
      </c>
      <c r="DB432">
        <f t="shared" si="128"/>
        <v>3.14</v>
      </c>
      <c r="DC432">
        <f t="shared" si="129"/>
        <v>0</v>
      </c>
      <c r="DD432" t="s">
        <v>3</v>
      </c>
      <c r="DE432" t="s">
        <v>3</v>
      </c>
      <c r="DF432">
        <f t="shared" si="150"/>
        <v>0</v>
      </c>
      <c r="DG432">
        <f t="shared" si="149"/>
        <v>0</v>
      </c>
      <c r="DH432">
        <f t="shared" si="130"/>
        <v>0</v>
      </c>
      <c r="DI432">
        <f t="shared" si="131"/>
        <v>0</v>
      </c>
      <c r="DJ432">
        <f>DG432+DH432</f>
        <v>0</v>
      </c>
      <c r="DK432">
        <v>1</v>
      </c>
      <c r="DL432" t="s">
        <v>3</v>
      </c>
      <c r="DM432">
        <v>0</v>
      </c>
      <c r="DN432" t="s">
        <v>3</v>
      </c>
      <c r="DO432">
        <v>0</v>
      </c>
    </row>
    <row r="433" spans="1:119" x14ac:dyDescent="0.2">
      <c r="A433">
        <f>ROW(Source!A216)</f>
        <v>216</v>
      </c>
      <c r="B433">
        <v>85057682</v>
      </c>
      <c r="C433">
        <v>85061496</v>
      </c>
      <c r="D433">
        <v>77375881</v>
      </c>
      <c r="E433">
        <v>1</v>
      </c>
      <c r="F433">
        <v>1</v>
      </c>
      <c r="G433">
        <v>1</v>
      </c>
      <c r="H433">
        <v>3</v>
      </c>
      <c r="I433" t="s">
        <v>729</v>
      </c>
      <c r="J433" t="s">
        <v>730</v>
      </c>
      <c r="K433" t="s">
        <v>731</v>
      </c>
      <c r="L433">
        <v>1346</v>
      </c>
      <c r="N433">
        <v>1009</v>
      </c>
      <c r="O433" t="s">
        <v>86</v>
      </c>
      <c r="P433" t="s">
        <v>86</v>
      </c>
      <c r="Q433">
        <v>1</v>
      </c>
      <c r="W433">
        <v>0</v>
      </c>
      <c r="X433">
        <v>-1157339123</v>
      </c>
      <c r="Y433">
        <f t="shared" si="127"/>
        <v>0</v>
      </c>
      <c r="AA433">
        <v>240.06</v>
      </c>
      <c r="AB433">
        <v>0</v>
      </c>
      <c r="AC433">
        <v>0</v>
      </c>
      <c r="AD433">
        <v>0</v>
      </c>
      <c r="AE433">
        <v>150.04</v>
      </c>
      <c r="AF433">
        <v>0</v>
      </c>
      <c r="AG433">
        <v>0</v>
      </c>
      <c r="AH433">
        <v>0</v>
      </c>
      <c r="AI433">
        <v>1.6</v>
      </c>
      <c r="AJ433">
        <v>1</v>
      </c>
      <c r="AK433">
        <v>1</v>
      </c>
      <c r="AL433">
        <v>1</v>
      </c>
      <c r="AM433">
        <v>2</v>
      </c>
      <c r="AN433">
        <v>0</v>
      </c>
      <c r="AO433">
        <v>0</v>
      </c>
      <c r="AP433">
        <v>1</v>
      </c>
      <c r="AQ433">
        <v>1</v>
      </c>
      <c r="AR433">
        <v>0</v>
      </c>
      <c r="AS433" t="s">
        <v>3</v>
      </c>
      <c r="AT433">
        <v>0</v>
      </c>
      <c r="AU433" t="s">
        <v>3</v>
      </c>
      <c r="AV433">
        <v>0</v>
      </c>
      <c r="AW433">
        <v>2</v>
      </c>
      <c r="AX433">
        <v>85061522</v>
      </c>
      <c r="AY433">
        <v>1</v>
      </c>
      <c r="AZ433">
        <v>6144</v>
      </c>
      <c r="BA433">
        <v>433</v>
      </c>
      <c r="BB433">
        <v>1</v>
      </c>
      <c r="BC433">
        <v>0</v>
      </c>
      <c r="BD433">
        <v>0</v>
      </c>
      <c r="BE433">
        <v>0</v>
      </c>
      <c r="BF433">
        <v>0</v>
      </c>
      <c r="BG433">
        <v>0</v>
      </c>
      <c r="BH433">
        <v>0</v>
      </c>
      <c r="BI433">
        <v>0</v>
      </c>
      <c r="BJ433">
        <v>0</v>
      </c>
      <c r="BK433">
        <v>0</v>
      </c>
      <c r="BL433">
        <v>0</v>
      </c>
      <c r="BM433">
        <v>0</v>
      </c>
      <c r="BN433">
        <v>0</v>
      </c>
      <c r="BO433">
        <v>0</v>
      </c>
      <c r="BP433">
        <v>0</v>
      </c>
      <c r="BQ433">
        <v>0</v>
      </c>
      <c r="BR433">
        <v>0</v>
      </c>
      <c r="BS433">
        <v>0</v>
      </c>
      <c r="BT433">
        <v>0</v>
      </c>
      <c r="BU433">
        <v>0</v>
      </c>
      <c r="BV433">
        <v>0</v>
      </c>
      <c r="BW433">
        <v>0</v>
      </c>
      <c r="CV433">
        <v>0</v>
      </c>
      <c r="CW433">
        <v>0</v>
      </c>
      <c r="CX433">
        <f>ROUND(Y433*Source!I216,7)</f>
        <v>0</v>
      </c>
      <c r="CY433">
        <f t="shared" ref="CY433:CY445" si="151">AA433</f>
        <v>240.06</v>
      </c>
      <c r="CZ433">
        <f t="shared" ref="CZ433:CZ445" si="152">AE433</f>
        <v>150.04</v>
      </c>
      <c r="DA433">
        <f t="shared" ref="DA433:DA445" si="153">AI433</f>
        <v>1.6</v>
      </c>
      <c r="DB433">
        <f t="shared" si="128"/>
        <v>0</v>
      </c>
      <c r="DC433">
        <f t="shared" si="129"/>
        <v>0</v>
      </c>
      <c r="DD433" t="s">
        <v>3</v>
      </c>
      <c r="DE433" t="s">
        <v>3</v>
      </c>
      <c r="DF433">
        <f>ROUND(ROUND(AE433*AI433,2)*CX433,2)</f>
        <v>0</v>
      </c>
      <c r="DG433">
        <f t="shared" si="149"/>
        <v>0</v>
      </c>
      <c r="DH433">
        <f t="shared" si="130"/>
        <v>0</v>
      </c>
      <c r="DI433">
        <f t="shared" si="131"/>
        <v>0</v>
      </c>
      <c r="DJ433">
        <f t="shared" ref="DJ433:DJ445" si="154">DF433</f>
        <v>0</v>
      </c>
      <c r="DK433">
        <v>0</v>
      </c>
      <c r="DL433" t="s">
        <v>3</v>
      </c>
      <c r="DM433">
        <v>0</v>
      </c>
      <c r="DN433" t="s">
        <v>3</v>
      </c>
      <c r="DO433">
        <v>0</v>
      </c>
    </row>
    <row r="434" spans="1:119" x14ac:dyDescent="0.2">
      <c r="A434">
        <f>ROW(Source!A216)</f>
        <v>216</v>
      </c>
      <c r="B434">
        <v>85057682</v>
      </c>
      <c r="C434">
        <v>85061496</v>
      </c>
      <c r="D434">
        <v>77378054</v>
      </c>
      <c r="E434">
        <v>1</v>
      </c>
      <c r="F434">
        <v>1</v>
      </c>
      <c r="G434">
        <v>1</v>
      </c>
      <c r="H434">
        <v>3</v>
      </c>
      <c r="I434" t="s">
        <v>732</v>
      </c>
      <c r="J434" t="s">
        <v>733</v>
      </c>
      <c r="K434" t="s">
        <v>734</v>
      </c>
      <c r="L434">
        <v>1346</v>
      </c>
      <c r="N434">
        <v>1009</v>
      </c>
      <c r="O434" t="s">
        <v>86</v>
      </c>
      <c r="P434" t="s">
        <v>86</v>
      </c>
      <c r="Q434">
        <v>1</v>
      </c>
      <c r="W434">
        <v>0</v>
      </c>
      <c r="X434">
        <v>-1566248661</v>
      </c>
      <c r="Y434">
        <f t="shared" si="127"/>
        <v>0</v>
      </c>
      <c r="AA434">
        <v>164.89</v>
      </c>
      <c r="AB434">
        <v>0</v>
      </c>
      <c r="AC434">
        <v>0</v>
      </c>
      <c r="AD434">
        <v>0</v>
      </c>
      <c r="AE434">
        <v>187.38</v>
      </c>
      <c r="AF434">
        <v>0</v>
      </c>
      <c r="AG434">
        <v>0</v>
      </c>
      <c r="AH434">
        <v>0</v>
      </c>
      <c r="AI434">
        <v>0.88</v>
      </c>
      <c r="AJ434">
        <v>1</v>
      </c>
      <c r="AK434">
        <v>1</v>
      </c>
      <c r="AL434">
        <v>1</v>
      </c>
      <c r="AM434">
        <v>2</v>
      </c>
      <c r="AN434">
        <v>0</v>
      </c>
      <c r="AO434">
        <v>0</v>
      </c>
      <c r="AP434">
        <v>1</v>
      </c>
      <c r="AQ434">
        <v>1</v>
      </c>
      <c r="AR434">
        <v>0</v>
      </c>
      <c r="AS434" t="s">
        <v>3</v>
      </c>
      <c r="AT434">
        <v>0</v>
      </c>
      <c r="AU434" t="s">
        <v>3</v>
      </c>
      <c r="AV434">
        <v>0</v>
      </c>
      <c r="AW434">
        <v>2</v>
      </c>
      <c r="AX434">
        <v>85061523</v>
      </c>
      <c r="AY434">
        <v>1</v>
      </c>
      <c r="AZ434">
        <v>6144</v>
      </c>
      <c r="BA434">
        <v>434</v>
      </c>
      <c r="BB434">
        <v>1</v>
      </c>
      <c r="BC434">
        <v>0</v>
      </c>
      <c r="BD434">
        <v>0</v>
      </c>
      <c r="BE434">
        <v>0</v>
      </c>
      <c r="BF434">
        <v>0</v>
      </c>
      <c r="BG434">
        <v>0</v>
      </c>
      <c r="BH434">
        <v>0</v>
      </c>
      <c r="BI434">
        <v>0</v>
      </c>
      <c r="BJ434">
        <v>0</v>
      </c>
      <c r="BK434">
        <v>0</v>
      </c>
      <c r="BL434">
        <v>0</v>
      </c>
      <c r="BM434">
        <v>0</v>
      </c>
      <c r="BN434">
        <v>0</v>
      </c>
      <c r="BO434">
        <v>0</v>
      </c>
      <c r="BP434">
        <v>0</v>
      </c>
      <c r="BQ434">
        <v>0</v>
      </c>
      <c r="BR434">
        <v>0</v>
      </c>
      <c r="BS434">
        <v>0</v>
      </c>
      <c r="BT434">
        <v>0</v>
      </c>
      <c r="BU434">
        <v>0</v>
      </c>
      <c r="BV434">
        <v>0</v>
      </c>
      <c r="BW434">
        <v>0</v>
      </c>
      <c r="CV434">
        <v>0</v>
      </c>
      <c r="CW434">
        <v>0</v>
      </c>
      <c r="CX434">
        <f>ROUND(Y434*Source!I216,7)</f>
        <v>0</v>
      </c>
      <c r="CY434">
        <f t="shared" si="151"/>
        <v>164.89</v>
      </c>
      <c r="CZ434">
        <f t="shared" si="152"/>
        <v>187.38</v>
      </c>
      <c r="DA434">
        <f t="shared" si="153"/>
        <v>0.88</v>
      </c>
      <c r="DB434">
        <f t="shared" si="128"/>
        <v>0</v>
      </c>
      <c r="DC434">
        <f t="shared" si="129"/>
        <v>0</v>
      </c>
      <c r="DD434" t="s">
        <v>3</v>
      </c>
      <c r="DE434" t="s">
        <v>3</v>
      </c>
      <c r="DF434">
        <f>ROUND(ROUND(AE434*AI434,2)*CX434,2)</f>
        <v>0</v>
      </c>
      <c r="DG434">
        <f t="shared" si="149"/>
        <v>0</v>
      </c>
      <c r="DH434">
        <f t="shared" si="130"/>
        <v>0</v>
      </c>
      <c r="DI434">
        <f t="shared" si="131"/>
        <v>0</v>
      </c>
      <c r="DJ434">
        <f t="shared" si="154"/>
        <v>0</v>
      </c>
      <c r="DK434">
        <v>0</v>
      </c>
      <c r="DL434" t="s">
        <v>3</v>
      </c>
      <c r="DM434">
        <v>0</v>
      </c>
      <c r="DN434" t="s">
        <v>3</v>
      </c>
      <c r="DO434">
        <v>0</v>
      </c>
    </row>
    <row r="435" spans="1:119" x14ac:dyDescent="0.2">
      <c r="A435">
        <f>ROW(Source!A216)</f>
        <v>216</v>
      </c>
      <c r="B435">
        <v>85057682</v>
      </c>
      <c r="C435">
        <v>85061496</v>
      </c>
      <c r="D435">
        <v>77378078</v>
      </c>
      <c r="E435">
        <v>1</v>
      </c>
      <c r="F435">
        <v>1</v>
      </c>
      <c r="G435">
        <v>1</v>
      </c>
      <c r="H435">
        <v>3</v>
      </c>
      <c r="I435" t="s">
        <v>666</v>
      </c>
      <c r="J435" t="s">
        <v>667</v>
      </c>
      <c r="K435" t="s">
        <v>668</v>
      </c>
      <c r="L435">
        <v>1383</v>
      </c>
      <c r="N435">
        <v>1013</v>
      </c>
      <c r="O435" t="s">
        <v>669</v>
      </c>
      <c r="P435" t="s">
        <v>669</v>
      </c>
      <c r="Q435">
        <v>1</v>
      </c>
      <c r="W435">
        <v>0</v>
      </c>
      <c r="X435">
        <v>-2119218604</v>
      </c>
      <c r="Y435">
        <f t="shared" si="127"/>
        <v>2.0799999999999999E-2</v>
      </c>
      <c r="AA435">
        <v>7.32</v>
      </c>
      <c r="AB435">
        <v>0</v>
      </c>
      <c r="AC435">
        <v>0</v>
      </c>
      <c r="AD435">
        <v>0</v>
      </c>
      <c r="AE435">
        <v>7.32</v>
      </c>
      <c r="AF435">
        <v>0</v>
      </c>
      <c r="AG435">
        <v>0</v>
      </c>
      <c r="AH435">
        <v>0</v>
      </c>
      <c r="AI435">
        <v>1</v>
      </c>
      <c r="AJ435">
        <v>1</v>
      </c>
      <c r="AK435">
        <v>1</v>
      </c>
      <c r="AL435">
        <v>1</v>
      </c>
      <c r="AM435">
        <v>-2</v>
      </c>
      <c r="AN435">
        <v>0</v>
      </c>
      <c r="AO435">
        <v>0</v>
      </c>
      <c r="AP435">
        <v>1</v>
      </c>
      <c r="AQ435">
        <v>1</v>
      </c>
      <c r="AR435">
        <v>0</v>
      </c>
      <c r="AS435" t="s">
        <v>3</v>
      </c>
      <c r="AT435">
        <v>2.0799999999999999E-2</v>
      </c>
      <c r="AU435" t="s">
        <v>3</v>
      </c>
      <c r="AV435">
        <v>0</v>
      </c>
      <c r="AW435">
        <v>2</v>
      </c>
      <c r="AX435">
        <v>85061524</v>
      </c>
      <c r="AY435">
        <v>1</v>
      </c>
      <c r="AZ435">
        <v>0</v>
      </c>
      <c r="BA435">
        <v>435</v>
      </c>
      <c r="BB435">
        <v>1</v>
      </c>
      <c r="BC435">
        <v>0</v>
      </c>
      <c r="BD435">
        <v>0</v>
      </c>
      <c r="BE435">
        <v>0</v>
      </c>
      <c r="BF435">
        <v>0</v>
      </c>
      <c r="BG435">
        <v>0</v>
      </c>
      <c r="BH435">
        <v>0</v>
      </c>
      <c r="BI435">
        <v>0</v>
      </c>
      <c r="BJ435">
        <v>0.152256</v>
      </c>
      <c r="BK435">
        <v>0</v>
      </c>
      <c r="BL435">
        <v>0</v>
      </c>
      <c r="BM435">
        <v>0</v>
      </c>
      <c r="BN435">
        <v>0</v>
      </c>
      <c r="BO435">
        <v>0</v>
      </c>
      <c r="BP435">
        <v>1</v>
      </c>
      <c r="BQ435">
        <v>0.152256</v>
      </c>
      <c r="BR435">
        <v>0</v>
      </c>
      <c r="BS435">
        <v>0</v>
      </c>
      <c r="BT435">
        <v>0</v>
      </c>
      <c r="BU435">
        <v>0</v>
      </c>
      <c r="BV435">
        <v>0</v>
      </c>
      <c r="BW435">
        <v>1</v>
      </c>
      <c r="CV435">
        <v>0</v>
      </c>
      <c r="CW435">
        <v>0</v>
      </c>
      <c r="CX435">
        <f>ROUND(Y435*Source!I216,7)</f>
        <v>0</v>
      </c>
      <c r="CY435">
        <f t="shared" si="151"/>
        <v>7.32</v>
      </c>
      <c r="CZ435">
        <f t="shared" si="152"/>
        <v>7.32</v>
      </c>
      <c r="DA435">
        <f t="shared" si="153"/>
        <v>1</v>
      </c>
      <c r="DB435">
        <f t="shared" si="128"/>
        <v>0.15</v>
      </c>
      <c r="DC435">
        <f t="shared" si="129"/>
        <v>0</v>
      </c>
      <c r="DD435" t="s">
        <v>3</v>
      </c>
      <c r="DE435" t="s">
        <v>3</v>
      </c>
      <c r="DF435">
        <f>ROUND(ROUND(AE435,2)*CX435,2)</f>
        <v>0</v>
      </c>
      <c r="DG435">
        <f t="shared" si="149"/>
        <v>0</v>
      </c>
      <c r="DH435">
        <f t="shared" si="130"/>
        <v>0</v>
      </c>
      <c r="DI435">
        <f t="shared" si="131"/>
        <v>0</v>
      </c>
      <c r="DJ435">
        <f t="shared" si="154"/>
        <v>0</v>
      </c>
      <c r="DK435">
        <v>1</v>
      </c>
      <c r="DL435" t="s">
        <v>3</v>
      </c>
      <c r="DM435">
        <v>0</v>
      </c>
      <c r="DN435" t="s">
        <v>3</v>
      </c>
      <c r="DO435">
        <v>0</v>
      </c>
    </row>
    <row r="436" spans="1:119" x14ac:dyDescent="0.2">
      <c r="A436">
        <f>ROW(Source!A216)</f>
        <v>216</v>
      </c>
      <c r="B436">
        <v>85057682</v>
      </c>
      <c r="C436">
        <v>85061496</v>
      </c>
      <c r="D436">
        <v>77378231</v>
      </c>
      <c r="E436">
        <v>1</v>
      </c>
      <c r="F436">
        <v>1</v>
      </c>
      <c r="G436">
        <v>1</v>
      </c>
      <c r="H436">
        <v>3</v>
      </c>
      <c r="I436" t="s">
        <v>676</v>
      </c>
      <c r="J436" t="s">
        <v>677</v>
      </c>
      <c r="K436" t="s">
        <v>678</v>
      </c>
      <c r="L436">
        <v>1301</v>
      </c>
      <c r="N436">
        <v>1003</v>
      </c>
      <c r="O436" t="s">
        <v>320</v>
      </c>
      <c r="P436" t="s">
        <v>320</v>
      </c>
      <c r="Q436">
        <v>1</v>
      </c>
      <c r="W436">
        <v>0</v>
      </c>
      <c r="X436">
        <v>1254062187</v>
      </c>
      <c r="Y436">
        <f t="shared" si="127"/>
        <v>3.5</v>
      </c>
      <c r="AA436">
        <v>5.17</v>
      </c>
      <c r="AB436">
        <v>0</v>
      </c>
      <c r="AC436">
        <v>0</v>
      </c>
      <c r="AD436">
        <v>0</v>
      </c>
      <c r="AE436">
        <v>5.87</v>
      </c>
      <c r="AF436">
        <v>0</v>
      </c>
      <c r="AG436">
        <v>0</v>
      </c>
      <c r="AH436">
        <v>0</v>
      </c>
      <c r="AI436">
        <v>0.88</v>
      </c>
      <c r="AJ436">
        <v>1</v>
      </c>
      <c r="AK436">
        <v>1</v>
      </c>
      <c r="AL436">
        <v>1</v>
      </c>
      <c r="AM436">
        <v>2</v>
      </c>
      <c r="AN436">
        <v>0</v>
      </c>
      <c r="AO436">
        <v>0</v>
      </c>
      <c r="AP436">
        <v>1</v>
      </c>
      <c r="AQ436">
        <v>1</v>
      </c>
      <c r="AR436">
        <v>0</v>
      </c>
      <c r="AS436" t="s">
        <v>3</v>
      </c>
      <c r="AT436">
        <v>3.5</v>
      </c>
      <c r="AU436" t="s">
        <v>3</v>
      </c>
      <c r="AV436">
        <v>0</v>
      </c>
      <c r="AW436">
        <v>2</v>
      </c>
      <c r="AX436">
        <v>85061525</v>
      </c>
      <c r="AY436">
        <v>1</v>
      </c>
      <c r="AZ436">
        <v>0</v>
      </c>
      <c r="BA436">
        <v>436</v>
      </c>
      <c r="BB436">
        <v>1</v>
      </c>
      <c r="BC436">
        <v>0</v>
      </c>
      <c r="BD436">
        <v>0</v>
      </c>
      <c r="BE436">
        <v>0</v>
      </c>
      <c r="BF436">
        <v>0</v>
      </c>
      <c r="BG436">
        <v>0</v>
      </c>
      <c r="BH436">
        <v>0</v>
      </c>
      <c r="BI436">
        <v>0</v>
      </c>
      <c r="BJ436">
        <v>20.545000000000002</v>
      </c>
      <c r="BK436">
        <v>0</v>
      </c>
      <c r="BL436">
        <v>0</v>
      </c>
      <c r="BM436">
        <v>0</v>
      </c>
      <c r="BN436">
        <v>0</v>
      </c>
      <c r="BO436">
        <v>0</v>
      </c>
      <c r="BP436">
        <v>1</v>
      </c>
      <c r="BQ436">
        <v>20.545000000000002</v>
      </c>
      <c r="BR436">
        <v>0</v>
      </c>
      <c r="BS436">
        <v>0</v>
      </c>
      <c r="BT436">
        <v>0</v>
      </c>
      <c r="BU436">
        <v>0</v>
      </c>
      <c r="BV436">
        <v>0</v>
      </c>
      <c r="BW436">
        <v>1</v>
      </c>
      <c r="CV436">
        <v>0</v>
      </c>
      <c r="CW436">
        <v>0</v>
      </c>
      <c r="CX436">
        <f>ROUND(Y436*Source!I216,7)</f>
        <v>0</v>
      </c>
      <c r="CY436">
        <f t="shared" si="151"/>
        <v>5.17</v>
      </c>
      <c r="CZ436">
        <f t="shared" si="152"/>
        <v>5.87</v>
      </c>
      <c r="DA436">
        <f t="shared" si="153"/>
        <v>0.88</v>
      </c>
      <c r="DB436">
        <f t="shared" si="128"/>
        <v>20.55</v>
      </c>
      <c r="DC436">
        <f t="shared" si="129"/>
        <v>0</v>
      </c>
      <c r="DD436" t="s">
        <v>3</v>
      </c>
      <c r="DE436" t="s">
        <v>3</v>
      </c>
      <c r="DF436">
        <f t="shared" ref="DF436:DF444" si="155">ROUND(ROUND(AE436*AI436,2)*CX436,2)</f>
        <v>0</v>
      </c>
      <c r="DG436">
        <f t="shared" si="149"/>
        <v>0</v>
      </c>
      <c r="DH436">
        <f t="shared" si="130"/>
        <v>0</v>
      </c>
      <c r="DI436">
        <f t="shared" si="131"/>
        <v>0</v>
      </c>
      <c r="DJ436">
        <f t="shared" si="154"/>
        <v>0</v>
      </c>
      <c r="DK436">
        <v>0</v>
      </c>
      <c r="DL436" t="s">
        <v>3</v>
      </c>
      <c r="DM436">
        <v>0</v>
      </c>
      <c r="DN436" t="s">
        <v>3</v>
      </c>
      <c r="DO436">
        <v>0</v>
      </c>
    </row>
    <row r="437" spans="1:119" x14ac:dyDescent="0.2">
      <c r="A437">
        <f>ROW(Source!A216)</f>
        <v>216</v>
      </c>
      <c r="B437">
        <v>85057682</v>
      </c>
      <c r="C437">
        <v>85061496</v>
      </c>
      <c r="D437">
        <v>77378830</v>
      </c>
      <c r="E437">
        <v>1</v>
      </c>
      <c r="F437">
        <v>1</v>
      </c>
      <c r="G437">
        <v>1</v>
      </c>
      <c r="H437">
        <v>3</v>
      </c>
      <c r="I437" t="s">
        <v>670</v>
      </c>
      <c r="J437" t="s">
        <v>671</v>
      </c>
      <c r="K437" t="s">
        <v>672</v>
      </c>
      <c r="L437">
        <v>1346</v>
      </c>
      <c r="N437">
        <v>1009</v>
      </c>
      <c r="O437" t="s">
        <v>86</v>
      </c>
      <c r="P437" t="s">
        <v>86</v>
      </c>
      <c r="Q437">
        <v>1</v>
      </c>
      <c r="W437">
        <v>0</v>
      </c>
      <c r="X437">
        <v>212334824</v>
      </c>
      <c r="Y437">
        <f t="shared" si="127"/>
        <v>7.0000000000000007E-2</v>
      </c>
      <c r="AA437">
        <v>121.39</v>
      </c>
      <c r="AB437">
        <v>0</v>
      </c>
      <c r="AC437">
        <v>0</v>
      </c>
      <c r="AD437">
        <v>0</v>
      </c>
      <c r="AE437">
        <v>155.63</v>
      </c>
      <c r="AF437">
        <v>0</v>
      </c>
      <c r="AG437">
        <v>0</v>
      </c>
      <c r="AH437">
        <v>0</v>
      </c>
      <c r="AI437">
        <v>0.78</v>
      </c>
      <c r="AJ437">
        <v>1</v>
      </c>
      <c r="AK437">
        <v>1</v>
      </c>
      <c r="AL437">
        <v>1</v>
      </c>
      <c r="AM437">
        <v>2</v>
      </c>
      <c r="AN437">
        <v>0</v>
      </c>
      <c r="AO437">
        <v>0</v>
      </c>
      <c r="AP437">
        <v>1</v>
      </c>
      <c r="AQ437">
        <v>1</v>
      </c>
      <c r="AR437">
        <v>0</v>
      </c>
      <c r="AS437" t="s">
        <v>3</v>
      </c>
      <c r="AT437">
        <v>7.0000000000000007E-2</v>
      </c>
      <c r="AU437" t="s">
        <v>3</v>
      </c>
      <c r="AV437">
        <v>0</v>
      </c>
      <c r="AW437">
        <v>2</v>
      </c>
      <c r="AX437">
        <v>85061526</v>
      </c>
      <c r="AY437">
        <v>1</v>
      </c>
      <c r="AZ437">
        <v>0</v>
      </c>
      <c r="BA437">
        <v>437</v>
      </c>
      <c r="BB437">
        <v>1</v>
      </c>
      <c r="BC437">
        <v>0</v>
      </c>
      <c r="BD437">
        <v>0</v>
      </c>
      <c r="BE437">
        <v>0</v>
      </c>
      <c r="BF437">
        <v>0</v>
      </c>
      <c r="BG437">
        <v>0</v>
      </c>
      <c r="BH437">
        <v>0</v>
      </c>
      <c r="BI437">
        <v>0</v>
      </c>
      <c r="BJ437">
        <v>10.8941</v>
      </c>
      <c r="BK437">
        <v>0</v>
      </c>
      <c r="BL437">
        <v>0</v>
      </c>
      <c r="BM437">
        <v>0</v>
      </c>
      <c r="BN437">
        <v>0</v>
      </c>
      <c r="BO437">
        <v>0</v>
      </c>
      <c r="BP437">
        <v>1</v>
      </c>
      <c r="BQ437">
        <v>10.8941</v>
      </c>
      <c r="BR437">
        <v>0</v>
      </c>
      <c r="BS437">
        <v>0</v>
      </c>
      <c r="BT437">
        <v>0</v>
      </c>
      <c r="BU437">
        <v>0</v>
      </c>
      <c r="BV437">
        <v>0</v>
      </c>
      <c r="BW437">
        <v>1</v>
      </c>
      <c r="CV437">
        <v>0</v>
      </c>
      <c r="CW437">
        <v>0</v>
      </c>
      <c r="CX437">
        <f>ROUND(Y437*Source!I216,7)</f>
        <v>0</v>
      </c>
      <c r="CY437">
        <f t="shared" si="151"/>
        <v>121.39</v>
      </c>
      <c r="CZ437">
        <f t="shared" si="152"/>
        <v>155.63</v>
      </c>
      <c r="DA437">
        <f t="shared" si="153"/>
        <v>0.78</v>
      </c>
      <c r="DB437">
        <f t="shared" si="128"/>
        <v>10.89</v>
      </c>
      <c r="DC437">
        <f t="shared" si="129"/>
        <v>0</v>
      </c>
      <c r="DD437" t="s">
        <v>3</v>
      </c>
      <c r="DE437" t="s">
        <v>3</v>
      </c>
      <c r="DF437">
        <f t="shared" si="155"/>
        <v>0</v>
      </c>
      <c r="DG437">
        <f t="shared" si="149"/>
        <v>0</v>
      </c>
      <c r="DH437">
        <f t="shared" si="130"/>
        <v>0</v>
      </c>
      <c r="DI437">
        <f t="shared" si="131"/>
        <v>0</v>
      </c>
      <c r="DJ437">
        <f t="shared" si="154"/>
        <v>0</v>
      </c>
      <c r="DK437">
        <v>0</v>
      </c>
      <c r="DL437" t="s">
        <v>3</v>
      </c>
      <c r="DM437">
        <v>0</v>
      </c>
      <c r="DN437" t="s">
        <v>3</v>
      </c>
      <c r="DO437">
        <v>0</v>
      </c>
    </row>
    <row r="438" spans="1:119" x14ac:dyDescent="0.2">
      <c r="A438">
        <f>ROW(Source!A216)</f>
        <v>216</v>
      </c>
      <c r="B438">
        <v>85057682</v>
      </c>
      <c r="C438">
        <v>85061496</v>
      </c>
      <c r="D438">
        <v>77379558</v>
      </c>
      <c r="E438">
        <v>1</v>
      </c>
      <c r="F438">
        <v>1</v>
      </c>
      <c r="G438">
        <v>1</v>
      </c>
      <c r="H438">
        <v>3</v>
      </c>
      <c r="I438" t="s">
        <v>84</v>
      </c>
      <c r="J438" t="s">
        <v>87</v>
      </c>
      <c r="K438" t="s">
        <v>85</v>
      </c>
      <c r="L438">
        <v>1346</v>
      </c>
      <c r="N438">
        <v>1009</v>
      </c>
      <c r="O438" t="s">
        <v>86</v>
      </c>
      <c r="P438" t="s">
        <v>86</v>
      </c>
      <c r="Q438">
        <v>1</v>
      </c>
      <c r="W438">
        <v>0</v>
      </c>
      <c r="X438">
        <v>1181962216</v>
      </c>
      <c r="Y438">
        <f t="shared" si="127"/>
        <v>0</v>
      </c>
      <c r="AA438">
        <v>188.92</v>
      </c>
      <c r="AB438">
        <v>0</v>
      </c>
      <c r="AC438">
        <v>0</v>
      </c>
      <c r="AD438">
        <v>0</v>
      </c>
      <c r="AE438">
        <v>174.93</v>
      </c>
      <c r="AF438">
        <v>0</v>
      </c>
      <c r="AG438">
        <v>0</v>
      </c>
      <c r="AH438">
        <v>0</v>
      </c>
      <c r="AI438">
        <v>1.08</v>
      </c>
      <c r="AJ438">
        <v>1</v>
      </c>
      <c r="AK438">
        <v>1</v>
      </c>
      <c r="AL438">
        <v>1</v>
      </c>
      <c r="AM438">
        <v>2</v>
      </c>
      <c r="AN438">
        <v>0</v>
      </c>
      <c r="AO438">
        <v>0</v>
      </c>
      <c r="AP438">
        <v>1</v>
      </c>
      <c r="AQ438">
        <v>1</v>
      </c>
      <c r="AR438">
        <v>0</v>
      </c>
      <c r="AS438" t="s">
        <v>3</v>
      </c>
      <c r="AT438">
        <v>0</v>
      </c>
      <c r="AU438" t="s">
        <v>3</v>
      </c>
      <c r="AV438">
        <v>0</v>
      </c>
      <c r="AW438">
        <v>2</v>
      </c>
      <c r="AX438">
        <v>85061527</v>
      </c>
      <c r="AY438">
        <v>1</v>
      </c>
      <c r="AZ438">
        <v>6144</v>
      </c>
      <c r="BA438">
        <v>438</v>
      </c>
      <c r="BB438">
        <v>1</v>
      </c>
      <c r="BC438">
        <v>0</v>
      </c>
      <c r="BD438">
        <v>0</v>
      </c>
      <c r="BE438">
        <v>0</v>
      </c>
      <c r="BF438">
        <v>0</v>
      </c>
      <c r="BG438">
        <v>0</v>
      </c>
      <c r="BH438">
        <v>0</v>
      </c>
      <c r="BI438">
        <v>0</v>
      </c>
      <c r="BJ438">
        <v>0</v>
      </c>
      <c r="BK438">
        <v>0</v>
      </c>
      <c r="BL438">
        <v>0</v>
      </c>
      <c r="BM438">
        <v>0</v>
      </c>
      <c r="BN438">
        <v>0</v>
      </c>
      <c r="BO438">
        <v>0</v>
      </c>
      <c r="BP438">
        <v>0</v>
      </c>
      <c r="BQ438">
        <v>0</v>
      </c>
      <c r="BR438">
        <v>0</v>
      </c>
      <c r="BS438">
        <v>0</v>
      </c>
      <c r="BT438">
        <v>0</v>
      </c>
      <c r="BU438">
        <v>0</v>
      </c>
      <c r="BV438">
        <v>0</v>
      </c>
      <c r="BW438">
        <v>0</v>
      </c>
      <c r="CV438">
        <v>0</v>
      </c>
      <c r="CW438">
        <v>0</v>
      </c>
      <c r="CX438">
        <f>ROUND(Y438*Source!I216,7)</f>
        <v>0</v>
      </c>
      <c r="CY438">
        <f t="shared" si="151"/>
        <v>188.92</v>
      </c>
      <c r="CZ438">
        <f t="shared" si="152"/>
        <v>174.93</v>
      </c>
      <c r="DA438">
        <f t="shared" si="153"/>
        <v>1.08</v>
      </c>
      <c r="DB438">
        <f t="shared" si="128"/>
        <v>0</v>
      </c>
      <c r="DC438">
        <f t="shared" si="129"/>
        <v>0</v>
      </c>
      <c r="DD438" t="s">
        <v>3</v>
      </c>
      <c r="DE438" t="s">
        <v>3</v>
      </c>
      <c r="DF438">
        <f t="shared" si="155"/>
        <v>0</v>
      </c>
      <c r="DG438">
        <f t="shared" si="149"/>
        <v>0</v>
      </c>
      <c r="DH438">
        <f t="shared" si="130"/>
        <v>0</v>
      </c>
      <c r="DI438">
        <f t="shared" si="131"/>
        <v>0</v>
      </c>
      <c r="DJ438">
        <f t="shared" si="154"/>
        <v>0</v>
      </c>
      <c r="DK438">
        <v>0</v>
      </c>
      <c r="DL438" t="s">
        <v>3</v>
      </c>
      <c r="DM438">
        <v>0</v>
      </c>
      <c r="DN438" t="s">
        <v>3</v>
      </c>
      <c r="DO438">
        <v>0</v>
      </c>
    </row>
    <row r="439" spans="1:119" x14ac:dyDescent="0.2">
      <c r="A439">
        <f>ROW(Source!A216)</f>
        <v>216</v>
      </c>
      <c r="B439">
        <v>85057682</v>
      </c>
      <c r="C439">
        <v>85061496</v>
      </c>
      <c r="D439">
        <v>77379624</v>
      </c>
      <c r="E439">
        <v>1</v>
      </c>
      <c r="F439">
        <v>1</v>
      </c>
      <c r="G439">
        <v>1</v>
      </c>
      <c r="H439">
        <v>3</v>
      </c>
      <c r="I439" t="s">
        <v>748</v>
      </c>
      <c r="J439" t="s">
        <v>749</v>
      </c>
      <c r="K439" t="s">
        <v>750</v>
      </c>
      <c r="L439">
        <v>1425</v>
      </c>
      <c r="N439">
        <v>1013</v>
      </c>
      <c r="O439" t="s">
        <v>191</v>
      </c>
      <c r="P439" t="s">
        <v>191</v>
      </c>
      <c r="Q439">
        <v>1</v>
      </c>
      <c r="W439">
        <v>0</v>
      </c>
      <c r="X439">
        <v>-145062553</v>
      </c>
      <c r="Y439">
        <f t="shared" si="127"/>
        <v>1.4E-2</v>
      </c>
      <c r="AA439">
        <v>53.81</v>
      </c>
      <c r="AB439">
        <v>0</v>
      </c>
      <c r="AC439">
        <v>0</v>
      </c>
      <c r="AD439">
        <v>0</v>
      </c>
      <c r="AE439">
        <v>41.71</v>
      </c>
      <c r="AF439">
        <v>0</v>
      </c>
      <c r="AG439">
        <v>0</v>
      </c>
      <c r="AH439">
        <v>0</v>
      </c>
      <c r="AI439">
        <v>1.29</v>
      </c>
      <c r="AJ439">
        <v>1</v>
      </c>
      <c r="AK439">
        <v>1</v>
      </c>
      <c r="AL439">
        <v>1</v>
      </c>
      <c r="AM439">
        <v>2</v>
      </c>
      <c r="AN439">
        <v>0</v>
      </c>
      <c r="AO439">
        <v>0</v>
      </c>
      <c r="AP439">
        <v>1</v>
      </c>
      <c r="AQ439">
        <v>1</v>
      </c>
      <c r="AR439">
        <v>0</v>
      </c>
      <c r="AS439" t="s">
        <v>3</v>
      </c>
      <c r="AT439">
        <v>1.4E-2</v>
      </c>
      <c r="AU439" t="s">
        <v>3</v>
      </c>
      <c r="AV439">
        <v>0</v>
      </c>
      <c r="AW439">
        <v>2</v>
      </c>
      <c r="AX439">
        <v>85061528</v>
      </c>
      <c r="AY439">
        <v>1</v>
      </c>
      <c r="AZ439">
        <v>0</v>
      </c>
      <c r="BA439">
        <v>439</v>
      </c>
      <c r="BB439">
        <v>1</v>
      </c>
      <c r="BC439">
        <v>0</v>
      </c>
      <c r="BD439">
        <v>0</v>
      </c>
      <c r="BE439">
        <v>0</v>
      </c>
      <c r="BF439">
        <v>0</v>
      </c>
      <c r="BG439">
        <v>0</v>
      </c>
      <c r="BH439">
        <v>0</v>
      </c>
      <c r="BI439">
        <v>0</v>
      </c>
      <c r="BJ439">
        <v>0.58394000000000001</v>
      </c>
      <c r="BK439">
        <v>0</v>
      </c>
      <c r="BL439">
        <v>0</v>
      </c>
      <c r="BM439">
        <v>0</v>
      </c>
      <c r="BN439">
        <v>0</v>
      </c>
      <c r="BO439">
        <v>0</v>
      </c>
      <c r="BP439">
        <v>1</v>
      </c>
      <c r="BQ439">
        <v>0.58394000000000001</v>
      </c>
      <c r="BR439">
        <v>0</v>
      </c>
      <c r="BS439">
        <v>0</v>
      </c>
      <c r="BT439">
        <v>0</v>
      </c>
      <c r="BU439">
        <v>0</v>
      </c>
      <c r="BV439">
        <v>0</v>
      </c>
      <c r="BW439">
        <v>1</v>
      </c>
      <c r="CV439">
        <v>0</v>
      </c>
      <c r="CW439">
        <v>0</v>
      </c>
      <c r="CX439">
        <f>ROUND(Y439*Source!I216,7)</f>
        <v>0</v>
      </c>
      <c r="CY439">
        <f t="shared" si="151"/>
        <v>53.81</v>
      </c>
      <c r="CZ439">
        <f t="shared" si="152"/>
        <v>41.71</v>
      </c>
      <c r="DA439">
        <f t="shared" si="153"/>
        <v>1.29</v>
      </c>
      <c r="DB439">
        <f t="shared" si="128"/>
        <v>0.57999999999999996</v>
      </c>
      <c r="DC439">
        <f t="shared" si="129"/>
        <v>0</v>
      </c>
      <c r="DD439" t="s">
        <v>3</v>
      </c>
      <c r="DE439" t="s">
        <v>3</v>
      </c>
      <c r="DF439">
        <f t="shared" si="155"/>
        <v>0</v>
      </c>
      <c r="DG439">
        <f t="shared" si="149"/>
        <v>0</v>
      </c>
      <c r="DH439">
        <f t="shared" si="130"/>
        <v>0</v>
      </c>
      <c r="DI439">
        <f t="shared" si="131"/>
        <v>0</v>
      </c>
      <c r="DJ439">
        <f t="shared" si="154"/>
        <v>0</v>
      </c>
      <c r="DK439">
        <v>0</v>
      </c>
      <c r="DL439" t="s">
        <v>3</v>
      </c>
      <c r="DM439">
        <v>0</v>
      </c>
      <c r="DN439" t="s">
        <v>3</v>
      </c>
      <c r="DO439">
        <v>0</v>
      </c>
    </row>
    <row r="440" spans="1:119" x14ac:dyDescent="0.2">
      <c r="A440">
        <f>ROW(Source!A216)</f>
        <v>216</v>
      </c>
      <c r="B440">
        <v>85057682</v>
      </c>
      <c r="C440">
        <v>85061496</v>
      </c>
      <c r="D440">
        <v>77380667</v>
      </c>
      <c r="E440">
        <v>1</v>
      </c>
      <c r="F440">
        <v>1</v>
      </c>
      <c r="G440">
        <v>1</v>
      </c>
      <c r="H440">
        <v>3</v>
      </c>
      <c r="I440" t="s">
        <v>739</v>
      </c>
      <c r="J440" t="s">
        <v>740</v>
      </c>
      <c r="K440" t="s">
        <v>741</v>
      </c>
      <c r="L440">
        <v>1346</v>
      </c>
      <c r="N440">
        <v>1009</v>
      </c>
      <c r="O440" t="s">
        <v>86</v>
      </c>
      <c r="P440" t="s">
        <v>86</v>
      </c>
      <c r="Q440">
        <v>1</v>
      </c>
      <c r="W440">
        <v>0</v>
      </c>
      <c r="X440">
        <v>307966500</v>
      </c>
      <c r="Y440">
        <f t="shared" si="127"/>
        <v>0</v>
      </c>
      <c r="AA440">
        <v>609.29999999999995</v>
      </c>
      <c r="AB440">
        <v>0</v>
      </c>
      <c r="AC440">
        <v>0</v>
      </c>
      <c r="AD440">
        <v>0</v>
      </c>
      <c r="AE440">
        <v>395.65</v>
      </c>
      <c r="AF440">
        <v>0</v>
      </c>
      <c r="AG440">
        <v>0</v>
      </c>
      <c r="AH440">
        <v>0</v>
      </c>
      <c r="AI440">
        <v>1.54</v>
      </c>
      <c r="AJ440">
        <v>1</v>
      </c>
      <c r="AK440">
        <v>1</v>
      </c>
      <c r="AL440">
        <v>1</v>
      </c>
      <c r="AM440">
        <v>2</v>
      </c>
      <c r="AN440">
        <v>0</v>
      </c>
      <c r="AO440">
        <v>0</v>
      </c>
      <c r="AP440">
        <v>1</v>
      </c>
      <c r="AQ440">
        <v>1</v>
      </c>
      <c r="AR440">
        <v>0</v>
      </c>
      <c r="AS440" t="s">
        <v>3</v>
      </c>
      <c r="AT440">
        <v>0</v>
      </c>
      <c r="AU440" t="s">
        <v>3</v>
      </c>
      <c r="AV440">
        <v>0</v>
      </c>
      <c r="AW440">
        <v>2</v>
      </c>
      <c r="AX440">
        <v>85061529</v>
      </c>
      <c r="AY440">
        <v>1</v>
      </c>
      <c r="AZ440">
        <v>6144</v>
      </c>
      <c r="BA440">
        <v>440</v>
      </c>
      <c r="BB440">
        <v>1</v>
      </c>
      <c r="BC440">
        <v>0</v>
      </c>
      <c r="BD440">
        <v>0</v>
      </c>
      <c r="BE440">
        <v>0</v>
      </c>
      <c r="BF440">
        <v>0</v>
      </c>
      <c r="BG440">
        <v>0</v>
      </c>
      <c r="BH440">
        <v>0</v>
      </c>
      <c r="BI440">
        <v>0</v>
      </c>
      <c r="BJ440">
        <v>0</v>
      </c>
      <c r="BK440">
        <v>0</v>
      </c>
      <c r="BL440">
        <v>0</v>
      </c>
      <c r="BM440">
        <v>0</v>
      </c>
      <c r="BN440">
        <v>0</v>
      </c>
      <c r="BO440">
        <v>0</v>
      </c>
      <c r="BP440">
        <v>0</v>
      </c>
      <c r="BQ440">
        <v>0</v>
      </c>
      <c r="BR440">
        <v>0</v>
      </c>
      <c r="BS440">
        <v>0</v>
      </c>
      <c r="BT440">
        <v>0</v>
      </c>
      <c r="BU440">
        <v>0</v>
      </c>
      <c r="BV440">
        <v>0</v>
      </c>
      <c r="BW440">
        <v>0</v>
      </c>
      <c r="CV440">
        <v>0</v>
      </c>
      <c r="CW440">
        <v>0</v>
      </c>
      <c r="CX440">
        <f>ROUND(Y440*Source!I216,7)</f>
        <v>0</v>
      </c>
      <c r="CY440">
        <f t="shared" si="151"/>
        <v>609.29999999999995</v>
      </c>
      <c r="CZ440">
        <f t="shared" si="152"/>
        <v>395.65</v>
      </c>
      <c r="DA440">
        <f t="shared" si="153"/>
        <v>1.54</v>
      </c>
      <c r="DB440">
        <f t="shared" si="128"/>
        <v>0</v>
      </c>
      <c r="DC440">
        <f t="shared" si="129"/>
        <v>0</v>
      </c>
      <c r="DD440" t="s">
        <v>3</v>
      </c>
      <c r="DE440" t="s">
        <v>3</v>
      </c>
      <c r="DF440">
        <f t="shared" si="155"/>
        <v>0</v>
      </c>
      <c r="DG440">
        <f t="shared" si="149"/>
        <v>0</v>
      </c>
      <c r="DH440">
        <f t="shared" si="130"/>
        <v>0</v>
      </c>
      <c r="DI440">
        <f t="shared" si="131"/>
        <v>0</v>
      </c>
      <c r="DJ440">
        <f t="shared" si="154"/>
        <v>0</v>
      </c>
      <c r="DK440">
        <v>0</v>
      </c>
      <c r="DL440" t="s">
        <v>3</v>
      </c>
      <c r="DM440">
        <v>0</v>
      </c>
      <c r="DN440" t="s">
        <v>3</v>
      </c>
      <c r="DO440">
        <v>0</v>
      </c>
    </row>
    <row r="441" spans="1:119" x14ac:dyDescent="0.2">
      <c r="A441">
        <f>ROW(Source!A216)</f>
        <v>216</v>
      </c>
      <c r="B441">
        <v>85057682</v>
      </c>
      <c r="C441">
        <v>85061496</v>
      </c>
      <c r="D441">
        <v>77385128</v>
      </c>
      <c r="E441">
        <v>1</v>
      </c>
      <c r="F441">
        <v>1</v>
      </c>
      <c r="G441">
        <v>1</v>
      </c>
      <c r="H441">
        <v>3</v>
      </c>
      <c r="I441" t="s">
        <v>751</v>
      </c>
      <c r="J441" t="s">
        <v>752</v>
      </c>
      <c r="K441" t="s">
        <v>753</v>
      </c>
      <c r="L441">
        <v>1348</v>
      </c>
      <c r="N441">
        <v>1009</v>
      </c>
      <c r="O441" t="s">
        <v>94</v>
      </c>
      <c r="P441" t="s">
        <v>94</v>
      </c>
      <c r="Q441">
        <v>1000</v>
      </c>
      <c r="W441">
        <v>0</v>
      </c>
      <c r="X441">
        <v>2105722316</v>
      </c>
      <c r="Y441">
        <f t="shared" si="127"/>
        <v>0</v>
      </c>
      <c r="AA441">
        <v>135809.66</v>
      </c>
      <c r="AB441">
        <v>0</v>
      </c>
      <c r="AC441">
        <v>0</v>
      </c>
      <c r="AD441">
        <v>0</v>
      </c>
      <c r="AE441">
        <v>105278.81</v>
      </c>
      <c r="AF441">
        <v>0</v>
      </c>
      <c r="AG441">
        <v>0</v>
      </c>
      <c r="AH441">
        <v>0</v>
      </c>
      <c r="AI441">
        <v>1.29</v>
      </c>
      <c r="AJ441">
        <v>1</v>
      </c>
      <c r="AK441">
        <v>1</v>
      </c>
      <c r="AL441">
        <v>1</v>
      </c>
      <c r="AM441">
        <v>2</v>
      </c>
      <c r="AN441">
        <v>0</v>
      </c>
      <c r="AO441">
        <v>0</v>
      </c>
      <c r="AP441">
        <v>1</v>
      </c>
      <c r="AQ441">
        <v>1</v>
      </c>
      <c r="AR441">
        <v>0</v>
      </c>
      <c r="AS441" t="s">
        <v>3</v>
      </c>
      <c r="AT441">
        <v>0</v>
      </c>
      <c r="AU441" t="s">
        <v>3</v>
      </c>
      <c r="AV441">
        <v>0</v>
      </c>
      <c r="AW441">
        <v>2</v>
      </c>
      <c r="AX441">
        <v>85061530</v>
      </c>
      <c r="AY441">
        <v>1</v>
      </c>
      <c r="AZ441">
        <v>6144</v>
      </c>
      <c r="BA441">
        <v>441</v>
      </c>
      <c r="BB441">
        <v>1</v>
      </c>
      <c r="BC441">
        <v>0</v>
      </c>
      <c r="BD441">
        <v>0</v>
      </c>
      <c r="BE441">
        <v>0</v>
      </c>
      <c r="BF441">
        <v>0</v>
      </c>
      <c r="BG441">
        <v>0</v>
      </c>
      <c r="BH441">
        <v>0</v>
      </c>
      <c r="BI441">
        <v>0</v>
      </c>
      <c r="BJ441">
        <v>0</v>
      </c>
      <c r="BK441">
        <v>0</v>
      </c>
      <c r="BL441">
        <v>0</v>
      </c>
      <c r="BM441">
        <v>0</v>
      </c>
      <c r="BN441">
        <v>0</v>
      </c>
      <c r="BO441">
        <v>0</v>
      </c>
      <c r="BP441">
        <v>0</v>
      </c>
      <c r="BQ441">
        <v>0</v>
      </c>
      <c r="BR441">
        <v>0</v>
      </c>
      <c r="BS441">
        <v>0</v>
      </c>
      <c r="BT441">
        <v>0</v>
      </c>
      <c r="BU441">
        <v>0</v>
      </c>
      <c r="BV441">
        <v>0</v>
      </c>
      <c r="BW441">
        <v>0</v>
      </c>
      <c r="CV441">
        <v>0</v>
      </c>
      <c r="CW441">
        <v>0</v>
      </c>
      <c r="CX441">
        <f>ROUND(Y441*Source!I216,7)</f>
        <v>0</v>
      </c>
      <c r="CY441">
        <f t="shared" si="151"/>
        <v>135809.66</v>
      </c>
      <c r="CZ441">
        <f t="shared" si="152"/>
        <v>105278.81</v>
      </c>
      <c r="DA441">
        <f t="shared" si="153"/>
        <v>1.29</v>
      </c>
      <c r="DB441">
        <f t="shared" si="128"/>
        <v>0</v>
      </c>
      <c r="DC441">
        <f t="shared" si="129"/>
        <v>0</v>
      </c>
      <c r="DD441" t="s">
        <v>3</v>
      </c>
      <c r="DE441" t="s">
        <v>3</v>
      </c>
      <c r="DF441">
        <f t="shared" si="155"/>
        <v>0</v>
      </c>
      <c r="DG441">
        <f t="shared" si="149"/>
        <v>0</v>
      </c>
      <c r="DH441">
        <f t="shared" si="130"/>
        <v>0</v>
      </c>
      <c r="DI441">
        <f t="shared" si="131"/>
        <v>0</v>
      </c>
      <c r="DJ441">
        <f t="shared" si="154"/>
        <v>0</v>
      </c>
      <c r="DK441">
        <v>0</v>
      </c>
      <c r="DL441" t="s">
        <v>3</v>
      </c>
      <c r="DM441">
        <v>0</v>
      </c>
      <c r="DN441" t="s">
        <v>3</v>
      </c>
      <c r="DO441">
        <v>0</v>
      </c>
    </row>
    <row r="442" spans="1:119" x14ac:dyDescent="0.2">
      <c r="A442">
        <f>ROW(Source!A216)</f>
        <v>216</v>
      </c>
      <c r="B442">
        <v>85057682</v>
      </c>
      <c r="C442">
        <v>85061496</v>
      </c>
      <c r="D442">
        <v>77397226</v>
      </c>
      <c r="E442">
        <v>1</v>
      </c>
      <c r="F442">
        <v>1</v>
      </c>
      <c r="G442">
        <v>1</v>
      </c>
      <c r="H442">
        <v>3</v>
      </c>
      <c r="I442" t="s">
        <v>682</v>
      </c>
      <c r="J442" t="s">
        <v>683</v>
      </c>
      <c r="K442" t="s">
        <v>684</v>
      </c>
      <c r="L442">
        <v>1346</v>
      </c>
      <c r="N442">
        <v>1009</v>
      </c>
      <c r="O442" t="s">
        <v>86</v>
      </c>
      <c r="P442" t="s">
        <v>86</v>
      </c>
      <c r="Q442">
        <v>1</v>
      </c>
      <c r="W442">
        <v>0</v>
      </c>
      <c r="X442">
        <v>790403873</v>
      </c>
      <c r="Y442">
        <f t="shared" si="127"/>
        <v>0</v>
      </c>
      <c r="AA442">
        <v>115.03</v>
      </c>
      <c r="AB442">
        <v>0</v>
      </c>
      <c r="AC442">
        <v>0</v>
      </c>
      <c r="AD442">
        <v>0</v>
      </c>
      <c r="AE442">
        <v>79.88</v>
      </c>
      <c r="AF442">
        <v>0</v>
      </c>
      <c r="AG442">
        <v>0</v>
      </c>
      <c r="AH442">
        <v>0</v>
      </c>
      <c r="AI442">
        <v>1.44</v>
      </c>
      <c r="AJ442">
        <v>1</v>
      </c>
      <c r="AK442">
        <v>1</v>
      </c>
      <c r="AL442">
        <v>1</v>
      </c>
      <c r="AM442">
        <v>2</v>
      </c>
      <c r="AN442">
        <v>0</v>
      </c>
      <c r="AO442">
        <v>0</v>
      </c>
      <c r="AP442">
        <v>1</v>
      </c>
      <c r="AQ442">
        <v>1</v>
      </c>
      <c r="AR442">
        <v>0</v>
      </c>
      <c r="AS442" t="s">
        <v>3</v>
      </c>
      <c r="AT442">
        <v>0</v>
      </c>
      <c r="AU442" t="s">
        <v>3</v>
      </c>
      <c r="AV442">
        <v>0</v>
      </c>
      <c r="AW442">
        <v>2</v>
      </c>
      <c r="AX442">
        <v>85061531</v>
      </c>
      <c r="AY442">
        <v>1</v>
      </c>
      <c r="AZ442">
        <v>6144</v>
      </c>
      <c r="BA442">
        <v>442</v>
      </c>
      <c r="BB442">
        <v>1</v>
      </c>
      <c r="BC442">
        <v>0</v>
      </c>
      <c r="BD442">
        <v>0</v>
      </c>
      <c r="BE442">
        <v>0</v>
      </c>
      <c r="BF442">
        <v>0</v>
      </c>
      <c r="BG442">
        <v>0</v>
      </c>
      <c r="BH442">
        <v>0</v>
      </c>
      <c r="BI442">
        <v>0</v>
      </c>
      <c r="BJ442">
        <v>0</v>
      </c>
      <c r="BK442">
        <v>0</v>
      </c>
      <c r="BL442">
        <v>0</v>
      </c>
      <c r="BM442">
        <v>0</v>
      </c>
      <c r="BN442">
        <v>0</v>
      </c>
      <c r="BO442">
        <v>0</v>
      </c>
      <c r="BP442">
        <v>0</v>
      </c>
      <c r="BQ442">
        <v>0</v>
      </c>
      <c r="BR442">
        <v>0</v>
      </c>
      <c r="BS442">
        <v>0</v>
      </c>
      <c r="BT442">
        <v>0</v>
      </c>
      <c r="BU442">
        <v>0</v>
      </c>
      <c r="BV442">
        <v>0</v>
      </c>
      <c r="BW442">
        <v>0</v>
      </c>
      <c r="CV442">
        <v>0</v>
      </c>
      <c r="CW442">
        <v>0</v>
      </c>
      <c r="CX442">
        <f>ROUND(Y442*Source!I216,7)</f>
        <v>0</v>
      </c>
      <c r="CY442">
        <f t="shared" si="151"/>
        <v>115.03</v>
      </c>
      <c r="CZ442">
        <f t="shared" si="152"/>
        <v>79.88</v>
      </c>
      <c r="DA442">
        <f t="shared" si="153"/>
        <v>1.44</v>
      </c>
      <c r="DB442">
        <f t="shared" si="128"/>
        <v>0</v>
      </c>
      <c r="DC442">
        <f t="shared" si="129"/>
        <v>0</v>
      </c>
      <c r="DD442" t="s">
        <v>3</v>
      </c>
      <c r="DE442" t="s">
        <v>3</v>
      </c>
      <c r="DF442">
        <f t="shared" si="155"/>
        <v>0</v>
      </c>
      <c r="DG442">
        <f t="shared" si="149"/>
        <v>0</v>
      </c>
      <c r="DH442">
        <f t="shared" si="130"/>
        <v>0</v>
      </c>
      <c r="DI442">
        <f t="shared" si="131"/>
        <v>0</v>
      </c>
      <c r="DJ442">
        <f t="shared" si="154"/>
        <v>0</v>
      </c>
      <c r="DK442">
        <v>0</v>
      </c>
      <c r="DL442" t="s">
        <v>3</v>
      </c>
      <c r="DM442">
        <v>0</v>
      </c>
      <c r="DN442" t="s">
        <v>3</v>
      </c>
      <c r="DO442">
        <v>0</v>
      </c>
    </row>
    <row r="443" spans="1:119" x14ac:dyDescent="0.2">
      <c r="A443">
        <f>ROW(Source!A216)</f>
        <v>216</v>
      </c>
      <c r="B443">
        <v>85057682</v>
      </c>
      <c r="C443">
        <v>85061496</v>
      </c>
      <c r="D443">
        <v>77397272</v>
      </c>
      <c r="E443">
        <v>1</v>
      </c>
      <c r="F443">
        <v>1</v>
      </c>
      <c r="G443">
        <v>1</v>
      </c>
      <c r="H443">
        <v>3</v>
      </c>
      <c r="I443" t="s">
        <v>754</v>
      </c>
      <c r="J443" t="s">
        <v>755</v>
      </c>
      <c r="K443" t="s">
        <v>756</v>
      </c>
      <c r="L443">
        <v>1346</v>
      </c>
      <c r="N443">
        <v>1009</v>
      </c>
      <c r="O443" t="s">
        <v>86</v>
      </c>
      <c r="P443" t="s">
        <v>86</v>
      </c>
      <c r="Q443">
        <v>1</v>
      </c>
      <c r="W443">
        <v>0</v>
      </c>
      <c r="X443">
        <v>-1422522641</v>
      </c>
      <c r="Y443">
        <f t="shared" si="127"/>
        <v>0</v>
      </c>
      <c r="AA443">
        <v>188.93</v>
      </c>
      <c r="AB443">
        <v>0</v>
      </c>
      <c r="AC443">
        <v>0</v>
      </c>
      <c r="AD443">
        <v>0</v>
      </c>
      <c r="AE443">
        <v>157.44</v>
      </c>
      <c r="AF443">
        <v>0</v>
      </c>
      <c r="AG443">
        <v>0</v>
      </c>
      <c r="AH443">
        <v>0</v>
      </c>
      <c r="AI443">
        <v>1.2</v>
      </c>
      <c r="AJ443">
        <v>1</v>
      </c>
      <c r="AK443">
        <v>1</v>
      </c>
      <c r="AL443">
        <v>1</v>
      </c>
      <c r="AM443">
        <v>2</v>
      </c>
      <c r="AN443">
        <v>0</v>
      </c>
      <c r="AO443">
        <v>0</v>
      </c>
      <c r="AP443">
        <v>1</v>
      </c>
      <c r="AQ443">
        <v>1</v>
      </c>
      <c r="AR443">
        <v>0</v>
      </c>
      <c r="AS443" t="s">
        <v>3</v>
      </c>
      <c r="AT443">
        <v>0</v>
      </c>
      <c r="AU443" t="s">
        <v>3</v>
      </c>
      <c r="AV443">
        <v>0</v>
      </c>
      <c r="AW443">
        <v>2</v>
      </c>
      <c r="AX443">
        <v>85061532</v>
      </c>
      <c r="AY443">
        <v>1</v>
      </c>
      <c r="AZ443">
        <v>6144</v>
      </c>
      <c r="BA443">
        <v>443</v>
      </c>
      <c r="BB443">
        <v>1</v>
      </c>
      <c r="BC443">
        <v>0</v>
      </c>
      <c r="BD443">
        <v>0</v>
      </c>
      <c r="BE443">
        <v>0</v>
      </c>
      <c r="BF443">
        <v>0</v>
      </c>
      <c r="BG443">
        <v>0</v>
      </c>
      <c r="BH443">
        <v>0</v>
      </c>
      <c r="BI443">
        <v>0</v>
      </c>
      <c r="BJ443">
        <v>0</v>
      </c>
      <c r="BK443">
        <v>0</v>
      </c>
      <c r="BL443">
        <v>0</v>
      </c>
      <c r="BM443">
        <v>0</v>
      </c>
      <c r="BN443">
        <v>0</v>
      </c>
      <c r="BO443">
        <v>0</v>
      </c>
      <c r="BP443">
        <v>0</v>
      </c>
      <c r="BQ443">
        <v>0</v>
      </c>
      <c r="BR443">
        <v>0</v>
      </c>
      <c r="BS443">
        <v>0</v>
      </c>
      <c r="BT443">
        <v>0</v>
      </c>
      <c r="BU443">
        <v>0</v>
      </c>
      <c r="BV443">
        <v>0</v>
      </c>
      <c r="BW443">
        <v>0</v>
      </c>
      <c r="CV443">
        <v>0</v>
      </c>
      <c r="CW443">
        <v>0</v>
      </c>
      <c r="CX443">
        <f>ROUND(Y443*Source!I216,7)</f>
        <v>0</v>
      </c>
      <c r="CY443">
        <f t="shared" si="151"/>
        <v>188.93</v>
      </c>
      <c r="CZ443">
        <f t="shared" si="152"/>
        <v>157.44</v>
      </c>
      <c r="DA443">
        <f t="shared" si="153"/>
        <v>1.2</v>
      </c>
      <c r="DB443">
        <f t="shared" si="128"/>
        <v>0</v>
      </c>
      <c r="DC443">
        <f t="shared" si="129"/>
        <v>0</v>
      </c>
      <c r="DD443" t="s">
        <v>3</v>
      </c>
      <c r="DE443" t="s">
        <v>3</v>
      </c>
      <c r="DF443">
        <f t="shared" si="155"/>
        <v>0</v>
      </c>
      <c r="DG443">
        <f t="shared" si="149"/>
        <v>0</v>
      </c>
      <c r="DH443">
        <f t="shared" si="130"/>
        <v>0</v>
      </c>
      <c r="DI443">
        <f t="shared" si="131"/>
        <v>0</v>
      </c>
      <c r="DJ443">
        <f t="shared" si="154"/>
        <v>0</v>
      </c>
      <c r="DK443">
        <v>0</v>
      </c>
      <c r="DL443" t="s">
        <v>3</v>
      </c>
      <c r="DM443">
        <v>0</v>
      </c>
      <c r="DN443" t="s">
        <v>3</v>
      </c>
      <c r="DO443">
        <v>0</v>
      </c>
    </row>
    <row r="444" spans="1:119" x14ac:dyDescent="0.2">
      <c r="A444">
        <f>ROW(Source!A216)</f>
        <v>216</v>
      </c>
      <c r="B444">
        <v>85057682</v>
      </c>
      <c r="C444">
        <v>85061496</v>
      </c>
      <c r="D444">
        <v>77404544</v>
      </c>
      <c r="E444">
        <v>1</v>
      </c>
      <c r="F444">
        <v>1</v>
      </c>
      <c r="G444">
        <v>1</v>
      </c>
      <c r="H444">
        <v>3</v>
      </c>
      <c r="I444" t="s">
        <v>757</v>
      </c>
      <c r="J444" t="s">
        <v>758</v>
      </c>
      <c r="K444" t="s">
        <v>759</v>
      </c>
      <c r="L444">
        <v>1455</v>
      </c>
      <c r="N444">
        <v>1013</v>
      </c>
      <c r="O444" t="s">
        <v>313</v>
      </c>
      <c r="P444" t="s">
        <v>313</v>
      </c>
      <c r="Q444">
        <v>1</v>
      </c>
      <c r="W444">
        <v>0</v>
      </c>
      <c r="X444">
        <v>1640750103</v>
      </c>
      <c r="Y444">
        <f t="shared" si="127"/>
        <v>0.1</v>
      </c>
      <c r="AA444">
        <v>1303.67</v>
      </c>
      <c r="AB444">
        <v>0</v>
      </c>
      <c r="AC444">
        <v>0</v>
      </c>
      <c r="AD444">
        <v>0</v>
      </c>
      <c r="AE444">
        <v>944.69</v>
      </c>
      <c r="AF444">
        <v>0</v>
      </c>
      <c r="AG444">
        <v>0</v>
      </c>
      <c r="AH444">
        <v>0</v>
      </c>
      <c r="AI444">
        <v>1.38</v>
      </c>
      <c r="AJ444">
        <v>1</v>
      </c>
      <c r="AK444">
        <v>1</v>
      </c>
      <c r="AL444">
        <v>1</v>
      </c>
      <c r="AM444">
        <v>2</v>
      </c>
      <c r="AN444">
        <v>0</v>
      </c>
      <c r="AO444">
        <v>0</v>
      </c>
      <c r="AP444">
        <v>1</v>
      </c>
      <c r="AQ444">
        <v>1</v>
      </c>
      <c r="AR444">
        <v>0</v>
      </c>
      <c r="AS444" t="s">
        <v>3</v>
      </c>
      <c r="AT444">
        <v>0.1</v>
      </c>
      <c r="AU444" t="s">
        <v>3</v>
      </c>
      <c r="AV444">
        <v>0</v>
      </c>
      <c r="AW444">
        <v>2</v>
      </c>
      <c r="AX444">
        <v>85061533</v>
      </c>
      <c r="AY444">
        <v>1</v>
      </c>
      <c r="AZ444">
        <v>0</v>
      </c>
      <c r="BA444">
        <v>444</v>
      </c>
      <c r="BB444">
        <v>1</v>
      </c>
      <c r="BC444">
        <v>0</v>
      </c>
      <c r="BD444">
        <v>0</v>
      </c>
      <c r="BE444">
        <v>0</v>
      </c>
      <c r="BF444">
        <v>0</v>
      </c>
      <c r="BG444">
        <v>0</v>
      </c>
      <c r="BH444">
        <v>0</v>
      </c>
      <c r="BI444">
        <v>0</v>
      </c>
      <c r="BJ444">
        <v>94.469000000000008</v>
      </c>
      <c r="BK444">
        <v>0</v>
      </c>
      <c r="BL444">
        <v>0</v>
      </c>
      <c r="BM444">
        <v>0</v>
      </c>
      <c r="BN444">
        <v>0</v>
      </c>
      <c r="BO444">
        <v>0</v>
      </c>
      <c r="BP444">
        <v>1</v>
      </c>
      <c r="BQ444">
        <v>94.469000000000008</v>
      </c>
      <c r="BR444">
        <v>0</v>
      </c>
      <c r="BS444">
        <v>0</v>
      </c>
      <c r="BT444">
        <v>0</v>
      </c>
      <c r="BU444">
        <v>0</v>
      </c>
      <c r="BV444">
        <v>0</v>
      </c>
      <c r="BW444">
        <v>1</v>
      </c>
      <c r="CV444">
        <v>0</v>
      </c>
      <c r="CW444">
        <v>0</v>
      </c>
      <c r="CX444">
        <f>ROUND(Y444*Source!I216,7)</f>
        <v>0</v>
      </c>
      <c r="CY444">
        <f t="shared" si="151"/>
        <v>1303.67</v>
      </c>
      <c r="CZ444">
        <f t="shared" si="152"/>
        <v>944.69</v>
      </c>
      <c r="DA444">
        <f t="shared" si="153"/>
        <v>1.38</v>
      </c>
      <c r="DB444">
        <f t="shared" si="128"/>
        <v>94.47</v>
      </c>
      <c r="DC444">
        <f t="shared" si="129"/>
        <v>0</v>
      </c>
      <c r="DD444" t="s">
        <v>3</v>
      </c>
      <c r="DE444" t="s">
        <v>3</v>
      </c>
      <c r="DF444">
        <f t="shared" si="155"/>
        <v>0</v>
      </c>
      <c r="DG444">
        <f t="shared" si="149"/>
        <v>0</v>
      </c>
      <c r="DH444">
        <f t="shared" si="130"/>
        <v>0</v>
      </c>
      <c r="DI444">
        <f t="shared" si="131"/>
        <v>0</v>
      </c>
      <c r="DJ444">
        <f t="shared" si="154"/>
        <v>0</v>
      </c>
      <c r="DK444">
        <v>0</v>
      </c>
      <c r="DL444" t="s">
        <v>3</v>
      </c>
      <c r="DM444">
        <v>0</v>
      </c>
      <c r="DN444" t="s">
        <v>3</v>
      </c>
      <c r="DO444">
        <v>0</v>
      </c>
    </row>
    <row r="445" spans="1:119" x14ac:dyDescent="0.2">
      <c r="A445">
        <f>ROW(Source!A216)</f>
        <v>216</v>
      </c>
      <c r="B445">
        <v>85057682</v>
      </c>
      <c r="C445">
        <v>85061496</v>
      </c>
      <c r="D445">
        <v>77312233</v>
      </c>
      <c r="E445">
        <v>114</v>
      </c>
      <c r="F445">
        <v>1</v>
      </c>
      <c r="G445">
        <v>1</v>
      </c>
      <c r="H445">
        <v>3</v>
      </c>
      <c r="I445" t="s">
        <v>150</v>
      </c>
      <c r="J445" t="s">
        <v>3</v>
      </c>
      <c r="K445" t="s">
        <v>151</v>
      </c>
      <c r="L445">
        <v>3277935</v>
      </c>
      <c r="N445">
        <v>1013</v>
      </c>
      <c r="O445" t="s">
        <v>152</v>
      </c>
      <c r="P445" t="s">
        <v>152</v>
      </c>
      <c r="Q445">
        <v>1</v>
      </c>
      <c r="W445">
        <v>0</v>
      </c>
      <c r="X445">
        <v>274903907</v>
      </c>
      <c r="Y445">
        <f t="shared" si="127"/>
        <v>2</v>
      </c>
      <c r="AA445">
        <v>0</v>
      </c>
      <c r="AB445">
        <v>0</v>
      </c>
      <c r="AC445">
        <v>0</v>
      </c>
      <c r="AD445">
        <v>0</v>
      </c>
      <c r="AE445">
        <v>0</v>
      </c>
      <c r="AF445">
        <v>0</v>
      </c>
      <c r="AG445">
        <v>0</v>
      </c>
      <c r="AH445">
        <v>0</v>
      </c>
      <c r="AI445">
        <v>1</v>
      </c>
      <c r="AJ445">
        <v>1</v>
      </c>
      <c r="AK445">
        <v>1</v>
      </c>
      <c r="AL445">
        <v>1</v>
      </c>
      <c r="AM445">
        <v>-2</v>
      </c>
      <c r="AN445">
        <v>0</v>
      </c>
      <c r="AO445">
        <v>0</v>
      </c>
      <c r="AP445">
        <v>0</v>
      </c>
      <c r="AQ445">
        <v>0</v>
      </c>
      <c r="AR445">
        <v>0</v>
      </c>
      <c r="AS445" t="s">
        <v>3</v>
      </c>
      <c r="AT445">
        <v>2</v>
      </c>
      <c r="AU445" t="s">
        <v>3</v>
      </c>
      <c r="AV445">
        <v>0</v>
      </c>
      <c r="AW445">
        <v>2</v>
      </c>
      <c r="AX445">
        <v>85061534</v>
      </c>
      <c r="AY445">
        <v>1</v>
      </c>
      <c r="AZ445">
        <v>0</v>
      </c>
      <c r="BA445">
        <v>445</v>
      </c>
      <c r="BB445">
        <v>0</v>
      </c>
      <c r="BC445">
        <v>0</v>
      </c>
      <c r="BD445">
        <v>0</v>
      </c>
      <c r="BE445">
        <v>0</v>
      </c>
      <c r="BF445">
        <v>0</v>
      </c>
      <c r="BG445">
        <v>0</v>
      </c>
      <c r="BH445">
        <v>0</v>
      </c>
      <c r="BI445">
        <v>0</v>
      </c>
      <c r="BJ445">
        <v>0</v>
      </c>
      <c r="BK445">
        <v>0</v>
      </c>
      <c r="BL445">
        <v>0</v>
      </c>
      <c r="BM445">
        <v>0</v>
      </c>
      <c r="BN445">
        <v>0</v>
      </c>
      <c r="BO445">
        <v>0</v>
      </c>
      <c r="BP445">
        <v>0</v>
      </c>
      <c r="BQ445">
        <v>0</v>
      </c>
      <c r="BR445">
        <v>0</v>
      </c>
      <c r="BS445">
        <v>0</v>
      </c>
      <c r="BT445">
        <v>0</v>
      </c>
      <c r="BU445">
        <v>0</v>
      </c>
      <c r="BV445">
        <v>0</v>
      </c>
      <c r="BW445">
        <v>0</v>
      </c>
      <c r="CV445">
        <v>0</v>
      </c>
      <c r="CW445">
        <v>0</v>
      </c>
      <c r="CX445">
        <f>ROUND(Y445*Source!I216,7)</f>
        <v>0</v>
      </c>
      <c r="CY445">
        <f t="shared" si="151"/>
        <v>0</v>
      </c>
      <c r="CZ445">
        <f t="shared" si="152"/>
        <v>0</v>
      </c>
      <c r="DA445">
        <f t="shared" si="153"/>
        <v>1</v>
      </c>
      <c r="DB445">
        <f t="shared" si="128"/>
        <v>0</v>
      </c>
      <c r="DC445">
        <f t="shared" si="129"/>
        <v>0</v>
      </c>
      <c r="DD445" t="s">
        <v>3</v>
      </c>
      <c r="DE445" t="s">
        <v>3</v>
      </c>
      <c r="DF445">
        <f t="shared" ref="DF445:DF451" si="156">ROUND(ROUND(AE445,2)*CX445,2)</f>
        <v>0</v>
      </c>
      <c r="DG445">
        <f t="shared" si="149"/>
        <v>0</v>
      </c>
      <c r="DH445">
        <f t="shared" si="130"/>
        <v>0</v>
      </c>
      <c r="DI445">
        <f t="shared" si="131"/>
        <v>0</v>
      </c>
      <c r="DJ445">
        <f t="shared" si="154"/>
        <v>0</v>
      </c>
      <c r="DK445">
        <v>0</v>
      </c>
      <c r="DL445" t="s">
        <v>3</v>
      </c>
      <c r="DM445">
        <v>0</v>
      </c>
      <c r="DN445" t="s">
        <v>3</v>
      </c>
      <c r="DO445">
        <v>0</v>
      </c>
    </row>
    <row r="446" spans="1:119" x14ac:dyDescent="0.2">
      <c r="A446">
        <f>ROW(Source!A217)</f>
        <v>217</v>
      </c>
      <c r="B446">
        <v>85057623</v>
      </c>
      <c r="C446">
        <v>85061496</v>
      </c>
      <c r="D446">
        <v>77306386</v>
      </c>
      <c r="E446">
        <v>114</v>
      </c>
      <c r="F446">
        <v>1</v>
      </c>
      <c r="G446">
        <v>1</v>
      </c>
      <c r="H446">
        <v>1</v>
      </c>
      <c r="I446" t="s">
        <v>611</v>
      </c>
      <c r="J446" t="s">
        <v>3</v>
      </c>
      <c r="K446" t="s">
        <v>612</v>
      </c>
      <c r="L446">
        <v>1191</v>
      </c>
      <c r="N446">
        <v>1013</v>
      </c>
      <c r="O446" t="s">
        <v>593</v>
      </c>
      <c r="P446" t="s">
        <v>593</v>
      </c>
      <c r="Q446">
        <v>1</v>
      </c>
      <c r="W446">
        <v>0</v>
      </c>
      <c r="X446">
        <v>1903532093</v>
      </c>
      <c r="Y446">
        <f t="shared" si="127"/>
        <v>2.38</v>
      </c>
      <c r="AA446">
        <v>0</v>
      </c>
      <c r="AB446">
        <v>0</v>
      </c>
      <c r="AC446">
        <v>0</v>
      </c>
      <c r="AD446">
        <v>872.37</v>
      </c>
      <c r="AE446">
        <v>0</v>
      </c>
      <c r="AF446">
        <v>0</v>
      </c>
      <c r="AG446">
        <v>0</v>
      </c>
      <c r="AH446">
        <v>872.37</v>
      </c>
      <c r="AI446">
        <v>1</v>
      </c>
      <c r="AJ446">
        <v>1</v>
      </c>
      <c r="AK446">
        <v>1</v>
      </c>
      <c r="AL446">
        <v>1</v>
      </c>
      <c r="AM446">
        <v>-2</v>
      </c>
      <c r="AN446">
        <v>0</v>
      </c>
      <c r="AO446">
        <v>0</v>
      </c>
      <c r="AP446">
        <v>1</v>
      </c>
      <c r="AQ446">
        <v>1</v>
      </c>
      <c r="AR446">
        <v>0</v>
      </c>
      <c r="AS446" t="s">
        <v>3</v>
      </c>
      <c r="AT446">
        <v>2.38</v>
      </c>
      <c r="AU446" t="s">
        <v>3</v>
      </c>
      <c r="AV446">
        <v>1</v>
      </c>
      <c r="AW446">
        <v>2</v>
      </c>
      <c r="AX446">
        <v>85061516</v>
      </c>
      <c r="AY446">
        <v>2</v>
      </c>
      <c r="AZ446">
        <v>131072</v>
      </c>
      <c r="BA446">
        <v>446</v>
      </c>
      <c r="BB446">
        <v>1</v>
      </c>
      <c r="BC446">
        <v>0</v>
      </c>
      <c r="BD446">
        <v>0</v>
      </c>
      <c r="BE446">
        <v>0</v>
      </c>
      <c r="BF446">
        <v>0</v>
      </c>
      <c r="BG446">
        <v>0</v>
      </c>
      <c r="BH446">
        <v>0</v>
      </c>
      <c r="BI446">
        <v>0</v>
      </c>
      <c r="BJ446">
        <v>0</v>
      </c>
      <c r="BK446">
        <v>0</v>
      </c>
      <c r="BL446">
        <v>0</v>
      </c>
      <c r="BM446">
        <v>2076.2406000000001</v>
      </c>
      <c r="BN446">
        <v>2.38</v>
      </c>
      <c r="BO446">
        <v>0</v>
      </c>
      <c r="BP446">
        <v>1</v>
      </c>
      <c r="BQ446">
        <v>0</v>
      </c>
      <c r="BR446">
        <v>0</v>
      </c>
      <c r="BS446">
        <v>0</v>
      </c>
      <c r="BT446">
        <v>2076.2406000000001</v>
      </c>
      <c r="BU446">
        <v>2.38</v>
      </c>
      <c r="BV446">
        <v>0</v>
      </c>
      <c r="BW446">
        <v>1</v>
      </c>
      <c r="CU446">
        <f>ROUND(AT446*Source!I217*AH446*AL446,2)</f>
        <v>0</v>
      </c>
      <c r="CV446">
        <f>ROUND(Y446*Source!I217,7)</f>
        <v>0</v>
      </c>
      <c r="CW446">
        <v>0</v>
      </c>
      <c r="CX446">
        <f>ROUND(Y446*Source!I217,7)</f>
        <v>0</v>
      </c>
      <c r="CY446">
        <f>AD446</f>
        <v>872.37</v>
      </c>
      <c r="CZ446">
        <f>AH446</f>
        <v>872.37</v>
      </c>
      <c r="DA446">
        <f>AL446</f>
        <v>1</v>
      </c>
      <c r="DB446">
        <f t="shared" si="128"/>
        <v>2076.2399999999998</v>
      </c>
      <c r="DC446">
        <f t="shared" si="129"/>
        <v>0</v>
      </c>
      <c r="DD446" t="s">
        <v>3</v>
      </c>
      <c r="DE446" t="s">
        <v>3</v>
      </c>
      <c r="DF446">
        <f t="shared" si="156"/>
        <v>0</v>
      </c>
      <c r="DG446">
        <f t="shared" si="149"/>
        <v>0</v>
      </c>
      <c r="DH446">
        <f t="shared" si="130"/>
        <v>0</v>
      </c>
      <c r="DI446">
        <f t="shared" si="131"/>
        <v>0</v>
      </c>
      <c r="DJ446">
        <f>DI446</f>
        <v>0</v>
      </c>
      <c r="DK446">
        <v>1</v>
      </c>
      <c r="DL446" t="s">
        <v>3</v>
      </c>
      <c r="DM446">
        <v>0</v>
      </c>
      <c r="DN446" t="s">
        <v>3</v>
      </c>
      <c r="DO446">
        <v>0</v>
      </c>
    </row>
    <row r="447" spans="1:119" x14ac:dyDescent="0.2">
      <c r="A447">
        <f>ROW(Source!A217)</f>
        <v>217</v>
      </c>
      <c r="B447">
        <v>85057623</v>
      </c>
      <c r="C447">
        <v>85061496</v>
      </c>
      <c r="D447">
        <v>77306545</v>
      </c>
      <c r="E447">
        <v>114</v>
      </c>
      <c r="F447">
        <v>1</v>
      </c>
      <c r="G447">
        <v>1</v>
      </c>
      <c r="H447">
        <v>1</v>
      </c>
      <c r="I447" t="s">
        <v>601</v>
      </c>
      <c r="J447" t="s">
        <v>3</v>
      </c>
      <c r="K447" t="s">
        <v>602</v>
      </c>
      <c r="L447">
        <v>1191</v>
      </c>
      <c r="N447">
        <v>1013</v>
      </c>
      <c r="O447" t="s">
        <v>593</v>
      </c>
      <c r="P447" t="s">
        <v>593</v>
      </c>
      <c r="Q447">
        <v>1</v>
      </c>
      <c r="W447">
        <v>0</v>
      </c>
      <c r="X447">
        <v>-1417349443</v>
      </c>
      <c r="Y447">
        <f t="shared" si="127"/>
        <v>0.02</v>
      </c>
      <c r="AA447">
        <v>0</v>
      </c>
      <c r="AB447">
        <v>0</v>
      </c>
      <c r="AC447">
        <v>0</v>
      </c>
      <c r="AD447">
        <v>0</v>
      </c>
      <c r="AE447">
        <v>0</v>
      </c>
      <c r="AF447">
        <v>0</v>
      </c>
      <c r="AG447">
        <v>0</v>
      </c>
      <c r="AH447">
        <v>0</v>
      </c>
      <c r="AI447">
        <v>1</v>
      </c>
      <c r="AJ447">
        <v>1</v>
      </c>
      <c r="AK447">
        <v>1</v>
      </c>
      <c r="AL447">
        <v>1</v>
      </c>
      <c r="AM447">
        <v>-2</v>
      </c>
      <c r="AN447">
        <v>0</v>
      </c>
      <c r="AO447">
        <v>0</v>
      </c>
      <c r="AP447">
        <v>1</v>
      </c>
      <c r="AQ447">
        <v>1</v>
      </c>
      <c r="AR447">
        <v>0</v>
      </c>
      <c r="AS447" t="s">
        <v>3</v>
      </c>
      <c r="AT447">
        <v>0.02</v>
      </c>
      <c r="AU447" t="s">
        <v>3</v>
      </c>
      <c r="AV447">
        <v>2</v>
      </c>
      <c r="AW447">
        <v>2</v>
      </c>
      <c r="AX447">
        <v>85061517</v>
      </c>
      <c r="AY447">
        <v>1</v>
      </c>
      <c r="AZ447">
        <v>0</v>
      </c>
      <c r="BA447">
        <v>447</v>
      </c>
      <c r="BB447">
        <v>1</v>
      </c>
      <c r="BC447">
        <v>0</v>
      </c>
      <c r="BD447">
        <v>0</v>
      </c>
      <c r="BE447">
        <v>0</v>
      </c>
      <c r="BF447">
        <v>0</v>
      </c>
      <c r="BG447">
        <v>0</v>
      </c>
      <c r="BH447">
        <v>0</v>
      </c>
      <c r="BI447">
        <v>0</v>
      </c>
      <c r="BJ447">
        <v>0</v>
      </c>
      <c r="BK447">
        <v>0</v>
      </c>
      <c r="BL447">
        <v>0</v>
      </c>
      <c r="BM447">
        <v>0</v>
      </c>
      <c r="BN447">
        <v>0</v>
      </c>
      <c r="BO447">
        <v>0</v>
      </c>
      <c r="BP447">
        <v>0</v>
      </c>
      <c r="BQ447">
        <v>0</v>
      </c>
      <c r="BR447">
        <v>0</v>
      </c>
      <c r="BS447">
        <v>0</v>
      </c>
      <c r="BT447">
        <v>0</v>
      </c>
      <c r="BU447">
        <v>0</v>
      </c>
      <c r="BV447">
        <v>0</v>
      </c>
      <c r="BW447">
        <v>0</v>
      </c>
      <c r="CV447">
        <v>0</v>
      </c>
      <c r="CW447">
        <v>0</v>
      </c>
      <c r="CX447">
        <f>ROUND(Y447*Source!I217,7)</f>
        <v>0</v>
      </c>
      <c r="CY447">
        <f>AD447</f>
        <v>0</v>
      </c>
      <c r="CZ447">
        <f>AH447</f>
        <v>0</v>
      </c>
      <c r="DA447">
        <f>AL447</f>
        <v>1</v>
      </c>
      <c r="DB447">
        <f t="shared" si="128"/>
        <v>0</v>
      </c>
      <c r="DC447">
        <f t="shared" si="129"/>
        <v>0</v>
      </c>
      <c r="DD447" t="s">
        <v>3</v>
      </c>
      <c r="DE447" t="s">
        <v>3</v>
      </c>
      <c r="DF447">
        <f t="shared" si="156"/>
        <v>0</v>
      </c>
      <c r="DG447">
        <f t="shared" si="149"/>
        <v>0</v>
      </c>
      <c r="DH447">
        <f t="shared" si="130"/>
        <v>0</v>
      </c>
      <c r="DI447">
        <f t="shared" si="131"/>
        <v>0</v>
      </c>
      <c r="DJ447">
        <f>DI447</f>
        <v>0</v>
      </c>
      <c r="DK447">
        <v>0</v>
      </c>
      <c r="DL447" t="s">
        <v>3</v>
      </c>
      <c r="DM447">
        <v>0</v>
      </c>
      <c r="DN447" t="s">
        <v>3</v>
      </c>
      <c r="DO447">
        <v>0</v>
      </c>
    </row>
    <row r="448" spans="1:119" x14ac:dyDescent="0.2">
      <c r="A448">
        <f>ROW(Source!A217)</f>
        <v>217</v>
      </c>
      <c r="B448">
        <v>85057623</v>
      </c>
      <c r="C448">
        <v>85061496</v>
      </c>
      <c r="D448">
        <v>77430988</v>
      </c>
      <c r="E448">
        <v>1</v>
      </c>
      <c r="F448">
        <v>1</v>
      </c>
      <c r="G448">
        <v>1</v>
      </c>
      <c r="H448">
        <v>2</v>
      </c>
      <c r="I448" t="s">
        <v>621</v>
      </c>
      <c r="J448" t="s">
        <v>622</v>
      </c>
      <c r="K448" t="s">
        <v>623</v>
      </c>
      <c r="L448">
        <v>1368</v>
      </c>
      <c r="N448">
        <v>1011</v>
      </c>
      <c r="O448" t="s">
        <v>606</v>
      </c>
      <c r="P448" t="s">
        <v>606</v>
      </c>
      <c r="Q448">
        <v>1</v>
      </c>
      <c r="W448">
        <v>0</v>
      </c>
      <c r="X448">
        <v>-468861091</v>
      </c>
      <c r="Y448">
        <f t="shared" si="127"/>
        <v>0.01</v>
      </c>
      <c r="AA448">
        <v>0</v>
      </c>
      <c r="AB448">
        <v>1626.29</v>
      </c>
      <c r="AC448">
        <v>1090.46</v>
      </c>
      <c r="AD448">
        <v>0</v>
      </c>
      <c r="AE448">
        <v>0</v>
      </c>
      <c r="AF448">
        <v>1626.29</v>
      </c>
      <c r="AG448">
        <v>1090.46</v>
      </c>
      <c r="AH448">
        <v>0</v>
      </c>
      <c r="AI448">
        <v>1</v>
      </c>
      <c r="AJ448">
        <v>1</v>
      </c>
      <c r="AK448">
        <v>1</v>
      </c>
      <c r="AL448">
        <v>1</v>
      </c>
      <c r="AM448">
        <v>-2</v>
      </c>
      <c r="AN448">
        <v>0</v>
      </c>
      <c r="AO448">
        <v>0</v>
      </c>
      <c r="AP448">
        <v>1</v>
      </c>
      <c r="AQ448">
        <v>1</v>
      </c>
      <c r="AR448">
        <v>0</v>
      </c>
      <c r="AS448" t="s">
        <v>3</v>
      </c>
      <c r="AT448">
        <v>0.01</v>
      </c>
      <c r="AU448" t="s">
        <v>3</v>
      </c>
      <c r="AV448">
        <v>1</v>
      </c>
      <c r="AW448">
        <v>2</v>
      </c>
      <c r="AX448">
        <v>85061518</v>
      </c>
      <c r="AY448">
        <v>1</v>
      </c>
      <c r="AZ448">
        <v>0</v>
      </c>
      <c r="BA448">
        <v>448</v>
      </c>
      <c r="BB448">
        <v>1</v>
      </c>
      <c r="BC448">
        <v>0</v>
      </c>
      <c r="BD448">
        <v>0</v>
      </c>
      <c r="BE448">
        <v>0</v>
      </c>
      <c r="BF448">
        <v>0</v>
      </c>
      <c r="BG448">
        <v>0</v>
      </c>
      <c r="BH448">
        <v>0</v>
      </c>
      <c r="BI448">
        <v>0</v>
      </c>
      <c r="BJ448">
        <v>0</v>
      </c>
      <c r="BK448">
        <v>16.262899999999998</v>
      </c>
      <c r="BL448">
        <v>10.9046</v>
      </c>
      <c r="BM448">
        <v>0</v>
      </c>
      <c r="BN448">
        <v>0</v>
      </c>
      <c r="BO448">
        <v>0.01</v>
      </c>
      <c r="BP448">
        <v>1</v>
      </c>
      <c r="BQ448">
        <v>0</v>
      </c>
      <c r="BR448">
        <v>16.262899999999998</v>
      </c>
      <c r="BS448">
        <v>10.9046</v>
      </c>
      <c r="BT448">
        <v>0</v>
      </c>
      <c r="BU448">
        <v>0</v>
      </c>
      <c r="BV448">
        <v>0.01</v>
      </c>
      <c r="BW448">
        <v>1</v>
      </c>
      <c r="CV448">
        <v>0</v>
      </c>
      <c r="CW448">
        <f>ROUND(Y448*Source!I217*DO448,7)</f>
        <v>0</v>
      </c>
      <c r="CX448">
        <f>ROUND(Y448*Source!I217,7)</f>
        <v>0</v>
      </c>
      <c r="CY448">
        <f>AB448</f>
        <v>1626.29</v>
      </c>
      <c r="CZ448">
        <f>AF448</f>
        <v>1626.29</v>
      </c>
      <c r="DA448">
        <f>AJ448</f>
        <v>1</v>
      </c>
      <c r="DB448">
        <f t="shared" si="128"/>
        <v>16.260000000000002</v>
      </c>
      <c r="DC448">
        <f t="shared" si="129"/>
        <v>10.9</v>
      </c>
      <c r="DD448" t="s">
        <v>3</v>
      </c>
      <c r="DE448" t="s">
        <v>3</v>
      </c>
      <c r="DF448">
        <f t="shared" si="156"/>
        <v>0</v>
      </c>
      <c r="DG448">
        <f t="shared" si="149"/>
        <v>0</v>
      </c>
      <c r="DH448">
        <f t="shared" si="130"/>
        <v>0</v>
      </c>
      <c r="DI448">
        <f t="shared" si="131"/>
        <v>0</v>
      </c>
      <c r="DJ448">
        <f>DG448+DH448</f>
        <v>0</v>
      </c>
      <c r="DK448">
        <v>1</v>
      </c>
      <c r="DL448" t="s">
        <v>607</v>
      </c>
      <c r="DM448">
        <v>6</v>
      </c>
      <c r="DN448" t="s">
        <v>593</v>
      </c>
      <c r="DO448">
        <v>1</v>
      </c>
    </row>
    <row r="449" spans="1:119" x14ac:dyDescent="0.2">
      <c r="A449">
        <f>ROW(Source!A217)</f>
        <v>217</v>
      </c>
      <c r="B449">
        <v>85057623</v>
      </c>
      <c r="C449">
        <v>85061496</v>
      </c>
      <c r="D449">
        <v>77431879</v>
      </c>
      <c r="E449">
        <v>1</v>
      </c>
      <c r="F449">
        <v>1</v>
      </c>
      <c r="G449">
        <v>1</v>
      </c>
      <c r="H449">
        <v>2</v>
      </c>
      <c r="I449" t="s">
        <v>634</v>
      </c>
      <c r="J449" t="s">
        <v>635</v>
      </c>
      <c r="K449" t="s">
        <v>636</v>
      </c>
      <c r="L449">
        <v>1368</v>
      </c>
      <c r="N449">
        <v>1011</v>
      </c>
      <c r="O449" t="s">
        <v>606</v>
      </c>
      <c r="P449" t="s">
        <v>606</v>
      </c>
      <c r="Q449">
        <v>1</v>
      </c>
      <c r="W449">
        <v>0</v>
      </c>
      <c r="X449">
        <v>-1152394969</v>
      </c>
      <c r="Y449">
        <f t="shared" ref="Y449:Y512" si="157">AT449</f>
        <v>0.01</v>
      </c>
      <c r="AA449">
        <v>0</v>
      </c>
      <c r="AB449">
        <v>641.70000000000005</v>
      </c>
      <c r="AC449">
        <v>811.79</v>
      </c>
      <c r="AD449">
        <v>0</v>
      </c>
      <c r="AE449">
        <v>0</v>
      </c>
      <c r="AF449">
        <v>641.70000000000005</v>
      </c>
      <c r="AG449">
        <v>811.79</v>
      </c>
      <c r="AH449">
        <v>0</v>
      </c>
      <c r="AI449">
        <v>1</v>
      </c>
      <c r="AJ449">
        <v>1</v>
      </c>
      <c r="AK449">
        <v>1</v>
      </c>
      <c r="AL449">
        <v>1</v>
      </c>
      <c r="AM449">
        <v>-2</v>
      </c>
      <c r="AN449">
        <v>0</v>
      </c>
      <c r="AO449">
        <v>0</v>
      </c>
      <c r="AP449">
        <v>1</v>
      </c>
      <c r="AQ449">
        <v>1</v>
      </c>
      <c r="AR449">
        <v>0</v>
      </c>
      <c r="AS449" t="s">
        <v>3</v>
      </c>
      <c r="AT449">
        <v>0.01</v>
      </c>
      <c r="AU449" t="s">
        <v>3</v>
      </c>
      <c r="AV449">
        <v>1</v>
      </c>
      <c r="AW449">
        <v>2</v>
      </c>
      <c r="AX449">
        <v>85061519</v>
      </c>
      <c r="AY449">
        <v>1</v>
      </c>
      <c r="AZ449">
        <v>0</v>
      </c>
      <c r="BA449">
        <v>449</v>
      </c>
      <c r="BB449">
        <v>1</v>
      </c>
      <c r="BC449">
        <v>0</v>
      </c>
      <c r="BD449">
        <v>0</v>
      </c>
      <c r="BE449">
        <v>0</v>
      </c>
      <c r="BF449">
        <v>0</v>
      </c>
      <c r="BG449">
        <v>0</v>
      </c>
      <c r="BH449">
        <v>0</v>
      </c>
      <c r="BI449">
        <v>0</v>
      </c>
      <c r="BJ449">
        <v>0</v>
      </c>
      <c r="BK449">
        <v>6.4170000000000007</v>
      </c>
      <c r="BL449">
        <v>8.1179000000000006</v>
      </c>
      <c r="BM449">
        <v>0</v>
      </c>
      <c r="BN449">
        <v>0</v>
      </c>
      <c r="BO449">
        <v>0.01</v>
      </c>
      <c r="BP449">
        <v>1</v>
      </c>
      <c r="BQ449">
        <v>0</v>
      </c>
      <c r="BR449">
        <v>6.4170000000000007</v>
      </c>
      <c r="BS449">
        <v>8.1179000000000006</v>
      </c>
      <c r="BT449">
        <v>0</v>
      </c>
      <c r="BU449">
        <v>0</v>
      </c>
      <c r="BV449">
        <v>0.01</v>
      </c>
      <c r="BW449">
        <v>1</v>
      </c>
      <c r="CV449">
        <v>0</v>
      </c>
      <c r="CW449">
        <f>ROUND(Y449*Source!I217*DO449,7)</f>
        <v>0</v>
      </c>
      <c r="CX449">
        <f>ROUND(Y449*Source!I217,7)</f>
        <v>0</v>
      </c>
      <c r="CY449">
        <f>AB449</f>
        <v>641.70000000000005</v>
      </c>
      <c r="CZ449">
        <f>AF449</f>
        <v>641.70000000000005</v>
      </c>
      <c r="DA449">
        <f>AJ449</f>
        <v>1</v>
      </c>
      <c r="DB449">
        <f t="shared" ref="DB449:DB512" si="158">ROUND(ROUND(AT449*CZ449,2),2)</f>
        <v>6.42</v>
      </c>
      <c r="DC449">
        <f t="shared" ref="DC449:DC512" si="159">ROUND(ROUND(AT449*AG449,2),2)</f>
        <v>8.1199999999999992</v>
      </c>
      <c r="DD449" t="s">
        <v>3</v>
      </c>
      <c r="DE449" t="s">
        <v>3</v>
      </c>
      <c r="DF449">
        <f t="shared" si="156"/>
        <v>0</v>
      </c>
      <c r="DG449">
        <f t="shared" si="149"/>
        <v>0</v>
      </c>
      <c r="DH449">
        <f t="shared" ref="DH449:DH512" si="160">ROUND(ROUND(AG449,2)*CX449,2)</f>
        <v>0</v>
      </c>
      <c r="DI449">
        <f t="shared" ref="DI449:DI512" si="161">ROUND(ROUND(AH449,2)*CX449,2)</f>
        <v>0</v>
      </c>
      <c r="DJ449">
        <f>DG449+DH449</f>
        <v>0</v>
      </c>
      <c r="DK449">
        <v>1</v>
      </c>
      <c r="DL449" t="s">
        <v>630</v>
      </c>
      <c r="DM449">
        <v>4</v>
      </c>
      <c r="DN449" t="s">
        <v>593</v>
      </c>
      <c r="DO449">
        <v>1</v>
      </c>
    </row>
    <row r="450" spans="1:119" x14ac:dyDescent="0.2">
      <c r="A450">
        <f>ROW(Source!A217)</f>
        <v>217</v>
      </c>
      <c r="B450">
        <v>85057623</v>
      </c>
      <c r="C450">
        <v>85061496</v>
      </c>
      <c r="D450">
        <v>77432074</v>
      </c>
      <c r="E450">
        <v>1</v>
      </c>
      <c r="F450">
        <v>1</v>
      </c>
      <c r="G450">
        <v>1</v>
      </c>
      <c r="H450">
        <v>2</v>
      </c>
      <c r="I450" t="s">
        <v>663</v>
      </c>
      <c r="J450" t="s">
        <v>664</v>
      </c>
      <c r="K450" t="s">
        <v>665</v>
      </c>
      <c r="L450">
        <v>1368</v>
      </c>
      <c r="N450">
        <v>1011</v>
      </c>
      <c r="O450" t="s">
        <v>606</v>
      </c>
      <c r="P450" t="s">
        <v>606</v>
      </c>
      <c r="Q450">
        <v>1</v>
      </c>
      <c r="W450">
        <v>0</v>
      </c>
      <c r="X450">
        <v>-334821386</v>
      </c>
      <c r="Y450">
        <f t="shared" si="157"/>
        <v>0.108</v>
      </c>
      <c r="AA450">
        <v>0</v>
      </c>
      <c r="AB450">
        <v>34.61</v>
      </c>
      <c r="AC450">
        <v>0</v>
      </c>
      <c r="AD450">
        <v>0</v>
      </c>
      <c r="AE450">
        <v>0</v>
      </c>
      <c r="AF450">
        <v>34.61</v>
      </c>
      <c r="AG450">
        <v>0</v>
      </c>
      <c r="AH450">
        <v>0</v>
      </c>
      <c r="AI450">
        <v>1</v>
      </c>
      <c r="AJ450">
        <v>1</v>
      </c>
      <c r="AK450">
        <v>1</v>
      </c>
      <c r="AL450">
        <v>1</v>
      </c>
      <c r="AM450">
        <v>-2</v>
      </c>
      <c r="AN450">
        <v>0</v>
      </c>
      <c r="AO450">
        <v>0</v>
      </c>
      <c r="AP450">
        <v>1</v>
      </c>
      <c r="AQ450">
        <v>1</v>
      </c>
      <c r="AR450">
        <v>0</v>
      </c>
      <c r="AS450" t="s">
        <v>3</v>
      </c>
      <c r="AT450">
        <v>0.108</v>
      </c>
      <c r="AU450" t="s">
        <v>3</v>
      </c>
      <c r="AV450">
        <v>1</v>
      </c>
      <c r="AW450">
        <v>2</v>
      </c>
      <c r="AX450">
        <v>85061520</v>
      </c>
      <c r="AY450">
        <v>1</v>
      </c>
      <c r="AZ450">
        <v>0</v>
      </c>
      <c r="BA450">
        <v>450</v>
      </c>
      <c r="BB450">
        <v>1</v>
      </c>
      <c r="BC450">
        <v>0</v>
      </c>
      <c r="BD450">
        <v>0</v>
      </c>
      <c r="BE450">
        <v>0</v>
      </c>
      <c r="BF450">
        <v>0</v>
      </c>
      <c r="BG450">
        <v>0</v>
      </c>
      <c r="BH450">
        <v>0</v>
      </c>
      <c r="BI450">
        <v>0</v>
      </c>
      <c r="BJ450">
        <v>0</v>
      </c>
      <c r="BK450">
        <v>3.7378800000000001</v>
      </c>
      <c r="BL450">
        <v>0</v>
      </c>
      <c r="BM450">
        <v>0</v>
      </c>
      <c r="BN450">
        <v>0</v>
      </c>
      <c r="BO450">
        <v>0</v>
      </c>
      <c r="BP450">
        <v>1</v>
      </c>
      <c r="BQ450">
        <v>0</v>
      </c>
      <c r="BR450">
        <v>3.7378800000000001</v>
      </c>
      <c r="BS450">
        <v>0</v>
      </c>
      <c r="BT450">
        <v>0</v>
      </c>
      <c r="BU450">
        <v>0</v>
      </c>
      <c r="BV450">
        <v>0</v>
      </c>
      <c r="BW450">
        <v>1</v>
      </c>
      <c r="CV450">
        <v>0</v>
      </c>
      <c r="CW450">
        <f>ROUND(Y450*Source!I217*DO450,7)</f>
        <v>0</v>
      </c>
      <c r="CX450">
        <f>ROUND(Y450*Source!I217,7)</f>
        <v>0</v>
      </c>
      <c r="CY450">
        <f>AB450</f>
        <v>34.61</v>
      </c>
      <c r="CZ450">
        <f>AF450</f>
        <v>34.61</v>
      </c>
      <c r="DA450">
        <f>AJ450</f>
        <v>1</v>
      </c>
      <c r="DB450">
        <f t="shared" si="158"/>
        <v>3.74</v>
      </c>
      <c r="DC450">
        <f t="shared" si="159"/>
        <v>0</v>
      </c>
      <c r="DD450" t="s">
        <v>3</v>
      </c>
      <c r="DE450" t="s">
        <v>3</v>
      </c>
      <c r="DF450">
        <f t="shared" si="156"/>
        <v>0</v>
      </c>
      <c r="DG450">
        <f t="shared" si="149"/>
        <v>0</v>
      </c>
      <c r="DH450">
        <f t="shared" si="160"/>
        <v>0</v>
      </c>
      <c r="DI450">
        <f t="shared" si="161"/>
        <v>0</v>
      </c>
      <c r="DJ450">
        <f>DG450+DH450</f>
        <v>0</v>
      </c>
      <c r="DK450">
        <v>1</v>
      </c>
      <c r="DL450" t="s">
        <v>3</v>
      </c>
      <c r="DM450">
        <v>0</v>
      </c>
      <c r="DN450" t="s">
        <v>3</v>
      </c>
      <c r="DO450">
        <v>0</v>
      </c>
    </row>
    <row r="451" spans="1:119" x14ac:dyDescent="0.2">
      <c r="A451">
        <f>ROW(Source!A217)</f>
        <v>217</v>
      </c>
      <c r="B451">
        <v>85057623</v>
      </c>
      <c r="C451">
        <v>85061496</v>
      </c>
      <c r="D451">
        <v>77432509</v>
      </c>
      <c r="E451">
        <v>1</v>
      </c>
      <c r="F451">
        <v>1</v>
      </c>
      <c r="G451">
        <v>1</v>
      </c>
      <c r="H451">
        <v>2</v>
      </c>
      <c r="I451" t="s">
        <v>726</v>
      </c>
      <c r="J451" t="s">
        <v>727</v>
      </c>
      <c r="K451" t="s">
        <v>728</v>
      </c>
      <c r="L451">
        <v>1368</v>
      </c>
      <c r="N451">
        <v>1011</v>
      </c>
      <c r="O451" t="s">
        <v>606</v>
      </c>
      <c r="P451" t="s">
        <v>606</v>
      </c>
      <c r="Q451">
        <v>1</v>
      </c>
      <c r="W451">
        <v>0</v>
      </c>
      <c r="X451">
        <v>-685414241</v>
      </c>
      <c r="Y451">
        <f t="shared" si="157"/>
        <v>0.19800000000000001</v>
      </c>
      <c r="AA451">
        <v>0</v>
      </c>
      <c r="AB451">
        <v>15.84</v>
      </c>
      <c r="AC451">
        <v>0</v>
      </c>
      <c r="AD451">
        <v>0</v>
      </c>
      <c r="AE451">
        <v>0</v>
      </c>
      <c r="AF451">
        <v>15.84</v>
      </c>
      <c r="AG451">
        <v>0</v>
      </c>
      <c r="AH451">
        <v>0</v>
      </c>
      <c r="AI451">
        <v>1</v>
      </c>
      <c r="AJ451">
        <v>1</v>
      </c>
      <c r="AK451">
        <v>1</v>
      </c>
      <c r="AL451">
        <v>1</v>
      </c>
      <c r="AM451">
        <v>-2</v>
      </c>
      <c r="AN451">
        <v>0</v>
      </c>
      <c r="AO451">
        <v>0</v>
      </c>
      <c r="AP451">
        <v>1</v>
      </c>
      <c r="AQ451">
        <v>1</v>
      </c>
      <c r="AR451">
        <v>0</v>
      </c>
      <c r="AS451" t="s">
        <v>3</v>
      </c>
      <c r="AT451">
        <v>0.19800000000000001</v>
      </c>
      <c r="AU451" t="s">
        <v>3</v>
      </c>
      <c r="AV451">
        <v>1</v>
      </c>
      <c r="AW451">
        <v>2</v>
      </c>
      <c r="AX451">
        <v>85061521</v>
      </c>
      <c r="AY451">
        <v>1</v>
      </c>
      <c r="AZ451">
        <v>0</v>
      </c>
      <c r="BA451">
        <v>451</v>
      </c>
      <c r="BB451">
        <v>1</v>
      </c>
      <c r="BC451">
        <v>0</v>
      </c>
      <c r="BD451">
        <v>0</v>
      </c>
      <c r="BE451">
        <v>0</v>
      </c>
      <c r="BF451">
        <v>0</v>
      </c>
      <c r="BG451">
        <v>0</v>
      </c>
      <c r="BH451">
        <v>0</v>
      </c>
      <c r="BI451">
        <v>0</v>
      </c>
      <c r="BJ451">
        <v>0</v>
      </c>
      <c r="BK451">
        <v>3.13632</v>
      </c>
      <c r="BL451">
        <v>0</v>
      </c>
      <c r="BM451">
        <v>0</v>
      </c>
      <c r="BN451">
        <v>0</v>
      </c>
      <c r="BO451">
        <v>0</v>
      </c>
      <c r="BP451">
        <v>1</v>
      </c>
      <c r="BQ451">
        <v>0</v>
      </c>
      <c r="BR451">
        <v>3.13632</v>
      </c>
      <c r="BS451">
        <v>0</v>
      </c>
      <c r="BT451">
        <v>0</v>
      </c>
      <c r="BU451">
        <v>0</v>
      </c>
      <c r="BV451">
        <v>0</v>
      </c>
      <c r="BW451">
        <v>1</v>
      </c>
      <c r="CV451">
        <v>0</v>
      </c>
      <c r="CW451">
        <f>ROUND(Y451*Source!I217*DO451,7)</f>
        <v>0</v>
      </c>
      <c r="CX451">
        <f>ROUND(Y451*Source!I217,7)</f>
        <v>0</v>
      </c>
      <c r="CY451">
        <f>AB451</f>
        <v>15.84</v>
      </c>
      <c r="CZ451">
        <f>AF451</f>
        <v>15.84</v>
      </c>
      <c r="DA451">
        <f>AJ451</f>
        <v>1</v>
      </c>
      <c r="DB451">
        <f t="shared" si="158"/>
        <v>3.14</v>
      </c>
      <c r="DC451">
        <f t="shared" si="159"/>
        <v>0</v>
      </c>
      <c r="DD451" t="s">
        <v>3</v>
      </c>
      <c r="DE451" t="s">
        <v>3</v>
      </c>
      <c r="DF451">
        <f t="shared" si="156"/>
        <v>0</v>
      </c>
      <c r="DG451">
        <f t="shared" si="149"/>
        <v>0</v>
      </c>
      <c r="DH451">
        <f t="shared" si="160"/>
        <v>0</v>
      </c>
      <c r="DI451">
        <f t="shared" si="161"/>
        <v>0</v>
      </c>
      <c r="DJ451">
        <f>DG451+DH451</f>
        <v>0</v>
      </c>
      <c r="DK451">
        <v>1</v>
      </c>
      <c r="DL451" t="s">
        <v>3</v>
      </c>
      <c r="DM451">
        <v>0</v>
      </c>
      <c r="DN451" t="s">
        <v>3</v>
      </c>
      <c r="DO451">
        <v>0</v>
      </c>
    </row>
    <row r="452" spans="1:119" x14ac:dyDescent="0.2">
      <c r="A452">
        <f>ROW(Source!A217)</f>
        <v>217</v>
      </c>
      <c r="B452">
        <v>85057623</v>
      </c>
      <c r="C452">
        <v>85061496</v>
      </c>
      <c r="D452">
        <v>77375881</v>
      </c>
      <c r="E452">
        <v>1</v>
      </c>
      <c r="F452">
        <v>1</v>
      </c>
      <c r="G452">
        <v>1</v>
      </c>
      <c r="H452">
        <v>3</v>
      </c>
      <c r="I452" t="s">
        <v>729</v>
      </c>
      <c r="J452" t="s">
        <v>730</v>
      </c>
      <c r="K452" t="s">
        <v>731</v>
      </c>
      <c r="L452">
        <v>1346</v>
      </c>
      <c r="N452">
        <v>1009</v>
      </c>
      <c r="O452" t="s">
        <v>86</v>
      </c>
      <c r="P452" t="s">
        <v>86</v>
      </c>
      <c r="Q452">
        <v>1</v>
      </c>
      <c r="W452">
        <v>0</v>
      </c>
      <c r="X452">
        <v>-1157339123</v>
      </c>
      <c r="Y452">
        <f t="shared" si="157"/>
        <v>0</v>
      </c>
      <c r="AA452">
        <v>240.06</v>
      </c>
      <c r="AB452">
        <v>0</v>
      </c>
      <c r="AC452">
        <v>0</v>
      </c>
      <c r="AD452">
        <v>0</v>
      </c>
      <c r="AE452">
        <v>150.04</v>
      </c>
      <c r="AF452">
        <v>0</v>
      </c>
      <c r="AG452">
        <v>0</v>
      </c>
      <c r="AH452">
        <v>0</v>
      </c>
      <c r="AI452">
        <v>1.6</v>
      </c>
      <c r="AJ452">
        <v>1</v>
      </c>
      <c r="AK452">
        <v>1</v>
      </c>
      <c r="AL452">
        <v>1</v>
      </c>
      <c r="AM452">
        <v>2</v>
      </c>
      <c r="AN452">
        <v>0</v>
      </c>
      <c r="AO452">
        <v>0</v>
      </c>
      <c r="AP452">
        <v>1</v>
      </c>
      <c r="AQ452">
        <v>1</v>
      </c>
      <c r="AR452">
        <v>0</v>
      </c>
      <c r="AS452" t="s">
        <v>3</v>
      </c>
      <c r="AT452">
        <v>0</v>
      </c>
      <c r="AU452" t="s">
        <v>3</v>
      </c>
      <c r="AV452">
        <v>0</v>
      </c>
      <c r="AW452">
        <v>2</v>
      </c>
      <c r="AX452">
        <v>85061522</v>
      </c>
      <c r="AY452">
        <v>1</v>
      </c>
      <c r="AZ452">
        <v>6144</v>
      </c>
      <c r="BA452">
        <v>452</v>
      </c>
      <c r="BB452">
        <v>1</v>
      </c>
      <c r="BC452">
        <v>0</v>
      </c>
      <c r="BD452">
        <v>0</v>
      </c>
      <c r="BE452">
        <v>0</v>
      </c>
      <c r="BF452">
        <v>0</v>
      </c>
      <c r="BG452">
        <v>0</v>
      </c>
      <c r="BH452">
        <v>0</v>
      </c>
      <c r="BI452">
        <v>0</v>
      </c>
      <c r="BJ452">
        <v>0</v>
      </c>
      <c r="BK452">
        <v>0</v>
      </c>
      <c r="BL452">
        <v>0</v>
      </c>
      <c r="BM452">
        <v>0</v>
      </c>
      <c r="BN452">
        <v>0</v>
      </c>
      <c r="BO452">
        <v>0</v>
      </c>
      <c r="BP452">
        <v>0</v>
      </c>
      <c r="BQ452">
        <v>0</v>
      </c>
      <c r="BR452">
        <v>0</v>
      </c>
      <c r="BS452">
        <v>0</v>
      </c>
      <c r="BT452">
        <v>0</v>
      </c>
      <c r="BU452">
        <v>0</v>
      </c>
      <c r="BV452">
        <v>0</v>
      </c>
      <c r="BW452">
        <v>0</v>
      </c>
      <c r="CV452">
        <v>0</v>
      </c>
      <c r="CW452">
        <v>0</v>
      </c>
      <c r="CX452">
        <f>ROUND(Y452*Source!I217,7)</f>
        <v>0</v>
      </c>
      <c r="CY452">
        <f t="shared" ref="CY452:CY464" si="162">AA452</f>
        <v>240.06</v>
      </c>
      <c r="CZ452">
        <f t="shared" ref="CZ452:CZ464" si="163">AE452</f>
        <v>150.04</v>
      </c>
      <c r="DA452">
        <f t="shared" ref="DA452:DA464" si="164">AI452</f>
        <v>1.6</v>
      </c>
      <c r="DB452">
        <f t="shared" si="158"/>
        <v>0</v>
      </c>
      <c r="DC452">
        <f t="shared" si="159"/>
        <v>0</v>
      </c>
      <c r="DD452" t="s">
        <v>3</v>
      </c>
      <c r="DE452" t="s">
        <v>3</v>
      </c>
      <c r="DF452">
        <f>ROUND(ROUND(AE452*AI452,2)*CX452,2)</f>
        <v>0</v>
      </c>
      <c r="DG452">
        <f t="shared" ref="DG452:DG469" si="165">ROUND(ROUND(AF452,2)*CX452,2)</f>
        <v>0</v>
      </c>
      <c r="DH452">
        <f t="shared" si="160"/>
        <v>0</v>
      </c>
      <c r="DI452">
        <f t="shared" si="161"/>
        <v>0</v>
      </c>
      <c r="DJ452">
        <f t="shared" ref="DJ452:DJ464" si="166">DF452</f>
        <v>0</v>
      </c>
      <c r="DK452">
        <v>0</v>
      </c>
      <c r="DL452" t="s">
        <v>3</v>
      </c>
      <c r="DM452">
        <v>0</v>
      </c>
      <c r="DN452" t="s">
        <v>3</v>
      </c>
      <c r="DO452">
        <v>0</v>
      </c>
    </row>
    <row r="453" spans="1:119" x14ac:dyDescent="0.2">
      <c r="A453">
        <f>ROW(Source!A217)</f>
        <v>217</v>
      </c>
      <c r="B453">
        <v>85057623</v>
      </c>
      <c r="C453">
        <v>85061496</v>
      </c>
      <c r="D453">
        <v>77378054</v>
      </c>
      <c r="E453">
        <v>1</v>
      </c>
      <c r="F453">
        <v>1</v>
      </c>
      <c r="G453">
        <v>1</v>
      </c>
      <c r="H453">
        <v>3</v>
      </c>
      <c r="I453" t="s">
        <v>732</v>
      </c>
      <c r="J453" t="s">
        <v>733</v>
      </c>
      <c r="K453" t="s">
        <v>734</v>
      </c>
      <c r="L453">
        <v>1346</v>
      </c>
      <c r="N453">
        <v>1009</v>
      </c>
      <c r="O453" t="s">
        <v>86</v>
      </c>
      <c r="P453" t="s">
        <v>86</v>
      </c>
      <c r="Q453">
        <v>1</v>
      </c>
      <c r="W453">
        <v>0</v>
      </c>
      <c r="X453">
        <v>-1566248661</v>
      </c>
      <c r="Y453">
        <f t="shared" si="157"/>
        <v>0</v>
      </c>
      <c r="AA453">
        <v>164.89</v>
      </c>
      <c r="AB453">
        <v>0</v>
      </c>
      <c r="AC453">
        <v>0</v>
      </c>
      <c r="AD453">
        <v>0</v>
      </c>
      <c r="AE453">
        <v>187.38</v>
      </c>
      <c r="AF453">
        <v>0</v>
      </c>
      <c r="AG453">
        <v>0</v>
      </c>
      <c r="AH453">
        <v>0</v>
      </c>
      <c r="AI453">
        <v>0.88</v>
      </c>
      <c r="AJ453">
        <v>1</v>
      </c>
      <c r="AK453">
        <v>1</v>
      </c>
      <c r="AL453">
        <v>1</v>
      </c>
      <c r="AM453">
        <v>2</v>
      </c>
      <c r="AN453">
        <v>0</v>
      </c>
      <c r="AO453">
        <v>0</v>
      </c>
      <c r="AP453">
        <v>1</v>
      </c>
      <c r="AQ453">
        <v>1</v>
      </c>
      <c r="AR453">
        <v>0</v>
      </c>
      <c r="AS453" t="s">
        <v>3</v>
      </c>
      <c r="AT453">
        <v>0</v>
      </c>
      <c r="AU453" t="s">
        <v>3</v>
      </c>
      <c r="AV453">
        <v>0</v>
      </c>
      <c r="AW453">
        <v>2</v>
      </c>
      <c r="AX453">
        <v>85061523</v>
      </c>
      <c r="AY453">
        <v>1</v>
      </c>
      <c r="AZ453">
        <v>6144</v>
      </c>
      <c r="BA453">
        <v>453</v>
      </c>
      <c r="BB453">
        <v>1</v>
      </c>
      <c r="BC453">
        <v>0</v>
      </c>
      <c r="BD453">
        <v>0</v>
      </c>
      <c r="BE453">
        <v>0</v>
      </c>
      <c r="BF453">
        <v>0</v>
      </c>
      <c r="BG453">
        <v>0</v>
      </c>
      <c r="BH453">
        <v>0</v>
      </c>
      <c r="BI453">
        <v>0</v>
      </c>
      <c r="BJ453">
        <v>0</v>
      </c>
      <c r="BK453">
        <v>0</v>
      </c>
      <c r="BL453">
        <v>0</v>
      </c>
      <c r="BM453">
        <v>0</v>
      </c>
      <c r="BN453">
        <v>0</v>
      </c>
      <c r="BO453">
        <v>0</v>
      </c>
      <c r="BP453">
        <v>0</v>
      </c>
      <c r="BQ453">
        <v>0</v>
      </c>
      <c r="BR453">
        <v>0</v>
      </c>
      <c r="BS453">
        <v>0</v>
      </c>
      <c r="BT453">
        <v>0</v>
      </c>
      <c r="BU453">
        <v>0</v>
      </c>
      <c r="BV453">
        <v>0</v>
      </c>
      <c r="BW453">
        <v>0</v>
      </c>
      <c r="CV453">
        <v>0</v>
      </c>
      <c r="CW453">
        <v>0</v>
      </c>
      <c r="CX453">
        <f>ROUND(Y453*Source!I217,7)</f>
        <v>0</v>
      </c>
      <c r="CY453">
        <f t="shared" si="162"/>
        <v>164.89</v>
      </c>
      <c r="CZ453">
        <f t="shared" si="163"/>
        <v>187.38</v>
      </c>
      <c r="DA453">
        <f t="shared" si="164"/>
        <v>0.88</v>
      </c>
      <c r="DB453">
        <f t="shared" si="158"/>
        <v>0</v>
      </c>
      <c r="DC453">
        <f t="shared" si="159"/>
        <v>0</v>
      </c>
      <c r="DD453" t="s">
        <v>3</v>
      </c>
      <c r="DE453" t="s">
        <v>3</v>
      </c>
      <c r="DF453">
        <f>ROUND(ROUND(AE453*AI453,2)*CX453,2)</f>
        <v>0</v>
      </c>
      <c r="DG453">
        <f t="shared" si="165"/>
        <v>0</v>
      </c>
      <c r="DH453">
        <f t="shared" si="160"/>
        <v>0</v>
      </c>
      <c r="DI453">
        <f t="shared" si="161"/>
        <v>0</v>
      </c>
      <c r="DJ453">
        <f t="shared" si="166"/>
        <v>0</v>
      </c>
      <c r="DK453">
        <v>0</v>
      </c>
      <c r="DL453" t="s">
        <v>3</v>
      </c>
      <c r="DM453">
        <v>0</v>
      </c>
      <c r="DN453" t="s">
        <v>3</v>
      </c>
      <c r="DO453">
        <v>0</v>
      </c>
    </row>
    <row r="454" spans="1:119" x14ac:dyDescent="0.2">
      <c r="A454">
        <f>ROW(Source!A217)</f>
        <v>217</v>
      </c>
      <c r="B454">
        <v>85057623</v>
      </c>
      <c r="C454">
        <v>85061496</v>
      </c>
      <c r="D454">
        <v>77378078</v>
      </c>
      <c r="E454">
        <v>1</v>
      </c>
      <c r="F454">
        <v>1</v>
      </c>
      <c r="G454">
        <v>1</v>
      </c>
      <c r="H454">
        <v>3</v>
      </c>
      <c r="I454" t="s">
        <v>666</v>
      </c>
      <c r="J454" t="s">
        <v>667</v>
      </c>
      <c r="K454" t="s">
        <v>668</v>
      </c>
      <c r="L454">
        <v>1383</v>
      </c>
      <c r="N454">
        <v>1013</v>
      </c>
      <c r="O454" t="s">
        <v>669</v>
      </c>
      <c r="P454" t="s">
        <v>669</v>
      </c>
      <c r="Q454">
        <v>1</v>
      </c>
      <c r="W454">
        <v>0</v>
      </c>
      <c r="X454">
        <v>-2119218604</v>
      </c>
      <c r="Y454">
        <f t="shared" si="157"/>
        <v>2.0799999999999999E-2</v>
      </c>
      <c r="AA454">
        <v>7.32</v>
      </c>
      <c r="AB454">
        <v>0</v>
      </c>
      <c r="AC454">
        <v>0</v>
      </c>
      <c r="AD454">
        <v>0</v>
      </c>
      <c r="AE454">
        <v>7.32</v>
      </c>
      <c r="AF454">
        <v>0</v>
      </c>
      <c r="AG454">
        <v>0</v>
      </c>
      <c r="AH454">
        <v>0</v>
      </c>
      <c r="AI454">
        <v>1</v>
      </c>
      <c r="AJ454">
        <v>1</v>
      </c>
      <c r="AK454">
        <v>1</v>
      </c>
      <c r="AL454">
        <v>1</v>
      </c>
      <c r="AM454">
        <v>-2</v>
      </c>
      <c r="AN454">
        <v>0</v>
      </c>
      <c r="AO454">
        <v>0</v>
      </c>
      <c r="AP454">
        <v>1</v>
      </c>
      <c r="AQ454">
        <v>1</v>
      </c>
      <c r="AR454">
        <v>0</v>
      </c>
      <c r="AS454" t="s">
        <v>3</v>
      </c>
      <c r="AT454">
        <v>2.0799999999999999E-2</v>
      </c>
      <c r="AU454" t="s">
        <v>3</v>
      </c>
      <c r="AV454">
        <v>0</v>
      </c>
      <c r="AW454">
        <v>2</v>
      </c>
      <c r="AX454">
        <v>85061524</v>
      </c>
      <c r="AY454">
        <v>1</v>
      </c>
      <c r="AZ454">
        <v>0</v>
      </c>
      <c r="BA454">
        <v>454</v>
      </c>
      <c r="BB454">
        <v>1</v>
      </c>
      <c r="BC454">
        <v>0</v>
      </c>
      <c r="BD454">
        <v>0</v>
      </c>
      <c r="BE454">
        <v>0</v>
      </c>
      <c r="BF454">
        <v>0</v>
      </c>
      <c r="BG454">
        <v>0</v>
      </c>
      <c r="BH454">
        <v>0</v>
      </c>
      <c r="BI454">
        <v>0</v>
      </c>
      <c r="BJ454">
        <v>0.152256</v>
      </c>
      <c r="BK454">
        <v>0</v>
      </c>
      <c r="BL454">
        <v>0</v>
      </c>
      <c r="BM454">
        <v>0</v>
      </c>
      <c r="BN454">
        <v>0</v>
      </c>
      <c r="BO454">
        <v>0</v>
      </c>
      <c r="BP454">
        <v>1</v>
      </c>
      <c r="BQ454">
        <v>0.152256</v>
      </c>
      <c r="BR454">
        <v>0</v>
      </c>
      <c r="BS454">
        <v>0</v>
      </c>
      <c r="BT454">
        <v>0</v>
      </c>
      <c r="BU454">
        <v>0</v>
      </c>
      <c r="BV454">
        <v>0</v>
      </c>
      <c r="BW454">
        <v>1</v>
      </c>
      <c r="CV454">
        <v>0</v>
      </c>
      <c r="CW454">
        <v>0</v>
      </c>
      <c r="CX454">
        <f>ROUND(Y454*Source!I217,7)</f>
        <v>0</v>
      </c>
      <c r="CY454">
        <f t="shared" si="162"/>
        <v>7.32</v>
      </c>
      <c r="CZ454">
        <f t="shared" si="163"/>
        <v>7.32</v>
      </c>
      <c r="DA454">
        <f t="shared" si="164"/>
        <v>1</v>
      </c>
      <c r="DB454">
        <f t="shared" si="158"/>
        <v>0.15</v>
      </c>
      <c r="DC454">
        <f t="shared" si="159"/>
        <v>0</v>
      </c>
      <c r="DD454" t="s">
        <v>3</v>
      </c>
      <c r="DE454" t="s">
        <v>3</v>
      </c>
      <c r="DF454">
        <f>ROUND(ROUND(AE454,2)*CX454,2)</f>
        <v>0</v>
      </c>
      <c r="DG454">
        <f t="shared" si="165"/>
        <v>0</v>
      </c>
      <c r="DH454">
        <f t="shared" si="160"/>
        <v>0</v>
      </c>
      <c r="DI454">
        <f t="shared" si="161"/>
        <v>0</v>
      </c>
      <c r="DJ454">
        <f t="shared" si="166"/>
        <v>0</v>
      </c>
      <c r="DK454">
        <v>1</v>
      </c>
      <c r="DL454" t="s">
        <v>3</v>
      </c>
      <c r="DM454">
        <v>0</v>
      </c>
      <c r="DN454" t="s">
        <v>3</v>
      </c>
      <c r="DO454">
        <v>0</v>
      </c>
    </row>
    <row r="455" spans="1:119" x14ac:dyDescent="0.2">
      <c r="A455">
        <f>ROW(Source!A217)</f>
        <v>217</v>
      </c>
      <c r="B455">
        <v>85057623</v>
      </c>
      <c r="C455">
        <v>85061496</v>
      </c>
      <c r="D455">
        <v>77378231</v>
      </c>
      <c r="E455">
        <v>1</v>
      </c>
      <c r="F455">
        <v>1</v>
      </c>
      <c r="G455">
        <v>1</v>
      </c>
      <c r="H455">
        <v>3</v>
      </c>
      <c r="I455" t="s">
        <v>676</v>
      </c>
      <c r="J455" t="s">
        <v>677</v>
      </c>
      <c r="K455" t="s">
        <v>678</v>
      </c>
      <c r="L455">
        <v>1301</v>
      </c>
      <c r="N455">
        <v>1003</v>
      </c>
      <c r="O455" t="s">
        <v>320</v>
      </c>
      <c r="P455" t="s">
        <v>320</v>
      </c>
      <c r="Q455">
        <v>1</v>
      </c>
      <c r="W455">
        <v>0</v>
      </c>
      <c r="X455">
        <v>1254062187</v>
      </c>
      <c r="Y455">
        <f t="shared" si="157"/>
        <v>3.5</v>
      </c>
      <c r="AA455">
        <v>5.17</v>
      </c>
      <c r="AB455">
        <v>0</v>
      </c>
      <c r="AC455">
        <v>0</v>
      </c>
      <c r="AD455">
        <v>0</v>
      </c>
      <c r="AE455">
        <v>5.87</v>
      </c>
      <c r="AF455">
        <v>0</v>
      </c>
      <c r="AG455">
        <v>0</v>
      </c>
      <c r="AH455">
        <v>0</v>
      </c>
      <c r="AI455">
        <v>0.88</v>
      </c>
      <c r="AJ455">
        <v>1</v>
      </c>
      <c r="AK455">
        <v>1</v>
      </c>
      <c r="AL455">
        <v>1</v>
      </c>
      <c r="AM455">
        <v>2</v>
      </c>
      <c r="AN455">
        <v>0</v>
      </c>
      <c r="AO455">
        <v>0</v>
      </c>
      <c r="AP455">
        <v>1</v>
      </c>
      <c r="AQ455">
        <v>1</v>
      </c>
      <c r="AR455">
        <v>0</v>
      </c>
      <c r="AS455" t="s">
        <v>3</v>
      </c>
      <c r="AT455">
        <v>3.5</v>
      </c>
      <c r="AU455" t="s">
        <v>3</v>
      </c>
      <c r="AV455">
        <v>0</v>
      </c>
      <c r="AW455">
        <v>2</v>
      </c>
      <c r="AX455">
        <v>85061525</v>
      </c>
      <c r="AY455">
        <v>1</v>
      </c>
      <c r="AZ455">
        <v>0</v>
      </c>
      <c r="BA455">
        <v>455</v>
      </c>
      <c r="BB455">
        <v>1</v>
      </c>
      <c r="BC455">
        <v>0</v>
      </c>
      <c r="BD455">
        <v>0</v>
      </c>
      <c r="BE455">
        <v>0</v>
      </c>
      <c r="BF455">
        <v>0</v>
      </c>
      <c r="BG455">
        <v>0</v>
      </c>
      <c r="BH455">
        <v>0</v>
      </c>
      <c r="BI455">
        <v>0</v>
      </c>
      <c r="BJ455">
        <v>20.545000000000002</v>
      </c>
      <c r="BK455">
        <v>0</v>
      </c>
      <c r="BL455">
        <v>0</v>
      </c>
      <c r="BM455">
        <v>0</v>
      </c>
      <c r="BN455">
        <v>0</v>
      </c>
      <c r="BO455">
        <v>0</v>
      </c>
      <c r="BP455">
        <v>1</v>
      </c>
      <c r="BQ455">
        <v>20.545000000000002</v>
      </c>
      <c r="BR455">
        <v>0</v>
      </c>
      <c r="BS455">
        <v>0</v>
      </c>
      <c r="BT455">
        <v>0</v>
      </c>
      <c r="BU455">
        <v>0</v>
      </c>
      <c r="BV455">
        <v>0</v>
      </c>
      <c r="BW455">
        <v>1</v>
      </c>
      <c r="CV455">
        <v>0</v>
      </c>
      <c r="CW455">
        <v>0</v>
      </c>
      <c r="CX455">
        <f>ROUND(Y455*Source!I217,7)</f>
        <v>0</v>
      </c>
      <c r="CY455">
        <f t="shared" si="162"/>
        <v>5.17</v>
      </c>
      <c r="CZ455">
        <f t="shared" si="163"/>
        <v>5.87</v>
      </c>
      <c r="DA455">
        <f t="shared" si="164"/>
        <v>0.88</v>
      </c>
      <c r="DB455">
        <f t="shared" si="158"/>
        <v>20.55</v>
      </c>
      <c r="DC455">
        <f t="shared" si="159"/>
        <v>0</v>
      </c>
      <c r="DD455" t="s">
        <v>3</v>
      </c>
      <c r="DE455" t="s">
        <v>3</v>
      </c>
      <c r="DF455">
        <f t="shared" ref="DF455:DF463" si="167">ROUND(ROUND(AE455*AI455,2)*CX455,2)</f>
        <v>0</v>
      </c>
      <c r="DG455">
        <f t="shared" si="165"/>
        <v>0</v>
      </c>
      <c r="DH455">
        <f t="shared" si="160"/>
        <v>0</v>
      </c>
      <c r="DI455">
        <f t="shared" si="161"/>
        <v>0</v>
      </c>
      <c r="DJ455">
        <f t="shared" si="166"/>
        <v>0</v>
      </c>
      <c r="DK455">
        <v>0</v>
      </c>
      <c r="DL455" t="s">
        <v>3</v>
      </c>
      <c r="DM455">
        <v>0</v>
      </c>
      <c r="DN455" t="s">
        <v>3</v>
      </c>
      <c r="DO455">
        <v>0</v>
      </c>
    </row>
    <row r="456" spans="1:119" x14ac:dyDescent="0.2">
      <c r="A456">
        <f>ROW(Source!A217)</f>
        <v>217</v>
      </c>
      <c r="B456">
        <v>85057623</v>
      </c>
      <c r="C456">
        <v>85061496</v>
      </c>
      <c r="D456">
        <v>77378830</v>
      </c>
      <c r="E456">
        <v>1</v>
      </c>
      <c r="F456">
        <v>1</v>
      </c>
      <c r="G456">
        <v>1</v>
      </c>
      <c r="H456">
        <v>3</v>
      </c>
      <c r="I456" t="s">
        <v>670</v>
      </c>
      <c r="J456" t="s">
        <v>671</v>
      </c>
      <c r="K456" t="s">
        <v>672</v>
      </c>
      <c r="L456">
        <v>1346</v>
      </c>
      <c r="N456">
        <v>1009</v>
      </c>
      <c r="O456" t="s">
        <v>86</v>
      </c>
      <c r="P456" t="s">
        <v>86</v>
      </c>
      <c r="Q456">
        <v>1</v>
      </c>
      <c r="W456">
        <v>0</v>
      </c>
      <c r="X456">
        <v>212334824</v>
      </c>
      <c r="Y456">
        <f t="shared" si="157"/>
        <v>7.0000000000000007E-2</v>
      </c>
      <c r="AA456">
        <v>121.39</v>
      </c>
      <c r="AB456">
        <v>0</v>
      </c>
      <c r="AC456">
        <v>0</v>
      </c>
      <c r="AD456">
        <v>0</v>
      </c>
      <c r="AE456">
        <v>155.63</v>
      </c>
      <c r="AF456">
        <v>0</v>
      </c>
      <c r="AG456">
        <v>0</v>
      </c>
      <c r="AH456">
        <v>0</v>
      </c>
      <c r="AI456">
        <v>0.78</v>
      </c>
      <c r="AJ456">
        <v>1</v>
      </c>
      <c r="AK456">
        <v>1</v>
      </c>
      <c r="AL456">
        <v>1</v>
      </c>
      <c r="AM456">
        <v>2</v>
      </c>
      <c r="AN456">
        <v>0</v>
      </c>
      <c r="AO456">
        <v>0</v>
      </c>
      <c r="AP456">
        <v>1</v>
      </c>
      <c r="AQ456">
        <v>1</v>
      </c>
      <c r="AR456">
        <v>0</v>
      </c>
      <c r="AS456" t="s">
        <v>3</v>
      </c>
      <c r="AT456">
        <v>7.0000000000000007E-2</v>
      </c>
      <c r="AU456" t="s">
        <v>3</v>
      </c>
      <c r="AV456">
        <v>0</v>
      </c>
      <c r="AW456">
        <v>2</v>
      </c>
      <c r="AX456">
        <v>85061526</v>
      </c>
      <c r="AY456">
        <v>1</v>
      </c>
      <c r="AZ456">
        <v>0</v>
      </c>
      <c r="BA456">
        <v>456</v>
      </c>
      <c r="BB456">
        <v>1</v>
      </c>
      <c r="BC456">
        <v>0</v>
      </c>
      <c r="BD456">
        <v>0</v>
      </c>
      <c r="BE456">
        <v>0</v>
      </c>
      <c r="BF456">
        <v>0</v>
      </c>
      <c r="BG456">
        <v>0</v>
      </c>
      <c r="BH456">
        <v>0</v>
      </c>
      <c r="BI456">
        <v>0</v>
      </c>
      <c r="BJ456">
        <v>10.8941</v>
      </c>
      <c r="BK456">
        <v>0</v>
      </c>
      <c r="BL456">
        <v>0</v>
      </c>
      <c r="BM456">
        <v>0</v>
      </c>
      <c r="BN456">
        <v>0</v>
      </c>
      <c r="BO456">
        <v>0</v>
      </c>
      <c r="BP456">
        <v>1</v>
      </c>
      <c r="BQ456">
        <v>10.8941</v>
      </c>
      <c r="BR456">
        <v>0</v>
      </c>
      <c r="BS456">
        <v>0</v>
      </c>
      <c r="BT456">
        <v>0</v>
      </c>
      <c r="BU456">
        <v>0</v>
      </c>
      <c r="BV456">
        <v>0</v>
      </c>
      <c r="BW456">
        <v>1</v>
      </c>
      <c r="CV456">
        <v>0</v>
      </c>
      <c r="CW456">
        <v>0</v>
      </c>
      <c r="CX456">
        <f>ROUND(Y456*Source!I217,7)</f>
        <v>0</v>
      </c>
      <c r="CY456">
        <f t="shared" si="162"/>
        <v>121.39</v>
      </c>
      <c r="CZ456">
        <f t="shared" si="163"/>
        <v>155.63</v>
      </c>
      <c r="DA456">
        <f t="shared" si="164"/>
        <v>0.78</v>
      </c>
      <c r="DB456">
        <f t="shared" si="158"/>
        <v>10.89</v>
      </c>
      <c r="DC456">
        <f t="shared" si="159"/>
        <v>0</v>
      </c>
      <c r="DD456" t="s">
        <v>3</v>
      </c>
      <c r="DE456" t="s">
        <v>3</v>
      </c>
      <c r="DF456">
        <f t="shared" si="167"/>
        <v>0</v>
      </c>
      <c r="DG456">
        <f t="shared" si="165"/>
        <v>0</v>
      </c>
      <c r="DH456">
        <f t="shared" si="160"/>
        <v>0</v>
      </c>
      <c r="DI456">
        <f t="shared" si="161"/>
        <v>0</v>
      </c>
      <c r="DJ456">
        <f t="shared" si="166"/>
        <v>0</v>
      </c>
      <c r="DK456">
        <v>0</v>
      </c>
      <c r="DL456" t="s">
        <v>3</v>
      </c>
      <c r="DM456">
        <v>0</v>
      </c>
      <c r="DN456" t="s">
        <v>3</v>
      </c>
      <c r="DO456">
        <v>0</v>
      </c>
    </row>
    <row r="457" spans="1:119" x14ac:dyDescent="0.2">
      <c r="A457">
        <f>ROW(Source!A217)</f>
        <v>217</v>
      </c>
      <c r="B457">
        <v>85057623</v>
      </c>
      <c r="C457">
        <v>85061496</v>
      </c>
      <c r="D457">
        <v>77379558</v>
      </c>
      <c r="E457">
        <v>1</v>
      </c>
      <c r="F457">
        <v>1</v>
      </c>
      <c r="G457">
        <v>1</v>
      </c>
      <c r="H457">
        <v>3</v>
      </c>
      <c r="I457" t="s">
        <v>84</v>
      </c>
      <c r="J457" t="s">
        <v>87</v>
      </c>
      <c r="K457" t="s">
        <v>85</v>
      </c>
      <c r="L457">
        <v>1346</v>
      </c>
      <c r="N457">
        <v>1009</v>
      </c>
      <c r="O457" t="s">
        <v>86</v>
      </c>
      <c r="P457" t="s">
        <v>86</v>
      </c>
      <c r="Q457">
        <v>1</v>
      </c>
      <c r="W457">
        <v>0</v>
      </c>
      <c r="X457">
        <v>1181962216</v>
      </c>
      <c r="Y457">
        <f t="shared" si="157"/>
        <v>0</v>
      </c>
      <c r="AA457">
        <v>188.92</v>
      </c>
      <c r="AB457">
        <v>0</v>
      </c>
      <c r="AC457">
        <v>0</v>
      </c>
      <c r="AD457">
        <v>0</v>
      </c>
      <c r="AE457">
        <v>174.93</v>
      </c>
      <c r="AF457">
        <v>0</v>
      </c>
      <c r="AG457">
        <v>0</v>
      </c>
      <c r="AH457">
        <v>0</v>
      </c>
      <c r="AI457">
        <v>1.08</v>
      </c>
      <c r="AJ457">
        <v>1</v>
      </c>
      <c r="AK457">
        <v>1</v>
      </c>
      <c r="AL457">
        <v>1</v>
      </c>
      <c r="AM457">
        <v>2</v>
      </c>
      <c r="AN457">
        <v>0</v>
      </c>
      <c r="AO457">
        <v>0</v>
      </c>
      <c r="AP457">
        <v>1</v>
      </c>
      <c r="AQ457">
        <v>1</v>
      </c>
      <c r="AR457">
        <v>0</v>
      </c>
      <c r="AS457" t="s">
        <v>3</v>
      </c>
      <c r="AT457">
        <v>0</v>
      </c>
      <c r="AU457" t="s">
        <v>3</v>
      </c>
      <c r="AV457">
        <v>0</v>
      </c>
      <c r="AW457">
        <v>2</v>
      </c>
      <c r="AX457">
        <v>85061527</v>
      </c>
      <c r="AY457">
        <v>1</v>
      </c>
      <c r="AZ457">
        <v>6144</v>
      </c>
      <c r="BA457">
        <v>457</v>
      </c>
      <c r="BB457">
        <v>1</v>
      </c>
      <c r="BC457">
        <v>0</v>
      </c>
      <c r="BD457">
        <v>0</v>
      </c>
      <c r="BE457">
        <v>0</v>
      </c>
      <c r="BF457">
        <v>0</v>
      </c>
      <c r="BG457">
        <v>0</v>
      </c>
      <c r="BH457">
        <v>0</v>
      </c>
      <c r="BI457">
        <v>0</v>
      </c>
      <c r="BJ457">
        <v>0</v>
      </c>
      <c r="BK457">
        <v>0</v>
      </c>
      <c r="BL457">
        <v>0</v>
      </c>
      <c r="BM457">
        <v>0</v>
      </c>
      <c r="BN457">
        <v>0</v>
      </c>
      <c r="BO457">
        <v>0</v>
      </c>
      <c r="BP457">
        <v>0</v>
      </c>
      <c r="BQ457">
        <v>0</v>
      </c>
      <c r="BR457">
        <v>0</v>
      </c>
      <c r="BS457">
        <v>0</v>
      </c>
      <c r="BT457">
        <v>0</v>
      </c>
      <c r="BU457">
        <v>0</v>
      </c>
      <c r="BV457">
        <v>0</v>
      </c>
      <c r="BW457">
        <v>0</v>
      </c>
      <c r="CV457">
        <v>0</v>
      </c>
      <c r="CW457">
        <v>0</v>
      </c>
      <c r="CX457">
        <f>ROUND(Y457*Source!I217,7)</f>
        <v>0</v>
      </c>
      <c r="CY457">
        <f t="shared" si="162"/>
        <v>188.92</v>
      </c>
      <c r="CZ457">
        <f t="shared" si="163"/>
        <v>174.93</v>
      </c>
      <c r="DA457">
        <f t="shared" si="164"/>
        <v>1.08</v>
      </c>
      <c r="DB457">
        <f t="shared" si="158"/>
        <v>0</v>
      </c>
      <c r="DC457">
        <f t="shared" si="159"/>
        <v>0</v>
      </c>
      <c r="DD457" t="s">
        <v>3</v>
      </c>
      <c r="DE457" t="s">
        <v>3</v>
      </c>
      <c r="DF457">
        <f t="shared" si="167"/>
        <v>0</v>
      </c>
      <c r="DG457">
        <f t="shared" si="165"/>
        <v>0</v>
      </c>
      <c r="DH457">
        <f t="shared" si="160"/>
        <v>0</v>
      </c>
      <c r="DI457">
        <f t="shared" si="161"/>
        <v>0</v>
      </c>
      <c r="DJ457">
        <f t="shared" si="166"/>
        <v>0</v>
      </c>
      <c r="DK457">
        <v>0</v>
      </c>
      <c r="DL457" t="s">
        <v>3</v>
      </c>
      <c r="DM457">
        <v>0</v>
      </c>
      <c r="DN457" t="s">
        <v>3</v>
      </c>
      <c r="DO457">
        <v>0</v>
      </c>
    </row>
    <row r="458" spans="1:119" x14ac:dyDescent="0.2">
      <c r="A458">
        <f>ROW(Source!A217)</f>
        <v>217</v>
      </c>
      <c r="B458">
        <v>85057623</v>
      </c>
      <c r="C458">
        <v>85061496</v>
      </c>
      <c r="D458">
        <v>77379624</v>
      </c>
      <c r="E458">
        <v>1</v>
      </c>
      <c r="F458">
        <v>1</v>
      </c>
      <c r="G458">
        <v>1</v>
      </c>
      <c r="H458">
        <v>3</v>
      </c>
      <c r="I458" t="s">
        <v>748</v>
      </c>
      <c r="J458" t="s">
        <v>749</v>
      </c>
      <c r="K458" t="s">
        <v>750</v>
      </c>
      <c r="L458">
        <v>1425</v>
      </c>
      <c r="N458">
        <v>1013</v>
      </c>
      <c r="O458" t="s">
        <v>191</v>
      </c>
      <c r="P458" t="s">
        <v>191</v>
      </c>
      <c r="Q458">
        <v>1</v>
      </c>
      <c r="W458">
        <v>0</v>
      </c>
      <c r="X458">
        <v>-145062553</v>
      </c>
      <c r="Y458">
        <f t="shared" si="157"/>
        <v>1.4E-2</v>
      </c>
      <c r="AA458">
        <v>53.81</v>
      </c>
      <c r="AB458">
        <v>0</v>
      </c>
      <c r="AC458">
        <v>0</v>
      </c>
      <c r="AD458">
        <v>0</v>
      </c>
      <c r="AE458">
        <v>41.71</v>
      </c>
      <c r="AF458">
        <v>0</v>
      </c>
      <c r="AG458">
        <v>0</v>
      </c>
      <c r="AH458">
        <v>0</v>
      </c>
      <c r="AI458">
        <v>1.29</v>
      </c>
      <c r="AJ458">
        <v>1</v>
      </c>
      <c r="AK458">
        <v>1</v>
      </c>
      <c r="AL458">
        <v>1</v>
      </c>
      <c r="AM458">
        <v>2</v>
      </c>
      <c r="AN458">
        <v>0</v>
      </c>
      <c r="AO458">
        <v>0</v>
      </c>
      <c r="AP458">
        <v>1</v>
      </c>
      <c r="AQ458">
        <v>1</v>
      </c>
      <c r="AR458">
        <v>0</v>
      </c>
      <c r="AS458" t="s">
        <v>3</v>
      </c>
      <c r="AT458">
        <v>1.4E-2</v>
      </c>
      <c r="AU458" t="s">
        <v>3</v>
      </c>
      <c r="AV458">
        <v>0</v>
      </c>
      <c r="AW458">
        <v>2</v>
      </c>
      <c r="AX458">
        <v>85061528</v>
      </c>
      <c r="AY458">
        <v>1</v>
      </c>
      <c r="AZ458">
        <v>0</v>
      </c>
      <c r="BA458">
        <v>458</v>
      </c>
      <c r="BB458">
        <v>1</v>
      </c>
      <c r="BC458">
        <v>0</v>
      </c>
      <c r="BD458">
        <v>0</v>
      </c>
      <c r="BE458">
        <v>0</v>
      </c>
      <c r="BF458">
        <v>0</v>
      </c>
      <c r="BG458">
        <v>0</v>
      </c>
      <c r="BH458">
        <v>0</v>
      </c>
      <c r="BI458">
        <v>0</v>
      </c>
      <c r="BJ458">
        <v>0.58394000000000001</v>
      </c>
      <c r="BK458">
        <v>0</v>
      </c>
      <c r="BL458">
        <v>0</v>
      </c>
      <c r="BM458">
        <v>0</v>
      </c>
      <c r="BN458">
        <v>0</v>
      </c>
      <c r="BO458">
        <v>0</v>
      </c>
      <c r="BP458">
        <v>1</v>
      </c>
      <c r="BQ458">
        <v>0.58394000000000001</v>
      </c>
      <c r="BR458">
        <v>0</v>
      </c>
      <c r="BS458">
        <v>0</v>
      </c>
      <c r="BT458">
        <v>0</v>
      </c>
      <c r="BU458">
        <v>0</v>
      </c>
      <c r="BV458">
        <v>0</v>
      </c>
      <c r="BW458">
        <v>1</v>
      </c>
      <c r="CV458">
        <v>0</v>
      </c>
      <c r="CW458">
        <v>0</v>
      </c>
      <c r="CX458">
        <f>ROUND(Y458*Source!I217,7)</f>
        <v>0</v>
      </c>
      <c r="CY458">
        <f t="shared" si="162"/>
        <v>53.81</v>
      </c>
      <c r="CZ458">
        <f t="shared" si="163"/>
        <v>41.71</v>
      </c>
      <c r="DA458">
        <f t="shared" si="164"/>
        <v>1.29</v>
      </c>
      <c r="DB458">
        <f t="shared" si="158"/>
        <v>0.57999999999999996</v>
      </c>
      <c r="DC458">
        <f t="shared" si="159"/>
        <v>0</v>
      </c>
      <c r="DD458" t="s">
        <v>3</v>
      </c>
      <c r="DE458" t="s">
        <v>3</v>
      </c>
      <c r="DF458">
        <f t="shared" si="167"/>
        <v>0</v>
      </c>
      <c r="DG458">
        <f t="shared" si="165"/>
        <v>0</v>
      </c>
      <c r="DH458">
        <f t="shared" si="160"/>
        <v>0</v>
      </c>
      <c r="DI458">
        <f t="shared" si="161"/>
        <v>0</v>
      </c>
      <c r="DJ458">
        <f t="shared" si="166"/>
        <v>0</v>
      </c>
      <c r="DK458">
        <v>0</v>
      </c>
      <c r="DL458" t="s">
        <v>3</v>
      </c>
      <c r="DM458">
        <v>0</v>
      </c>
      <c r="DN458" t="s">
        <v>3</v>
      </c>
      <c r="DO458">
        <v>0</v>
      </c>
    </row>
    <row r="459" spans="1:119" x14ac:dyDescent="0.2">
      <c r="A459">
        <f>ROW(Source!A217)</f>
        <v>217</v>
      </c>
      <c r="B459">
        <v>85057623</v>
      </c>
      <c r="C459">
        <v>85061496</v>
      </c>
      <c r="D459">
        <v>77380667</v>
      </c>
      <c r="E459">
        <v>1</v>
      </c>
      <c r="F459">
        <v>1</v>
      </c>
      <c r="G459">
        <v>1</v>
      </c>
      <c r="H459">
        <v>3</v>
      </c>
      <c r="I459" t="s">
        <v>739</v>
      </c>
      <c r="J459" t="s">
        <v>740</v>
      </c>
      <c r="K459" t="s">
        <v>741</v>
      </c>
      <c r="L459">
        <v>1346</v>
      </c>
      <c r="N459">
        <v>1009</v>
      </c>
      <c r="O459" t="s">
        <v>86</v>
      </c>
      <c r="P459" t="s">
        <v>86</v>
      </c>
      <c r="Q459">
        <v>1</v>
      </c>
      <c r="W459">
        <v>0</v>
      </c>
      <c r="X459">
        <v>307966500</v>
      </c>
      <c r="Y459">
        <f t="shared" si="157"/>
        <v>0</v>
      </c>
      <c r="AA459">
        <v>609.29999999999995</v>
      </c>
      <c r="AB459">
        <v>0</v>
      </c>
      <c r="AC459">
        <v>0</v>
      </c>
      <c r="AD459">
        <v>0</v>
      </c>
      <c r="AE459">
        <v>395.65</v>
      </c>
      <c r="AF459">
        <v>0</v>
      </c>
      <c r="AG459">
        <v>0</v>
      </c>
      <c r="AH459">
        <v>0</v>
      </c>
      <c r="AI459">
        <v>1.54</v>
      </c>
      <c r="AJ459">
        <v>1</v>
      </c>
      <c r="AK459">
        <v>1</v>
      </c>
      <c r="AL459">
        <v>1</v>
      </c>
      <c r="AM459">
        <v>2</v>
      </c>
      <c r="AN459">
        <v>0</v>
      </c>
      <c r="AO459">
        <v>0</v>
      </c>
      <c r="AP459">
        <v>1</v>
      </c>
      <c r="AQ459">
        <v>1</v>
      </c>
      <c r="AR459">
        <v>0</v>
      </c>
      <c r="AS459" t="s">
        <v>3</v>
      </c>
      <c r="AT459">
        <v>0</v>
      </c>
      <c r="AU459" t="s">
        <v>3</v>
      </c>
      <c r="AV459">
        <v>0</v>
      </c>
      <c r="AW459">
        <v>2</v>
      </c>
      <c r="AX459">
        <v>85061529</v>
      </c>
      <c r="AY459">
        <v>1</v>
      </c>
      <c r="AZ459">
        <v>6144</v>
      </c>
      <c r="BA459">
        <v>459</v>
      </c>
      <c r="BB459">
        <v>1</v>
      </c>
      <c r="BC459">
        <v>0</v>
      </c>
      <c r="BD459">
        <v>0</v>
      </c>
      <c r="BE459">
        <v>0</v>
      </c>
      <c r="BF459">
        <v>0</v>
      </c>
      <c r="BG459">
        <v>0</v>
      </c>
      <c r="BH459">
        <v>0</v>
      </c>
      <c r="BI459">
        <v>0</v>
      </c>
      <c r="BJ459">
        <v>0</v>
      </c>
      <c r="BK459">
        <v>0</v>
      </c>
      <c r="BL459">
        <v>0</v>
      </c>
      <c r="BM459">
        <v>0</v>
      </c>
      <c r="BN459">
        <v>0</v>
      </c>
      <c r="BO459">
        <v>0</v>
      </c>
      <c r="BP459">
        <v>0</v>
      </c>
      <c r="BQ459">
        <v>0</v>
      </c>
      <c r="BR459">
        <v>0</v>
      </c>
      <c r="BS459">
        <v>0</v>
      </c>
      <c r="BT459">
        <v>0</v>
      </c>
      <c r="BU459">
        <v>0</v>
      </c>
      <c r="BV459">
        <v>0</v>
      </c>
      <c r="BW459">
        <v>0</v>
      </c>
      <c r="CV459">
        <v>0</v>
      </c>
      <c r="CW459">
        <v>0</v>
      </c>
      <c r="CX459">
        <f>ROUND(Y459*Source!I217,7)</f>
        <v>0</v>
      </c>
      <c r="CY459">
        <f t="shared" si="162"/>
        <v>609.29999999999995</v>
      </c>
      <c r="CZ459">
        <f t="shared" si="163"/>
        <v>395.65</v>
      </c>
      <c r="DA459">
        <f t="shared" si="164"/>
        <v>1.54</v>
      </c>
      <c r="DB459">
        <f t="shared" si="158"/>
        <v>0</v>
      </c>
      <c r="DC459">
        <f t="shared" si="159"/>
        <v>0</v>
      </c>
      <c r="DD459" t="s">
        <v>3</v>
      </c>
      <c r="DE459" t="s">
        <v>3</v>
      </c>
      <c r="DF459">
        <f t="shared" si="167"/>
        <v>0</v>
      </c>
      <c r="DG459">
        <f t="shared" si="165"/>
        <v>0</v>
      </c>
      <c r="DH459">
        <f t="shared" si="160"/>
        <v>0</v>
      </c>
      <c r="DI459">
        <f t="shared" si="161"/>
        <v>0</v>
      </c>
      <c r="DJ459">
        <f t="shared" si="166"/>
        <v>0</v>
      </c>
      <c r="DK459">
        <v>0</v>
      </c>
      <c r="DL459" t="s">
        <v>3</v>
      </c>
      <c r="DM459">
        <v>0</v>
      </c>
      <c r="DN459" t="s">
        <v>3</v>
      </c>
      <c r="DO459">
        <v>0</v>
      </c>
    </row>
    <row r="460" spans="1:119" x14ac:dyDescent="0.2">
      <c r="A460">
        <f>ROW(Source!A217)</f>
        <v>217</v>
      </c>
      <c r="B460">
        <v>85057623</v>
      </c>
      <c r="C460">
        <v>85061496</v>
      </c>
      <c r="D460">
        <v>77385128</v>
      </c>
      <c r="E460">
        <v>1</v>
      </c>
      <c r="F460">
        <v>1</v>
      </c>
      <c r="G460">
        <v>1</v>
      </c>
      <c r="H460">
        <v>3</v>
      </c>
      <c r="I460" t="s">
        <v>751</v>
      </c>
      <c r="J460" t="s">
        <v>752</v>
      </c>
      <c r="K460" t="s">
        <v>753</v>
      </c>
      <c r="L460">
        <v>1348</v>
      </c>
      <c r="N460">
        <v>1009</v>
      </c>
      <c r="O460" t="s">
        <v>94</v>
      </c>
      <c r="P460" t="s">
        <v>94</v>
      </c>
      <c r="Q460">
        <v>1000</v>
      </c>
      <c r="W460">
        <v>0</v>
      </c>
      <c r="X460">
        <v>2105722316</v>
      </c>
      <c r="Y460">
        <f t="shared" si="157"/>
        <v>0</v>
      </c>
      <c r="AA460">
        <v>135809.66</v>
      </c>
      <c r="AB460">
        <v>0</v>
      </c>
      <c r="AC460">
        <v>0</v>
      </c>
      <c r="AD460">
        <v>0</v>
      </c>
      <c r="AE460">
        <v>105278.81</v>
      </c>
      <c r="AF460">
        <v>0</v>
      </c>
      <c r="AG460">
        <v>0</v>
      </c>
      <c r="AH460">
        <v>0</v>
      </c>
      <c r="AI460">
        <v>1.29</v>
      </c>
      <c r="AJ460">
        <v>1</v>
      </c>
      <c r="AK460">
        <v>1</v>
      </c>
      <c r="AL460">
        <v>1</v>
      </c>
      <c r="AM460">
        <v>2</v>
      </c>
      <c r="AN460">
        <v>0</v>
      </c>
      <c r="AO460">
        <v>0</v>
      </c>
      <c r="AP460">
        <v>1</v>
      </c>
      <c r="AQ460">
        <v>1</v>
      </c>
      <c r="AR460">
        <v>0</v>
      </c>
      <c r="AS460" t="s">
        <v>3</v>
      </c>
      <c r="AT460">
        <v>0</v>
      </c>
      <c r="AU460" t="s">
        <v>3</v>
      </c>
      <c r="AV460">
        <v>0</v>
      </c>
      <c r="AW460">
        <v>2</v>
      </c>
      <c r="AX460">
        <v>85061530</v>
      </c>
      <c r="AY460">
        <v>1</v>
      </c>
      <c r="AZ460">
        <v>6144</v>
      </c>
      <c r="BA460">
        <v>460</v>
      </c>
      <c r="BB460">
        <v>1</v>
      </c>
      <c r="BC460">
        <v>0</v>
      </c>
      <c r="BD460">
        <v>0</v>
      </c>
      <c r="BE460">
        <v>0</v>
      </c>
      <c r="BF460">
        <v>0</v>
      </c>
      <c r="BG460">
        <v>0</v>
      </c>
      <c r="BH460">
        <v>0</v>
      </c>
      <c r="BI460">
        <v>0</v>
      </c>
      <c r="BJ460">
        <v>0</v>
      </c>
      <c r="BK460">
        <v>0</v>
      </c>
      <c r="BL460">
        <v>0</v>
      </c>
      <c r="BM460">
        <v>0</v>
      </c>
      <c r="BN460">
        <v>0</v>
      </c>
      <c r="BO460">
        <v>0</v>
      </c>
      <c r="BP460">
        <v>0</v>
      </c>
      <c r="BQ460">
        <v>0</v>
      </c>
      <c r="BR460">
        <v>0</v>
      </c>
      <c r="BS460">
        <v>0</v>
      </c>
      <c r="BT460">
        <v>0</v>
      </c>
      <c r="BU460">
        <v>0</v>
      </c>
      <c r="BV460">
        <v>0</v>
      </c>
      <c r="BW460">
        <v>0</v>
      </c>
      <c r="CV460">
        <v>0</v>
      </c>
      <c r="CW460">
        <v>0</v>
      </c>
      <c r="CX460">
        <f>ROUND(Y460*Source!I217,7)</f>
        <v>0</v>
      </c>
      <c r="CY460">
        <f t="shared" si="162"/>
        <v>135809.66</v>
      </c>
      <c r="CZ460">
        <f t="shared" si="163"/>
        <v>105278.81</v>
      </c>
      <c r="DA460">
        <f t="shared" si="164"/>
        <v>1.29</v>
      </c>
      <c r="DB460">
        <f t="shared" si="158"/>
        <v>0</v>
      </c>
      <c r="DC460">
        <f t="shared" si="159"/>
        <v>0</v>
      </c>
      <c r="DD460" t="s">
        <v>3</v>
      </c>
      <c r="DE460" t="s">
        <v>3</v>
      </c>
      <c r="DF460">
        <f t="shared" si="167"/>
        <v>0</v>
      </c>
      <c r="DG460">
        <f t="shared" si="165"/>
        <v>0</v>
      </c>
      <c r="DH460">
        <f t="shared" si="160"/>
        <v>0</v>
      </c>
      <c r="DI460">
        <f t="shared" si="161"/>
        <v>0</v>
      </c>
      <c r="DJ460">
        <f t="shared" si="166"/>
        <v>0</v>
      </c>
      <c r="DK460">
        <v>0</v>
      </c>
      <c r="DL460" t="s">
        <v>3</v>
      </c>
      <c r="DM460">
        <v>0</v>
      </c>
      <c r="DN460" t="s">
        <v>3</v>
      </c>
      <c r="DO460">
        <v>0</v>
      </c>
    </row>
    <row r="461" spans="1:119" x14ac:dyDescent="0.2">
      <c r="A461">
        <f>ROW(Source!A217)</f>
        <v>217</v>
      </c>
      <c r="B461">
        <v>85057623</v>
      </c>
      <c r="C461">
        <v>85061496</v>
      </c>
      <c r="D461">
        <v>77397226</v>
      </c>
      <c r="E461">
        <v>1</v>
      </c>
      <c r="F461">
        <v>1</v>
      </c>
      <c r="G461">
        <v>1</v>
      </c>
      <c r="H461">
        <v>3</v>
      </c>
      <c r="I461" t="s">
        <v>682</v>
      </c>
      <c r="J461" t="s">
        <v>683</v>
      </c>
      <c r="K461" t="s">
        <v>684</v>
      </c>
      <c r="L461">
        <v>1346</v>
      </c>
      <c r="N461">
        <v>1009</v>
      </c>
      <c r="O461" t="s">
        <v>86</v>
      </c>
      <c r="P461" t="s">
        <v>86</v>
      </c>
      <c r="Q461">
        <v>1</v>
      </c>
      <c r="W461">
        <v>0</v>
      </c>
      <c r="X461">
        <v>790403873</v>
      </c>
      <c r="Y461">
        <f t="shared" si="157"/>
        <v>0</v>
      </c>
      <c r="AA461">
        <v>115.03</v>
      </c>
      <c r="AB461">
        <v>0</v>
      </c>
      <c r="AC461">
        <v>0</v>
      </c>
      <c r="AD461">
        <v>0</v>
      </c>
      <c r="AE461">
        <v>79.88</v>
      </c>
      <c r="AF461">
        <v>0</v>
      </c>
      <c r="AG461">
        <v>0</v>
      </c>
      <c r="AH461">
        <v>0</v>
      </c>
      <c r="AI461">
        <v>1.44</v>
      </c>
      <c r="AJ461">
        <v>1</v>
      </c>
      <c r="AK461">
        <v>1</v>
      </c>
      <c r="AL461">
        <v>1</v>
      </c>
      <c r="AM461">
        <v>2</v>
      </c>
      <c r="AN461">
        <v>0</v>
      </c>
      <c r="AO461">
        <v>0</v>
      </c>
      <c r="AP461">
        <v>1</v>
      </c>
      <c r="AQ461">
        <v>1</v>
      </c>
      <c r="AR461">
        <v>0</v>
      </c>
      <c r="AS461" t="s">
        <v>3</v>
      </c>
      <c r="AT461">
        <v>0</v>
      </c>
      <c r="AU461" t="s">
        <v>3</v>
      </c>
      <c r="AV461">
        <v>0</v>
      </c>
      <c r="AW461">
        <v>2</v>
      </c>
      <c r="AX461">
        <v>85061531</v>
      </c>
      <c r="AY461">
        <v>1</v>
      </c>
      <c r="AZ461">
        <v>6144</v>
      </c>
      <c r="BA461">
        <v>461</v>
      </c>
      <c r="BB461">
        <v>1</v>
      </c>
      <c r="BC461">
        <v>0</v>
      </c>
      <c r="BD461">
        <v>0</v>
      </c>
      <c r="BE461">
        <v>0</v>
      </c>
      <c r="BF461">
        <v>0</v>
      </c>
      <c r="BG461">
        <v>0</v>
      </c>
      <c r="BH461">
        <v>0</v>
      </c>
      <c r="BI461">
        <v>0</v>
      </c>
      <c r="BJ461">
        <v>0</v>
      </c>
      <c r="BK461">
        <v>0</v>
      </c>
      <c r="BL461">
        <v>0</v>
      </c>
      <c r="BM461">
        <v>0</v>
      </c>
      <c r="BN461">
        <v>0</v>
      </c>
      <c r="BO461">
        <v>0</v>
      </c>
      <c r="BP461">
        <v>0</v>
      </c>
      <c r="BQ461">
        <v>0</v>
      </c>
      <c r="BR461">
        <v>0</v>
      </c>
      <c r="BS461">
        <v>0</v>
      </c>
      <c r="BT461">
        <v>0</v>
      </c>
      <c r="BU461">
        <v>0</v>
      </c>
      <c r="BV461">
        <v>0</v>
      </c>
      <c r="BW461">
        <v>0</v>
      </c>
      <c r="CV461">
        <v>0</v>
      </c>
      <c r="CW461">
        <v>0</v>
      </c>
      <c r="CX461">
        <f>ROUND(Y461*Source!I217,7)</f>
        <v>0</v>
      </c>
      <c r="CY461">
        <f t="shared" si="162"/>
        <v>115.03</v>
      </c>
      <c r="CZ461">
        <f t="shared" si="163"/>
        <v>79.88</v>
      </c>
      <c r="DA461">
        <f t="shared" si="164"/>
        <v>1.44</v>
      </c>
      <c r="DB461">
        <f t="shared" si="158"/>
        <v>0</v>
      </c>
      <c r="DC461">
        <f t="shared" si="159"/>
        <v>0</v>
      </c>
      <c r="DD461" t="s">
        <v>3</v>
      </c>
      <c r="DE461" t="s">
        <v>3</v>
      </c>
      <c r="DF461">
        <f t="shared" si="167"/>
        <v>0</v>
      </c>
      <c r="DG461">
        <f t="shared" si="165"/>
        <v>0</v>
      </c>
      <c r="DH461">
        <f t="shared" si="160"/>
        <v>0</v>
      </c>
      <c r="DI461">
        <f t="shared" si="161"/>
        <v>0</v>
      </c>
      <c r="DJ461">
        <f t="shared" si="166"/>
        <v>0</v>
      </c>
      <c r="DK461">
        <v>0</v>
      </c>
      <c r="DL461" t="s">
        <v>3</v>
      </c>
      <c r="DM461">
        <v>0</v>
      </c>
      <c r="DN461" t="s">
        <v>3</v>
      </c>
      <c r="DO461">
        <v>0</v>
      </c>
    </row>
    <row r="462" spans="1:119" x14ac:dyDescent="0.2">
      <c r="A462">
        <f>ROW(Source!A217)</f>
        <v>217</v>
      </c>
      <c r="B462">
        <v>85057623</v>
      </c>
      <c r="C462">
        <v>85061496</v>
      </c>
      <c r="D462">
        <v>77397272</v>
      </c>
      <c r="E462">
        <v>1</v>
      </c>
      <c r="F462">
        <v>1</v>
      </c>
      <c r="G462">
        <v>1</v>
      </c>
      <c r="H462">
        <v>3</v>
      </c>
      <c r="I462" t="s">
        <v>754</v>
      </c>
      <c r="J462" t="s">
        <v>755</v>
      </c>
      <c r="K462" t="s">
        <v>756</v>
      </c>
      <c r="L462">
        <v>1346</v>
      </c>
      <c r="N462">
        <v>1009</v>
      </c>
      <c r="O462" t="s">
        <v>86</v>
      </c>
      <c r="P462" t="s">
        <v>86</v>
      </c>
      <c r="Q462">
        <v>1</v>
      </c>
      <c r="W462">
        <v>0</v>
      </c>
      <c r="X462">
        <v>-1422522641</v>
      </c>
      <c r="Y462">
        <f t="shared" si="157"/>
        <v>0</v>
      </c>
      <c r="AA462">
        <v>188.93</v>
      </c>
      <c r="AB462">
        <v>0</v>
      </c>
      <c r="AC462">
        <v>0</v>
      </c>
      <c r="AD462">
        <v>0</v>
      </c>
      <c r="AE462">
        <v>157.44</v>
      </c>
      <c r="AF462">
        <v>0</v>
      </c>
      <c r="AG462">
        <v>0</v>
      </c>
      <c r="AH462">
        <v>0</v>
      </c>
      <c r="AI462">
        <v>1.2</v>
      </c>
      <c r="AJ462">
        <v>1</v>
      </c>
      <c r="AK462">
        <v>1</v>
      </c>
      <c r="AL462">
        <v>1</v>
      </c>
      <c r="AM462">
        <v>2</v>
      </c>
      <c r="AN462">
        <v>0</v>
      </c>
      <c r="AO462">
        <v>0</v>
      </c>
      <c r="AP462">
        <v>1</v>
      </c>
      <c r="AQ462">
        <v>1</v>
      </c>
      <c r="AR462">
        <v>0</v>
      </c>
      <c r="AS462" t="s">
        <v>3</v>
      </c>
      <c r="AT462">
        <v>0</v>
      </c>
      <c r="AU462" t="s">
        <v>3</v>
      </c>
      <c r="AV462">
        <v>0</v>
      </c>
      <c r="AW462">
        <v>2</v>
      </c>
      <c r="AX462">
        <v>85061532</v>
      </c>
      <c r="AY462">
        <v>1</v>
      </c>
      <c r="AZ462">
        <v>6144</v>
      </c>
      <c r="BA462">
        <v>462</v>
      </c>
      <c r="BB462">
        <v>1</v>
      </c>
      <c r="BC462">
        <v>0</v>
      </c>
      <c r="BD462">
        <v>0</v>
      </c>
      <c r="BE462">
        <v>0</v>
      </c>
      <c r="BF462">
        <v>0</v>
      </c>
      <c r="BG462">
        <v>0</v>
      </c>
      <c r="BH462">
        <v>0</v>
      </c>
      <c r="BI462">
        <v>0</v>
      </c>
      <c r="BJ462">
        <v>0</v>
      </c>
      <c r="BK462">
        <v>0</v>
      </c>
      <c r="BL462">
        <v>0</v>
      </c>
      <c r="BM462">
        <v>0</v>
      </c>
      <c r="BN462">
        <v>0</v>
      </c>
      <c r="BO462">
        <v>0</v>
      </c>
      <c r="BP462">
        <v>0</v>
      </c>
      <c r="BQ462">
        <v>0</v>
      </c>
      <c r="BR462">
        <v>0</v>
      </c>
      <c r="BS462">
        <v>0</v>
      </c>
      <c r="BT462">
        <v>0</v>
      </c>
      <c r="BU462">
        <v>0</v>
      </c>
      <c r="BV462">
        <v>0</v>
      </c>
      <c r="BW462">
        <v>0</v>
      </c>
      <c r="CV462">
        <v>0</v>
      </c>
      <c r="CW462">
        <v>0</v>
      </c>
      <c r="CX462">
        <f>ROUND(Y462*Source!I217,7)</f>
        <v>0</v>
      </c>
      <c r="CY462">
        <f t="shared" si="162"/>
        <v>188.93</v>
      </c>
      <c r="CZ462">
        <f t="shared" si="163"/>
        <v>157.44</v>
      </c>
      <c r="DA462">
        <f t="shared" si="164"/>
        <v>1.2</v>
      </c>
      <c r="DB462">
        <f t="shared" si="158"/>
        <v>0</v>
      </c>
      <c r="DC462">
        <f t="shared" si="159"/>
        <v>0</v>
      </c>
      <c r="DD462" t="s">
        <v>3</v>
      </c>
      <c r="DE462" t="s">
        <v>3</v>
      </c>
      <c r="DF462">
        <f t="shared" si="167"/>
        <v>0</v>
      </c>
      <c r="DG462">
        <f t="shared" si="165"/>
        <v>0</v>
      </c>
      <c r="DH462">
        <f t="shared" si="160"/>
        <v>0</v>
      </c>
      <c r="DI462">
        <f t="shared" si="161"/>
        <v>0</v>
      </c>
      <c r="DJ462">
        <f t="shared" si="166"/>
        <v>0</v>
      </c>
      <c r="DK462">
        <v>0</v>
      </c>
      <c r="DL462" t="s">
        <v>3</v>
      </c>
      <c r="DM462">
        <v>0</v>
      </c>
      <c r="DN462" t="s">
        <v>3</v>
      </c>
      <c r="DO462">
        <v>0</v>
      </c>
    </row>
    <row r="463" spans="1:119" x14ac:dyDescent="0.2">
      <c r="A463">
        <f>ROW(Source!A217)</f>
        <v>217</v>
      </c>
      <c r="B463">
        <v>85057623</v>
      </c>
      <c r="C463">
        <v>85061496</v>
      </c>
      <c r="D463">
        <v>77404544</v>
      </c>
      <c r="E463">
        <v>1</v>
      </c>
      <c r="F463">
        <v>1</v>
      </c>
      <c r="G463">
        <v>1</v>
      </c>
      <c r="H463">
        <v>3</v>
      </c>
      <c r="I463" t="s">
        <v>757</v>
      </c>
      <c r="J463" t="s">
        <v>758</v>
      </c>
      <c r="K463" t="s">
        <v>759</v>
      </c>
      <c r="L463">
        <v>1455</v>
      </c>
      <c r="N463">
        <v>1013</v>
      </c>
      <c r="O463" t="s">
        <v>313</v>
      </c>
      <c r="P463" t="s">
        <v>313</v>
      </c>
      <c r="Q463">
        <v>1</v>
      </c>
      <c r="W463">
        <v>0</v>
      </c>
      <c r="X463">
        <v>1640750103</v>
      </c>
      <c r="Y463">
        <f t="shared" si="157"/>
        <v>0.1</v>
      </c>
      <c r="AA463">
        <v>1303.67</v>
      </c>
      <c r="AB463">
        <v>0</v>
      </c>
      <c r="AC463">
        <v>0</v>
      </c>
      <c r="AD463">
        <v>0</v>
      </c>
      <c r="AE463">
        <v>944.69</v>
      </c>
      <c r="AF463">
        <v>0</v>
      </c>
      <c r="AG463">
        <v>0</v>
      </c>
      <c r="AH463">
        <v>0</v>
      </c>
      <c r="AI463">
        <v>1.38</v>
      </c>
      <c r="AJ463">
        <v>1</v>
      </c>
      <c r="AK463">
        <v>1</v>
      </c>
      <c r="AL463">
        <v>1</v>
      </c>
      <c r="AM463">
        <v>2</v>
      </c>
      <c r="AN463">
        <v>0</v>
      </c>
      <c r="AO463">
        <v>0</v>
      </c>
      <c r="AP463">
        <v>1</v>
      </c>
      <c r="AQ463">
        <v>1</v>
      </c>
      <c r="AR463">
        <v>0</v>
      </c>
      <c r="AS463" t="s">
        <v>3</v>
      </c>
      <c r="AT463">
        <v>0.1</v>
      </c>
      <c r="AU463" t="s">
        <v>3</v>
      </c>
      <c r="AV463">
        <v>0</v>
      </c>
      <c r="AW463">
        <v>2</v>
      </c>
      <c r="AX463">
        <v>85061533</v>
      </c>
      <c r="AY463">
        <v>1</v>
      </c>
      <c r="AZ463">
        <v>0</v>
      </c>
      <c r="BA463">
        <v>463</v>
      </c>
      <c r="BB463">
        <v>1</v>
      </c>
      <c r="BC463">
        <v>0</v>
      </c>
      <c r="BD463">
        <v>0</v>
      </c>
      <c r="BE463">
        <v>0</v>
      </c>
      <c r="BF463">
        <v>0</v>
      </c>
      <c r="BG463">
        <v>0</v>
      </c>
      <c r="BH463">
        <v>0</v>
      </c>
      <c r="BI463">
        <v>0</v>
      </c>
      <c r="BJ463">
        <v>94.469000000000008</v>
      </c>
      <c r="BK463">
        <v>0</v>
      </c>
      <c r="BL463">
        <v>0</v>
      </c>
      <c r="BM463">
        <v>0</v>
      </c>
      <c r="BN463">
        <v>0</v>
      </c>
      <c r="BO463">
        <v>0</v>
      </c>
      <c r="BP463">
        <v>1</v>
      </c>
      <c r="BQ463">
        <v>94.469000000000008</v>
      </c>
      <c r="BR463">
        <v>0</v>
      </c>
      <c r="BS463">
        <v>0</v>
      </c>
      <c r="BT463">
        <v>0</v>
      </c>
      <c r="BU463">
        <v>0</v>
      </c>
      <c r="BV463">
        <v>0</v>
      </c>
      <c r="BW463">
        <v>1</v>
      </c>
      <c r="CV463">
        <v>0</v>
      </c>
      <c r="CW463">
        <v>0</v>
      </c>
      <c r="CX463">
        <f>ROUND(Y463*Source!I217,7)</f>
        <v>0</v>
      </c>
      <c r="CY463">
        <f t="shared" si="162"/>
        <v>1303.67</v>
      </c>
      <c r="CZ463">
        <f t="shared" si="163"/>
        <v>944.69</v>
      </c>
      <c r="DA463">
        <f t="shared" si="164"/>
        <v>1.38</v>
      </c>
      <c r="DB463">
        <f t="shared" si="158"/>
        <v>94.47</v>
      </c>
      <c r="DC463">
        <f t="shared" si="159"/>
        <v>0</v>
      </c>
      <c r="DD463" t="s">
        <v>3</v>
      </c>
      <c r="DE463" t="s">
        <v>3</v>
      </c>
      <c r="DF463">
        <f t="shared" si="167"/>
        <v>0</v>
      </c>
      <c r="DG463">
        <f t="shared" si="165"/>
        <v>0</v>
      </c>
      <c r="DH463">
        <f t="shared" si="160"/>
        <v>0</v>
      </c>
      <c r="DI463">
        <f t="shared" si="161"/>
        <v>0</v>
      </c>
      <c r="DJ463">
        <f t="shared" si="166"/>
        <v>0</v>
      </c>
      <c r="DK463">
        <v>0</v>
      </c>
      <c r="DL463" t="s">
        <v>3</v>
      </c>
      <c r="DM463">
        <v>0</v>
      </c>
      <c r="DN463" t="s">
        <v>3</v>
      </c>
      <c r="DO463">
        <v>0</v>
      </c>
    </row>
    <row r="464" spans="1:119" x14ac:dyDescent="0.2">
      <c r="A464">
        <f>ROW(Source!A217)</f>
        <v>217</v>
      </c>
      <c r="B464">
        <v>85057623</v>
      </c>
      <c r="C464">
        <v>85061496</v>
      </c>
      <c r="D464">
        <v>77312233</v>
      </c>
      <c r="E464">
        <v>114</v>
      </c>
      <c r="F464">
        <v>1</v>
      </c>
      <c r="G464">
        <v>1</v>
      </c>
      <c r="H464">
        <v>3</v>
      </c>
      <c r="I464" t="s">
        <v>150</v>
      </c>
      <c r="J464" t="s">
        <v>3</v>
      </c>
      <c r="K464" t="s">
        <v>151</v>
      </c>
      <c r="L464">
        <v>3277935</v>
      </c>
      <c r="N464">
        <v>1013</v>
      </c>
      <c r="O464" t="s">
        <v>152</v>
      </c>
      <c r="P464" t="s">
        <v>152</v>
      </c>
      <c r="Q464">
        <v>1</v>
      </c>
      <c r="W464">
        <v>0</v>
      </c>
      <c r="X464">
        <v>274903907</v>
      </c>
      <c r="Y464">
        <f t="shared" si="157"/>
        <v>2</v>
      </c>
      <c r="AA464">
        <v>0</v>
      </c>
      <c r="AB464">
        <v>0</v>
      </c>
      <c r="AC464">
        <v>0</v>
      </c>
      <c r="AD464">
        <v>0</v>
      </c>
      <c r="AE464">
        <v>0</v>
      </c>
      <c r="AF464">
        <v>0</v>
      </c>
      <c r="AG464">
        <v>0</v>
      </c>
      <c r="AH464">
        <v>0</v>
      </c>
      <c r="AI464">
        <v>1</v>
      </c>
      <c r="AJ464">
        <v>1</v>
      </c>
      <c r="AK464">
        <v>1</v>
      </c>
      <c r="AL464">
        <v>1</v>
      </c>
      <c r="AM464">
        <v>-2</v>
      </c>
      <c r="AN464">
        <v>0</v>
      </c>
      <c r="AO464">
        <v>0</v>
      </c>
      <c r="AP464">
        <v>0</v>
      </c>
      <c r="AQ464">
        <v>0</v>
      </c>
      <c r="AR464">
        <v>0</v>
      </c>
      <c r="AS464" t="s">
        <v>3</v>
      </c>
      <c r="AT464">
        <v>2</v>
      </c>
      <c r="AU464" t="s">
        <v>3</v>
      </c>
      <c r="AV464">
        <v>0</v>
      </c>
      <c r="AW464">
        <v>2</v>
      </c>
      <c r="AX464">
        <v>85061534</v>
      </c>
      <c r="AY464">
        <v>1</v>
      </c>
      <c r="AZ464">
        <v>0</v>
      </c>
      <c r="BA464">
        <v>464</v>
      </c>
      <c r="BB464">
        <v>0</v>
      </c>
      <c r="BC464">
        <v>0</v>
      </c>
      <c r="BD464">
        <v>0</v>
      </c>
      <c r="BE464">
        <v>0</v>
      </c>
      <c r="BF464">
        <v>0</v>
      </c>
      <c r="BG464">
        <v>0</v>
      </c>
      <c r="BH464">
        <v>0</v>
      </c>
      <c r="BI464">
        <v>0</v>
      </c>
      <c r="BJ464">
        <v>0</v>
      </c>
      <c r="BK464">
        <v>0</v>
      </c>
      <c r="BL464">
        <v>0</v>
      </c>
      <c r="BM464">
        <v>0</v>
      </c>
      <c r="BN464">
        <v>0</v>
      </c>
      <c r="BO464">
        <v>0</v>
      </c>
      <c r="BP464">
        <v>0</v>
      </c>
      <c r="BQ464">
        <v>0</v>
      </c>
      <c r="BR464">
        <v>0</v>
      </c>
      <c r="BS464">
        <v>0</v>
      </c>
      <c r="BT464">
        <v>0</v>
      </c>
      <c r="BU464">
        <v>0</v>
      </c>
      <c r="BV464">
        <v>0</v>
      </c>
      <c r="BW464">
        <v>0</v>
      </c>
      <c r="CV464">
        <v>0</v>
      </c>
      <c r="CW464">
        <v>0</v>
      </c>
      <c r="CX464">
        <f>ROUND(Y464*Source!I217,7)</f>
        <v>0</v>
      </c>
      <c r="CY464">
        <f t="shared" si="162"/>
        <v>0</v>
      </c>
      <c r="CZ464">
        <f t="shared" si="163"/>
        <v>0</v>
      </c>
      <c r="DA464">
        <f t="shared" si="164"/>
        <v>1</v>
      </c>
      <c r="DB464">
        <f t="shared" si="158"/>
        <v>0</v>
      </c>
      <c r="DC464">
        <f t="shared" si="159"/>
        <v>0</v>
      </c>
      <c r="DD464" t="s">
        <v>3</v>
      </c>
      <c r="DE464" t="s">
        <v>3</v>
      </c>
      <c r="DF464">
        <f t="shared" ref="DF464:DF471" si="168">ROUND(ROUND(AE464,2)*CX464,2)</f>
        <v>0</v>
      </c>
      <c r="DG464">
        <f t="shared" si="165"/>
        <v>0</v>
      </c>
      <c r="DH464">
        <f t="shared" si="160"/>
        <v>0</v>
      </c>
      <c r="DI464">
        <f t="shared" si="161"/>
        <v>0</v>
      </c>
      <c r="DJ464">
        <f t="shared" si="166"/>
        <v>0</v>
      </c>
      <c r="DK464">
        <v>0</v>
      </c>
      <c r="DL464" t="s">
        <v>3</v>
      </c>
      <c r="DM464">
        <v>0</v>
      </c>
      <c r="DN464" t="s">
        <v>3</v>
      </c>
      <c r="DO464">
        <v>0</v>
      </c>
    </row>
    <row r="465" spans="1:119" x14ac:dyDescent="0.2">
      <c r="A465">
        <f>ROW(Source!A221)</f>
        <v>221</v>
      </c>
      <c r="B465">
        <v>85057682</v>
      </c>
      <c r="C465">
        <v>85061537</v>
      </c>
      <c r="D465">
        <v>77306374</v>
      </c>
      <c r="E465">
        <v>114</v>
      </c>
      <c r="F465">
        <v>1</v>
      </c>
      <c r="G465">
        <v>1</v>
      </c>
      <c r="H465">
        <v>1</v>
      </c>
      <c r="I465" t="s">
        <v>716</v>
      </c>
      <c r="J465" t="s">
        <v>3</v>
      </c>
      <c r="K465" t="s">
        <v>717</v>
      </c>
      <c r="L465">
        <v>1191</v>
      </c>
      <c r="N465">
        <v>1013</v>
      </c>
      <c r="O465" t="s">
        <v>593</v>
      </c>
      <c r="P465" t="s">
        <v>593</v>
      </c>
      <c r="Q465">
        <v>1</v>
      </c>
      <c r="W465">
        <v>0</v>
      </c>
      <c r="X465">
        <v>888410196</v>
      </c>
      <c r="Y465">
        <f t="shared" si="157"/>
        <v>45.3</v>
      </c>
      <c r="AA465">
        <v>0</v>
      </c>
      <c r="AB465">
        <v>0</v>
      </c>
      <c r="AC465">
        <v>0</v>
      </c>
      <c r="AD465">
        <v>811.79</v>
      </c>
      <c r="AE465">
        <v>0</v>
      </c>
      <c r="AF465">
        <v>0</v>
      </c>
      <c r="AG465">
        <v>0</v>
      </c>
      <c r="AH465">
        <v>811.79</v>
      </c>
      <c r="AI465">
        <v>1</v>
      </c>
      <c r="AJ465">
        <v>1</v>
      </c>
      <c r="AK465">
        <v>1</v>
      </c>
      <c r="AL465">
        <v>1</v>
      </c>
      <c r="AM465">
        <v>-2</v>
      </c>
      <c r="AN465">
        <v>0</v>
      </c>
      <c r="AO465">
        <v>0</v>
      </c>
      <c r="AP465">
        <v>1</v>
      </c>
      <c r="AQ465">
        <v>1</v>
      </c>
      <c r="AR465">
        <v>0</v>
      </c>
      <c r="AS465" t="s">
        <v>3</v>
      </c>
      <c r="AT465">
        <v>45.3</v>
      </c>
      <c r="AU465" t="s">
        <v>3</v>
      </c>
      <c r="AV465">
        <v>1</v>
      </c>
      <c r="AW465">
        <v>2</v>
      </c>
      <c r="AX465">
        <v>85061552</v>
      </c>
      <c r="AY465">
        <v>2</v>
      </c>
      <c r="AZ465">
        <v>131072</v>
      </c>
      <c r="BA465">
        <v>465</v>
      </c>
      <c r="BB465">
        <v>1</v>
      </c>
      <c r="BC465">
        <v>0</v>
      </c>
      <c r="BD465">
        <v>0</v>
      </c>
      <c r="BE465">
        <v>0</v>
      </c>
      <c r="BF465">
        <v>0</v>
      </c>
      <c r="BG465">
        <v>0</v>
      </c>
      <c r="BH465">
        <v>0</v>
      </c>
      <c r="BI465">
        <v>0</v>
      </c>
      <c r="BJ465">
        <v>0</v>
      </c>
      <c r="BK465">
        <v>0</v>
      </c>
      <c r="BL465">
        <v>0</v>
      </c>
      <c r="BM465">
        <v>36774.087</v>
      </c>
      <c r="BN465">
        <v>45.3</v>
      </c>
      <c r="BO465">
        <v>0</v>
      </c>
      <c r="BP465">
        <v>1</v>
      </c>
      <c r="BQ465">
        <v>0</v>
      </c>
      <c r="BR465">
        <v>0</v>
      </c>
      <c r="BS465">
        <v>0</v>
      </c>
      <c r="BT465">
        <v>36774.087</v>
      </c>
      <c r="BU465">
        <v>45.3</v>
      </c>
      <c r="BV465">
        <v>0</v>
      </c>
      <c r="BW465">
        <v>1</v>
      </c>
      <c r="CU465">
        <f>ROUND(AT465*Source!I221*AH465*AL465,2)</f>
        <v>0</v>
      </c>
      <c r="CV465">
        <f>ROUND(Y465*Source!I221,7)</f>
        <v>0</v>
      </c>
      <c r="CW465">
        <v>0</v>
      </c>
      <c r="CX465">
        <f>ROUND(Y465*Source!I221,7)</f>
        <v>0</v>
      </c>
      <c r="CY465">
        <f>AD465</f>
        <v>811.79</v>
      </c>
      <c r="CZ465">
        <f>AH465</f>
        <v>811.79</v>
      </c>
      <c r="DA465">
        <f>AL465</f>
        <v>1</v>
      </c>
      <c r="DB465">
        <f t="shared" si="158"/>
        <v>36774.089999999997</v>
      </c>
      <c r="DC465">
        <f t="shared" si="159"/>
        <v>0</v>
      </c>
      <c r="DD465" t="s">
        <v>3</v>
      </c>
      <c r="DE465" t="s">
        <v>3</v>
      </c>
      <c r="DF465">
        <f t="shared" si="168"/>
        <v>0</v>
      </c>
      <c r="DG465">
        <f t="shared" si="165"/>
        <v>0</v>
      </c>
      <c r="DH465">
        <f t="shared" si="160"/>
        <v>0</v>
      </c>
      <c r="DI465">
        <f t="shared" si="161"/>
        <v>0</v>
      </c>
      <c r="DJ465">
        <f>DI465</f>
        <v>0</v>
      </c>
      <c r="DK465">
        <v>1</v>
      </c>
      <c r="DL465" t="s">
        <v>3</v>
      </c>
      <c r="DM465">
        <v>0</v>
      </c>
      <c r="DN465" t="s">
        <v>3</v>
      </c>
      <c r="DO465">
        <v>0</v>
      </c>
    </row>
    <row r="466" spans="1:119" x14ac:dyDescent="0.2">
      <c r="A466">
        <f>ROW(Source!A221)</f>
        <v>221</v>
      </c>
      <c r="B466">
        <v>85057682</v>
      </c>
      <c r="C466">
        <v>85061537</v>
      </c>
      <c r="D466">
        <v>77306545</v>
      </c>
      <c r="E466">
        <v>114</v>
      </c>
      <c r="F466">
        <v>1</v>
      </c>
      <c r="G466">
        <v>1</v>
      </c>
      <c r="H466">
        <v>1</v>
      </c>
      <c r="I466" t="s">
        <v>601</v>
      </c>
      <c r="J466" t="s">
        <v>3</v>
      </c>
      <c r="K466" t="s">
        <v>602</v>
      </c>
      <c r="L466">
        <v>1191</v>
      </c>
      <c r="N466">
        <v>1013</v>
      </c>
      <c r="O466" t="s">
        <v>593</v>
      </c>
      <c r="P466" t="s">
        <v>593</v>
      </c>
      <c r="Q466">
        <v>1</v>
      </c>
      <c r="W466">
        <v>0</v>
      </c>
      <c r="X466">
        <v>-1417349443</v>
      </c>
      <c r="Y466">
        <f t="shared" si="157"/>
        <v>5.3</v>
      </c>
      <c r="AA466">
        <v>0</v>
      </c>
      <c r="AB466">
        <v>0</v>
      </c>
      <c r="AC466">
        <v>0</v>
      </c>
      <c r="AD466">
        <v>0</v>
      </c>
      <c r="AE466">
        <v>0</v>
      </c>
      <c r="AF466">
        <v>0</v>
      </c>
      <c r="AG466">
        <v>0</v>
      </c>
      <c r="AH466">
        <v>0</v>
      </c>
      <c r="AI466">
        <v>1</v>
      </c>
      <c r="AJ466">
        <v>1</v>
      </c>
      <c r="AK466">
        <v>1</v>
      </c>
      <c r="AL466">
        <v>1</v>
      </c>
      <c r="AM466">
        <v>-2</v>
      </c>
      <c r="AN466">
        <v>0</v>
      </c>
      <c r="AO466">
        <v>0</v>
      </c>
      <c r="AP466">
        <v>1</v>
      </c>
      <c r="AQ466">
        <v>1</v>
      </c>
      <c r="AR466">
        <v>0</v>
      </c>
      <c r="AS466" t="s">
        <v>3</v>
      </c>
      <c r="AT466">
        <v>5.3</v>
      </c>
      <c r="AU466" t="s">
        <v>3</v>
      </c>
      <c r="AV466">
        <v>2</v>
      </c>
      <c r="AW466">
        <v>2</v>
      </c>
      <c r="AX466">
        <v>85061553</v>
      </c>
      <c r="AY466">
        <v>1</v>
      </c>
      <c r="AZ466">
        <v>0</v>
      </c>
      <c r="BA466">
        <v>466</v>
      </c>
      <c r="BB466">
        <v>1</v>
      </c>
      <c r="BC466">
        <v>0</v>
      </c>
      <c r="BD466">
        <v>0</v>
      </c>
      <c r="BE466">
        <v>0</v>
      </c>
      <c r="BF466">
        <v>0</v>
      </c>
      <c r="BG466">
        <v>0</v>
      </c>
      <c r="BH466">
        <v>0</v>
      </c>
      <c r="BI466">
        <v>0</v>
      </c>
      <c r="BJ466">
        <v>0</v>
      </c>
      <c r="BK466">
        <v>0</v>
      </c>
      <c r="BL466">
        <v>0</v>
      </c>
      <c r="BM466">
        <v>0</v>
      </c>
      <c r="BN466">
        <v>0</v>
      </c>
      <c r="BO466">
        <v>0</v>
      </c>
      <c r="BP466">
        <v>0</v>
      </c>
      <c r="BQ466">
        <v>0</v>
      </c>
      <c r="BR466">
        <v>0</v>
      </c>
      <c r="BS466">
        <v>0</v>
      </c>
      <c r="BT466">
        <v>0</v>
      </c>
      <c r="BU466">
        <v>0</v>
      </c>
      <c r="BV466">
        <v>0</v>
      </c>
      <c r="BW466">
        <v>0</v>
      </c>
      <c r="CV466">
        <v>0</v>
      </c>
      <c r="CW466">
        <v>0</v>
      </c>
      <c r="CX466">
        <f>ROUND(Y466*Source!I221,7)</f>
        <v>0</v>
      </c>
      <c r="CY466">
        <f>AD466</f>
        <v>0</v>
      </c>
      <c r="CZ466">
        <f>AH466</f>
        <v>0</v>
      </c>
      <c r="DA466">
        <f>AL466</f>
        <v>1</v>
      </c>
      <c r="DB466">
        <f t="shared" si="158"/>
        <v>0</v>
      </c>
      <c r="DC466">
        <f t="shared" si="159"/>
        <v>0</v>
      </c>
      <c r="DD466" t="s">
        <v>3</v>
      </c>
      <c r="DE466" t="s">
        <v>3</v>
      </c>
      <c r="DF466">
        <f t="shared" si="168"/>
        <v>0</v>
      </c>
      <c r="DG466">
        <f t="shared" si="165"/>
        <v>0</v>
      </c>
      <c r="DH466">
        <f t="shared" si="160"/>
        <v>0</v>
      </c>
      <c r="DI466">
        <f t="shared" si="161"/>
        <v>0</v>
      </c>
      <c r="DJ466">
        <f>DI466</f>
        <v>0</v>
      </c>
      <c r="DK466">
        <v>0</v>
      </c>
      <c r="DL466" t="s">
        <v>3</v>
      </c>
      <c r="DM466">
        <v>0</v>
      </c>
      <c r="DN466" t="s">
        <v>3</v>
      </c>
      <c r="DO466">
        <v>0</v>
      </c>
    </row>
    <row r="467" spans="1:119" x14ac:dyDescent="0.2">
      <c r="A467">
        <f>ROW(Source!A221)</f>
        <v>221</v>
      </c>
      <c r="B467">
        <v>85057682</v>
      </c>
      <c r="C467">
        <v>85061537</v>
      </c>
      <c r="D467">
        <v>77430988</v>
      </c>
      <c r="E467">
        <v>1</v>
      </c>
      <c r="F467">
        <v>1</v>
      </c>
      <c r="G467">
        <v>1</v>
      </c>
      <c r="H467">
        <v>2</v>
      </c>
      <c r="I467" t="s">
        <v>621</v>
      </c>
      <c r="J467" t="s">
        <v>622</v>
      </c>
      <c r="K467" t="s">
        <v>623</v>
      </c>
      <c r="L467">
        <v>1368</v>
      </c>
      <c r="N467">
        <v>1011</v>
      </c>
      <c r="O467" t="s">
        <v>606</v>
      </c>
      <c r="P467" t="s">
        <v>606</v>
      </c>
      <c r="Q467">
        <v>1</v>
      </c>
      <c r="W467">
        <v>0</v>
      </c>
      <c r="X467">
        <v>-468861091</v>
      </c>
      <c r="Y467">
        <f t="shared" si="157"/>
        <v>0.2</v>
      </c>
      <c r="AA467">
        <v>0</v>
      </c>
      <c r="AB467">
        <v>1626.29</v>
      </c>
      <c r="AC467">
        <v>1090.46</v>
      </c>
      <c r="AD467">
        <v>0</v>
      </c>
      <c r="AE467">
        <v>0</v>
      </c>
      <c r="AF467">
        <v>1626.29</v>
      </c>
      <c r="AG467">
        <v>1090.46</v>
      </c>
      <c r="AH467">
        <v>0</v>
      </c>
      <c r="AI467">
        <v>1</v>
      </c>
      <c r="AJ467">
        <v>1</v>
      </c>
      <c r="AK467">
        <v>1</v>
      </c>
      <c r="AL467">
        <v>1</v>
      </c>
      <c r="AM467">
        <v>-2</v>
      </c>
      <c r="AN467">
        <v>0</v>
      </c>
      <c r="AO467">
        <v>0</v>
      </c>
      <c r="AP467">
        <v>1</v>
      </c>
      <c r="AQ467">
        <v>1</v>
      </c>
      <c r="AR467">
        <v>0</v>
      </c>
      <c r="AS467" t="s">
        <v>3</v>
      </c>
      <c r="AT467">
        <v>0.2</v>
      </c>
      <c r="AU467" t="s">
        <v>3</v>
      </c>
      <c r="AV467">
        <v>1</v>
      </c>
      <c r="AW467">
        <v>2</v>
      </c>
      <c r="AX467">
        <v>85061554</v>
      </c>
      <c r="AY467">
        <v>1</v>
      </c>
      <c r="AZ467">
        <v>0</v>
      </c>
      <c r="BA467">
        <v>467</v>
      </c>
      <c r="BB467">
        <v>1</v>
      </c>
      <c r="BC467">
        <v>0</v>
      </c>
      <c r="BD467">
        <v>0</v>
      </c>
      <c r="BE467">
        <v>0</v>
      </c>
      <c r="BF467">
        <v>0</v>
      </c>
      <c r="BG467">
        <v>0</v>
      </c>
      <c r="BH467">
        <v>0</v>
      </c>
      <c r="BI467">
        <v>0</v>
      </c>
      <c r="BJ467">
        <v>0</v>
      </c>
      <c r="BK467">
        <v>325.25800000000004</v>
      </c>
      <c r="BL467">
        <v>218.09200000000001</v>
      </c>
      <c r="BM467">
        <v>0</v>
      </c>
      <c r="BN467">
        <v>0</v>
      </c>
      <c r="BO467">
        <v>0.2</v>
      </c>
      <c r="BP467">
        <v>1</v>
      </c>
      <c r="BQ467">
        <v>0</v>
      </c>
      <c r="BR467">
        <v>325.25800000000004</v>
      </c>
      <c r="BS467">
        <v>218.09200000000001</v>
      </c>
      <c r="BT467">
        <v>0</v>
      </c>
      <c r="BU467">
        <v>0</v>
      </c>
      <c r="BV467">
        <v>0.2</v>
      </c>
      <c r="BW467">
        <v>1</v>
      </c>
      <c r="CV467">
        <v>0</v>
      </c>
      <c r="CW467">
        <f>ROUND(Y467*Source!I221*DO467,7)</f>
        <v>0</v>
      </c>
      <c r="CX467">
        <f>ROUND(Y467*Source!I221,7)</f>
        <v>0</v>
      </c>
      <c r="CY467">
        <f>AB467</f>
        <v>1626.29</v>
      </c>
      <c r="CZ467">
        <f>AF467</f>
        <v>1626.29</v>
      </c>
      <c r="DA467">
        <f>AJ467</f>
        <v>1</v>
      </c>
      <c r="DB467">
        <f t="shared" si="158"/>
        <v>325.26</v>
      </c>
      <c r="DC467">
        <f t="shared" si="159"/>
        <v>218.09</v>
      </c>
      <c r="DD467" t="s">
        <v>3</v>
      </c>
      <c r="DE467" t="s">
        <v>3</v>
      </c>
      <c r="DF467">
        <f t="shared" si="168"/>
        <v>0</v>
      </c>
      <c r="DG467">
        <f t="shared" si="165"/>
        <v>0</v>
      </c>
      <c r="DH467">
        <f t="shared" si="160"/>
        <v>0</v>
      </c>
      <c r="DI467">
        <f t="shared" si="161"/>
        <v>0</v>
      </c>
      <c r="DJ467">
        <f>DG467+DH467</f>
        <v>0</v>
      </c>
      <c r="DK467">
        <v>1</v>
      </c>
      <c r="DL467" t="s">
        <v>607</v>
      </c>
      <c r="DM467">
        <v>6</v>
      </c>
      <c r="DN467" t="s">
        <v>593</v>
      </c>
      <c r="DO467">
        <v>1</v>
      </c>
    </row>
    <row r="468" spans="1:119" x14ac:dyDescent="0.2">
      <c r="A468">
        <f>ROW(Source!A221)</f>
        <v>221</v>
      </c>
      <c r="B468">
        <v>85057682</v>
      </c>
      <c r="C468">
        <v>85061537</v>
      </c>
      <c r="D468">
        <v>77431879</v>
      </c>
      <c r="E468">
        <v>1</v>
      </c>
      <c r="F468">
        <v>1</v>
      </c>
      <c r="G468">
        <v>1</v>
      </c>
      <c r="H468">
        <v>2</v>
      </c>
      <c r="I468" t="s">
        <v>634</v>
      </c>
      <c r="J468" t="s">
        <v>635</v>
      </c>
      <c r="K468" t="s">
        <v>636</v>
      </c>
      <c r="L468">
        <v>1368</v>
      </c>
      <c r="N468">
        <v>1011</v>
      </c>
      <c r="O468" t="s">
        <v>606</v>
      </c>
      <c r="P468" t="s">
        <v>606</v>
      </c>
      <c r="Q468">
        <v>1</v>
      </c>
      <c r="W468">
        <v>0</v>
      </c>
      <c r="X468">
        <v>-1152394969</v>
      </c>
      <c r="Y468">
        <f t="shared" si="157"/>
        <v>0.2</v>
      </c>
      <c r="AA468">
        <v>0</v>
      </c>
      <c r="AB468">
        <v>641.70000000000005</v>
      </c>
      <c r="AC468">
        <v>811.79</v>
      </c>
      <c r="AD468">
        <v>0</v>
      </c>
      <c r="AE468">
        <v>0</v>
      </c>
      <c r="AF468">
        <v>641.70000000000005</v>
      </c>
      <c r="AG468">
        <v>811.79</v>
      </c>
      <c r="AH468">
        <v>0</v>
      </c>
      <c r="AI468">
        <v>1</v>
      </c>
      <c r="AJ468">
        <v>1</v>
      </c>
      <c r="AK468">
        <v>1</v>
      </c>
      <c r="AL468">
        <v>1</v>
      </c>
      <c r="AM468">
        <v>-2</v>
      </c>
      <c r="AN468">
        <v>0</v>
      </c>
      <c r="AO468">
        <v>0</v>
      </c>
      <c r="AP468">
        <v>1</v>
      </c>
      <c r="AQ468">
        <v>1</v>
      </c>
      <c r="AR468">
        <v>0</v>
      </c>
      <c r="AS468" t="s">
        <v>3</v>
      </c>
      <c r="AT468">
        <v>0.2</v>
      </c>
      <c r="AU468" t="s">
        <v>3</v>
      </c>
      <c r="AV468">
        <v>1</v>
      </c>
      <c r="AW468">
        <v>2</v>
      </c>
      <c r="AX468">
        <v>85061555</v>
      </c>
      <c r="AY468">
        <v>1</v>
      </c>
      <c r="AZ468">
        <v>0</v>
      </c>
      <c r="BA468">
        <v>468</v>
      </c>
      <c r="BB468">
        <v>1</v>
      </c>
      <c r="BC468">
        <v>0</v>
      </c>
      <c r="BD468">
        <v>0</v>
      </c>
      <c r="BE468">
        <v>0</v>
      </c>
      <c r="BF468">
        <v>0</v>
      </c>
      <c r="BG468">
        <v>0</v>
      </c>
      <c r="BH468">
        <v>0</v>
      </c>
      <c r="BI468">
        <v>0</v>
      </c>
      <c r="BJ468">
        <v>0</v>
      </c>
      <c r="BK468">
        <v>128.34</v>
      </c>
      <c r="BL468">
        <v>162.358</v>
      </c>
      <c r="BM468">
        <v>0</v>
      </c>
      <c r="BN468">
        <v>0</v>
      </c>
      <c r="BO468">
        <v>0.2</v>
      </c>
      <c r="BP468">
        <v>1</v>
      </c>
      <c r="BQ468">
        <v>0</v>
      </c>
      <c r="BR468">
        <v>128.34</v>
      </c>
      <c r="BS468">
        <v>162.358</v>
      </c>
      <c r="BT468">
        <v>0</v>
      </c>
      <c r="BU468">
        <v>0</v>
      </c>
      <c r="BV468">
        <v>0.2</v>
      </c>
      <c r="BW468">
        <v>1</v>
      </c>
      <c r="CV468">
        <v>0</v>
      </c>
      <c r="CW468">
        <f>ROUND(Y468*Source!I221*DO468,7)</f>
        <v>0</v>
      </c>
      <c r="CX468">
        <f>ROUND(Y468*Source!I221,7)</f>
        <v>0</v>
      </c>
      <c r="CY468">
        <f>AB468</f>
        <v>641.70000000000005</v>
      </c>
      <c r="CZ468">
        <f>AF468</f>
        <v>641.70000000000005</v>
      </c>
      <c r="DA468">
        <f>AJ468</f>
        <v>1</v>
      </c>
      <c r="DB468">
        <f t="shared" si="158"/>
        <v>128.34</v>
      </c>
      <c r="DC468">
        <f t="shared" si="159"/>
        <v>162.36000000000001</v>
      </c>
      <c r="DD468" t="s">
        <v>3</v>
      </c>
      <c r="DE468" t="s">
        <v>3</v>
      </c>
      <c r="DF468">
        <f t="shared" si="168"/>
        <v>0</v>
      </c>
      <c r="DG468">
        <f t="shared" si="165"/>
        <v>0</v>
      </c>
      <c r="DH468">
        <f t="shared" si="160"/>
        <v>0</v>
      </c>
      <c r="DI468">
        <f t="shared" si="161"/>
        <v>0</v>
      </c>
      <c r="DJ468">
        <f>DG468+DH468</f>
        <v>0</v>
      </c>
      <c r="DK468">
        <v>1</v>
      </c>
      <c r="DL468" t="s">
        <v>630</v>
      </c>
      <c r="DM468">
        <v>4</v>
      </c>
      <c r="DN468" t="s">
        <v>593</v>
      </c>
      <c r="DO468">
        <v>1</v>
      </c>
    </row>
    <row r="469" spans="1:119" x14ac:dyDescent="0.2">
      <c r="A469">
        <f>ROW(Source!A221)</f>
        <v>221</v>
      </c>
      <c r="B469">
        <v>85057682</v>
      </c>
      <c r="C469">
        <v>85061537</v>
      </c>
      <c r="D469">
        <v>77432074</v>
      </c>
      <c r="E469">
        <v>1</v>
      </c>
      <c r="F469">
        <v>1</v>
      </c>
      <c r="G469">
        <v>1</v>
      </c>
      <c r="H469">
        <v>2</v>
      </c>
      <c r="I469" t="s">
        <v>663</v>
      </c>
      <c r="J469" t="s">
        <v>664</v>
      </c>
      <c r="K469" t="s">
        <v>665</v>
      </c>
      <c r="L469">
        <v>1368</v>
      </c>
      <c r="N469">
        <v>1011</v>
      </c>
      <c r="O469" t="s">
        <v>606</v>
      </c>
      <c r="P469" t="s">
        <v>606</v>
      </c>
      <c r="Q469">
        <v>1</v>
      </c>
      <c r="W469">
        <v>0</v>
      </c>
      <c r="X469">
        <v>-334821386</v>
      </c>
      <c r="Y469">
        <f t="shared" si="157"/>
        <v>1.69</v>
      </c>
      <c r="AA469">
        <v>0</v>
      </c>
      <c r="AB469">
        <v>34.61</v>
      </c>
      <c r="AC469">
        <v>0</v>
      </c>
      <c r="AD469">
        <v>0</v>
      </c>
      <c r="AE469">
        <v>0</v>
      </c>
      <c r="AF469">
        <v>34.61</v>
      </c>
      <c r="AG469">
        <v>0</v>
      </c>
      <c r="AH469">
        <v>0</v>
      </c>
      <c r="AI469">
        <v>1</v>
      </c>
      <c r="AJ469">
        <v>1</v>
      </c>
      <c r="AK469">
        <v>1</v>
      </c>
      <c r="AL469">
        <v>1</v>
      </c>
      <c r="AM469">
        <v>-2</v>
      </c>
      <c r="AN469">
        <v>0</v>
      </c>
      <c r="AO469">
        <v>0</v>
      </c>
      <c r="AP469">
        <v>1</v>
      </c>
      <c r="AQ469">
        <v>1</v>
      </c>
      <c r="AR469">
        <v>0</v>
      </c>
      <c r="AS469" t="s">
        <v>3</v>
      </c>
      <c r="AT469">
        <v>1.69</v>
      </c>
      <c r="AU469" t="s">
        <v>3</v>
      </c>
      <c r="AV469">
        <v>1</v>
      </c>
      <c r="AW469">
        <v>2</v>
      </c>
      <c r="AX469">
        <v>85061556</v>
      </c>
      <c r="AY469">
        <v>1</v>
      </c>
      <c r="AZ469">
        <v>0</v>
      </c>
      <c r="BA469">
        <v>469</v>
      </c>
      <c r="BB469">
        <v>1</v>
      </c>
      <c r="BC469">
        <v>0</v>
      </c>
      <c r="BD469">
        <v>0</v>
      </c>
      <c r="BE469">
        <v>0</v>
      </c>
      <c r="BF469">
        <v>0</v>
      </c>
      <c r="BG469">
        <v>0</v>
      </c>
      <c r="BH469">
        <v>0</v>
      </c>
      <c r="BI469">
        <v>0</v>
      </c>
      <c r="BJ469">
        <v>0</v>
      </c>
      <c r="BK469">
        <v>58.490899999999996</v>
      </c>
      <c r="BL469">
        <v>0</v>
      </c>
      <c r="BM469">
        <v>0</v>
      </c>
      <c r="BN469">
        <v>0</v>
      </c>
      <c r="BO469">
        <v>0</v>
      </c>
      <c r="BP469">
        <v>1</v>
      </c>
      <c r="BQ469">
        <v>0</v>
      </c>
      <c r="BR469">
        <v>58.490899999999996</v>
      </c>
      <c r="BS469">
        <v>0</v>
      </c>
      <c r="BT469">
        <v>0</v>
      </c>
      <c r="BU469">
        <v>0</v>
      </c>
      <c r="BV469">
        <v>0</v>
      </c>
      <c r="BW469">
        <v>1</v>
      </c>
      <c r="CV469">
        <v>0</v>
      </c>
      <c r="CW469">
        <f>ROUND(Y469*Source!I221*DO469,7)</f>
        <v>0</v>
      </c>
      <c r="CX469">
        <f>ROUND(Y469*Source!I221,7)</f>
        <v>0</v>
      </c>
      <c r="CY469">
        <f>AB469</f>
        <v>34.61</v>
      </c>
      <c r="CZ469">
        <f>AF469</f>
        <v>34.61</v>
      </c>
      <c r="DA469">
        <f>AJ469</f>
        <v>1</v>
      </c>
      <c r="DB469">
        <f t="shared" si="158"/>
        <v>58.49</v>
      </c>
      <c r="DC469">
        <f t="shared" si="159"/>
        <v>0</v>
      </c>
      <c r="DD469" t="s">
        <v>3</v>
      </c>
      <c r="DE469" t="s">
        <v>3</v>
      </c>
      <c r="DF469">
        <f t="shared" si="168"/>
        <v>0</v>
      </c>
      <c r="DG469">
        <f t="shared" si="165"/>
        <v>0</v>
      </c>
      <c r="DH469">
        <f t="shared" si="160"/>
        <v>0</v>
      </c>
      <c r="DI469">
        <f t="shared" si="161"/>
        <v>0</v>
      </c>
      <c r="DJ469">
        <f>DG469+DH469</f>
        <v>0</v>
      </c>
      <c r="DK469">
        <v>1</v>
      </c>
      <c r="DL469" t="s">
        <v>3</v>
      </c>
      <c r="DM469">
        <v>0</v>
      </c>
      <c r="DN469" t="s">
        <v>3</v>
      </c>
      <c r="DO469">
        <v>0</v>
      </c>
    </row>
    <row r="470" spans="1:119" x14ac:dyDescent="0.2">
      <c r="A470">
        <f>ROW(Source!A221)</f>
        <v>221</v>
      </c>
      <c r="B470">
        <v>85057682</v>
      </c>
      <c r="C470">
        <v>85061537</v>
      </c>
      <c r="D470">
        <v>77432548</v>
      </c>
      <c r="E470">
        <v>1</v>
      </c>
      <c r="F470">
        <v>1</v>
      </c>
      <c r="G470">
        <v>1</v>
      </c>
      <c r="H470">
        <v>2</v>
      </c>
      <c r="I470" t="s">
        <v>760</v>
      </c>
      <c r="J470" t="s">
        <v>761</v>
      </c>
      <c r="K470" t="s">
        <v>762</v>
      </c>
      <c r="L470">
        <v>1368</v>
      </c>
      <c r="N470">
        <v>1011</v>
      </c>
      <c r="O470" t="s">
        <v>606</v>
      </c>
      <c r="P470" t="s">
        <v>606</v>
      </c>
      <c r="Q470">
        <v>1</v>
      </c>
      <c r="W470">
        <v>0</v>
      </c>
      <c r="X470">
        <v>2033333404</v>
      </c>
      <c r="Y470">
        <f t="shared" si="157"/>
        <v>0.86</v>
      </c>
      <c r="AA470">
        <v>0</v>
      </c>
      <c r="AB470">
        <v>30.34</v>
      </c>
      <c r="AC470">
        <v>0</v>
      </c>
      <c r="AD470">
        <v>0</v>
      </c>
      <c r="AE470">
        <v>0</v>
      </c>
      <c r="AF470">
        <v>23.89</v>
      </c>
      <c r="AG470">
        <v>0</v>
      </c>
      <c r="AH470">
        <v>0</v>
      </c>
      <c r="AI470">
        <v>1</v>
      </c>
      <c r="AJ470">
        <v>1.27</v>
      </c>
      <c r="AK470">
        <v>1</v>
      </c>
      <c r="AL470">
        <v>1</v>
      </c>
      <c r="AM470">
        <v>2</v>
      </c>
      <c r="AN470">
        <v>0</v>
      </c>
      <c r="AO470">
        <v>0</v>
      </c>
      <c r="AP470">
        <v>1</v>
      </c>
      <c r="AQ470">
        <v>1</v>
      </c>
      <c r="AR470">
        <v>0</v>
      </c>
      <c r="AS470" t="s">
        <v>3</v>
      </c>
      <c r="AT470">
        <v>0.86</v>
      </c>
      <c r="AU470" t="s">
        <v>3</v>
      </c>
      <c r="AV470">
        <v>1</v>
      </c>
      <c r="AW470">
        <v>2</v>
      </c>
      <c r="AX470">
        <v>85061557</v>
      </c>
      <c r="AY470">
        <v>1</v>
      </c>
      <c r="AZ470">
        <v>0</v>
      </c>
      <c r="BA470">
        <v>470</v>
      </c>
      <c r="BB470">
        <v>1</v>
      </c>
      <c r="BC470">
        <v>0</v>
      </c>
      <c r="BD470">
        <v>0</v>
      </c>
      <c r="BE470">
        <v>0</v>
      </c>
      <c r="BF470">
        <v>0</v>
      </c>
      <c r="BG470">
        <v>0</v>
      </c>
      <c r="BH470">
        <v>0</v>
      </c>
      <c r="BI470">
        <v>0</v>
      </c>
      <c r="BJ470">
        <v>0</v>
      </c>
      <c r="BK470">
        <v>20.545400000000001</v>
      </c>
      <c r="BL470">
        <v>0</v>
      </c>
      <c r="BM470">
        <v>0</v>
      </c>
      <c r="BN470">
        <v>0</v>
      </c>
      <c r="BO470">
        <v>0</v>
      </c>
      <c r="BP470">
        <v>1</v>
      </c>
      <c r="BQ470">
        <v>0</v>
      </c>
      <c r="BR470">
        <v>20.545400000000001</v>
      </c>
      <c r="BS470">
        <v>0</v>
      </c>
      <c r="BT470">
        <v>0</v>
      </c>
      <c r="BU470">
        <v>0</v>
      </c>
      <c r="BV470">
        <v>0</v>
      </c>
      <c r="BW470">
        <v>1</v>
      </c>
      <c r="CV470">
        <v>0</v>
      </c>
      <c r="CW470">
        <f>ROUND(Y470*Source!I221*DO470,7)</f>
        <v>0</v>
      </c>
      <c r="CX470">
        <f>ROUND(Y470*Source!I221,7)</f>
        <v>0</v>
      </c>
      <c r="CY470">
        <f>AB470</f>
        <v>30.34</v>
      </c>
      <c r="CZ470">
        <f>AF470</f>
        <v>23.89</v>
      </c>
      <c r="DA470">
        <f>AJ470</f>
        <v>1.27</v>
      </c>
      <c r="DB470">
        <f t="shared" si="158"/>
        <v>20.55</v>
      </c>
      <c r="DC470">
        <f t="shared" si="159"/>
        <v>0</v>
      </c>
      <c r="DD470" t="s">
        <v>3</v>
      </c>
      <c r="DE470" t="s">
        <v>3</v>
      </c>
      <c r="DF470">
        <f t="shared" si="168"/>
        <v>0</v>
      </c>
      <c r="DG470">
        <f>ROUND(ROUND(AF470*AJ470,2)*CX470,2)</f>
        <v>0</v>
      </c>
      <c r="DH470">
        <f t="shared" si="160"/>
        <v>0</v>
      </c>
      <c r="DI470">
        <f t="shared" si="161"/>
        <v>0</v>
      </c>
      <c r="DJ470">
        <f>DG470+DH470</f>
        <v>0</v>
      </c>
      <c r="DK470">
        <v>0</v>
      </c>
      <c r="DL470" t="s">
        <v>3</v>
      </c>
      <c r="DM470">
        <v>0</v>
      </c>
      <c r="DN470" t="s">
        <v>3</v>
      </c>
      <c r="DO470">
        <v>0</v>
      </c>
    </row>
    <row r="471" spans="1:119" x14ac:dyDescent="0.2">
      <c r="A471">
        <f>ROW(Source!A221)</f>
        <v>221</v>
      </c>
      <c r="B471">
        <v>85057682</v>
      </c>
      <c r="C471">
        <v>85061537</v>
      </c>
      <c r="D471">
        <v>77432634</v>
      </c>
      <c r="E471">
        <v>1</v>
      </c>
      <c r="F471">
        <v>1</v>
      </c>
      <c r="G471">
        <v>1</v>
      </c>
      <c r="H471">
        <v>2</v>
      </c>
      <c r="I471" t="s">
        <v>763</v>
      </c>
      <c r="J471" t="s">
        <v>764</v>
      </c>
      <c r="K471" t="s">
        <v>765</v>
      </c>
      <c r="L471">
        <v>1368</v>
      </c>
      <c r="N471">
        <v>1011</v>
      </c>
      <c r="O471" t="s">
        <v>606</v>
      </c>
      <c r="P471" t="s">
        <v>606</v>
      </c>
      <c r="Q471">
        <v>1</v>
      </c>
      <c r="W471">
        <v>0</v>
      </c>
      <c r="X471">
        <v>1781070667</v>
      </c>
      <c r="Y471">
        <f t="shared" si="157"/>
        <v>4.9000000000000004</v>
      </c>
      <c r="AA471">
        <v>0</v>
      </c>
      <c r="AB471">
        <v>31.84</v>
      </c>
      <c r="AC471">
        <v>811.79</v>
      </c>
      <c r="AD471">
        <v>0</v>
      </c>
      <c r="AE471">
        <v>0</v>
      </c>
      <c r="AF471">
        <v>26.76</v>
      </c>
      <c r="AG471">
        <v>811.79</v>
      </c>
      <c r="AH471">
        <v>0</v>
      </c>
      <c r="AI471">
        <v>1</v>
      </c>
      <c r="AJ471">
        <v>1.19</v>
      </c>
      <c r="AK471">
        <v>1</v>
      </c>
      <c r="AL471">
        <v>1</v>
      </c>
      <c r="AM471">
        <v>2</v>
      </c>
      <c r="AN471">
        <v>0</v>
      </c>
      <c r="AO471">
        <v>0</v>
      </c>
      <c r="AP471">
        <v>1</v>
      </c>
      <c r="AQ471">
        <v>1</v>
      </c>
      <c r="AR471">
        <v>0</v>
      </c>
      <c r="AS471" t="s">
        <v>3</v>
      </c>
      <c r="AT471">
        <v>4.9000000000000004</v>
      </c>
      <c r="AU471" t="s">
        <v>3</v>
      </c>
      <c r="AV471">
        <v>1</v>
      </c>
      <c r="AW471">
        <v>2</v>
      </c>
      <c r="AX471">
        <v>85061558</v>
      </c>
      <c r="AY471">
        <v>2</v>
      </c>
      <c r="AZ471">
        <v>65536</v>
      </c>
      <c r="BA471">
        <v>471</v>
      </c>
      <c r="BB471">
        <v>1</v>
      </c>
      <c r="BC471">
        <v>0</v>
      </c>
      <c r="BD471">
        <v>0</v>
      </c>
      <c r="BE471">
        <v>0</v>
      </c>
      <c r="BF471">
        <v>0</v>
      </c>
      <c r="BG471">
        <v>0</v>
      </c>
      <c r="BH471">
        <v>0</v>
      </c>
      <c r="BI471">
        <v>0</v>
      </c>
      <c r="BJ471">
        <v>0</v>
      </c>
      <c r="BK471">
        <v>131.12400000000002</v>
      </c>
      <c r="BL471">
        <v>3977.7710000000002</v>
      </c>
      <c r="BM471">
        <v>0</v>
      </c>
      <c r="BN471">
        <v>0</v>
      </c>
      <c r="BO471">
        <v>4.9000000000000004</v>
      </c>
      <c r="BP471">
        <v>1</v>
      </c>
      <c r="BQ471">
        <v>0</v>
      </c>
      <c r="BR471">
        <v>131.12400000000002</v>
      </c>
      <c r="BS471">
        <v>3977.7710000000002</v>
      </c>
      <c r="BT471">
        <v>0</v>
      </c>
      <c r="BU471">
        <v>0</v>
      </c>
      <c r="BV471">
        <v>4.9000000000000004</v>
      </c>
      <c r="BW471">
        <v>1</v>
      </c>
      <c r="CV471">
        <v>0</v>
      </c>
      <c r="CW471">
        <f>ROUND(Y471*Source!I221*DO471,7)</f>
        <v>0</v>
      </c>
      <c r="CX471">
        <f>ROUND(Y471*Source!I221,7)</f>
        <v>0</v>
      </c>
      <c r="CY471">
        <f>AB471</f>
        <v>31.84</v>
      </c>
      <c r="CZ471">
        <f>AF471</f>
        <v>26.76</v>
      </c>
      <c r="DA471">
        <f>AJ471</f>
        <v>1.19</v>
      </c>
      <c r="DB471">
        <f t="shared" si="158"/>
        <v>131.12</v>
      </c>
      <c r="DC471">
        <f t="shared" si="159"/>
        <v>3977.77</v>
      </c>
      <c r="DD471" t="s">
        <v>3</v>
      </c>
      <c r="DE471" t="s">
        <v>3</v>
      </c>
      <c r="DF471">
        <f t="shared" si="168"/>
        <v>0</v>
      </c>
      <c r="DG471">
        <f>ROUND(ROUND(AF471*AJ471,2)*CX471,2)</f>
        <v>0</v>
      </c>
      <c r="DH471">
        <f t="shared" si="160"/>
        <v>0</v>
      </c>
      <c r="DI471">
        <f t="shared" si="161"/>
        <v>0</v>
      </c>
      <c r="DJ471">
        <f>DG471+DH471</f>
        <v>0</v>
      </c>
      <c r="DK471">
        <v>0</v>
      </c>
      <c r="DL471" t="s">
        <v>630</v>
      </c>
      <c r="DM471">
        <v>4</v>
      </c>
      <c r="DN471" t="s">
        <v>593</v>
      </c>
      <c r="DO471">
        <v>1</v>
      </c>
    </row>
    <row r="472" spans="1:119" x14ac:dyDescent="0.2">
      <c r="A472">
        <f>ROW(Source!A221)</f>
        <v>221</v>
      </c>
      <c r="B472">
        <v>85057682</v>
      </c>
      <c r="C472">
        <v>85061537</v>
      </c>
      <c r="D472">
        <v>77375932</v>
      </c>
      <c r="E472">
        <v>1</v>
      </c>
      <c r="F472">
        <v>1</v>
      </c>
      <c r="G472">
        <v>1</v>
      </c>
      <c r="H472">
        <v>3</v>
      </c>
      <c r="I472" t="s">
        <v>766</v>
      </c>
      <c r="J472" t="s">
        <v>767</v>
      </c>
      <c r="K472" t="s">
        <v>768</v>
      </c>
      <c r="L472">
        <v>1339</v>
      </c>
      <c r="N472">
        <v>1007</v>
      </c>
      <c r="O472" t="s">
        <v>600</v>
      </c>
      <c r="P472" t="s">
        <v>600</v>
      </c>
      <c r="Q472">
        <v>1</v>
      </c>
      <c r="W472">
        <v>0</v>
      </c>
      <c r="X472">
        <v>379320714</v>
      </c>
      <c r="Y472">
        <f t="shared" si="157"/>
        <v>0.31</v>
      </c>
      <c r="AA472">
        <v>342.85</v>
      </c>
      <c r="AB472">
        <v>0</v>
      </c>
      <c r="AC472">
        <v>0</v>
      </c>
      <c r="AD472">
        <v>0</v>
      </c>
      <c r="AE472">
        <v>253.96</v>
      </c>
      <c r="AF472">
        <v>0</v>
      </c>
      <c r="AG472">
        <v>0</v>
      </c>
      <c r="AH472">
        <v>0</v>
      </c>
      <c r="AI472">
        <v>1.35</v>
      </c>
      <c r="AJ472">
        <v>1</v>
      </c>
      <c r="AK472">
        <v>1</v>
      </c>
      <c r="AL472">
        <v>1</v>
      </c>
      <c r="AM472">
        <v>2</v>
      </c>
      <c r="AN472">
        <v>0</v>
      </c>
      <c r="AO472">
        <v>0</v>
      </c>
      <c r="AP472">
        <v>1</v>
      </c>
      <c r="AQ472">
        <v>1</v>
      </c>
      <c r="AR472">
        <v>0</v>
      </c>
      <c r="AS472" t="s">
        <v>3</v>
      </c>
      <c r="AT472">
        <v>0.31</v>
      </c>
      <c r="AU472" t="s">
        <v>3</v>
      </c>
      <c r="AV472">
        <v>0</v>
      </c>
      <c r="AW472">
        <v>2</v>
      </c>
      <c r="AX472">
        <v>85061559</v>
      </c>
      <c r="AY472">
        <v>1</v>
      </c>
      <c r="AZ472">
        <v>0</v>
      </c>
      <c r="BA472">
        <v>472</v>
      </c>
      <c r="BB472">
        <v>1</v>
      </c>
      <c r="BC472">
        <v>0</v>
      </c>
      <c r="BD472">
        <v>0</v>
      </c>
      <c r="BE472">
        <v>0</v>
      </c>
      <c r="BF472">
        <v>0</v>
      </c>
      <c r="BG472">
        <v>0</v>
      </c>
      <c r="BH472">
        <v>0</v>
      </c>
      <c r="BI472">
        <v>0</v>
      </c>
      <c r="BJ472">
        <v>78.727599999999995</v>
      </c>
      <c r="BK472">
        <v>0</v>
      </c>
      <c r="BL472">
        <v>0</v>
      </c>
      <c r="BM472">
        <v>0</v>
      </c>
      <c r="BN472">
        <v>0</v>
      </c>
      <c r="BO472">
        <v>0</v>
      </c>
      <c r="BP472">
        <v>1</v>
      </c>
      <c r="BQ472">
        <v>78.727599999999995</v>
      </c>
      <c r="BR472">
        <v>0</v>
      </c>
      <c r="BS472">
        <v>0</v>
      </c>
      <c r="BT472">
        <v>0</v>
      </c>
      <c r="BU472">
        <v>0</v>
      </c>
      <c r="BV472">
        <v>0</v>
      </c>
      <c r="BW472">
        <v>1</v>
      </c>
      <c r="CV472">
        <v>0</v>
      </c>
      <c r="CW472">
        <v>0</v>
      </c>
      <c r="CX472">
        <f>ROUND(Y472*Source!I221,7)</f>
        <v>0</v>
      </c>
      <c r="CY472">
        <f t="shared" ref="CY472:CY478" si="169">AA472</f>
        <v>342.85</v>
      </c>
      <c r="CZ472">
        <f t="shared" ref="CZ472:CZ478" si="170">AE472</f>
        <v>253.96</v>
      </c>
      <c r="DA472">
        <f t="shared" ref="DA472:DA478" si="171">AI472</f>
        <v>1.35</v>
      </c>
      <c r="DB472">
        <f t="shared" si="158"/>
        <v>78.73</v>
      </c>
      <c r="DC472">
        <f t="shared" si="159"/>
        <v>0</v>
      </c>
      <c r="DD472" t="s">
        <v>3</v>
      </c>
      <c r="DE472" t="s">
        <v>3</v>
      </c>
      <c r="DF472">
        <f t="shared" ref="DF472:DF477" si="172">ROUND(ROUND(AE472*AI472,2)*CX472,2)</f>
        <v>0</v>
      </c>
      <c r="DG472">
        <f t="shared" ref="DG472:DG483" si="173">ROUND(ROUND(AF472,2)*CX472,2)</f>
        <v>0</v>
      </c>
      <c r="DH472">
        <f t="shared" si="160"/>
        <v>0</v>
      </c>
      <c r="DI472">
        <f t="shared" si="161"/>
        <v>0</v>
      </c>
      <c r="DJ472">
        <f t="shared" ref="DJ472:DJ478" si="174">DF472</f>
        <v>0</v>
      </c>
      <c r="DK472">
        <v>0</v>
      </c>
      <c r="DL472" t="s">
        <v>3</v>
      </c>
      <c r="DM472">
        <v>0</v>
      </c>
      <c r="DN472" t="s">
        <v>3</v>
      </c>
      <c r="DO472">
        <v>0</v>
      </c>
    </row>
    <row r="473" spans="1:119" x14ac:dyDescent="0.2">
      <c r="A473">
        <f>ROW(Source!A221)</f>
        <v>221</v>
      </c>
      <c r="B473">
        <v>85057682</v>
      </c>
      <c r="C473">
        <v>85061537</v>
      </c>
      <c r="D473">
        <v>77379558</v>
      </c>
      <c r="E473">
        <v>1</v>
      </c>
      <c r="F473">
        <v>1</v>
      </c>
      <c r="G473">
        <v>1</v>
      </c>
      <c r="H473">
        <v>3</v>
      </c>
      <c r="I473" t="s">
        <v>84</v>
      </c>
      <c r="J473" t="s">
        <v>87</v>
      </c>
      <c r="K473" t="s">
        <v>85</v>
      </c>
      <c r="L473">
        <v>1346</v>
      </c>
      <c r="N473">
        <v>1009</v>
      </c>
      <c r="O473" t="s">
        <v>86</v>
      </c>
      <c r="P473" t="s">
        <v>86</v>
      </c>
      <c r="Q473">
        <v>1</v>
      </c>
      <c r="W473">
        <v>0</v>
      </c>
      <c r="X473">
        <v>1181962216</v>
      </c>
      <c r="Y473">
        <f t="shared" si="157"/>
        <v>2.88</v>
      </c>
      <c r="AA473">
        <v>188.92</v>
      </c>
      <c r="AB473">
        <v>0</v>
      </c>
      <c r="AC473">
        <v>0</v>
      </c>
      <c r="AD473">
        <v>0</v>
      </c>
      <c r="AE473">
        <v>174.93</v>
      </c>
      <c r="AF473">
        <v>0</v>
      </c>
      <c r="AG473">
        <v>0</v>
      </c>
      <c r="AH473">
        <v>0</v>
      </c>
      <c r="AI473">
        <v>1.08</v>
      </c>
      <c r="AJ473">
        <v>1</v>
      </c>
      <c r="AK473">
        <v>1</v>
      </c>
      <c r="AL473">
        <v>1</v>
      </c>
      <c r="AM473">
        <v>2</v>
      </c>
      <c r="AN473">
        <v>0</v>
      </c>
      <c r="AO473">
        <v>0</v>
      </c>
      <c r="AP473">
        <v>1</v>
      </c>
      <c r="AQ473">
        <v>1</v>
      </c>
      <c r="AR473">
        <v>0</v>
      </c>
      <c r="AS473" t="s">
        <v>3</v>
      </c>
      <c r="AT473">
        <v>2.88</v>
      </c>
      <c r="AU473" t="s">
        <v>3</v>
      </c>
      <c r="AV473">
        <v>0</v>
      </c>
      <c r="AW473">
        <v>2</v>
      </c>
      <c r="AX473">
        <v>85061560</v>
      </c>
      <c r="AY473">
        <v>1</v>
      </c>
      <c r="AZ473">
        <v>0</v>
      </c>
      <c r="BA473">
        <v>473</v>
      </c>
      <c r="BB473">
        <v>1</v>
      </c>
      <c r="BC473">
        <v>0</v>
      </c>
      <c r="BD473">
        <v>0</v>
      </c>
      <c r="BE473">
        <v>0</v>
      </c>
      <c r="BF473">
        <v>0</v>
      </c>
      <c r="BG473">
        <v>0</v>
      </c>
      <c r="BH473">
        <v>0</v>
      </c>
      <c r="BI473">
        <v>0</v>
      </c>
      <c r="BJ473">
        <v>503.79840000000002</v>
      </c>
      <c r="BK473">
        <v>0</v>
      </c>
      <c r="BL473">
        <v>0</v>
      </c>
      <c r="BM473">
        <v>0</v>
      </c>
      <c r="BN473">
        <v>0</v>
      </c>
      <c r="BO473">
        <v>0</v>
      </c>
      <c r="BP473">
        <v>1</v>
      </c>
      <c r="BQ473">
        <v>503.79840000000002</v>
      </c>
      <c r="BR473">
        <v>0</v>
      </c>
      <c r="BS473">
        <v>0</v>
      </c>
      <c r="BT473">
        <v>0</v>
      </c>
      <c r="BU473">
        <v>0</v>
      </c>
      <c r="BV473">
        <v>0</v>
      </c>
      <c r="BW473">
        <v>1</v>
      </c>
      <c r="CV473">
        <v>0</v>
      </c>
      <c r="CW473">
        <v>0</v>
      </c>
      <c r="CX473">
        <f>ROUND(Y473*Source!I221,7)</f>
        <v>0</v>
      </c>
      <c r="CY473">
        <f t="shared" si="169"/>
        <v>188.92</v>
      </c>
      <c r="CZ473">
        <f t="shared" si="170"/>
        <v>174.93</v>
      </c>
      <c r="DA473">
        <f t="shared" si="171"/>
        <v>1.08</v>
      </c>
      <c r="DB473">
        <f t="shared" si="158"/>
        <v>503.8</v>
      </c>
      <c r="DC473">
        <f t="shared" si="159"/>
        <v>0</v>
      </c>
      <c r="DD473" t="s">
        <v>3</v>
      </c>
      <c r="DE473" t="s">
        <v>3</v>
      </c>
      <c r="DF473">
        <f t="shared" si="172"/>
        <v>0</v>
      </c>
      <c r="DG473">
        <f t="shared" si="173"/>
        <v>0</v>
      </c>
      <c r="DH473">
        <f t="shared" si="160"/>
        <v>0</v>
      </c>
      <c r="DI473">
        <f t="shared" si="161"/>
        <v>0</v>
      </c>
      <c r="DJ473">
        <f t="shared" si="174"/>
        <v>0</v>
      </c>
      <c r="DK473">
        <v>0</v>
      </c>
      <c r="DL473" t="s">
        <v>3</v>
      </c>
      <c r="DM473">
        <v>0</v>
      </c>
      <c r="DN473" t="s">
        <v>3</v>
      </c>
      <c r="DO473">
        <v>0</v>
      </c>
    </row>
    <row r="474" spans="1:119" x14ac:dyDescent="0.2">
      <c r="A474">
        <f>ROW(Source!A221)</f>
        <v>221</v>
      </c>
      <c r="B474">
        <v>85057682</v>
      </c>
      <c r="C474">
        <v>85061537</v>
      </c>
      <c r="D474">
        <v>77379734</v>
      </c>
      <c r="E474">
        <v>1</v>
      </c>
      <c r="F474">
        <v>1</v>
      </c>
      <c r="G474">
        <v>1</v>
      </c>
      <c r="H474">
        <v>3</v>
      </c>
      <c r="I474" t="s">
        <v>769</v>
      </c>
      <c r="J474" t="s">
        <v>770</v>
      </c>
      <c r="K474" t="s">
        <v>771</v>
      </c>
      <c r="L474">
        <v>1348</v>
      </c>
      <c r="N474">
        <v>1009</v>
      </c>
      <c r="O474" t="s">
        <v>94</v>
      </c>
      <c r="P474" t="s">
        <v>94</v>
      </c>
      <c r="Q474">
        <v>1000</v>
      </c>
      <c r="W474">
        <v>0</v>
      </c>
      <c r="X474">
        <v>-1722949244</v>
      </c>
      <c r="Y474">
        <f t="shared" si="157"/>
        <v>1.2E-4</v>
      </c>
      <c r="AA474">
        <v>252094.32</v>
      </c>
      <c r="AB474">
        <v>0</v>
      </c>
      <c r="AC474">
        <v>0</v>
      </c>
      <c r="AD474">
        <v>0</v>
      </c>
      <c r="AE474">
        <v>195421.95</v>
      </c>
      <c r="AF474">
        <v>0</v>
      </c>
      <c r="AG474">
        <v>0</v>
      </c>
      <c r="AH474">
        <v>0</v>
      </c>
      <c r="AI474">
        <v>1.29</v>
      </c>
      <c r="AJ474">
        <v>1</v>
      </c>
      <c r="AK474">
        <v>1</v>
      </c>
      <c r="AL474">
        <v>1</v>
      </c>
      <c r="AM474">
        <v>2</v>
      </c>
      <c r="AN474">
        <v>0</v>
      </c>
      <c r="AO474">
        <v>0</v>
      </c>
      <c r="AP474">
        <v>1</v>
      </c>
      <c r="AQ474">
        <v>1</v>
      </c>
      <c r="AR474">
        <v>0</v>
      </c>
      <c r="AS474" t="s">
        <v>3</v>
      </c>
      <c r="AT474">
        <v>1.2E-4</v>
      </c>
      <c r="AU474" t="s">
        <v>3</v>
      </c>
      <c r="AV474">
        <v>0</v>
      </c>
      <c r="AW474">
        <v>2</v>
      </c>
      <c r="AX474">
        <v>85061561</v>
      </c>
      <c r="AY474">
        <v>1</v>
      </c>
      <c r="AZ474">
        <v>0</v>
      </c>
      <c r="BA474">
        <v>474</v>
      </c>
      <c r="BB474">
        <v>1</v>
      </c>
      <c r="BC474">
        <v>0</v>
      </c>
      <c r="BD474">
        <v>0</v>
      </c>
      <c r="BE474">
        <v>0</v>
      </c>
      <c r="BF474">
        <v>0</v>
      </c>
      <c r="BG474">
        <v>0</v>
      </c>
      <c r="BH474">
        <v>0</v>
      </c>
      <c r="BI474">
        <v>0</v>
      </c>
      <c r="BJ474">
        <v>23.450634000000001</v>
      </c>
      <c r="BK474">
        <v>0</v>
      </c>
      <c r="BL474">
        <v>0</v>
      </c>
      <c r="BM474">
        <v>0</v>
      </c>
      <c r="BN474">
        <v>0</v>
      </c>
      <c r="BO474">
        <v>0</v>
      </c>
      <c r="BP474">
        <v>1</v>
      </c>
      <c r="BQ474">
        <v>23.450634000000001</v>
      </c>
      <c r="BR474">
        <v>0</v>
      </c>
      <c r="BS474">
        <v>0</v>
      </c>
      <c r="BT474">
        <v>0</v>
      </c>
      <c r="BU474">
        <v>0</v>
      </c>
      <c r="BV474">
        <v>0</v>
      </c>
      <c r="BW474">
        <v>1</v>
      </c>
      <c r="CV474">
        <v>0</v>
      </c>
      <c r="CW474">
        <v>0</v>
      </c>
      <c r="CX474">
        <f>ROUND(Y474*Source!I221,7)</f>
        <v>0</v>
      </c>
      <c r="CY474">
        <f t="shared" si="169"/>
        <v>252094.32</v>
      </c>
      <c r="CZ474">
        <f t="shared" si="170"/>
        <v>195421.95</v>
      </c>
      <c r="DA474">
        <f t="shared" si="171"/>
        <v>1.29</v>
      </c>
      <c r="DB474">
        <f t="shared" si="158"/>
        <v>23.45</v>
      </c>
      <c r="DC474">
        <f t="shared" si="159"/>
        <v>0</v>
      </c>
      <c r="DD474" t="s">
        <v>3</v>
      </c>
      <c r="DE474" t="s">
        <v>3</v>
      </c>
      <c r="DF474">
        <f t="shared" si="172"/>
        <v>0</v>
      </c>
      <c r="DG474">
        <f t="shared" si="173"/>
        <v>0</v>
      </c>
      <c r="DH474">
        <f t="shared" si="160"/>
        <v>0</v>
      </c>
      <c r="DI474">
        <f t="shared" si="161"/>
        <v>0</v>
      </c>
      <c r="DJ474">
        <f t="shared" si="174"/>
        <v>0</v>
      </c>
      <c r="DK474">
        <v>0</v>
      </c>
      <c r="DL474" t="s">
        <v>3</v>
      </c>
      <c r="DM474">
        <v>0</v>
      </c>
      <c r="DN474" t="s">
        <v>3</v>
      </c>
      <c r="DO474">
        <v>0</v>
      </c>
    </row>
    <row r="475" spans="1:119" x14ac:dyDescent="0.2">
      <c r="A475">
        <f>ROW(Source!A221)</f>
        <v>221</v>
      </c>
      <c r="B475">
        <v>85057682</v>
      </c>
      <c r="C475">
        <v>85061537</v>
      </c>
      <c r="D475">
        <v>77388710</v>
      </c>
      <c r="E475">
        <v>1</v>
      </c>
      <c r="F475">
        <v>1</v>
      </c>
      <c r="G475">
        <v>1</v>
      </c>
      <c r="H475">
        <v>3</v>
      </c>
      <c r="I475" t="s">
        <v>772</v>
      </c>
      <c r="J475" t="s">
        <v>773</v>
      </c>
      <c r="K475" t="s">
        <v>774</v>
      </c>
      <c r="L475">
        <v>1348</v>
      </c>
      <c r="N475">
        <v>1009</v>
      </c>
      <c r="O475" t="s">
        <v>94</v>
      </c>
      <c r="P475" t="s">
        <v>94</v>
      </c>
      <c r="Q475">
        <v>1000</v>
      </c>
      <c r="W475">
        <v>0</v>
      </c>
      <c r="X475">
        <v>692705173</v>
      </c>
      <c r="Y475">
        <f t="shared" si="157"/>
        <v>6.0000000000000002E-5</v>
      </c>
      <c r="AA475">
        <v>344819.69</v>
      </c>
      <c r="AB475">
        <v>0</v>
      </c>
      <c r="AC475">
        <v>0</v>
      </c>
      <c r="AD475">
        <v>0</v>
      </c>
      <c r="AE475">
        <v>530491.82999999996</v>
      </c>
      <c r="AF475">
        <v>0</v>
      </c>
      <c r="AG475">
        <v>0</v>
      </c>
      <c r="AH475">
        <v>0</v>
      </c>
      <c r="AI475">
        <v>0.65</v>
      </c>
      <c r="AJ475">
        <v>1</v>
      </c>
      <c r="AK475">
        <v>1</v>
      </c>
      <c r="AL475">
        <v>1</v>
      </c>
      <c r="AM475">
        <v>2</v>
      </c>
      <c r="AN475">
        <v>0</v>
      </c>
      <c r="AO475">
        <v>0</v>
      </c>
      <c r="AP475">
        <v>1</v>
      </c>
      <c r="AQ475">
        <v>1</v>
      </c>
      <c r="AR475">
        <v>0</v>
      </c>
      <c r="AS475" t="s">
        <v>3</v>
      </c>
      <c r="AT475">
        <v>6.0000000000000002E-5</v>
      </c>
      <c r="AU475" t="s">
        <v>3</v>
      </c>
      <c r="AV475">
        <v>0</v>
      </c>
      <c r="AW475">
        <v>2</v>
      </c>
      <c r="AX475">
        <v>85061562</v>
      </c>
      <c r="AY475">
        <v>1</v>
      </c>
      <c r="AZ475">
        <v>0</v>
      </c>
      <c r="BA475">
        <v>475</v>
      </c>
      <c r="BB475">
        <v>1</v>
      </c>
      <c r="BC475">
        <v>0</v>
      </c>
      <c r="BD475">
        <v>0</v>
      </c>
      <c r="BE475">
        <v>0</v>
      </c>
      <c r="BF475">
        <v>0</v>
      </c>
      <c r="BG475">
        <v>0</v>
      </c>
      <c r="BH475">
        <v>0</v>
      </c>
      <c r="BI475">
        <v>0</v>
      </c>
      <c r="BJ475">
        <v>31.829509799999997</v>
      </c>
      <c r="BK475">
        <v>0</v>
      </c>
      <c r="BL475">
        <v>0</v>
      </c>
      <c r="BM475">
        <v>0</v>
      </c>
      <c r="BN475">
        <v>0</v>
      </c>
      <c r="BO475">
        <v>0</v>
      </c>
      <c r="BP475">
        <v>1</v>
      </c>
      <c r="BQ475">
        <v>31.829509799999997</v>
      </c>
      <c r="BR475">
        <v>0</v>
      </c>
      <c r="BS475">
        <v>0</v>
      </c>
      <c r="BT475">
        <v>0</v>
      </c>
      <c r="BU475">
        <v>0</v>
      </c>
      <c r="BV475">
        <v>0</v>
      </c>
      <c r="BW475">
        <v>1</v>
      </c>
      <c r="CV475">
        <v>0</v>
      </c>
      <c r="CW475">
        <v>0</v>
      </c>
      <c r="CX475">
        <f>ROUND(Y475*Source!I221,7)</f>
        <v>0</v>
      </c>
      <c r="CY475">
        <f t="shared" si="169"/>
        <v>344819.69</v>
      </c>
      <c r="CZ475">
        <f t="shared" si="170"/>
        <v>530491.82999999996</v>
      </c>
      <c r="DA475">
        <f t="shared" si="171"/>
        <v>0.65</v>
      </c>
      <c r="DB475">
        <f t="shared" si="158"/>
        <v>31.83</v>
      </c>
      <c r="DC475">
        <f t="shared" si="159"/>
        <v>0</v>
      </c>
      <c r="DD475" t="s">
        <v>3</v>
      </c>
      <c r="DE475" t="s">
        <v>3</v>
      </c>
      <c r="DF475">
        <f t="shared" si="172"/>
        <v>0</v>
      </c>
      <c r="DG475">
        <f t="shared" si="173"/>
        <v>0</v>
      </c>
      <c r="DH475">
        <f t="shared" si="160"/>
        <v>0</v>
      </c>
      <c r="DI475">
        <f t="shared" si="161"/>
        <v>0</v>
      </c>
      <c r="DJ475">
        <f t="shared" si="174"/>
        <v>0</v>
      </c>
      <c r="DK475">
        <v>0</v>
      </c>
      <c r="DL475" t="s">
        <v>3</v>
      </c>
      <c r="DM475">
        <v>0</v>
      </c>
      <c r="DN475" t="s">
        <v>3</v>
      </c>
      <c r="DO475">
        <v>0</v>
      </c>
    </row>
    <row r="476" spans="1:119" x14ac:dyDescent="0.2">
      <c r="A476">
        <f>ROW(Source!A221)</f>
        <v>221</v>
      </c>
      <c r="B476">
        <v>85057682</v>
      </c>
      <c r="C476">
        <v>85061537</v>
      </c>
      <c r="D476">
        <v>77388985</v>
      </c>
      <c r="E476">
        <v>1</v>
      </c>
      <c r="F476">
        <v>1</v>
      </c>
      <c r="G476">
        <v>1</v>
      </c>
      <c r="H476">
        <v>3</v>
      </c>
      <c r="I476" t="s">
        <v>775</v>
      </c>
      <c r="J476" t="s">
        <v>776</v>
      </c>
      <c r="K476" t="s">
        <v>777</v>
      </c>
      <c r="L476">
        <v>1348</v>
      </c>
      <c r="N476">
        <v>1009</v>
      </c>
      <c r="O476" t="s">
        <v>94</v>
      </c>
      <c r="P476" t="s">
        <v>94</v>
      </c>
      <c r="Q476">
        <v>1000</v>
      </c>
      <c r="W476">
        <v>0</v>
      </c>
      <c r="X476">
        <v>1889610346</v>
      </c>
      <c r="Y476">
        <f t="shared" si="157"/>
        <v>3.0000000000000001E-5</v>
      </c>
      <c r="AA476">
        <v>614343.55000000005</v>
      </c>
      <c r="AB476">
        <v>0</v>
      </c>
      <c r="AC476">
        <v>0</v>
      </c>
      <c r="AD476">
        <v>0</v>
      </c>
      <c r="AE476">
        <v>945143.92</v>
      </c>
      <c r="AF476">
        <v>0</v>
      </c>
      <c r="AG476">
        <v>0</v>
      </c>
      <c r="AH476">
        <v>0</v>
      </c>
      <c r="AI476">
        <v>0.65</v>
      </c>
      <c r="AJ476">
        <v>1</v>
      </c>
      <c r="AK476">
        <v>1</v>
      </c>
      <c r="AL476">
        <v>1</v>
      </c>
      <c r="AM476">
        <v>2</v>
      </c>
      <c r="AN476">
        <v>0</v>
      </c>
      <c r="AO476">
        <v>0</v>
      </c>
      <c r="AP476">
        <v>1</v>
      </c>
      <c r="AQ476">
        <v>1</v>
      </c>
      <c r="AR476">
        <v>0</v>
      </c>
      <c r="AS476" t="s">
        <v>3</v>
      </c>
      <c r="AT476">
        <v>3.0000000000000001E-5</v>
      </c>
      <c r="AU476" t="s">
        <v>3</v>
      </c>
      <c r="AV476">
        <v>0</v>
      </c>
      <c r="AW476">
        <v>2</v>
      </c>
      <c r="AX476">
        <v>85061563</v>
      </c>
      <c r="AY476">
        <v>1</v>
      </c>
      <c r="AZ476">
        <v>0</v>
      </c>
      <c r="BA476">
        <v>476</v>
      </c>
      <c r="BB476">
        <v>1</v>
      </c>
      <c r="BC476">
        <v>0</v>
      </c>
      <c r="BD476">
        <v>0</v>
      </c>
      <c r="BE476">
        <v>0</v>
      </c>
      <c r="BF476">
        <v>0</v>
      </c>
      <c r="BG476">
        <v>0</v>
      </c>
      <c r="BH476">
        <v>0</v>
      </c>
      <c r="BI476">
        <v>0</v>
      </c>
      <c r="BJ476">
        <v>28.354317600000002</v>
      </c>
      <c r="BK476">
        <v>0</v>
      </c>
      <c r="BL476">
        <v>0</v>
      </c>
      <c r="BM476">
        <v>0</v>
      </c>
      <c r="BN476">
        <v>0</v>
      </c>
      <c r="BO476">
        <v>0</v>
      </c>
      <c r="BP476">
        <v>1</v>
      </c>
      <c r="BQ476">
        <v>28.354317600000002</v>
      </c>
      <c r="BR476">
        <v>0</v>
      </c>
      <c r="BS476">
        <v>0</v>
      </c>
      <c r="BT476">
        <v>0</v>
      </c>
      <c r="BU476">
        <v>0</v>
      </c>
      <c r="BV476">
        <v>0</v>
      </c>
      <c r="BW476">
        <v>1</v>
      </c>
      <c r="CV476">
        <v>0</v>
      </c>
      <c r="CW476">
        <v>0</v>
      </c>
      <c r="CX476">
        <f>ROUND(Y476*Source!I221,7)</f>
        <v>0</v>
      </c>
      <c r="CY476">
        <f t="shared" si="169"/>
        <v>614343.55000000005</v>
      </c>
      <c r="CZ476">
        <f t="shared" si="170"/>
        <v>945143.92</v>
      </c>
      <c r="DA476">
        <f t="shared" si="171"/>
        <v>0.65</v>
      </c>
      <c r="DB476">
        <f t="shared" si="158"/>
        <v>28.35</v>
      </c>
      <c r="DC476">
        <f t="shared" si="159"/>
        <v>0</v>
      </c>
      <c r="DD476" t="s">
        <v>3</v>
      </c>
      <c r="DE476" t="s">
        <v>3</v>
      </c>
      <c r="DF476">
        <f t="shared" si="172"/>
        <v>0</v>
      </c>
      <c r="DG476">
        <f t="shared" si="173"/>
        <v>0</v>
      </c>
      <c r="DH476">
        <f t="shared" si="160"/>
        <v>0</v>
      </c>
      <c r="DI476">
        <f t="shared" si="161"/>
        <v>0</v>
      </c>
      <c r="DJ476">
        <f t="shared" si="174"/>
        <v>0</v>
      </c>
      <c r="DK476">
        <v>0</v>
      </c>
      <c r="DL476" t="s">
        <v>3</v>
      </c>
      <c r="DM476">
        <v>0</v>
      </c>
      <c r="DN476" t="s">
        <v>3</v>
      </c>
      <c r="DO476">
        <v>0</v>
      </c>
    </row>
    <row r="477" spans="1:119" x14ac:dyDescent="0.2">
      <c r="A477">
        <f>ROW(Source!A221)</f>
        <v>221</v>
      </c>
      <c r="B477">
        <v>85057682</v>
      </c>
      <c r="C477">
        <v>85061537</v>
      </c>
      <c r="D477">
        <v>77397226</v>
      </c>
      <c r="E477">
        <v>1</v>
      </c>
      <c r="F477">
        <v>1</v>
      </c>
      <c r="G477">
        <v>1</v>
      </c>
      <c r="H477">
        <v>3</v>
      </c>
      <c r="I477" t="s">
        <v>682</v>
      </c>
      <c r="J477" t="s">
        <v>683</v>
      </c>
      <c r="K477" t="s">
        <v>684</v>
      </c>
      <c r="L477">
        <v>1346</v>
      </c>
      <c r="N477">
        <v>1009</v>
      </c>
      <c r="O477" t="s">
        <v>86</v>
      </c>
      <c r="P477" t="s">
        <v>86</v>
      </c>
      <c r="Q477">
        <v>1</v>
      </c>
      <c r="W477">
        <v>0</v>
      </c>
      <c r="X477">
        <v>790403873</v>
      </c>
      <c r="Y477">
        <f t="shared" si="157"/>
        <v>1.74</v>
      </c>
      <c r="AA477">
        <v>115.03</v>
      </c>
      <c r="AB477">
        <v>0</v>
      </c>
      <c r="AC477">
        <v>0</v>
      </c>
      <c r="AD477">
        <v>0</v>
      </c>
      <c r="AE477">
        <v>79.88</v>
      </c>
      <c r="AF477">
        <v>0</v>
      </c>
      <c r="AG477">
        <v>0</v>
      </c>
      <c r="AH477">
        <v>0</v>
      </c>
      <c r="AI477">
        <v>1.44</v>
      </c>
      <c r="AJ477">
        <v>1</v>
      </c>
      <c r="AK477">
        <v>1</v>
      </c>
      <c r="AL477">
        <v>1</v>
      </c>
      <c r="AM477">
        <v>2</v>
      </c>
      <c r="AN477">
        <v>0</v>
      </c>
      <c r="AO477">
        <v>0</v>
      </c>
      <c r="AP477">
        <v>1</v>
      </c>
      <c r="AQ477">
        <v>1</v>
      </c>
      <c r="AR477">
        <v>0</v>
      </c>
      <c r="AS477" t="s">
        <v>3</v>
      </c>
      <c r="AT477">
        <v>1.74</v>
      </c>
      <c r="AU477" t="s">
        <v>3</v>
      </c>
      <c r="AV477">
        <v>0</v>
      </c>
      <c r="AW477">
        <v>2</v>
      </c>
      <c r="AX477">
        <v>85061564</v>
      </c>
      <c r="AY477">
        <v>1</v>
      </c>
      <c r="AZ477">
        <v>0</v>
      </c>
      <c r="BA477">
        <v>477</v>
      </c>
      <c r="BB477">
        <v>1</v>
      </c>
      <c r="BC477">
        <v>0</v>
      </c>
      <c r="BD477">
        <v>0</v>
      </c>
      <c r="BE477">
        <v>0</v>
      </c>
      <c r="BF477">
        <v>0</v>
      </c>
      <c r="BG477">
        <v>0</v>
      </c>
      <c r="BH477">
        <v>0</v>
      </c>
      <c r="BI477">
        <v>0</v>
      </c>
      <c r="BJ477">
        <v>138.99119999999999</v>
      </c>
      <c r="BK477">
        <v>0</v>
      </c>
      <c r="BL477">
        <v>0</v>
      </c>
      <c r="BM477">
        <v>0</v>
      </c>
      <c r="BN477">
        <v>0</v>
      </c>
      <c r="BO477">
        <v>0</v>
      </c>
      <c r="BP477">
        <v>1</v>
      </c>
      <c r="BQ477">
        <v>138.99119999999999</v>
      </c>
      <c r="BR477">
        <v>0</v>
      </c>
      <c r="BS477">
        <v>0</v>
      </c>
      <c r="BT477">
        <v>0</v>
      </c>
      <c r="BU477">
        <v>0</v>
      </c>
      <c r="BV477">
        <v>0</v>
      </c>
      <c r="BW477">
        <v>1</v>
      </c>
      <c r="CV477">
        <v>0</v>
      </c>
      <c r="CW477">
        <v>0</v>
      </c>
      <c r="CX477">
        <f>ROUND(Y477*Source!I221,7)</f>
        <v>0</v>
      </c>
      <c r="CY477">
        <f t="shared" si="169"/>
        <v>115.03</v>
      </c>
      <c r="CZ477">
        <f t="shared" si="170"/>
        <v>79.88</v>
      </c>
      <c r="DA477">
        <f t="shared" si="171"/>
        <v>1.44</v>
      </c>
      <c r="DB477">
        <f t="shared" si="158"/>
        <v>138.99</v>
      </c>
      <c r="DC477">
        <f t="shared" si="159"/>
        <v>0</v>
      </c>
      <c r="DD477" t="s">
        <v>3</v>
      </c>
      <c r="DE477" t="s">
        <v>3</v>
      </c>
      <c r="DF477">
        <f t="shared" si="172"/>
        <v>0</v>
      </c>
      <c r="DG477">
        <f t="shared" si="173"/>
        <v>0</v>
      </c>
      <c r="DH477">
        <f t="shared" si="160"/>
        <v>0</v>
      </c>
      <c r="DI477">
        <f t="shared" si="161"/>
        <v>0</v>
      </c>
      <c r="DJ477">
        <f t="shared" si="174"/>
        <v>0</v>
      </c>
      <c r="DK477">
        <v>0</v>
      </c>
      <c r="DL477" t="s">
        <v>3</v>
      </c>
      <c r="DM477">
        <v>0</v>
      </c>
      <c r="DN477" t="s">
        <v>3</v>
      </c>
      <c r="DO477">
        <v>0</v>
      </c>
    </row>
    <row r="478" spans="1:119" x14ac:dyDescent="0.2">
      <c r="A478">
        <f>ROW(Source!A221)</f>
        <v>221</v>
      </c>
      <c r="B478">
        <v>85057682</v>
      </c>
      <c r="C478">
        <v>85061537</v>
      </c>
      <c r="D478">
        <v>77312233</v>
      </c>
      <c r="E478">
        <v>114</v>
      </c>
      <c r="F478">
        <v>1</v>
      </c>
      <c r="G478">
        <v>1</v>
      </c>
      <c r="H478">
        <v>3</v>
      </c>
      <c r="I478" t="s">
        <v>150</v>
      </c>
      <c r="J478" t="s">
        <v>3</v>
      </c>
      <c r="K478" t="s">
        <v>151</v>
      </c>
      <c r="L478">
        <v>3277935</v>
      </c>
      <c r="N478">
        <v>1013</v>
      </c>
      <c r="O478" t="s">
        <v>152</v>
      </c>
      <c r="P478" t="s">
        <v>152</v>
      </c>
      <c r="Q478">
        <v>1</v>
      </c>
      <c r="W478">
        <v>0</v>
      </c>
      <c r="X478">
        <v>274903907</v>
      </c>
      <c r="Y478">
        <f t="shared" si="157"/>
        <v>2</v>
      </c>
      <c r="AA478">
        <v>0</v>
      </c>
      <c r="AB478">
        <v>0</v>
      </c>
      <c r="AC478">
        <v>0</v>
      </c>
      <c r="AD478">
        <v>0</v>
      </c>
      <c r="AE478">
        <v>0</v>
      </c>
      <c r="AF478">
        <v>0</v>
      </c>
      <c r="AG478">
        <v>0</v>
      </c>
      <c r="AH478">
        <v>0</v>
      </c>
      <c r="AI478">
        <v>1</v>
      </c>
      <c r="AJ478">
        <v>1</v>
      </c>
      <c r="AK478">
        <v>1</v>
      </c>
      <c r="AL478">
        <v>1</v>
      </c>
      <c r="AM478">
        <v>-2</v>
      </c>
      <c r="AN478">
        <v>0</v>
      </c>
      <c r="AO478">
        <v>0</v>
      </c>
      <c r="AP478">
        <v>0</v>
      </c>
      <c r="AQ478">
        <v>0</v>
      </c>
      <c r="AR478">
        <v>0</v>
      </c>
      <c r="AS478" t="s">
        <v>3</v>
      </c>
      <c r="AT478">
        <v>2</v>
      </c>
      <c r="AU478" t="s">
        <v>3</v>
      </c>
      <c r="AV478">
        <v>0</v>
      </c>
      <c r="AW478">
        <v>2</v>
      </c>
      <c r="AX478">
        <v>85061565</v>
      </c>
      <c r="AY478">
        <v>1</v>
      </c>
      <c r="AZ478">
        <v>0</v>
      </c>
      <c r="BA478">
        <v>478</v>
      </c>
      <c r="BB478">
        <v>0</v>
      </c>
      <c r="BC478">
        <v>0</v>
      </c>
      <c r="BD478">
        <v>0</v>
      </c>
      <c r="BE478">
        <v>0</v>
      </c>
      <c r="BF478">
        <v>0</v>
      </c>
      <c r="BG478">
        <v>0</v>
      </c>
      <c r="BH478">
        <v>0</v>
      </c>
      <c r="BI478">
        <v>0</v>
      </c>
      <c r="BJ478">
        <v>0</v>
      </c>
      <c r="BK478">
        <v>0</v>
      </c>
      <c r="BL478">
        <v>0</v>
      </c>
      <c r="BM478">
        <v>0</v>
      </c>
      <c r="BN478">
        <v>0</v>
      </c>
      <c r="BO478">
        <v>0</v>
      </c>
      <c r="BP478">
        <v>0</v>
      </c>
      <c r="BQ478">
        <v>0</v>
      </c>
      <c r="BR478">
        <v>0</v>
      </c>
      <c r="BS478">
        <v>0</v>
      </c>
      <c r="BT478">
        <v>0</v>
      </c>
      <c r="BU478">
        <v>0</v>
      </c>
      <c r="BV478">
        <v>0</v>
      </c>
      <c r="BW478">
        <v>0</v>
      </c>
      <c r="CV478">
        <v>0</v>
      </c>
      <c r="CW478">
        <v>0</v>
      </c>
      <c r="CX478">
        <f>ROUND(Y478*Source!I221,7)</f>
        <v>0</v>
      </c>
      <c r="CY478">
        <f t="shared" si="169"/>
        <v>0</v>
      </c>
      <c r="CZ478">
        <f t="shared" si="170"/>
        <v>0</v>
      </c>
      <c r="DA478">
        <f t="shared" si="171"/>
        <v>1</v>
      </c>
      <c r="DB478">
        <f t="shared" si="158"/>
        <v>0</v>
      </c>
      <c r="DC478">
        <f t="shared" si="159"/>
        <v>0</v>
      </c>
      <c r="DD478" t="s">
        <v>3</v>
      </c>
      <c r="DE478" t="s">
        <v>3</v>
      </c>
      <c r="DF478">
        <f t="shared" ref="DF478:DF485" si="175">ROUND(ROUND(AE478,2)*CX478,2)</f>
        <v>0</v>
      </c>
      <c r="DG478">
        <f t="shared" si="173"/>
        <v>0</v>
      </c>
      <c r="DH478">
        <f t="shared" si="160"/>
        <v>0</v>
      </c>
      <c r="DI478">
        <f t="shared" si="161"/>
        <v>0</v>
      </c>
      <c r="DJ478">
        <f t="shared" si="174"/>
        <v>0</v>
      </c>
      <c r="DK478">
        <v>0</v>
      </c>
      <c r="DL478" t="s">
        <v>3</v>
      </c>
      <c r="DM478">
        <v>0</v>
      </c>
      <c r="DN478" t="s">
        <v>3</v>
      </c>
      <c r="DO478">
        <v>0</v>
      </c>
    </row>
    <row r="479" spans="1:119" x14ac:dyDescent="0.2">
      <c r="A479">
        <f>ROW(Source!A222)</f>
        <v>222</v>
      </c>
      <c r="B479">
        <v>85057623</v>
      </c>
      <c r="C479">
        <v>85061537</v>
      </c>
      <c r="D479">
        <v>77306374</v>
      </c>
      <c r="E479">
        <v>114</v>
      </c>
      <c r="F479">
        <v>1</v>
      </c>
      <c r="G479">
        <v>1</v>
      </c>
      <c r="H479">
        <v>1</v>
      </c>
      <c r="I479" t="s">
        <v>716</v>
      </c>
      <c r="J479" t="s">
        <v>3</v>
      </c>
      <c r="K479" t="s">
        <v>717</v>
      </c>
      <c r="L479">
        <v>1191</v>
      </c>
      <c r="N479">
        <v>1013</v>
      </c>
      <c r="O479" t="s">
        <v>593</v>
      </c>
      <c r="P479" t="s">
        <v>593</v>
      </c>
      <c r="Q479">
        <v>1</v>
      </c>
      <c r="W479">
        <v>0</v>
      </c>
      <c r="X479">
        <v>888410196</v>
      </c>
      <c r="Y479">
        <f t="shared" si="157"/>
        <v>45.3</v>
      </c>
      <c r="AA479">
        <v>0</v>
      </c>
      <c r="AB479">
        <v>0</v>
      </c>
      <c r="AC479">
        <v>0</v>
      </c>
      <c r="AD479">
        <v>811.79</v>
      </c>
      <c r="AE479">
        <v>0</v>
      </c>
      <c r="AF479">
        <v>0</v>
      </c>
      <c r="AG479">
        <v>0</v>
      </c>
      <c r="AH479">
        <v>811.79</v>
      </c>
      <c r="AI479">
        <v>1</v>
      </c>
      <c r="AJ479">
        <v>1</v>
      </c>
      <c r="AK479">
        <v>1</v>
      </c>
      <c r="AL479">
        <v>1</v>
      </c>
      <c r="AM479">
        <v>-2</v>
      </c>
      <c r="AN479">
        <v>0</v>
      </c>
      <c r="AO479">
        <v>0</v>
      </c>
      <c r="AP479">
        <v>1</v>
      </c>
      <c r="AQ479">
        <v>1</v>
      </c>
      <c r="AR479">
        <v>0</v>
      </c>
      <c r="AS479" t="s">
        <v>3</v>
      </c>
      <c r="AT479">
        <v>45.3</v>
      </c>
      <c r="AU479" t="s">
        <v>3</v>
      </c>
      <c r="AV479">
        <v>1</v>
      </c>
      <c r="AW479">
        <v>2</v>
      </c>
      <c r="AX479">
        <v>85061552</v>
      </c>
      <c r="AY479">
        <v>2</v>
      </c>
      <c r="AZ479">
        <v>131072</v>
      </c>
      <c r="BA479">
        <v>479</v>
      </c>
      <c r="BB479">
        <v>1</v>
      </c>
      <c r="BC479">
        <v>0</v>
      </c>
      <c r="BD479">
        <v>0</v>
      </c>
      <c r="BE479">
        <v>0</v>
      </c>
      <c r="BF479">
        <v>0</v>
      </c>
      <c r="BG479">
        <v>0</v>
      </c>
      <c r="BH479">
        <v>0</v>
      </c>
      <c r="BI479">
        <v>0</v>
      </c>
      <c r="BJ479">
        <v>0</v>
      </c>
      <c r="BK479">
        <v>0</v>
      </c>
      <c r="BL479">
        <v>0</v>
      </c>
      <c r="BM479">
        <v>36774.087</v>
      </c>
      <c r="BN479">
        <v>45.3</v>
      </c>
      <c r="BO479">
        <v>0</v>
      </c>
      <c r="BP479">
        <v>1</v>
      </c>
      <c r="BQ479">
        <v>0</v>
      </c>
      <c r="BR479">
        <v>0</v>
      </c>
      <c r="BS479">
        <v>0</v>
      </c>
      <c r="BT479">
        <v>36774.087</v>
      </c>
      <c r="BU479">
        <v>45.3</v>
      </c>
      <c r="BV479">
        <v>0</v>
      </c>
      <c r="BW479">
        <v>1</v>
      </c>
      <c r="CU479">
        <f>ROUND(AT479*Source!I222*AH479*AL479,2)</f>
        <v>0</v>
      </c>
      <c r="CV479">
        <f>ROUND(Y479*Source!I222,7)</f>
        <v>0</v>
      </c>
      <c r="CW479">
        <v>0</v>
      </c>
      <c r="CX479">
        <f>ROUND(Y479*Source!I222,7)</f>
        <v>0</v>
      </c>
      <c r="CY479">
        <f>AD479</f>
        <v>811.79</v>
      </c>
      <c r="CZ479">
        <f>AH479</f>
        <v>811.79</v>
      </c>
      <c r="DA479">
        <f>AL479</f>
        <v>1</v>
      </c>
      <c r="DB479">
        <f t="shared" si="158"/>
        <v>36774.089999999997</v>
      </c>
      <c r="DC479">
        <f t="shared" si="159"/>
        <v>0</v>
      </c>
      <c r="DD479" t="s">
        <v>3</v>
      </c>
      <c r="DE479" t="s">
        <v>3</v>
      </c>
      <c r="DF479">
        <f t="shared" si="175"/>
        <v>0</v>
      </c>
      <c r="DG479">
        <f t="shared" si="173"/>
        <v>0</v>
      </c>
      <c r="DH479">
        <f t="shared" si="160"/>
        <v>0</v>
      </c>
      <c r="DI479">
        <f t="shared" si="161"/>
        <v>0</v>
      </c>
      <c r="DJ479">
        <f>DI479</f>
        <v>0</v>
      </c>
      <c r="DK479">
        <v>1</v>
      </c>
      <c r="DL479" t="s">
        <v>3</v>
      </c>
      <c r="DM479">
        <v>0</v>
      </c>
      <c r="DN479" t="s">
        <v>3</v>
      </c>
      <c r="DO479">
        <v>0</v>
      </c>
    </row>
    <row r="480" spans="1:119" x14ac:dyDescent="0.2">
      <c r="A480">
        <f>ROW(Source!A222)</f>
        <v>222</v>
      </c>
      <c r="B480">
        <v>85057623</v>
      </c>
      <c r="C480">
        <v>85061537</v>
      </c>
      <c r="D480">
        <v>77306545</v>
      </c>
      <c r="E480">
        <v>114</v>
      </c>
      <c r="F480">
        <v>1</v>
      </c>
      <c r="G480">
        <v>1</v>
      </c>
      <c r="H480">
        <v>1</v>
      </c>
      <c r="I480" t="s">
        <v>601</v>
      </c>
      <c r="J480" t="s">
        <v>3</v>
      </c>
      <c r="K480" t="s">
        <v>602</v>
      </c>
      <c r="L480">
        <v>1191</v>
      </c>
      <c r="N480">
        <v>1013</v>
      </c>
      <c r="O480" t="s">
        <v>593</v>
      </c>
      <c r="P480" t="s">
        <v>593</v>
      </c>
      <c r="Q480">
        <v>1</v>
      </c>
      <c r="W480">
        <v>0</v>
      </c>
      <c r="X480">
        <v>-1417349443</v>
      </c>
      <c r="Y480">
        <f t="shared" si="157"/>
        <v>5.3</v>
      </c>
      <c r="AA480">
        <v>0</v>
      </c>
      <c r="AB480">
        <v>0</v>
      </c>
      <c r="AC480">
        <v>0</v>
      </c>
      <c r="AD480">
        <v>0</v>
      </c>
      <c r="AE480">
        <v>0</v>
      </c>
      <c r="AF480">
        <v>0</v>
      </c>
      <c r="AG480">
        <v>0</v>
      </c>
      <c r="AH480">
        <v>0</v>
      </c>
      <c r="AI480">
        <v>1</v>
      </c>
      <c r="AJ480">
        <v>1</v>
      </c>
      <c r="AK480">
        <v>1</v>
      </c>
      <c r="AL480">
        <v>1</v>
      </c>
      <c r="AM480">
        <v>-2</v>
      </c>
      <c r="AN480">
        <v>0</v>
      </c>
      <c r="AO480">
        <v>0</v>
      </c>
      <c r="AP480">
        <v>1</v>
      </c>
      <c r="AQ480">
        <v>1</v>
      </c>
      <c r="AR480">
        <v>0</v>
      </c>
      <c r="AS480" t="s">
        <v>3</v>
      </c>
      <c r="AT480">
        <v>5.3</v>
      </c>
      <c r="AU480" t="s">
        <v>3</v>
      </c>
      <c r="AV480">
        <v>2</v>
      </c>
      <c r="AW480">
        <v>2</v>
      </c>
      <c r="AX480">
        <v>85061553</v>
      </c>
      <c r="AY480">
        <v>1</v>
      </c>
      <c r="AZ480">
        <v>0</v>
      </c>
      <c r="BA480">
        <v>480</v>
      </c>
      <c r="BB480">
        <v>1</v>
      </c>
      <c r="BC480">
        <v>0</v>
      </c>
      <c r="BD480">
        <v>0</v>
      </c>
      <c r="BE480">
        <v>0</v>
      </c>
      <c r="BF480">
        <v>0</v>
      </c>
      <c r="BG480">
        <v>0</v>
      </c>
      <c r="BH480">
        <v>0</v>
      </c>
      <c r="BI480">
        <v>0</v>
      </c>
      <c r="BJ480">
        <v>0</v>
      </c>
      <c r="BK480">
        <v>0</v>
      </c>
      <c r="BL480">
        <v>0</v>
      </c>
      <c r="BM480">
        <v>0</v>
      </c>
      <c r="BN480">
        <v>0</v>
      </c>
      <c r="BO480">
        <v>0</v>
      </c>
      <c r="BP480">
        <v>0</v>
      </c>
      <c r="BQ480">
        <v>0</v>
      </c>
      <c r="BR480">
        <v>0</v>
      </c>
      <c r="BS480">
        <v>0</v>
      </c>
      <c r="BT480">
        <v>0</v>
      </c>
      <c r="BU480">
        <v>0</v>
      </c>
      <c r="BV480">
        <v>0</v>
      </c>
      <c r="BW480">
        <v>0</v>
      </c>
      <c r="CV480">
        <v>0</v>
      </c>
      <c r="CW480">
        <v>0</v>
      </c>
      <c r="CX480">
        <f>ROUND(Y480*Source!I222,7)</f>
        <v>0</v>
      </c>
      <c r="CY480">
        <f>AD480</f>
        <v>0</v>
      </c>
      <c r="CZ480">
        <f>AH480</f>
        <v>0</v>
      </c>
      <c r="DA480">
        <f>AL480</f>
        <v>1</v>
      </c>
      <c r="DB480">
        <f t="shared" si="158"/>
        <v>0</v>
      </c>
      <c r="DC480">
        <f t="shared" si="159"/>
        <v>0</v>
      </c>
      <c r="DD480" t="s">
        <v>3</v>
      </c>
      <c r="DE480" t="s">
        <v>3</v>
      </c>
      <c r="DF480">
        <f t="shared" si="175"/>
        <v>0</v>
      </c>
      <c r="DG480">
        <f t="shared" si="173"/>
        <v>0</v>
      </c>
      <c r="DH480">
        <f t="shared" si="160"/>
        <v>0</v>
      </c>
      <c r="DI480">
        <f t="shared" si="161"/>
        <v>0</v>
      </c>
      <c r="DJ480">
        <f>DI480</f>
        <v>0</v>
      </c>
      <c r="DK480">
        <v>0</v>
      </c>
      <c r="DL480" t="s">
        <v>3</v>
      </c>
      <c r="DM480">
        <v>0</v>
      </c>
      <c r="DN480" t="s">
        <v>3</v>
      </c>
      <c r="DO480">
        <v>0</v>
      </c>
    </row>
    <row r="481" spans="1:119" x14ac:dyDescent="0.2">
      <c r="A481">
        <f>ROW(Source!A222)</f>
        <v>222</v>
      </c>
      <c r="B481">
        <v>85057623</v>
      </c>
      <c r="C481">
        <v>85061537</v>
      </c>
      <c r="D481">
        <v>77430988</v>
      </c>
      <c r="E481">
        <v>1</v>
      </c>
      <c r="F481">
        <v>1</v>
      </c>
      <c r="G481">
        <v>1</v>
      </c>
      <c r="H481">
        <v>2</v>
      </c>
      <c r="I481" t="s">
        <v>621</v>
      </c>
      <c r="J481" t="s">
        <v>622</v>
      </c>
      <c r="K481" t="s">
        <v>623</v>
      </c>
      <c r="L481">
        <v>1368</v>
      </c>
      <c r="N481">
        <v>1011</v>
      </c>
      <c r="O481" t="s">
        <v>606</v>
      </c>
      <c r="P481" t="s">
        <v>606</v>
      </c>
      <c r="Q481">
        <v>1</v>
      </c>
      <c r="W481">
        <v>0</v>
      </c>
      <c r="X481">
        <v>-468861091</v>
      </c>
      <c r="Y481">
        <f t="shared" si="157"/>
        <v>0.2</v>
      </c>
      <c r="AA481">
        <v>0</v>
      </c>
      <c r="AB481">
        <v>1626.29</v>
      </c>
      <c r="AC481">
        <v>1090.46</v>
      </c>
      <c r="AD481">
        <v>0</v>
      </c>
      <c r="AE481">
        <v>0</v>
      </c>
      <c r="AF481">
        <v>1626.29</v>
      </c>
      <c r="AG481">
        <v>1090.46</v>
      </c>
      <c r="AH481">
        <v>0</v>
      </c>
      <c r="AI481">
        <v>1</v>
      </c>
      <c r="AJ481">
        <v>1</v>
      </c>
      <c r="AK481">
        <v>1</v>
      </c>
      <c r="AL481">
        <v>1</v>
      </c>
      <c r="AM481">
        <v>-2</v>
      </c>
      <c r="AN481">
        <v>0</v>
      </c>
      <c r="AO481">
        <v>0</v>
      </c>
      <c r="AP481">
        <v>1</v>
      </c>
      <c r="AQ481">
        <v>1</v>
      </c>
      <c r="AR481">
        <v>0</v>
      </c>
      <c r="AS481" t="s">
        <v>3</v>
      </c>
      <c r="AT481">
        <v>0.2</v>
      </c>
      <c r="AU481" t="s">
        <v>3</v>
      </c>
      <c r="AV481">
        <v>1</v>
      </c>
      <c r="AW481">
        <v>2</v>
      </c>
      <c r="AX481">
        <v>85061554</v>
      </c>
      <c r="AY481">
        <v>1</v>
      </c>
      <c r="AZ481">
        <v>0</v>
      </c>
      <c r="BA481">
        <v>481</v>
      </c>
      <c r="BB481">
        <v>1</v>
      </c>
      <c r="BC481">
        <v>0</v>
      </c>
      <c r="BD481">
        <v>0</v>
      </c>
      <c r="BE481">
        <v>0</v>
      </c>
      <c r="BF481">
        <v>0</v>
      </c>
      <c r="BG481">
        <v>0</v>
      </c>
      <c r="BH481">
        <v>0</v>
      </c>
      <c r="BI481">
        <v>0</v>
      </c>
      <c r="BJ481">
        <v>0</v>
      </c>
      <c r="BK481">
        <v>325.25800000000004</v>
      </c>
      <c r="BL481">
        <v>218.09200000000001</v>
      </c>
      <c r="BM481">
        <v>0</v>
      </c>
      <c r="BN481">
        <v>0</v>
      </c>
      <c r="BO481">
        <v>0.2</v>
      </c>
      <c r="BP481">
        <v>1</v>
      </c>
      <c r="BQ481">
        <v>0</v>
      </c>
      <c r="BR481">
        <v>325.25800000000004</v>
      </c>
      <c r="BS481">
        <v>218.09200000000001</v>
      </c>
      <c r="BT481">
        <v>0</v>
      </c>
      <c r="BU481">
        <v>0</v>
      </c>
      <c r="BV481">
        <v>0.2</v>
      </c>
      <c r="BW481">
        <v>1</v>
      </c>
      <c r="CV481">
        <v>0</v>
      </c>
      <c r="CW481">
        <f>ROUND(Y481*Source!I222*DO481,7)</f>
        <v>0</v>
      </c>
      <c r="CX481">
        <f>ROUND(Y481*Source!I222,7)</f>
        <v>0</v>
      </c>
      <c r="CY481">
        <f>AB481</f>
        <v>1626.29</v>
      </c>
      <c r="CZ481">
        <f>AF481</f>
        <v>1626.29</v>
      </c>
      <c r="DA481">
        <f>AJ481</f>
        <v>1</v>
      </c>
      <c r="DB481">
        <f t="shared" si="158"/>
        <v>325.26</v>
      </c>
      <c r="DC481">
        <f t="shared" si="159"/>
        <v>218.09</v>
      </c>
      <c r="DD481" t="s">
        <v>3</v>
      </c>
      <c r="DE481" t="s">
        <v>3</v>
      </c>
      <c r="DF481">
        <f t="shared" si="175"/>
        <v>0</v>
      </c>
      <c r="DG481">
        <f t="shared" si="173"/>
        <v>0</v>
      </c>
      <c r="DH481">
        <f t="shared" si="160"/>
        <v>0</v>
      </c>
      <c r="DI481">
        <f t="shared" si="161"/>
        <v>0</v>
      </c>
      <c r="DJ481">
        <f>DG481+DH481</f>
        <v>0</v>
      </c>
      <c r="DK481">
        <v>1</v>
      </c>
      <c r="DL481" t="s">
        <v>607</v>
      </c>
      <c r="DM481">
        <v>6</v>
      </c>
      <c r="DN481" t="s">
        <v>593</v>
      </c>
      <c r="DO481">
        <v>1</v>
      </c>
    </row>
    <row r="482" spans="1:119" x14ac:dyDescent="0.2">
      <c r="A482">
        <f>ROW(Source!A222)</f>
        <v>222</v>
      </c>
      <c r="B482">
        <v>85057623</v>
      </c>
      <c r="C482">
        <v>85061537</v>
      </c>
      <c r="D482">
        <v>77431879</v>
      </c>
      <c r="E482">
        <v>1</v>
      </c>
      <c r="F482">
        <v>1</v>
      </c>
      <c r="G482">
        <v>1</v>
      </c>
      <c r="H482">
        <v>2</v>
      </c>
      <c r="I482" t="s">
        <v>634</v>
      </c>
      <c r="J482" t="s">
        <v>635</v>
      </c>
      <c r="K482" t="s">
        <v>636</v>
      </c>
      <c r="L482">
        <v>1368</v>
      </c>
      <c r="N482">
        <v>1011</v>
      </c>
      <c r="O482" t="s">
        <v>606</v>
      </c>
      <c r="P482" t="s">
        <v>606</v>
      </c>
      <c r="Q482">
        <v>1</v>
      </c>
      <c r="W482">
        <v>0</v>
      </c>
      <c r="X482">
        <v>-1152394969</v>
      </c>
      <c r="Y482">
        <f t="shared" si="157"/>
        <v>0.2</v>
      </c>
      <c r="AA482">
        <v>0</v>
      </c>
      <c r="AB482">
        <v>641.70000000000005</v>
      </c>
      <c r="AC482">
        <v>811.79</v>
      </c>
      <c r="AD482">
        <v>0</v>
      </c>
      <c r="AE482">
        <v>0</v>
      </c>
      <c r="AF482">
        <v>641.70000000000005</v>
      </c>
      <c r="AG482">
        <v>811.79</v>
      </c>
      <c r="AH482">
        <v>0</v>
      </c>
      <c r="AI482">
        <v>1</v>
      </c>
      <c r="AJ482">
        <v>1</v>
      </c>
      <c r="AK482">
        <v>1</v>
      </c>
      <c r="AL482">
        <v>1</v>
      </c>
      <c r="AM482">
        <v>-2</v>
      </c>
      <c r="AN482">
        <v>0</v>
      </c>
      <c r="AO482">
        <v>0</v>
      </c>
      <c r="AP482">
        <v>1</v>
      </c>
      <c r="AQ482">
        <v>1</v>
      </c>
      <c r="AR482">
        <v>0</v>
      </c>
      <c r="AS482" t="s">
        <v>3</v>
      </c>
      <c r="AT482">
        <v>0.2</v>
      </c>
      <c r="AU482" t="s">
        <v>3</v>
      </c>
      <c r="AV482">
        <v>1</v>
      </c>
      <c r="AW482">
        <v>2</v>
      </c>
      <c r="AX482">
        <v>85061555</v>
      </c>
      <c r="AY482">
        <v>1</v>
      </c>
      <c r="AZ482">
        <v>0</v>
      </c>
      <c r="BA482">
        <v>482</v>
      </c>
      <c r="BB482">
        <v>1</v>
      </c>
      <c r="BC482">
        <v>0</v>
      </c>
      <c r="BD482">
        <v>0</v>
      </c>
      <c r="BE482">
        <v>0</v>
      </c>
      <c r="BF482">
        <v>0</v>
      </c>
      <c r="BG482">
        <v>0</v>
      </c>
      <c r="BH482">
        <v>0</v>
      </c>
      <c r="BI482">
        <v>0</v>
      </c>
      <c r="BJ482">
        <v>0</v>
      </c>
      <c r="BK482">
        <v>128.34</v>
      </c>
      <c r="BL482">
        <v>162.358</v>
      </c>
      <c r="BM482">
        <v>0</v>
      </c>
      <c r="BN482">
        <v>0</v>
      </c>
      <c r="BO482">
        <v>0.2</v>
      </c>
      <c r="BP482">
        <v>1</v>
      </c>
      <c r="BQ482">
        <v>0</v>
      </c>
      <c r="BR482">
        <v>128.34</v>
      </c>
      <c r="BS482">
        <v>162.358</v>
      </c>
      <c r="BT482">
        <v>0</v>
      </c>
      <c r="BU482">
        <v>0</v>
      </c>
      <c r="BV482">
        <v>0.2</v>
      </c>
      <c r="BW482">
        <v>1</v>
      </c>
      <c r="CV482">
        <v>0</v>
      </c>
      <c r="CW482">
        <f>ROUND(Y482*Source!I222*DO482,7)</f>
        <v>0</v>
      </c>
      <c r="CX482">
        <f>ROUND(Y482*Source!I222,7)</f>
        <v>0</v>
      </c>
      <c r="CY482">
        <f>AB482</f>
        <v>641.70000000000005</v>
      </c>
      <c r="CZ482">
        <f>AF482</f>
        <v>641.70000000000005</v>
      </c>
      <c r="DA482">
        <f>AJ482</f>
        <v>1</v>
      </c>
      <c r="DB482">
        <f t="shared" si="158"/>
        <v>128.34</v>
      </c>
      <c r="DC482">
        <f t="shared" si="159"/>
        <v>162.36000000000001</v>
      </c>
      <c r="DD482" t="s">
        <v>3</v>
      </c>
      <c r="DE482" t="s">
        <v>3</v>
      </c>
      <c r="DF482">
        <f t="shared" si="175"/>
        <v>0</v>
      </c>
      <c r="DG482">
        <f t="shared" si="173"/>
        <v>0</v>
      </c>
      <c r="DH482">
        <f t="shared" si="160"/>
        <v>0</v>
      </c>
      <c r="DI482">
        <f t="shared" si="161"/>
        <v>0</v>
      </c>
      <c r="DJ482">
        <f>DG482+DH482</f>
        <v>0</v>
      </c>
      <c r="DK482">
        <v>1</v>
      </c>
      <c r="DL482" t="s">
        <v>630</v>
      </c>
      <c r="DM482">
        <v>4</v>
      </c>
      <c r="DN482" t="s">
        <v>593</v>
      </c>
      <c r="DO482">
        <v>1</v>
      </c>
    </row>
    <row r="483" spans="1:119" x14ac:dyDescent="0.2">
      <c r="A483">
        <f>ROW(Source!A222)</f>
        <v>222</v>
      </c>
      <c r="B483">
        <v>85057623</v>
      </c>
      <c r="C483">
        <v>85061537</v>
      </c>
      <c r="D483">
        <v>77432074</v>
      </c>
      <c r="E483">
        <v>1</v>
      </c>
      <c r="F483">
        <v>1</v>
      </c>
      <c r="G483">
        <v>1</v>
      </c>
      <c r="H483">
        <v>2</v>
      </c>
      <c r="I483" t="s">
        <v>663</v>
      </c>
      <c r="J483" t="s">
        <v>664</v>
      </c>
      <c r="K483" t="s">
        <v>665</v>
      </c>
      <c r="L483">
        <v>1368</v>
      </c>
      <c r="N483">
        <v>1011</v>
      </c>
      <c r="O483" t="s">
        <v>606</v>
      </c>
      <c r="P483" t="s">
        <v>606</v>
      </c>
      <c r="Q483">
        <v>1</v>
      </c>
      <c r="W483">
        <v>0</v>
      </c>
      <c r="X483">
        <v>-334821386</v>
      </c>
      <c r="Y483">
        <f t="shared" si="157"/>
        <v>1.69</v>
      </c>
      <c r="AA483">
        <v>0</v>
      </c>
      <c r="AB483">
        <v>34.61</v>
      </c>
      <c r="AC483">
        <v>0</v>
      </c>
      <c r="AD483">
        <v>0</v>
      </c>
      <c r="AE483">
        <v>0</v>
      </c>
      <c r="AF483">
        <v>34.61</v>
      </c>
      <c r="AG483">
        <v>0</v>
      </c>
      <c r="AH483">
        <v>0</v>
      </c>
      <c r="AI483">
        <v>1</v>
      </c>
      <c r="AJ483">
        <v>1</v>
      </c>
      <c r="AK483">
        <v>1</v>
      </c>
      <c r="AL483">
        <v>1</v>
      </c>
      <c r="AM483">
        <v>-2</v>
      </c>
      <c r="AN483">
        <v>0</v>
      </c>
      <c r="AO483">
        <v>0</v>
      </c>
      <c r="AP483">
        <v>1</v>
      </c>
      <c r="AQ483">
        <v>1</v>
      </c>
      <c r="AR483">
        <v>0</v>
      </c>
      <c r="AS483" t="s">
        <v>3</v>
      </c>
      <c r="AT483">
        <v>1.69</v>
      </c>
      <c r="AU483" t="s">
        <v>3</v>
      </c>
      <c r="AV483">
        <v>1</v>
      </c>
      <c r="AW483">
        <v>2</v>
      </c>
      <c r="AX483">
        <v>85061556</v>
      </c>
      <c r="AY483">
        <v>1</v>
      </c>
      <c r="AZ483">
        <v>0</v>
      </c>
      <c r="BA483">
        <v>483</v>
      </c>
      <c r="BB483">
        <v>1</v>
      </c>
      <c r="BC483">
        <v>0</v>
      </c>
      <c r="BD483">
        <v>0</v>
      </c>
      <c r="BE483">
        <v>0</v>
      </c>
      <c r="BF483">
        <v>0</v>
      </c>
      <c r="BG483">
        <v>0</v>
      </c>
      <c r="BH483">
        <v>0</v>
      </c>
      <c r="BI483">
        <v>0</v>
      </c>
      <c r="BJ483">
        <v>0</v>
      </c>
      <c r="BK483">
        <v>58.490899999999996</v>
      </c>
      <c r="BL483">
        <v>0</v>
      </c>
      <c r="BM483">
        <v>0</v>
      </c>
      <c r="BN483">
        <v>0</v>
      </c>
      <c r="BO483">
        <v>0</v>
      </c>
      <c r="BP483">
        <v>1</v>
      </c>
      <c r="BQ483">
        <v>0</v>
      </c>
      <c r="BR483">
        <v>58.490899999999996</v>
      </c>
      <c r="BS483">
        <v>0</v>
      </c>
      <c r="BT483">
        <v>0</v>
      </c>
      <c r="BU483">
        <v>0</v>
      </c>
      <c r="BV483">
        <v>0</v>
      </c>
      <c r="BW483">
        <v>1</v>
      </c>
      <c r="CV483">
        <v>0</v>
      </c>
      <c r="CW483">
        <f>ROUND(Y483*Source!I222*DO483,7)</f>
        <v>0</v>
      </c>
      <c r="CX483">
        <f>ROUND(Y483*Source!I222,7)</f>
        <v>0</v>
      </c>
      <c r="CY483">
        <f>AB483</f>
        <v>34.61</v>
      </c>
      <c r="CZ483">
        <f>AF483</f>
        <v>34.61</v>
      </c>
      <c r="DA483">
        <f>AJ483</f>
        <v>1</v>
      </c>
      <c r="DB483">
        <f t="shared" si="158"/>
        <v>58.49</v>
      </c>
      <c r="DC483">
        <f t="shared" si="159"/>
        <v>0</v>
      </c>
      <c r="DD483" t="s">
        <v>3</v>
      </c>
      <c r="DE483" t="s">
        <v>3</v>
      </c>
      <c r="DF483">
        <f t="shared" si="175"/>
        <v>0</v>
      </c>
      <c r="DG483">
        <f t="shared" si="173"/>
        <v>0</v>
      </c>
      <c r="DH483">
        <f t="shared" si="160"/>
        <v>0</v>
      </c>
      <c r="DI483">
        <f t="shared" si="161"/>
        <v>0</v>
      </c>
      <c r="DJ483">
        <f>DG483+DH483</f>
        <v>0</v>
      </c>
      <c r="DK483">
        <v>1</v>
      </c>
      <c r="DL483" t="s">
        <v>3</v>
      </c>
      <c r="DM483">
        <v>0</v>
      </c>
      <c r="DN483" t="s">
        <v>3</v>
      </c>
      <c r="DO483">
        <v>0</v>
      </c>
    </row>
    <row r="484" spans="1:119" x14ac:dyDescent="0.2">
      <c r="A484">
        <f>ROW(Source!A222)</f>
        <v>222</v>
      </c>
      <c r="B484">
        <v>85057623</v>
      </c>
      <c r="C484">
        <v>85061537</v>
      </c>
      <c r="D484">
        <v>77432548</v>
      </c>
      <c r="E484">
        <v>1</v>
      </c>
      <c r="F484">
        <v>1</v>
      </c>
      <c r="G484">
        <v>1</v>
      </c>
      <c r="H484">
        <v>2</v>
      </c>
      <c r="I484" t="s">
        <v>760</v>
      </c>
      <c r="J484" t="s">
        <v>761</v>
      </c>
      <c r="K484" t="s">
        <v>762</v>
      </c>
      <c r="L484">
        <v>1368</v>
      </c>
      <c r="N484">
        <v>1011</v>
      </c>
      <c r="O484" t="s">
        <v>606</v>
      </c>
      <c r="P484" t="s">
        <v>606</v>
      </c>
      <c r="Q484">
        <v>1</v>
      </c>
      <c r="W484">
        <v>0</v>
      </c>
      <c r="X484">
        <v>2033333404</v>
      </c>
      <c r="Y484">
        <f t="shared" si="157"/>
        <v>0.86</v>
      </c>
      <c r="AA484">
        <v>0</v>
      </c>
      <c r="AB484">
        <v>30.34</v>
      </c>
      <c r="AC484">
        <v>0</v>
      </c>
      <c r="AD484">
        <v>0</v>
      </c>
      <c r="AE484">
        <v>0</v>
      </c>
      <c r="AF484">
        <v>23.89</v>
      </c>
      <c r="AG484">
        <v>0</v>
      </c>
      <c r="AH484">
        <v>0</v>
      </c>
      <c r="AI484">
        <v>1</v>
      </c>
      <c r="AJ484">
        <v>1.27</v>
      </c>
      <c r="AK484">
        <v>1</v>
      </c>
      <c r="AL484">
        <v>1</v>
      </c>
      <c r="AM484">
        <v>2</v>
      </c>
      <c r="AN484">
        <v>0</v>
      </c>
      <c r="AO484">
        <v>0</v>
      </c>
      <c r="AP484">
        <v>1</v>
      </c>
      <c r="AQ484">
        <v>1</v>
      </c>
      <c r="AR484">
        <v>0</v>
      </c>
      <c r="AS484" t="s">
        <v>3</v>
      </c>
      <c r="AT484">
        <v>0.86</v>
      </c>
      <c r="AU484" t="s">
        <v>3</v>
      </c>
      <c r="AV484">
        <v>1</v>
      </c>
      <c r="AW484">
        <v>2</v>
      </c>
      <c r="AX484">
        <v>85061557</v>
      </c>
      <c r="AY484">
        <v>1</v>
      </c>
      <c r="AZ484">
        <v>0</v>
      </c>
      <c r="BA484">
        <v>484</v>
      </c>
      <c r="BB484">
        <v>1</v>
      </c>
      <c r="BC484">
        <v>0</v>
      </c>
      <c r="BD484">
        <v>0</v>
      </c>
      <c r="BE484">
        <v>0</v>
      </c>
      <c r="BF484">
        <v>0</v>
      </c>
      <c r="BG484">
        <v>0</v>
      </c>
      <c r="BH484">
        <v>0</v>
      </c>
      <c r="BI484">
        <v>0</v>
      </c>
      <c r="BJ484">
        <v>0</v>
      </c>
      <c r="BK484">
        <v>20.545400000000001</v>
      </c>
      <c r="BL484">
        <v>0</v>
      </c>
      <c r="BM484">
        <v>0</v>
      </c>
      <c r="BN484">
        <v>0</v>
      </c>
      <c r="BO484">
        <v>0</v>
      </c>
      <c r="BP484">
        <v>1</v>
      </c>
      <c r="BQ484">
        <v>0</v>
      </c>
      <c r="BR484">
        <v>20.545400000000001</v>
      </c>
      <c r="BS484">
        <v>0</v>
      </c>
      <c r="BT484">
        <v>0</v>
      </c>
      <c r="BU484">
        <v>0</v>
      </c>
      <c r="BV484">
        <v>0</v>
      </c>
      <c r="BW484">
        <v>1</v>
      </c>
      <c r="CV484">
        <v>0</v>
      </c>
      <c r="CW484">
        <f>ROUND(Y484*Source!I222*DO484,7)</f>
        <v>0</v>
      </c>
      <c r="CX484">
        <f>ROUND(Y484*Source!I222,7)</f>
        <v>0</v>
      </c>
      <c r="CY484">
        <f>AB484</f>
        <v>30.34</v>
      </c>
      <c r="CZ484">
        <f>AF484</f>
        <v>23.89</v>
      </c>
      <c r="DA484">
        <f>AJ484</f>
        <v>1.27</v>
      </c>
      <c r="DB484">
        <f t="shared" si="158"/>
        <v>20.55</v>
      </c>
      <c r="DC484">
        <f t="shared" si="159"/>
        <v>0</v>
      </c>
      <c r="DD484" t="s">
        <v>3</v>
      </c>
      <c r="DE484" t="s">
        <v>3</v>
      </c>
      <c r="DF484">
        <f t="shared" si="175"/>
        <v>0</v>
      </c>
      <c r="DG484">
        <f>ROUND(ROUND(AF484*AJ484,2)*CX484,2)</f>
        <v>0</v>
      </c>
      <c r="DH484">
        <f t="shared" si="160"/>
        <v>0</v>
      </c>
      <c r="DI484">
        <f t="shared" si="161"/>
        <v>0</v>
      </c>
      <c r="DJ484">
        <f>DG484+DH484</f>
        <v>0</v>
      </c>
      <c r="DK484">
        <v>0</v>
      </c>
      <c r="DL484" t="s">
        <v>3</v>
      </c>
      <c r="DM484">
        <v>0</v>
      </c>
      <c r="DN484" t="s">
        <v>3</v>
      </c>
      <c r="DO484">
        <v>0</v>
      </c>
    </row>
    <row r="485" spans="1:119" x14ac:dyDescent="0.2">
      <c r="A485">
        <f>ROW(Source!A222)</f>
        <v>222</v>
      </c>
      <c r="B485">
        <v>85057623</v>
      </c>
      <c r="C485">
        <v>85061537</v>
      </c>
      <c r="D485">
        <v>77432634</v>
      </c>
      <c r="E485">
        <v>1</v>
      </c>
      <c r="F485">
        <v>1</v>
      </c>
      <c r="G485">
        <v>1</v>
      </c>
      <c r="H485">
        <v>2</v>
      </c>
      <c r="I485" t="s">
        <v>763</v>
      </c>
      <c r="J485" t="s">
        <v>764</v>
      </c>
      <c r="K485" t="s">
        <v>765</v>
      </c>
      <c r="L485">
        <v>1368</v>
      </c>
      <c r="N485">
        <v>1011</v>
      </c>
      <c r="O485" t="s">
        <v>606</v>
      </c>
      <c r="P485" t="s">
        <v>606</v>
      </c>
      <c r="Q485">
        <v>1</v>
      </c>
      <c r="W485">
        <v>0</v>
      </c>
      <c r="X485">
        <v>1781070667</v>
      </c>
      <c r="Y485">
        <f t="shared" si="157"/>
        <v>4.9000000000000004</v>
      </c>
      <c r="AA485">
        <v>0</v>
      </c>
      <c r="AB485">
        <v>31.84</v>
      </c>
      <c r="AC485">
        <v>811.79</v>
      </c>
      <c r="AD485">
        <v>0</v>
      </c>
      <c r="AE485">
        <v>0</v>
      </c>
      <c r="AF485">
        <v>26.76</v>
      </c>
      <c r="AG485">
        <v>811.79</v>
      </c>
      <c r="AH485">
        <v>0</v>
      </c>
      <c r="AI485">
        <v>1</v>
      </c>
      <c r="AJ485">
        <v>1.19</v>
      </c>
      <c r="AK485">
        <v>1</v>
      </c>
      <c r="AL485">
        <v>1</v>
      </c>
      <c r="AM485">
        <v>2</v>
      </c>
      <c r="AN485">
        <v>0</v>
      </c>
      <c r="AO485">
        <v>0</v>
      </c>
      <c r="AP485">
        <v>1</v>
      </c>
      <c r="AQ485">
        <v>1</v>
      </c>
      <c r="AR485">
        <v>0</v>
      </c>
      <c r="AS485" t="s">
        <v>3</v>
      </c>
      <c r="AT485">
        <v>4.9000000000000004</v>
      </c>
      <c r="AU485" t="s">
        <v>3</v>
      </c>
      <c r="AV485">
        <v>1</v>
      </c>
      <c r="AW485">
        <v>2</v>
      </c>
      <c r="AX485">
        <v>85061558</v>
      </c>
      <c r="AY485">
        <v>2</v>
      </c>
      <c r="AZ485">
        <v>65536</v>
      </c>
      <c r="BA485">
        <v>485</v>
      </c>
      <c r="BB485">
        <v>1</v>
      </c>
      <c r="BC485">
        <v>0</v>
      </c>
      <c r="BD485">
        <v>0</v>
      </c>
      <c r="BE485">
        <v>0</v>
      </c>
      <c r="BF485">
        <v>0</v>
      </c>
      <c r="BG485">
        <v>0</v>
      </c>
      <c r="BH485">
        <v>0</v>
      </c>
      <c r="BI485">
        <v>0</v>
      </c>
      <c r="BJ485">
        <v>0</v>
      </c>
      <c r="BK485">
        <v>131.12400000000002</v>
      </c>
      <c r="BL485">
        <v>3977.7710000000002</v>
      </c>
      <c r="BM485">
        <v>0</v>
      </c>
      <c r="BN485">
        <v>0</v>
      </c>
      <c r="BO485">
        <v>4.9000000000000004</v>
      </c>
      <c r="BP485">
        <v>1</v>
      </c>
      <c r="BQ485">
        <v>0</v>
      </c>
      <c r="BR485">
        <v>131.12400000000002</v>
      </c>
      <c r="BS485">
        <v>3977.7710000000002</v>
      </c>
      <c r="BT485">
        <v>0</v>
      </c>
      <c r="BU485">
        <v>0</v>
      </c>
      <c r="BV485">
        <v>4.9000000000000004</v>
      </c>
      <c r="BW485">
        <v>1</v>
      </c>
      <c r="CV485">
        <v>0</v>
      </c>
      <c r="CW485">
        <f>ROUND(Y485*Source!I222*DO485,7)</f>
        <v>0</v>
      </c>
      <c r="CX485">
        <f>ROUND(Y485*Source!I222,7)</f>
        <v>0</v>
      </c>
      <c r="CY485">
        <f>AB485</f>
        <v>31.84</v>
      </c>
      <c r="CZ485">
        <f>AF485</f>
        <v>26.76</v>
      </c>
      <c r="DA485">
        <f>AJ485</f>
        <v>1.19</v>
      </c>
      <c r="DB485">
        <f t="shared" si="158"/>
        <v>131.12</v>
      </c>
      <c r="DC485">
        <f t="shared" si="159"/>
        <v>3977.77</v>
      </c>
      <c r="DD485" t="s">
        <v>3</v>
      </c>
      <c r="DE485" t="s">
        <v>3</v>
      </c>
      <c r="DF485">
        <f t="shared" si="175"/>
        <v>0</v>
      </c>
      <c r="DG485">
        <f>ROUND(ROUND(AF485*AJ485,2)*CX485,2)</f>
        <v>0</v>
      </c>
      <c r="DH485">
        <f t="shared" si="160"/>
        <v>0</v>
      </c>
      <c r="DI485">
        <f t="shared" si="161"/>
        <v>0</v>
      </c>
      <c r="DJ485">
        <f>DG485+DH485</f>
        <v>0</v>
      </c>
      <c r="DK485">
        <v>0</v>
      </c>
      <c r="DL485" t="s">
        <v>630</v>
      </c>
      <c r="DM485">
        <v>4</v>
      </c>
      <c r="DN485" t="s">
        <v>593</v>
      </c>
      <c r="DO485">
        <v>1</v>
      </c>
    </row>
    <row r="486" spans="1:119" x14ac:dyDescent="0.2">
      <c r="A486">
        <f>ROW(Source!A222)</f>
        <v>222</v>
      </c>
      <c r="B486">
        <v>85057623</v>
      </c>
      <c r="C486">
        <v>85061537</v>
      </c>
      <c r="D486">
        <v>77375932</v>
      </c>
      <c r="E486">
        <v>1</v>
      </c>
      <c r="F486">
        <v>1</v>
      </c>
      <c r="G486">
        <v>1</v>
      </c>
      <c r="H486">
        <v>3</v>
      </c>
      <c r="I486" t="s">
        <v>766</v>
      </c>
      <c r="J486" t="s">
        <v>767</v>
      </c>
      <c r="K486" t="s">
        <v>768</v>
      </c>
      <c r="L486">
        <v>1339</v>
      </c>
      <c r="N486">
        <v>1007</v>
      </c>
      <c r="O486" t="s">
        <v>600</v>
      </c>
      <c r="P486" t="s">
        <v>600</v>
      </c>
      <c r="Q486">
        <v>1</v>
      </c>
      <c r="W486">
        <v>0</v>
      </c>
      <c r="X486">
        <v>379320714</v>
      </c>
      <c r="Y486">
        <f t="shared" si="157"/>
        <v>0.31</v>
      </c>
      <c r="AA486">
        <v>342.85</v>
      </c>
      <c r="AB486">
        <v>0</v>
      </c>
      <c r="AC486">
        <v>0</v>
      </c>
      <c r="AD486">
        <v>0</v>
      </c>
      <c r="AE486">
        <v>253.96</v>
      </c>
      <c r="AF486">
        <v>0</v>
      </c>
      <c r="AG486">
        <v>0</v>
      </c>
      <c r="AH486">
        <v>0</v>
      </c>
      <c r="AI486">
        <v>1.35</v>
      </c>
      <c r="AJ486">
        <v>1</v>
      </c>
      <c r="AK486">
        <v>1</v>
      </c>
      <c r="AL486">
        <v>1</v>
      </c>
      <c r="AM486">
        <v>2</v>
      </c>
      <c r="AN486">
        <v>0</v>
      </c>
      <c r="AO486">
        <v>0</v>
      </c>
      <c r="AP486">
        <v>1</v>
      </c>
      <c r="AQ486">
        <v>1</v>
      </c>
      <c r="AR486">
        <v>0</v>
      </c>
      <c r="AS486" t="s">
        <v>3</v>
      </c>
      <c r="AT486">
        <v>0.31</v>
      </c>
      <c r="AU486" t="s">
        <v>3</v>
      </c>
      <c r="AV486">
        <v>0</v>
      </c>
      <c r="AW486">
        <v>2</v>
      </c>
      <c r="AX486">
        <v>85061559</v>
      </c>
      <c r="AY486">
        <v>1</v>
      </c>
      <c r="AZ486">
        <v>0</v>
      </c>
      <c r="BA486">
        <v>486</v>
      </c>
      <c r="BB486">
        <v>1</v>
      </c>
      <c r="BC486">
        <v>0</v>
      </c>
      <c r="BD486">
        <v>0</v>
      </c>
      <c r="BE486">
        <v>0</v>
      </c>
      <c r="BF486">
        <v>0</v>
      </c>
      <c r="BG486">
        <v>0</v>
      </c>
      <c r="BH486">
        <v>0</v>
      </c>
      <c r="BI486">
        <v>0</v>
      </c>
      <c r="BJ486">
        <v>78.727599999999995</v>
      </c>
      <c r="BK486">
        <v>0</v>
      </c>
      <c r="BL486">
        <v>0</v>
      </c>
      <c r="BM486">
        <v>0</v>
      </c>
      <c r="BN486">
        <v>0</v>
      </c>
      <c r="BO486">
        <v>0</v>
      </c>
      <c r="BP486">
        <v>1</v>
      </c>
      <c r="BQ486">
        <v>78.727599999999995</v>
      </c>
      <c r="BR486">
        <v>0</v>
      </c>
      <c r="BS486">
        <v>0</v>
      </c>
      <c r="BT486">
        <v>0</v>
      </c>
      <c r="BU486">
        <v>0</v>
      </c>
      <c r="BV486">
        <v>0</v>
      </c>
      <c r="BW486">
        <v>1</v>
      </c>
      <c r="CV486">
        <v>0</v>
      </c>
      <c r="CW486">
        <v>0</v>
      </c>
      <c r="CX486">
        <f>ROUND(Y486*Source!I222,7)</f>
        <v>0</v>
      </c>
      <c r="CY486">
        <f t="shared" ref="CY486:CY492" si="176">AA486</f>
        <v>342.85</v>
      </c>
      <c r="CZ486">
        <f t="shared" ref="CZ486:CZ492" si="177">AE486</f>
        <v>253.96</v>
      </c>
      <c r="DA486">
        <f t="shared" ref="DA486:DA492" si="178">AI486</f>
        <v>1.35</v>
      </c>
      <c r="DB486">
        <f t="shared" si="158"/>
        <v>78.73</v>
      </c>
      <c r="DC486">
        <f t="shared" si="159"/>
        <v>0</v>
      </c>
      <c r="DD486" t="s">
        <v>3</v>
      </c>
      <c r="DE486" t="s">
        <v>3</v>
      </c>
      <c r="DF486">
        <f t="shared" ref="DF486:DF491" si="179">ROUND(ROUND(AE486*AI486,2)*CX486,2)</f>
        <v>0</v>
      </c>
      <c r="DG486">
        <f t="shared" ref="DG486:DG494" si="180">ROUND(ROUND(AF486,2)*CX486,2)</f>
        <v>0</v>
      </c>
      <c r="DH486">
        <f t="shared" si="160"/>
        <v>0</v>
      </c>
      <c r="DI486">
        <f t="shared" si="161"/>
        <v>0</v>
      </c>
      <c r="DJ486">
        <f t="shared" ref="DJ486:DJ492" si="181">DF486</f>
        <v>0</v>
      </c>
      <c r="DK486">
        <v>0</v>
      </c>
      <c r="DL486" t="s">
        <v>3</v>
      </c>
      <c r="DM486">
        <v>0</v>
      </c>
      <c r="DN486" t="s">
        <v>3</v>
      </c>
      <c r="DO486">
        <v>0</v>
      </c>
    </row>
    <row r="487" spans="1:119" x14ac:dyDescent="0.2">
      <c r="A487">
        <f>ROW(Source!A222)</f>
        <v>222</v>
      </c>
      <c r="B487">
        <v>85057623</v>
      </c>
      <c r="C487">
        <v>85061537</v>
      </c>
      <c r="D487">
        <v>77379558</v>
      </c>
      <c r="E487">
        <v>1</v>
      </c>
      <c r="F487">
        <v>1</v>
      </c>
      <c r="G487">
        <v>1</v>
      </c>
      <c r="H487">
        <v>3</v>
      </c>
      <c r="I487" t="s">
        <v>84</v>
      </c>
      <c r="J487" t="s">
        <v>87</v>
      </c>
      <c r="K487" t="s">
        <v>85</v>
      </c>
      <c r="L487">
        <v>1346</v>
      </c>
      <c r="N487">
        <v>1009</v>
      </c>
      <c r="O487" t="s">
        <v>86</v>
      </c>
      <c r="P487" t="s">
        <v>86</v>
      </c>
      <c r="Q487">
        <v>1</v>
      </c>
      <c r="W487">
        <v>0</v>
      </c>
      <c r="X487">
        <v>1181962216</v>
      </c>
      <c r="Y487">
        <f t="shared" si="157"/>
        <v>2.88</v>
      </c>
      <c r="AA487">
        <v>188.92</v>
      </c>
      <c r="AB487">
        <v>0</v>
      </c>
      <c r="AC487">
        <v>0</v>
      </c>
      <c r="AD487">
        <v>0</v>
      </c>
      <c r="AE487">
        <v>174.93</v>
      </c>
      <c r="AF487">
        <v>0</v>
      </c>
      <c r="AG487">
        <v>0</v>
      </c>
      <c r="AH487">
        <v>0</v>
      </c>
      <c r="AI487">
        <v>1.08</v>
      </c>
      <c r="AJ487">
        <v>1</v>
      </c>
      <c r="AK487">
        <v>1</v>
      </c>
      <c r="AL487">
        <v>1</v>
      </c>
      <c r="AM487">
        <v>2</v>
      </c>
      <c r="AN487">
        <v>0</v>
      </c>
      <c r="AO487">
        <v>0</v>
      </c>
      <c r="AP487">
        <v>1</v>
      </c>
      <c r="AQ487">
        <v>1</v>
      </c>
      <c r="AR487">
        <v>0</v>
      </c>
      <c r="AS487" t="s">
        <v>3</v>
      </c>
      <c r="AT487">
        <v>2.88</v>
      </c>
      <c r="AU487" t="s">
        <v>3</v>
      </c>
      <c r="AV487">
        <v>0</v>
      </c>
      <c r="AW487">
        <v>2</v>
      </c>
      <c r="AX487">
        <v>85061560</v>
      </c>
      <c r="AY487">
        <v>1</v>
      </c>
      <c r="AZ487">
        <v>0</v>
      </c>
      <c r="BA487">
        <v>487</v>
      </c>
      <c r="BB487">
        <v>1</v>
      </c>
      <c r="BC487">
        <v>0</v>
      </c>
      <c r="BD487">
        <v>0</v>
      </c>
      <c r="BE487">
        <v>0</v>
      </c>
      <c r="BF487">
        <v>0</v>
      </c>
      <c r="BG487">
        <v>0</v>
      </c>
      <c r="BH487">
        <v>0</v>
      </c>
      <c r="BI487">
        <v>0</v>
      </c>
      <c r="BJ487">
        <v>503.79840000000002</v>
      </c>
      <c r="BK487">
        <v>0</v>
      </c>
      <c r="BL487">
        <v>0</v>
      </c>
      <c r="BM487">
        <v>0</v>
      </c>
      <c r="BN487">
        <v>0</v>
      </c>
      <c r="BO487">
        <v>0</v>
      </c>
      <c r="BP487">
        <v>1</v>
      </c>
      <c r="BQ487">
        <v>503.79840000000002</v>
      </c>
      <c r="BR487">
        <v>0</v>
      </c>
      <c r="BS487">
        <v>0</v>
      </c>
      <c r="BT487">
        <v>0</v>
      </c>
      <c r="BU487">
        <v>0</v>
      </c>
      <c r="BV487">
        <v>0</v>
      </c>
      <c r="BW487">
        <v>1</v>
      </c>
      <c r="CV487">
        <v>0</v>
      </c>
      <c r="CW487">
        <v>0</v>
      </c>
      <c r="CX487">
        <f>ROUND(Y487*Source!I222,7)</f>
        <v>0</v>
      </c>
      <c r="CY487">
        <f t="shared" si="176"/>
        <v>188.92</v>
      </c>
      <c r="CZ487">
        <f t="shared" si="177"/>
        <v>174.93</v>
      </c>
      <c r="DA487">
        <f t="shared" si="178"/>
        <v>1.08</v>
      </c>
      <c r="DB487">
        <f t="shared" si="158"/>
        <v>503.8</v>
      </c>
      <c r="DC487">
        <f t="shared" si="159"/>
        <v>0</v>
      </c>
      <c r="DD487" t="s">
        <v>3</v>
      </c>
      <c r="DE487" t="s">
        <v>3</v>
      </c>
      <c r="DF487">
        <f t="shared" si="179"/>
        <v>0</v>
      </c>
      <c r="DG487">
        <f t="shared" si="180"/>
        <v>0</v>
      </c>
      <c r="DH487">
        <f t="shared" si="160"/>
        <v>0</v>
      </c>
      <c r="DI487">
        <f t="shared" si="161"/>
        <v>0</v>
      </c>
      <c r="DJ487">
        <f t="shared" si="181"/>
        <v>0</v>
      </c>
      <c r="DK487">
        <v>0</v>
      </c>
      <c r="DL487" t="s">
        <v>3</v>
      </c>
      <c r="DM487">
        <v>0</v>
      </c>
      <c r="DN487" t="s">
        <v>3</v>
      </c>
      <c r="DO487">
        <v>0</v>
      </c>
    </row>
    <row r="488" spans="1:119" x14ac:dyDescent="0.2">
      <c r="A488">
        <f>ROW(Source!A222)</f>
        <v>222</v>
      </c>
      <c r="B488">
        <v>85057623</v>
      </c>
      <c r="C488">
        <v>85061537</v>
      </c>
      <c r="D488">
        <v>77379734</v>
      </c>
      <c r="E488">
        <v>1</v>
      </c>
      <c r="F488">
        <v>1</v>
      </c>
      <c r="G488">
        <v>1</v>
      </c>
      <c r="H488">
        <v>3</v>
      </c>
      <c r="I488" t="s">
        <v>769</v>
      </c>
      <c r="J488" t="s">
        <v>770</v>
      </c>
      <c r="K488" t="s">
        <v>771</v>
      </c>
      <c r="L488">
        <v>1348</v>
      </c>
      <c r="N488">
        <v>1009</v>
      </c>
      <c r="O488" t="s">
        <v>94</v>
      </c>
      <c r="P488" t="s">
        <v>94</v>
      </c>
      <c r="Q488">
        <v>1000</v>
      </c>
      <c r="W488">
        <v>0</v>
      </c>
      <c r="X488">
        <v>-1722949244</v>
      </c>
      <c r="Y488">
        <f t="shared" si="157"/>
        <v>1.2E-4</v>
      </c>
      <c r="AA488">
        <v>252094.32</v>
      </c>
      <c r="AB488">
        <v>0</v>
      </c>
      <c r="AC488">
        <v>0</v>
      </c>
      <c r="AD488">
        <v>0</v>
      </c>
      <c r="AE488">
        <v>195421.95</v>
      </c>
      <c r="AF488">
        <v>0</v>
      </c>
      <c r="AG488">
        <v>0</v>
      </c>
      <c r="AH488">
        <v>0</v>
      </c>
      <c r="AI488">
        <v>1.29</v>
      </c>
      <c r="AJ488">
        <v>1</v>
      </c>
      <c r="AK488">
        <v>1</v>
      </c>
      <c r="AL488">
        <v>1</v>
      </c>
      <c r="AM488">
        <v>2</v>
      </c>
      <c r="AN488">
        <v>0</v>
      </c>
      <c r="AO488">
        <v>0</v>
      </c>
      <c r="AP488">
        <v>1</v>
      </c>
      <c r="AQ488">
        <v>1</v>
      </c>
      <c r="AR488">
        <v>0</v>
      </c>
      <c r="AS488" t="s">
        <v>3</v>
      </c>
      <c r="AT488">
        <v>1.2E-4</v>
      </c>
      <c r="AU488" t="s">
        <v>3</v>
      </c>
      <c r="AV488">
        <v>0</v>
      </c>
      <c r="AW488">
        <v>2</v>
      </c>
      <c r="AX488">
        <v>85061561</v>
      </c>
      <c r="AY488">
        <v>1</v>
      </c>
      <c r="AZ488">
        <v>0</v>
      </c>
      <c r="BA488">
        <v>488</v>
      </c>
      <c r="BB488">
        <v>1</v>
      </c>
      <c r="BC488">
        <v>0</v>
      </c>
      <c r="BD488">
        <v>0</v>
      </c>
      <c r="BE488">
        <v>0</v>
      </c>
      <c r="BF488">
        <v>0</v>
      </c>
      <c r="BG488">
        <v>0</v>
      </c>
      <c r="BH488">
        <v>0</v>
      </c>
      <c r="BI488">
        <v>0</v>
      </c>
      <c r="BJ488">
        <v>23.450634000000001</v>
      </c>
      <c r="BK488">
        <v>0</v>
      </c>
      <c r="BL488">
        <v>0</v>
      </c>
      <c r="BM488">
        <v>0</v>
      </c>
      <c r="BN488">
        <v>0</v>
      </c>
      <c r="BO488">
        <v>0</v>
      </c>
      <c r="BP488">
        <v>1</v>
      </c>
      <c r="BQ488">
        <v>23.450634000000001</v>
      </c>
      <c r="BR488">
        <v>0</v>
      </c>
      <c r="BS488">
        <v>0</v>
      </c>
      <c r="BT488">
        <v>0</v>
      </c>
      <c r="BU488">
        <v>0</v>
      </c>
      <c r="BV488">
        <v>0</v>
      </c>
      <c r="BW488">
        <v>1</v>
      </c>
      <c r="CV488">
        <v>0</v>
      </c>
      <c r="CW488">
        <v>0</v>
      </c>
      <c r="CX488">
        <f>ROUND(Y488*Source!I222,7)</f>
        <v>0</v>
      </c>
      <c r="CY488">
        <f t="shared" si="176"/>
        <v>252094.32</v>
      </c>
      <c r="CZ488">
        <f t="shared" si="177"/>
        <v>195421.95</v>
      </c>
      <c r="DA488">
        <f t="shared" si="178"/>
        <v>1.29</v>
      </c>
      <c r="DB488">
        <f t="shared" si="158"/>
        <v>23.45</v>
      </c>
      <c r="DC488">
        <f t="shared" si="159"/>
        <v>0</v>
      </c>
      <c r="DD488" t="s">
        <v>3</v>
      </c>
      <c r="DE488" t="s">
        <v>3</v>
      </c>
      <c r="DF488">
        <f t="shared" si="179"/>
        <v>0</v>
      </c>
      <c r="DG488">
        <f t="shared" si="180"/>
        <v>0</v>
      </c>
      <c r="DH488">
        <f t="shared" si="160"/>
        <v>0</v>
      </c>
      <c r="DI488">
        <f t="shared" si="161"/>
        <v>0</v>
      </c>
      <c r="DJ488">
        <f t="shared" si="181"/>
        <v>0</v>
      </c>
      <c r="DK488">
        <v>0</v>
      </c>
      <c r="DL488" t="s">
        <v>3</v>
      </c>
      <c r="DM488">
        <v>0</v>
      </c>
      <c r="DN488" t="s">
        <v>3</v>
      </c>
      <c r="DO488">
        <v>0</v>
      </c>
    </row>
    <row r="489" spans="1:119" x14ac:dyDescent="0.2">
      <c r="A489">
        <f>ROW(Source!A222)</f>
        <v>222</v>
      </c>
      <c r="B489">
        <v>85057623</v>
      </c>
      <c r="C489">
        <v>85061537</v>
      </c>
      <c r="D489">
        <v>77388710</v>
      </c>
      <c r="E489">
        <v>1</v>
      </c>
      <c r="F489">
        <v>1</v>
      </c>
      <c r="G489">
        <v>1</v>
      </c>
      <c r="H489">
        <v>3</v>
      </c>
      <c r="I489" t="s">
        <v>772</v>
      </c>
      <c r="J489" t="s">
        <v>773</v>
      </c>
      <c r="K489" t="s">
        <v>774</v>
      </c>
      <c r="L489">
        <v>1348</v>
      </c>
      <c r="N489">
        <v>1009</v>
      </c>
      <c r="O489" t="s">
        <v>94</v>
      </c>
      <c r="P489" t="s">
        <v>94</v>
      </c>
      <c r="Q489">
        <v>1000</v>
      </c>
      <c r="W489">
        <v>0</v>
      </c>
      <c r="X489">
        <v>692705173</v>
      </c>
      <c r="Y489">
        <f t="shared" si="157"/>
        <v>6.0000000000000002E-5</v>
      </c>
      <c r="AA489">
        <v>344819.69</v>
      </c>
      <c r="AB489">
        <v>0</v>
      </c>
      <c r="AC489">
        <v>0</v>
      </c>
      <c r="AD489">
        <v>0</v>
      </c>
      <c r="AE489">
        <v>530491.82999999996</v>
      </c>
      <c r="AF489">
        <v>0</v>
      </c>
      <c r="AG489">
        <v>0</v>
      </c>
      <c r="AH489">
        <v>0</v>
      </c>
      <c r="AI489">
        <v>0.65</v>
      </c>
      <c r="AJ489">
        <v>1</v>
      </c>
      <c r="AK489">
        <v>1</v>
      </c>
      <c r="AL489">
        <v>1</v>
      </c>
      <c r="AM489">
        <v>2</v>
      </c>
      <c r="AN489">
        <v>0</v>
      </c>
      <c r="AO489">
        <v>0</v>
      </c>
      <c r="AP489">
        <v>1</v>
      </c>
      <c r="AQ489">
        <v>1</v>
      </c>
      <c r="AR489">
        <v>0</v>
      </c>
      <c r="AS489" t="s">
        <v>3</v>
      </c>
      <c r="AT489">
        <v>6.0000000000000002E-5</v>
      </c>
      <c r="AU489" t="s">
        <v>3</v>
      </c>
      <c r="AV489">
        <v>0</v>
      </c>
      <c r="AW489">
        <v>2</v>
      </c>
      <c r="AX489">
        <v>85061562</v>
      </c>
      <c r="AY489">
        <v>1</v>
      </c>
      <c r="AZ489">
        <v>0</v>
      </c>
      <c r="BA489">
        <v>489</v>
      </c>
      <c r="BB489">
        <v>1</v>
      </c>
      <c r="BC489">
        <v>0</v>
      </c>
      <c r="BD489">
        <v>0</v>
      </c>
      <c r="BE489">
        <v>0</v>
      </c>
      <c r="BF489">
        <v>0</v>
      </c>
      <c r="BG489">
        <v>0</v>
      </c>
      <c r="BH489">
        <v>0</v>
      </c>
      <c r="BI489">
        <v>0</v>
      </c>
      <c r="BJ489">
        <v>31.829509799999997</v>
      </c>
      <c r="BK489">
        <v>0</v>
      </c>
      <c r="BL489">
        <v>0</v>
      </c>
      <c r="BM489">
        <v>0</v>
      </c>
      <c r="BN489">
        <v>0</v>
      </c>
      <c r="BO489">
        <v>0</v>
      </c>
      <c r="BP489">
        <v>1</v>
      </c>
      <c r="BQ489">
        <v>31.829509799999997</v>
      </c>
      <c r="BR489">
        <v>0</v>
      </c>
      <c r="BS489">
        <v>0</v>
      </c>
      <c r="BT489">
        <v>0</v>
      </c>
      <c r="BU489">
        <v>0</v>
      </c>
      <c r="BV489">
        <v>0</v>
      </c>
      <c r="BW489">
        <v>1</v>
      </c>
      <c r="CV489">
        <v>0</v>
      </c>
      <c r="CW489">
        <v>0</v>
      </c>
      <c r="CX489">
        <f>ROUND(Y489*Source!I222,7)</f>
        <v>0</v>
      </c>
      <c r="CY489">
        <f t="shared" si="176"/>
        <v>344819.69</v>
      </c>
      <c r="CZ489">
        <f t="shared" si="177"/>
        <v>530491.82999999996</v>
      </c>
      <c r="DA489">
        <f t="shared" si="178"/>
        <v>0.65</v>
      </c>
      <c r="DB489">
        <f t="shared" si="158"/>
        <v>31.83</v>
      </c>
      <c r="DC489">
        <f t="shared" si="159"/>
        <v>0</v>
      </c>
      <c r="DD489" t="s">
        <v>3</v>
      </c>
      <c r="DE489" t="s">
        <v>3</v>
      </c>
      <c r="DF489">
        <f t="shared" si="179"/>
        <v>0</v>
      </c>
      <c r="DG489">
        <f t="shared" si="180"/>
        <v>0</v>
      </c>
      <c r="DH489">
        <f t="shared" si="160"/>
        <v>0</v>
      </c>
      <c r="DI489">
        <f t="shared" si="161"/>
        <v>0</v>
      </c>
      <c r="DJ489">
        <f t="shared" si="181"/>
        <v>0</v>
      </c>
      <c r="DK489">
        <v>0</v>
      </c>
      <c r="DL489" t="s">
        <v>3</v>
      </c>
      <c r="DM489">
        <v>0</v>
      </c>
      <c r="DN489" t="s">
        <v>3</v>
      </c>
      <c r="DO489">
        <v>0</v>
      </c>
    </row>
    <row r="490" spans="1:119" x14ac:dyDescent="0.2">
      <c r="A490">
        <f>ROW(Source!A222)</f>
        <v>222</v>
      </c>
      <c r="B490">
        <v>85057623</v>
      </c>
      <c r="C490">
        <v>85061537</v>
      </c>
      <c r="D490">
        <v>77388985</v>
      </c>
      <c r="E490">
        <v>1</v>
      </c>
      <c r="F490">
        <v>1</v>
      </c>
      <c r="G490">
        <v>1</v>
      </c>
      <c r="H490">
        <v>3</v>
      </c>
      <c r="I490" t="s">
        <v>775</v>
      </c>
      <c r="J490" t="s">
        <v>776</v>
      </c>
      <c r="K490" t="s">
        <v>777</v>
      </c>
      <c r="L490">
        <v>1348</v>
      </c>
      <c r="N490">
        <v>1009</v>
      </c>
      <c r="O490" t="s">
        <v>94</v>
      </c>
      <c r="P490" t="s">
        <v>94</v>
      </c>
      <c r="Q490">
        <v>1000</v>
      </c>
      <c r="W490">
        <v>0</v>
      </c>
      <c r="X490">
        <v>1889610346</v>
      </c>
      <c r="Y490">
        <f t="shared" si="157"/>
        <v>3.0000000000000001E-5</v>
      </c>
      <c r="AA490">
        <v>614343.55000000005</v>
      </c>
      <c r="AB490">
        <v>0</v>
      </c>
      <c r="AC490">
        <v>0</v>
      </c>
      <c r="AD490">
        <v>0</v>
      </c>
      <c r="AE490">
        <v>945143.92</v>
      </c>
      <c r="AF490">
        <v>0</v>
      </c>
      <c r="AG490">
        <v>0</v>
      </c>
      <c r="AH490">
        <v>0</v>
      </c>
      <c r="AI490">
        <v>0.65</v>
      </c>
      <c r="AJ490">
        <v>1</v>
      </c>
      <c r="AK490">
        <v>1</v>
      </c>
      <c r="AL490">
        <v>1</v>
      </c>
      <c r="AM490">
        <v>2</v>
      </c>
      <c r="AN490">
        <v>0</v>
      </c>
      <c r="AO490">
        <v>0</v>
      </c>
      <c r="AP490">
        <v>1</v>
      </c>
      <c r="AQ490">
        <v>1</v>
      </c>
      <c r="AR490">
        <v>0</v>
      </c>
      <c r="AS490" t="s">
        <v>3</v>
      </c>
      <c r="AT490">
        <v>3.0000000000000001E-5</v>
      </c>
      <c r="AU490" t="s">
        <v>3</v>
      </c>
      <c r="AV490">
        <v>0</v>
      </c>
      <c r="AW490">
        <v>2</v>
      </c>
      <c r="AX490">
        <v>85061563</v>
      </c>
      <c r="AY490">
        <v>1</v>
      </c>
      <c r="AZ490">
        <v>0</v>
      </c>
      <c r="BA490">
        <v>490</v>
      </c>
      <c r="BB490">
        <v>1</v>
      </c>
      <c r="BC490">
        <v>0</v>
      </c>
      <c r="BD490">
        <v>0</v>
      </c>
      <c r="BE490">
        <v>0</v>
      </c>
      <c r="BF490">
        <v>0</v>
      </c>
      <c r="BG490">
        <v>0</v>
      </c>
      <c r="BH490">
        <v>0</v>
      </c>
      <c r="BI490">
        <v>0</v>
      </c>
      <c r="BJ490">
        <v>28.354317600000002</v>
      </c>
      <c r="BK490">
        <v>0</v>
      </c>
      <c r="BL490">
        <v>0</v>
      </c>
      <c r="BM490">
        <v>0</v>
      </c>
      <c r="BN490">
        <v>0</v>
      </c>
      <c r="BO490">
        <v>0</v>
      </c>
      <c r="BP490">
        <v>1</v>
      </c>
      <c r="BQ490">
        <v>28.354317600000002</v>
      </c>
      <c r="BR490">
        <v>0</v>
      </c>
      <c r="BS490">
        <v>0</v>
      </c>
      <c r="BT490">
        <v>0</v>
      </c>
      <c r="BU490">
        <v>0</v>
      </c>
      <c r="BV490">
        <v>0</v>
      </c>
      <c r="BW490">
        <v>1</v>
      </c>
      <c r="CV490">
        <v>0</v>
      </c>
      <c r="CW490">
        <v>0</v>
      </c>
      <c r="CX490">
        <f>ROUND(Y490*Source!I222,7)</f>
        <v>0</v>
      </c>
      <c r="CY490">
        <f t="shared" si="176"/>
        <v>614343.55000000005</v>
      </c>
      <c r="CZ490">
        <f t="shared" si="177"/>
        <v>945143.92</v>
      </c>
      <c r="DA490">
        <f t="shared" si="178"/>
        <v>0.65</v>
      </c>
      <c r="DB490">
        <f t="shared" si="158"/>
        <v>28.35</v>
      </c>
      <c r="DC490">
        <f t="shared" si="159"/>
        <v>0</v>
      </c>
      <c r="DD490" t="s">
        <v>3</v>
      </c>
      <c r="DE490" t="s">
        <v>3</v>
      </c>
      <c r="DF490">
        <f t="shared" si="179"/>
        <v>0</v>
      </c>
      <c r="DG490">
        <f t="shared" si="180"/>
        <v>0</v>
      </c>
      <c r="DH490">
        <f t="shared" si="160"/>
        <v>0</v>
      </c>
      <c r="DI490">
        <f t="shared" si="161"/>
        <v>0</v>
      </c>
      <c r="DJ490">
        <f t="shared" si="181"/>
        <v>0</v>
      </c>
      <c r="DK490">
        <v>0</v>
      </c>
      <c r="DL490" t="s">
        <v>3</v>
      </c>
      <c r="DM490">
        <v>0</v>
      </c>
      <c r="DN490" t="s">
        <v>3</v>
      </c>
      <c r="DO490">
        <v>0</v>
      </c>
    </row>
    <row r="491" spans="1:119" x14ac:dyDescent="0.2">
      <c r="A491">
        <f>ROW(Source!A222)</f>
        <v>222</v>
      </c>
      <c r="B491">
        <v>85057623</v>
      </c>
      <c r="C491">
        <v>85061537</v>
      </c>
      <c r="D491">
        <v>77397226</v>
      </c>
      <c r="E491">
        <v>1</v>
      </c>
      <c r="F491">
        <v>1</v>
      </c>
      <c r="G491">
        <v>1</v>
      </c>
      <c r="H491">
        <v>3</v>
      </c>
      <c r="I491" t="s">
        <v>682</v>
      </c>
      <c r="J491" t="s">
        <v>683</v>
      </c>
      <c r="K491" t="s">
        <v>684</v>
      </c>
      <c r="L491">
        <v>1346</v>
      </c>
      <c r="N491">
        <v>1009</v>
      </c>
      <c r="O491" t="s">
        <v>86</v>
      </c>
      <c r="P491" t="s">
        <v>86</v>
      </c>
      <c r="Q491">
        <v>1</v>
      </c>
      <c r="W491">
        <v>0</v>
      </c>
      <c r="X491">
        <v>790403873</v>
      </c>
      <c r="Y491">
        <f t="shared" si="157"/>
        <v>1.74</v>
      </c>
      <c r="AA491">
        <v>115.03</v>
      </c>
      <c r="AB491">
        <v>0</v>
      </c>
      <c r="AC491">
        <v>0</v>
      </c>
      <c r="AD491">
        <v>0</v>
      </c>
      <c r="AE491">
        <v>79.88</v>
      </c>
      <c r="AF491">
        <v>0</v>
      </c>
      <c r="AG491">
        <v>0</v>
      </c>
      <c r="AH491">
        <v>0</v>
      </c>
      <c r="AI491">
        <v>1.44</v>
      </c>
      <c r="AJ491">
        <v>1</v>
      </c>
      <c r="AK491">
        <v>1</v>
      </c>
      <c r="AL491">
        <v>1</v>
      </c>
      <c r="AM491">
        <v>2</v>
      </c>
      <c r="AN491">
        <v>0</v>
      </c>
      <c r="AO491">
        <v>0</v>
      </c>
      <c r="AP491">
        <v>1</v>
      </c>
      <c r="AQ491">
        <v>1</v>
      </c>
      <c r="AR491">
        <v>0</v>
      </c>
      <c r="AS491" t="s">
        <v>3</v>
      </c>
      <c r="AT491">
        <v>1.74</v>
      </c>
      <c r="AU491" t="s">
        <v>3</v>
      </c>
      <c r="AV491">
        <v>0</v>
      </c>
      <c r="AW491">
        <v>2</v>
      </c>
      <c r="AX491">
        <v>85061564</v>
      </c>
      <c r="AY491">
        <v>1</v>
      </c>
      <c r="AZ491">
        <v>0</v>
      </c>
      <c r="BA491">
        <v>491</v>
      </c>
      <c r="BB491">
        <v>1</v>
      </c>
      <c r="BC491">
        <v>0</v>
      </c>
      <c r="BD491">
        <v>0</v>
      </c>
      <c r="BE491">
        <v>0</v>
      </c>
      <c r="BF491">
        <v>0</v>
      </c>
      <c r="BG491">
        <v>0</v>
      </c>
      <c r="BH491">
        <v>0</v>
      </c>
      <c r="BI491">
        <v>0</v>
      </c>
      <c r="BJ491">
        <v>138.99119999999999</v>
      </c>
      <c r="BK491">
        <v>0</v>
      </c>
      <c r="BL491">
        <v>0</v>
      </c>
      <c r="BM491">
        <v>0</v>
      </c>
      <c r="BN491">
        <v>0</v>
      </c>
      <c r="BO491">
        <v>0</v>
      </c>
      <c r="BP491">
        <v>1</v>
      </c>
      <c r="BQ491">
        <v>138.99119999999999</v>
      </c>
      <c r="BR491">
        <v>0</v>
      </c>
      <c r="BS491">
        <v>0</v>
      </c>
      <c r="BT491">
        <v>0</v>
      </c>
      <c r="BU491">
        <v>0</v>
      </c>
      <c r="BV491">
        <v>0</v>
      </c>
      <c r="BW491">
        <v>1</v>
      </c>
      <c r="CV491">
        <v>0</v>
      </c>
      <c r="CW491">
        <v>0</v>
      </c>
      <c r="CX491">
        <f>ROUND(Y491*Source!I222,7)</f>
        <v>0</v>
      </c>
      <c r="CY491">
        <f t="shared" si="176"/>
        <v>115.03</v>
      </c>
      <c r="CZ491">
        <f t="shared" si="177"/>
        <v>79.88</v>
      </c>
      <c r="DA491">
        <f t="shared" si="178"/>
        <v>1.44</v>
      </c>
      <c r="DB491">
        <f t="shared" si="158"/>
        <v>138.99</v>
      </c>
      <c r="DC491">
        <f t="shared" si="159"/>
        <v>0</v>
      </c>
      <c r="DD491" t="s">
        <v>3</v>
      </c>
      <c r="DE491" t="s">
        <v>3</v>
      </c>
      <c r="DF491">
        <f t="shared" si="179"/>
        <v>0</v>
      </c>
      <c r="DG491">
        <f t="shared" si="180"/>
        <v>0</v>
      </c>
      <c r="DH491">
        <f t="shared" si="160"/>
        <v>0</v>
      </c>
      <c r="DI491">
        <f t="shared" si="161"/>
        <v>0</v>
      </c>
      <c r="DJ491">
        <f t="shared" si="181"/>
        <v>0</v>
      </c>
      <c r="DK491">
        <v>0</v>
      </c>
      <c r="DL491" t="s">
        <v>3</v>
      </c>
      <c r="DM491">
        <v>0</v>
      </c>
      <c r="DN491" t="s">
        <v>3</v>
      </c>
      <c r="DO491">
        <v>0</v>
      </c>
    </row>
    <row r="492" spans="1:119" x14ac:dyDescent="0.2">
      <c r="A492">
        <f>ROW(Source!A222)</f>
        <v>222</v>
      </c>
      <c r="B492">
        <v>85057623</v>
      </c>
      <c r="C492">
        <v>85061537</v>
      </c>
      <c r="D492">
        <v>77312233</v>
      </c>
      <c r="E492">
        <v>114</v>
      </c>
      <c r="F492">
        <v>1</v>
      </c>
      <c r="G492">
        <v>1</v>
      </c>
      <c r="H492">
        <v>3</v>
      </c>
      <c r="I492" t="s">
        <v>150</v>
      </c>
      <c r="J492" t="s">
        <v>3</v>
      </c>
      <c r="K492" t="s">
        <v>151</v>
      </c>
      <c r="L492">
        <v>3277935</v>
      </c>
      <c r="N492">
        <v>1013</v>
      </c>
      <c r="O492" t="s">
        <v>152</v>
      </c>
      <c r="P492" t="s">
        <v>152</v>
      </c>
      <c r="Q492">
        <v>1</v>
      </c>
      <c r="W492">
        <v>0</v>
      </c>
      <c r="X492">
        <v>274903907</v>
      </c>
      <c r="Y492">
        <f t="shared" si="157"/>
        <v>2</v>
      </c>
      <c r="AA492">
        <v>0</v>
      </c>
      <c r="AB492">
        <v>0</v>
      </c>
      <c r="AC492">
        <v>0</v>
      </c>
      <c r="AD492">
        <v>0</v>
      </c>
      <c r="AE492">
        <v>0</v>
      </c>
      <c r="AF492">
        <v>0</v>
      </c>
      <c r="AG492">
        <v>0</v>
      </c>
      <c r="AH492">
        <v>0</v>
      </c>
      <c r="AI492">
        <v>1</v>
      </c>
      <c r="AJ492">
        <v>1</v>
      </c>
      <c r="AK492">
        <v>1</v>
      </c>
      <c r="AL492">
        <v>1</v>
      </c>
      <c r="AM492">
        <v>-2</v>
      </c>
      <c r="AN492">
        <v>0</v>
      </c>
      <c r="AO492">
        <v>0</v>
      </c>
      <c r="AP492">
        <v>0</v>
      </c>
      <c r="AQ492">
        <v>0</v>
      </c>
      <c r="AR492">
        <v>0</v>
      </c>
      <c r="AS492" t="s">
        <v>3</v>
      </c>
      <c r="AT492">
        <v>2</v>
      </c>
      <c r="AU492" t="s">
        <v>3</v>
      </c>
      <c r="AV492">
        <v>0</v>
      </c>
      <c r="AW492">
        <v>2</v>
      </c>
      <c r="AX492">
        <v>85061565</v>
      </c>
      <c r="AY492">
        <v>1</v>
      </c>
      <c r="AZ492">
        <v>0</v>
      </c>
      <c r="BA492">
        <v>492</v>
      </c>
      <c r="BB492">
        <v>0</v>
      </c>
      <c r="BC492">
        <v>0</v>
      </c>
      <c r="BD492">
        <v>0</v>
      </c>
      <c r="BE492">
        <v>0</v>
      </c>
      <c r="BF492">
        <v>0</v>
      </c>
      <c r="BG492">
        <v>0</v>
      </c>
      <c r="BH492">
        <v>0</v>
      </c>
      <c r="BI492">
        <v>0</v>
      </c>
      <c r="BJ492">
        <v>0</v>
      </c>
      <c r="BK492">
        <v>0</v>
      </c>
      <c r="BL492">
        <v>0</v>
      </c>
      <c r="BM492">
        <v>0</v>
      </c>
      <c r="BN492">
        <v>0</v>
      </c>
      <c r="BO492">
        <v>0</v>
      </c>
      <c r="BP492">
        <v>0</v>
      </c>
      <c r="BQ492">
        <v>0</v>
      </c>
      <c r="BR492">
        <v>0</v>
      </c>
      <c r="BS492">
        <v>0</v>
      </c>
      <c r="BT492">
        <v>0</v>
      </c>
      <c r="BU492">
        <v>0</v>
      </c>
      <c r="BV492">
        <v>0</v>
      </c>
      <c r="BW492">
        <v>0</v>
      </c>
      <c r="CV492">
        <v>0</v>
      </c>
      <c r="CW492">
        <v>0</v>
      </c>
      <c r="CX492">
        <f>ROUND(Y492*Source!I222,7)</f>
        <v>0</v>
      </c>
      <c r="CY492">
        <f t="shared" si="176"/>
        <v>0</v>
      </c>
      <c r="CZ492">
        <f t="shared" si="177"/>
        <v>0</v>
      </c>
      <c r="DA492">
        <f t="shared" si="178"/>
        <v>1</v>
      </c>
      <c r="DB492">
        <f t="shared" si="158"/>
        <v>0</v>
      </c>
      <c r="DC492">
        <f t="shared" si="159"/>
        <v>0</v>
      </c>
      <c r="DD492" t="s">
        <v>3</v>
      </c>
      <c r="DE492" t="s">
        <v>3</v>
      </c>
      <c r="DF492">
        <f t="shared" ref="DF492:DF500" si="182">ROUND(ROUND(AE492,2)*CX492,2)</f>
        <v>0</v>
      </c>
      <c r="DG492">
        <f t="shared" si="180"/>
        <v>0</v>
      </c>
      <c r="DH492">
        <f t="shared" si="160"/>
        <v>0</v>
      </c>
      <c r="DI492">
        <f t="shared" si="161"/>
        <v>0</v>
      </c>
      <c r="DJ492">
        <f t="shared" si="181"/>
        <v>0</v>
      </c>
      <c r="DK492">
        <v>0</v>
      </c>
      <c r="DL492" t="s">
        <v>3</v>
      </c>
      <c r="DM492">
        <v>0</v>
      </c>
      <c r="DN492" t="s">
        <v>3</v>
      </c>
      <c r="DO492">
        <v>0</v>
      </c>
    </row>
    <row r="493" spans="1:119" x14ac:dyDescent="0.2">
      <c r="A493">
        <f>ROW(Source!A226)</f>
        <v>226</v>
      </c>
      <c r="B493">
        <v>85057682</v>
      </c>
      <c r="C493">
        <v>85061568</v>
      </c>
      <c r="D493">
        <v>77306380</v>
      </c>
      <c r="E493">
        <v>114</v>
      </c>
      <c r="F493">
        <v>1</v>
      </c>
      <c r="G493">
        <v>1</v>
      </c>
      <c r="H493">
        <v>1</v>
      </c>
      <c r="I493" t="s">
        <v>724</v>
      </c>
      <c r="J493" t="s">
        <v>3</v>
      </c>
      <c r="K493" t="s">
        <v>725</v>
      </c>
      <c r="L493">
        <v>1191</v>
      </c>
      <c r="N493">
        <v>1013</v>
      </c>
      <c r="O493" t="s">
        <v>593</v>
      </c>
      <c r="P493" t="s">
        <v>593</v>
      </c>
      <c r="Q493">
        <v>1</v>
      </c>
      <c r="W493">
        <v>0</v>
      </c>
      <c r="X493">
        <v>1522950421</v>
      </c>
      <c r="Y493">
        <f t="shared" si="157"/>
        <v>103</v>
      </c>
      <c r="AA493">
        <v>0</v>
      </c>
      <c r="AB493">
        <v>0</v>
      </c>
      <c r="AC493">
        <v>0</v>
      </c>
      <c r="AD493">
        <v>836.02</v>
      </c>
      <c r="AE493">
        <v>0</v>
      </c>
      <c r="AF493">
        <v>0</v>
      </c>
      <c r="AG493">
        <v>0</v>
      </c>
      <c r="AH493">
        <v>836.02</v>
      </c>
      <c r="AI493">
        <v>1</v>
      </c>
      <c r="AJ493">
        <v>1</v>
      </c>
      <c r="AK493">
        <v>1</v>
      </c>
      <c r="AL493">
        <v>1</v>
      </c>
      <c r="AM493">
        <v>-2</v>
      </c>
      <c r="AN493">
        <v>0</v>
      </c>
      <c r="AO493">
        <v>0</v>
      </c>
      <c r="AP493">
        <v>1</v>
      </c>
      <c r="AQ493">
        <v>1</v>
      </c>
      <c r="AR493">
        <v>0</v>
      </c>
      <c r="AS493" t="s">
        <v>3</v>
      </c>
      <c r="AT493">
        <v>103</v>
      </c>
      <c r="AU493" t="s">
        <v>3</v>
      </c>
      <c r="AV493">
        <v>1</v>
      </c>
      <c r="AW493">
        <v>2</v>
      </c>
      <c r="AX493">
        <v>85061582</v>
      </c>
      <c r="AY493">
        <v>2</v>
      </c>
      <c r="AZ493">
        <v>131072</v>
      </c>
      <c r="BA493">
        <v>493</v>
      </c>
      <c r="BB493">
        <v>1</v>
      </c>
      <c r="BC493">
        <v>0</v>
      </c>
      <c r="BD493">
        <v>0</v>
      </c>
      <c r="BE493">
        <v>0</v>
      </c>
      <c r="BF493">
        <v>0</v>
      </c>
      <c r="BG493">
        <v>0</v>
      </c>
      <c r="BH493">
        <v>0</v>
      </c>
      <c r="BI493">
        <v>0</v>
      </c>
      <c r="BJ493">
        <v>0</v>
      </c>
      <c r="BK493">
        <v>0</v>
      </c>
      <c r="BL493">
        <v>0</v>
      </c>
      <c r="BM493">
        <v>86110.06</v>
      </c>
      <c r="BN493">
        <v>103</v>
      </c>
      <c r="BO493">
        <v>0</v>
      </c>
      <c r="BP493">
        <v>1</v>
      </c>
      <c r="BQ493">
        <v>0</v>
      </c>
      <c r="BR493">
        <v>0</v>
      </c>
      <c r="BS493">
        <v>0</v>
      </c>
      <c r="BT493">
        <v>86110.06</v>
      </c>
      <c r="BU493">
        <v>103</v>
      </c>
      <c r="BV493">
        <v>0</v>
      </c>
      <c r="BW493">
        <v>1</v>
      </c>
      <c r="CU493">
        <f>ROUND(AT493*Source!I226*AH493*AL493,2)</f>
        <v>0</v>
      </c>
      <c r="CV493">
        <f>ROUND(Y493*Source!I226,7)</f>
        <v>0</v>
      </c>
      <c r="CW493">
        <v>0</v>
      </c>
      <c r="CX493">
        <f>ROUND(Y493*Source!I226,7)</f>
        <v>0</v>
      </c>
      <c r="CY493">
        <f>AD493</f>
        <v>836.02</v>
      </c>
      <c r="CZ493">
        <f>AH493</f>
        <v>836.02</v>
      </c>
      <c r="DA493">
        <f>AL493</f>
        <v>1</v>
      </c>
      <c r="DB493">
        <f t="shared" si="158"/>
        <v>86110.06</v>
      </c>
      <c r="DC493">
        <f t="shared" si="159"/>
        <v>0</v>
      </c>
      <c r="DD493" t="s">
        <v>3</v>
      </c>
      <c r="DE493" t="s">
        <v>3</v>
      </c>
      <c r="DF493">
        <f t="shared" si="182"/>
        <v>0</v>
      </c>
      <c r="DG493">
        <f t="shared" si="180"/>
        <v>0</v>
      </c>
      <c r="DH493">
        <f t="shared" si="160"/>
        <v>0</v>
      </c>
      <c r="DI493">
        <f t="shared" si="161"/>
        <v>0</v>
      </c>
      <c r="DJ493">
        <f>DI493</f>
        <v>0</v>
      </c>
      <c r="DK493">
        <v>1</v>
      </c>
      <c r="DL493" t="s">
        <v>3</v>
      </c>
      <c r="DM493">
        <v>0</v>
      </c>
      <c r="DN493" t="s">
        <v>3</v>
      </c>
      <c r="DO493">
        <v>0</v>
      </c>
    </row>
    <row r="494" spans="1:119" x14ac:dyDescent="0.2">
      <c r="A494">
        <f>ROW(Source!A226)</f>
        <v>226</v>
      </c>
      <c r="B494">
        <v>85057682</v>
      </c>
      <c r="C494">
        <v>85061568</v>
      </c>
      <c r="D494">
        <v>77306545</v>
      </c>
      <c r="E494">
        <v>114</v>
      </c>
      <c r="F494">
        <v>1</v>
      </c>
      <c r="G494">
        <v>1</v>
      </c>
      <c r="H494">
        <v>1</v>
      </c>
      <c r="I494" t="s">
        <v>601</v>
      </c>
      <c r="J494" t="s">
        <v>3</v>
      </c>
      <c r="K494" t="s">
        <v>602</v>
      </c>
      <c r="L494">
        <v>1191</v>
      </c>
      <c r="N494">
        <v>1013</v>
      </c>
      <c r="O494" t="s">
        <v>593</v>
      </c>
      <c r="P494" t="s">
        <v>593</v>
      </c>
      <c r="Q494">
        <v>1</v>
      </c>
      <c r="W494">
        <v>0</v>
      </c>
      <c r="X494">
        <v>-1417349443</v>
      </c>
      <c r="Y494">
        <f t="shared" si="157"/>
        <v>20.65</v>
      </c>
      <c r="AA494">
        <v>0</v>
      </c>
      <c r="AB494">
        <v>0</v>
      </c>
      <c r="AC494">
        <v>0</v>
      </c>
      <c r="AD494">
        <v>0</v>
      </c>
      <c r="AE494">
        <v>0</v>
      </c>
      <c r="AF494">
        <v>0</v>
      </c>
      <c r="AG494">
        <v>0</v>
      </c>
      <c r="AH494">
        <v>0</v>
      </c>
      <c r="AI494">
        <v>1</v>
      </c>
      <c r="AJ494">
        <v>1</v>
      </c>
      <c r="AK494">
        <v>1</v>
      </c>
      <c r="AL494">
        <v>1</v>
      </c>
      <c r="AM494">
        <v>-2</v>
      </c>
      <c r="AN494">
        <v>0</v>
      </c>
      <c r="AO494">
        <v>0</v>
      </c>
      <c r="AP494">
        <v>1</v>
      </c>
      <c r="AQ494">
        <v>1</v>
      </c>
      <c r="AR494">
        <v>0</v>
      </c>
      <c r="AS494" t="s">
        <v>3</v>
      </c>
      <c r="AT494">
        <v>20.65</v>
      </c>
      <c r="AU494" t="s">
        <v>3</v>
      </c>
      <c r="AV494">
        <v>2</v>
      </c>
      <c r="AW494">
        <v>2</v>
      </c>
      <c r="AX494">
        <v>85061583</v>
      </c>
      <c r="AY494">
        <v>1</v>
      </c>
      <c r="AZ494">
        <v>0</v>
      </c>
      <c r="BA494">
        <v>494</v>
      </c>
      <c r="BB494">
        <v>1</v>
      </c>
      <c r="BC494">
        <v>0</v>
      </c>
      <c r="BD494">
        <v>0</v>
      </c>
      <c r="BE494">
        <v>0</v>
      </c>
      <c r="BF494">
        <v>0</v>
      </c>
      <c r="BG494">
        <v>0</v>
      </c>
      <c r="BH494">
        <v>0</v>
      </c>
      <c r="BI494">
        <v>0</v>
      </c>
      <c r="BJ494">
        <v>0</v>
      </c>
      <c r="BK494">
        <v>0</v>
      </c>
      <c r="BL494">
        <v>0</v>
      </c>
      <c r="BM494">
        <v>0</v>
      </c>
      <c r="BN494">
        <v>0</v>
      </c>
      <c r="BO494">
        <v>0</v>
      </c>
      <c r="BP494">
        <v>0</v>
      </c>
      <c r="BQ494">
        <v>0</v>
      </c>
      <c r="BR494">
        <v>0</v>
      </c>
      <c r="BS494">
        <v>0</v>
      </c>
      <c r="BT494">
        <v>0</v>
      </c>
      <c r="BU494">
        <v>0</v>
      </c>
      <c r="BV494">
        <v>0</v>
      </c>
      <c r="BW494">
        <v>0</v>
      </c>
      <c r="CV494">
        <v>0</v>
      </c>
      <c r="CW494">
        <v>0</v>
      </c>
      <c r="CX494">
        <f>ROUND(Y494*Source!I226,7)</f>
        <v>0</v>
      </c>
      <c r="CY494">
        <f>AD494</f>
        <v>0</v>
      </c>
      <c r="CZ494">
        <f>AH494</f>
        <v>0</v>
      </c>
      <c r="DA494">
        <f>AL494</f>
        <v>1</v>
      </c>
      <c r="DB494">
        <f t="shared" si="158"/>
        <v>0</v>
      </c>
      <c r="DC494">
        <f t="shared" si="159"/>
        <v>0</v>
      </c>
      <c r="DD494" t="s">
        <v>3</v>
      </c>
      <c r="DE494" t="s">
        <v>3</v>
      </c>
      <c r="DF494">
        <f t="shared" si="182"/>
        <v>0</v>
      </c>
      <c r="DG494">
        <f t="shared" si="180"/>
        <v>0</v>
      </c>
      <c r="DH494">
        <f t="shared" si="160"/>
        <v>0</v>
      </c>
      <c r="DI494">
        <f t="shared" si="161"/>
        <v>0</v>
      </c>
      <c r="DJ494">
        <f>DI494</f>
        <v>0</v>
      </c>
      <c r="DK494">
        <v>0</v>
      </c>
      <c r="DL494" t="s">
        <v>3</v>
      </c>
      <c r="DM494">
        <v>0</v>
      </c>
      <c r="DN494" t="s">
        <v>3</v>
      </c>
      <c r="DO494">
        <v>0</v>
      </c>
    </row>
    <row r="495" spans="1:119" x14ac:dyDescent="0.2">
      <c r="A495">
        <f>ROW(Source!A226)</f>
        <v>226</v>
      </c>
      <c r="B495">
        <v>85057682</v>
      </c>
      <c r="C495">
        <v>85061568</v>
      </c>
      <c r="D495">
        <v>77430971</v>
      </c>
      <c r="E495">
        <v>1</v>
      </c>
      <c r="F495">
        <v>1</v>
      </c>
      <c r="G495">
        <v>1</v>
      </c>
      <c r="H495">
        <v>2</v>
      </c>
      <c r="I495" t="s">
        <v>778</v>
      </c>
      <c r="J495" t="s">
        <v>779</v>
      </c>
      <c r="K495" t="s">
        <v>780</v>
      </c>
      <c r="L495">
        <v>1368</v>
      </c>
      <c r="N495">
        <v>1011</v>
      </c>
      <c r="O495" t="s">
        <v>606</v>
      </c>
      <c r="P495" t="s">
        <v>606</v>
      </c>
      <c r="Q495">
        <v>1</v>
      </c>
      <c r="W495">
        <v>0</v>
      </c>
      <c r="X495">
        <v>-1825891408</v>
      </c>
      <c r="Y495">
        <f t="shared" si="157"/>
        <v>7.83</v>
      </c>
      <c r="AA495">
        <v>0</v>
      </c>
      <c r="AB495">
        <v>2314.71</v>
      </c>
      <c r="AC495">
        <v>932.95</v>
      </c>
      <c r="AD495">
        <v>0</v>
      </c>
      <c r="AE495">
        <v>0</v>
      </c>
      <c r="AF495">
        <v>1689.57</v>
      </c>
      <c r="AG495">
        <v>932.95</v>
      </c>
      <c r="AH495">
        <v>0</v>
      </c>
      <c r="AI495">
        <v>1</v>
      </c>
      <c r="AJ495">
        <v>1.37</v>
      </c>
      <c r="AK495">
        <v>1</v>
      </c>
      <c r="AL495">
        <v>1</v>
      </c>
      <c r="AM495">
        <v>2</v>
      </c>
      <c r="AN495">
        <v>0</v>
      </c>
      <c r="AO495">
        <v>0</v>
      </c>
      <c r="AP495">
        <v>1</v>
      </c>
      <c r="AQ495">
        <v>1</v>
      </c>
      <c r="AR495">
        <v>0</v>
      </c>
      <c r="AS495" t="s">
        <v>3</v>
      </c>
      <c r="AT495">
        <v>7.83</v>
      </c>
      <c r="AU495" t="s">
        <v>3</v>
      </c>
      <c r="AV495">
        <v>1</v>
      </c>
      <c r="AW495">
        <v>2</v>
      </c>
      <c r="AX495">
        <v>85061584</v>
      </c>
      <c r="AY495">
        <v>2</v>
      </c>
      <c r="AZ495">
        <v>65536</v>
      </c>
      <c r="BA495">
        <v>495</v>
      </c>
      <c r="BB495">
        <v>1</v>
      </c>
      <c r="BC495">
        <v>0</v>
      </c>
      <c r="BD495">
        <v>0</v>
      </c>
      <c r="BE495">
        <v>0</v>
      </c>
      <c r="BF495">
        <v>0</v>
      </c>
      <c r="BG495">
        <v>0</v>
      </c>
      <c r="BH495">
        <v>0</v>
      </c>
      <c r="BI495">
        <v>0</v>
      </c>
      <c r="BJ495">
        <v>0</v>
      </c>
      <c r="BK495">
        <v>13229.3331</v>
      </c>
      <c r="BL495">
        <v>7304.9985000000006</v>
      </c>
      <c r="BM495">
        <v>0</v>
      </c>
      <c r="BN495">
        <v>0</v>
      </c>
      <c r="BO495">
        <v>7.83</v>
      </c>
      <c r="BP495">
        <v>1</v>
      </c>
      <c r="BQ495">
        <v>0</v>
      </c>
      <c r="BR495">
        <v>13229.3331</v>
      </c>
      <c r="BS495">
        <v>7304.9985000000006</v>
      </c>
      <c r="BT495">
        <v>0</v>
      </c>
      <c r="BU495">
        <v>0</v>
      </c>
      <c r="BV495">
        <v>7.83</v>
      </c>
      <c r="BW495">
        <v>1</v>
      </c>
      <c r="CV495">
        <v>0</v>
      </c>
      <c r="CW495">
        <f>ROUND(Y495*Source!I226*DO495,7)</f>
        <v>0</v>
      </c>
      <c r="CX495">
        <f>ROUND(Y495*Source!I226,7)</f>
        <v>0</v>
      </c>
      <c r="CY495">
        <f t="shared" ref="CY495:CY500" si="183">AB495</f>
        <v>2314.71</v>
      </c>
      <c r="CZ495">
        <f t="shared" ref="CZ495:CZ500" si="184">AF495</f>
        <v>1689.57</v>
      </c>
      <c r="DA495">
        <f t="shared" ref="DA495:DA500" si="185">AJ495</f>
        <v>1.37</v>
      </c>
      <c r="DB495">
        <f t="shared" si="158"/>
        <v>13229.33</v>
      </c>
      <c r="DC495">
        <f t="shared" si="159"/>
        <v>7305</v>
      </c>
      <c r="DD495" t="s">
        <v>3</v>
      </c>
      <c r="DE495" t="s">
        <v>3</v>
      </c>
      <c r="DF495">
        <f t="shared" si="182"/>
        <v>0</v>
      </c>
      <c r="DG495">
        <f>ROUND(ROUND(AF495*AJ495,2)*CX495,2)</f>
        <v>0</v>
      </c>
      <c r="DH495">
        <f t="shared" si="160"/>
        <v>0</v>
      </c>
      <c r="DI495">
        <f t="shared" si="161"/>
        <v>0</v>
      </c>
      <c r="DJ495">
        <f t="shared" ref="DJ495:DJ500" si="186">DG495+DH495</f>
        <v>0</v>
      </c>
      <c r="DK495">
        <v>0</v>
      </c>
      <c r="DL495" t="s">
        <v>616</v>
      </c>
      <c r="DM495">
        <v>5</v>
      </c>
      <c r="DN495" t="s">
        <v>593</v>
      </c>
      <c r="DO495">
        <v>1</v>
      </c>
    </row>
    <row r="496" spans="1:119" x14ac:dyDescent="0.2">
      <c r="A496">
        <f>ROW(Source!A226)</f>
        <v>226</v>
      </c>
      <c r="B496">
        <v>85057682</v>
      </c>
      <c r="C496">
        <v>85061568</v>
      </c>
      <c r="D496">
        <v>77430988</v>
      </c>
      <c r="E496">
        <v>1</v>
      </c>
      <c r="F496">
        <v>1</v>
      </c>
      <c r="G496">
        <v>1</v>
      </c>
      <c r="H496">
        <v>2</v>
      </c>
      <c r="I496" t="s">
        <v>621</v>
      </c>
      <c r="J496" t="s">
        <v>622</v>
      </c>
      <c r="K496" t="s">
        <v>623</v>
      </c>
      <c r="L496">
        <v>1368</v>
      </c>
      <c r="N496">
        <v>1011</v>
      </c>
      <c r="O496" t="s">
        <v>606</v>
      </c>
      <c r="P496" t="s">
        <v>606</v>
      </c>
      <c r="Q496">
        <v>1</v>
      </c>
      <c r="W496">
        <v>0</v>
      </c>
      <c r="X496">
        <v>-468861091</v>
      </c>
      <c r="Y496">
        <f t="shared" si="157"/>
        <v>0.6</v>
      </c>
      <c r="AA496">
        <v>0</v>
      </c>
      <c r="AB496">
        <v>1626.29</v>
      </c>
      <c r="AC496">
        <v>1090.46</v>
      </c>
      <c r="AD496">
        <v>0</v>
      </c>
      <c r="AE496">
        <v>0</v>
      </c>
      <c r="AF496">
        <v>1626.29</v>
      </c>
      <c r="AG496">
        <v>1090.46</v>
      </c>
      <c r="AH496">
        <v>0</v>
      </c>
      <c r="AI496">
        <v>1</v>
      </c>
      <c r="AJ496">
        <v>1</v>
      </c>
      <c r="AK496">
        <v>1</v>
      </c>
      <c r="AL496">
        <v>1</v>
      </c>
      <c r="AM496">
        <v>-2</v>
      </c>
      <c r="AN496">
        <v>0</v>
      </c>
      <c r="AO496">
        <v>0</v>
      </c>
      <c r="AP496">
        <v>1</v>
      </c>
      <c r="AQ496">
        <v>1</v>
      </c>
      <c r="AR496">
        <v>0</v>
      </c>
      <c r="AS496" t="s">
        <v>3</v>
      </c>
      <c r="AT496">
        <v>0.6</v>
      </c>
      <c r="AU496" t="s">
        <v>3</v>
      </c>
      <c r="AV496">
        <v>1</v>
      </c>
      <c r="AW496">
        <v>2</v>
      </c>
      <c r="AX496">
        <v>85061585</v>
      </c>
      <c r="AY496">
        <v>1</v>
      </c>
      <c r="AZ496">
        <v>0</v>
      </c>
      <c r="BA496">
        <v>496</v>
      </c>
      <c r="BB496">
        <v>1</v>
      </c>
      <c r="BC496">
        <v>0</v>
      </c>
      <c r="BD496">
        <v>0</v>
      </c>
      <c r="BE496">
        <v>0</v>
      </c>
      <c r="BF496">
        <v>0</v>
      </c>
      <c r="BG496">
        <v>0</v>
      </c>
      <c r="BH496">
        <v>0</v>
      </c>
      <c r="BI496">
        <v>0</v>
      </c>
      <c r="BJ496">
        <v>0</v>
      </c>
      <c r="BK496">
        <v>975.77399999999989</v>
      </c>
      <c r="BL496">
        <v>654.27599999999995</v>
      </c>
      <c r="BM496">
        <v>0</v>
      </c>
      <c r="BN496">
        <v>0</v>
      </c>
      <c r="BO496">
        <v>0.6</v>
      </c>
      <c r="BP496">
        <v>1</v>
      </c>
      <c r="BQ496">
        <v>0</v>
      </c>
      <c r="BR496">
        <v>975.77399999999989</v>
      </c>
      <c r="BS496">
        <v>654.27599999999995</v>
      </c>
      <c r="BT496">
        <v>0</v>
      </c>
      <c r="BU496">
        <v>0</v>
      </c>
      <c r="BV496">
        <v>0.6</v>
      </c>
      <c r="BW496">
        <v>1</v>
      </c>
      <c r="CV496">
        <v>0</v>
      </c>
      <c r="CW496">
        <f>ROUND(Y496*Source!I226*DO496,7)</f>
        <v>0</v>
      </c>
      <c r="CX496">
        <f>ROUND(Y496*Source!I226,7)</f>
        <v>0</v>
      </c>
      <c r="CY496">
        <f t="shared" si="183"/>
        <v>1626.29</v>
      </c>
      <c r="CZ496">
        <f t="shared" si="184"/>
        <v>1626.29</v>
      </c>
      <c r="DA496">
        <f t="shared" si="185"/>
        <v>1</v>
      </c>
      <c r="DB496">
        <f t="shared" si="158"/>
        <v>975.77</v>
      </c>
      <c r="DC496">
        <f t="shared" si="159"/>
        <v>654.28</v>
      </c>
      <c r="DD496" t="s">
        <v>3</v>
      </c>
      <c r="DE496" t="s">
        <v>3</v>
      </c>
      <c r="DF496">
        <f t="shared" si="182"/>
        <v>0</v>
      </c>
      <c r="DG496">
        <f>ROUND(ROUND(AF496,2)*CX496,2)</f>
        <v>0</v>
      </c>
      <c r="DH496">
        <f t="shared" si="160"/>
        <v>0</v>
      </c>
      <c r="DI496">
        <f t="shared" si="161"/>
        <v>0</v>
      </c>
      <c r="DJ496">
        <f t="shared" si="186"/>
        <v>0</v>
      </c>
      <c r="DK496">
        <v>1</v>
      </c>
      <c r="DL496" t="s">
        <v>607</v>
      </c>
      <c r="DM496">
        <v>6</v>
      </c>
      <c r="DN496" t="s">
        <v>593</v>
      </c>
      <c r="DO496">
        <v>1</v>
      </c>
    </row>
    <row r="497" spans="1:119" x14ac:dyDescent="0.2">
      <c r="A497">
        <f>ROW(Source!A226)</f>
        <v>226</v>
      </c>
      <c r="B497">
        <v>85057682</v>
      </c>
      <c r="C497">
        <v>85061568</v>
      </c>
      <c r="D497">
        <v>77431168</v>
      </c>
      <c r="E497">
        <v>1</v>
      </c>
      <c r="F497">
        <v>1</v>
      </c>
      <c r="G497">
        <v>1</v>
      </c>
      <c r="H497">
        <v>2</v>
      </c>
      <c r="I497" t="s">
        <v>781</v>
      </c>
      <c r="J497" t="s">
        <v>782</v>
      </c>
      <c r="K497" t="s">
        <v>783</v>
      </c>
      <c r="L497">
        <v>1368</v>
      </c>
      <c r="N497">
        <v>1011</v>
      </c>
      <c r="O497" t="s">
        <v>606</v>
      </c>
      <c r="P497" t="s">
        <v>606</v>
      </c>
      <c r="Q497">
        <v>1</v>
      </c>
      <c r="W497">
        <v>0</v>
      </c>
      <c r="X497">
        <v>-702403151</v>
      </c>
      <c r="Y497">
        <f t="shared" si="157"/>
        <v>5.5</v>
      </c>
      <c r="AA497">
        <v>0</v>
      </c>
      <c r="AB497">
        <v>128.09</v>
      </c>
      <c r="AC497">
        <v>811.79</v>
      </c>
      <c r="AD497">
        <v>0</v>
      </c>
      <c r="AE497">
        <v>0</v>
      </c>
      <c r="AF497">
        <v>104.99</v>
      </c>
      <c r="AG497">
        <v>811.79</v>
      </c>
      <c r="AH497">
        <v>0</v>
      </c>
      <c r="AI497">
        <v>1</v>
      </c>
      <c r="AJ497">
        <v>1.22</v>
      </c>
      <c r="AK497">
        <v>1</v>
      </c>
      <c r="AL497">
        <v>1</v>
      </c>
      <c r="AM497">
        <v>2</v>
      </c>
      <c r="AN497">
        <v>0</v>
      </c>
      <c r="AO497">
        <v>0</v>
      </c>
      <c r="AP497">
        <v>1</v>
      </c>
      <c r="AQ497">
        <v>1</v>
      </c>
      <c r="AR497">
        <v>0</v>
      </c>
      <c r="AS497" t="s">
        <v>3</v>
      </c>
      <c r="AT497">
        <v>5.5</v>
      </c>
      <c r="AU497" t="s">
        <v>3</v>
      </c>
      <c r="AV497">
        <v>1</v>
      </c>
      <c r="AW497">
        <v>2</v>
      </c>
      <c r="AX497">
        <v>85061586</v>
      </c>
      <c r="AY497">
        <v>2</v>
      </c>
      <c r="AZ497">
        <v>65536</v>
      </c>
      <c r="BA497">
        <v>497</v>
      </c>
      <c r="BB497">
        <v>1</v>
      </c>
      <c r="BC497">
        <v>0</v>
      </c>
      <c r="BD497">
        <v>0</v>
      </c>
      <c r="BE497">
        <v>0</v>
      </c>
      <c r="BF497">
        <v>0</v>
      </c>
      <c r="BG497">
        <v>0</v>
      </c>
      <c r="BH497">
        <v>0</v>
      </c>
      <c r="BI497">
        <v>0</v>
      </c>
      <c r="BJ497">
        <v>0</v>
      </c>
      <c r="BK497">
        <v>577.44499999999994</v>
      </c>
      <c r="BL497">
        <v>4464.8449999999993</v>
      </c>
      <c r="BM497">
        <v>0</v>
      </c>
      <c r="BN497">
        <v>0</v>
      </c>
      <c r="BO497">
        <v>5.5</v>
      </c>
      <c r="BP497">
        <v>1</v>
      </c>
      <c r="BQ497">
        <v>0</v>
      </c>
      <c r="BR497">
        <v>577.44499999999994</v>
      </c>
      <c r="BS497">
        <v>4464.8449999999993</v>
      </c>
      <c r="BT497">
        <v>0</v>
      </c>
      <c r="BU497">
        <v>0</v>
      </c>
      <c r="BV497">
        <v>5.5</v>
      </c>
      <c r="BW497">
        <v>1</v>
      </c>
      <c r="CV497">
        <v>0</v>
      </c>
      <c r="CW497">
        <f>ROUND(Y497*Source!I226*DO497,7)</f>
        <v>0</v>
      </c>
      <c r="CX497">
        <f>ROUND(Y497*Source!I226,7)</f>
        <v>0</v>
      </c>
      <c r="CY497">
        <f t="shared" si="183"/>
        <v>128.09</v>
      </c>
      <c r="CZ497">
        <f t="shared" si="184"/>
        <v>104.99</v>
      </c>
      <c r="DA497">
        <f t="shared" si="185"/>
        <v>1.22</v>
      </c>
      <c r="DB497">
        <f t="shared" si="158"/>
        <v>577.45000000000005</v>
      </c>
      <c r="DC497">
        <f t="shared" si="159"/>
        <v>4464.8500000000004</v>
      </c>
      <c r="DD497" t="s">
        <v>3</v>
      </c>
      <c r="DE497" t="s">
        <v>3</v>
      </c>
      <c r="DF497">
        <f t="shared" si="182"/>
        <v>0</v>
      </c>
      <c r="DG497">
        <f>ROUND(ROUND(AF497*AJ497,2)*CX497,2)</f>
        <v>0</v>
      </c>
      <c r="DH497">
        <f t="shared" si="160"/>
        <v>0</v>
      </c>
      <c r="DI497">
        <f t="shared" si="161"/>
        <v>0</v>
      </c>
      <c r="DJ497">
        <f t="shared" si="186"/>
        <v>0</v>
      </c>
      <c r="DK497">
        <v>0</v>
      </c>
      <c r="DL497" t="s">
        <v>630</v>
      </c>
      <c r="DM497">
        <v>4</v>
      </c>
      <c r="DN497" t="s">
        <v>593</v>
      </c>
      <c r="DO497">
        <v>1</v>
      </c>
    </row>
    <row r="498" spans="1:119" x14ac:dyDescent="0.2">
      <c r="A498">
        <f>ROW(Source!A226)</f>
        <v>226</v>
      </c>
      <c r="B498">
        <v>85057682</v>
      </c>
      <c r="C498">
        <v>85061568</v>
      </c>
      <c r="D498">
        <v>77431879</v>
      </c>
      <c r="E498">
        <v>1</v>
      </c>
      <c r="F498">
        <v>1</v>
      </c>
      <c r="G498">
        <v>1</v>
      </c>
      <c r="H498">
        <v>2</v>
      </c>
      <c r="I498" t="s">
        <v>634</v>
      </c>
      <c r="J498" t="s">
        <v>635</v>
      </c>
      <c r="K498" t="s">
        <v>636</v>
      </c>
      <c r="L498">
        <v>1368</v>
      </c>
      <c r="N498">
        <v>1011</v>
      </c>
      <c r="O498" t="s">
        <v>606</v>
      </c>
      <c r="P498" t="s">
        <v>606</v>
      </c>
      <c r="Q498">
        <v>1</v>
      </c>
      <c r="W498">
        <v>0</v>
      </c>
      <c r="X498">
        <v>-1152394969</v>
      </c>
      <c r="Y498">
        <f t="shared" si="157"/>
        <v>0.6</v>
      </c>
      <c r="AA498">
        <v>0</v>
      </c>
      <c r="AB498">
        <v>641.70000000000005</v>
      </c>
      <c r="AC498">
        <v>811.79</v>
      </c>
      <c r="AD498">
        <v>0</v>
      </c>
      <c r="AE498">
        <v>0</v>
      </c>
      <c r="AF498">
        <v>641.70000000000005</v>
      </c>
      <c r="AG498">
        <v>811.79</v>
      </c>
      <c r="AH498">
        <v>0</v>
      </c>
      <c r="AI498">
        <v>1</v>
      </c>
      <c r="AJ498">
        <v>1</v>
      </c>
      <c r="AK498">
        <v>1</v>
      </c>
      <c r="AL498">
        <v>1</v>
      </c>
      <c r="AM498">
        <v>-2</v>
      </c>
      <c r="AN498">
        <v>0</v>
      </c>
      <c r="AO498">
        <v>0</v>
      </c>
      <c r="AP498">
        <v>1</v>
      </c>
      <c r="AQ498">
        <v>1</v>
      </c>
      <c r="AR498">
        <v>0</v>
      </c>
      <c r="AS498" t="s">
        <v>3</v>
      </c>
      <c r="AT498">
        <v>0.6</v>
      </c>
      <c r="AU498" t="s">
        <v>3</v>
      </c>
      <c r="AV498">
        <v>1</v>
      </c>
      <c r="AW498">
        <v>2</v>
      </c>
      <c r="AX498">
        <v>85061587</v>
      </c>
      <c r="AY498">
        <v>1</v>
      </c>
      <c r="AZ498">
        <v>0</v>
      </c>
      <c r="BA498">
        <v>498</v>
      </c>
      <c r="BB498">
        <v>1</v>
      </c>
      <c r="BC498">
        <v>0</v>
      </c>
      <c r="BD498">
        <v>0</v>
      </c>
      <c r="BE498">
        <v>0</v>
      </c>
      <c r="BF498">
        <v>0</v>
      </c>
      <c r="BG498">
        <v>0</v>
      </c>
      <c r="BH498">
        <v>0</v>
      </c>
      <c r="BI498">
        <v>0</v>
      </c>
      <c r="BJ498">
        <v>0</v>
      </c>
      <c r="BK498">
        <v>385.02000000000004</v>
      </c>
      <c r="BL498">
        <v>487.07399999999996</v>
      </c>
      <c r="BM498">
        <v>0</v>
      </c>
      <c r="BN498">
        <v>0</v>
      </c>
      <c r="BO498">
        <v>0.6</v>
      </c>
      <c r="BP498">
        <v>1</v>
      </c>
      <c r="BQ498">
        <v>0</v>
      </c>
      <c r="BR498">
        <v>385.02000000000004</v>
      </c>
      <c r="BS498">
        <v>487.07399999999996</v>
      </c>
      <c r="BT498">
        <v>0</v>
      </c>
      <c r="BU498">
        <v>0</v>
      </c>
      <c r="BV498">
        <v>0.6</v>
      </c>
      <c r="BW498">
        <v>1</v>
      </c>
      <c r="CV498">
        <v>0</v>
      </c>
      <c r="CW498">
        <f>ROUND(Y498*Source!I226*DO498,7)</f>
        <v>0</v>
      </c>
      <c r="CX498">
        <f>ROUND(Y498*Source!I226,7)</f>
        <v>0</v>
      </c>
      <c r="CY498">
        <f t="shared" si="183"/>
        <v>641.70000000000005</v>
      </c>
      <c r="CZ498">
        <f t="shared" si="184"/>
        <v>641.70000000000005</v>
      </c>
      <c r="DA498">
        <f t="shared" si="185"/>
        <v>1</v>
      </c>
      <c r="DB498">
        <f t="shared" si="158"/>
        <v>385.02</v>
      </c>
      <c r="DC498">
        <f t="shared" si="159"/>
        <v>487.07</v>
      </c>
      <c r="DD498" t="s">
        <v>3</v>
      </c>
      <c r="DE498" t="s">
        <v>3</v>
      </c>
      <c r="DF498">
        <f t="shared" si="182"/>
        <v>0</v>
      </c>
      <c r="DG498">
        <f>ROUND(ROUND(AF498,2)*CX498,2)</f>
        <v>0</v>
      </c>
      <c r="DH498">
        <f t="shared" si="160"/>
        <v>0</v>
      </c>
      <c r="DI498">
        <f t="shared" si="161"/>
        <v>0</v>
      </c>
      <c r="DJ498">
        <f t="shared" si="186"/>
        <v>0</v>
      </c>
      <c r="DK498">
        <v>1</v>
      </c>
      <c r="DL498" t="s">
        <v>630</v>
      </c>
      <c r="DM498">
        <v>4</v>
      </c>
      <c r="DN498" t="s">
        <v>593</v>
      </c>
      <c r="DO498">
        <v>1</v>
      </c>
    </row>
    <row r="499" spans="1:119" x14ac:dyDescent="0.2">
      <c r="A499">
        <f>ROW(Source!A226)</f>
        <v>226</v>
      </c>
      <c r="B499">
        <v>85057682</v>
      </c>
      <c r="C499">
        <v>85061568</v>
      </c>
      <c r="D499">
        <v>77432062</v>
      </c>
      <c r="E499">
        <v>1</v>
      </c>
      <c r="F499">
        <v>1</v>
      </c>
      <c r="G499">
        <v>1</v>
      </c>
      <c r="H499">
        <v>2</v>
      </c>
      <c r="I499" t="s">
        <v>784</v>
      </c>
      <c r="J499" t="s">
        <v>785</v>
      </c>
      <c r="K499" t="s">
        <v>786</v>
      </c>
      <c r="L499">
        <v>1368</v>
      </c>
      <c r="N499">
        <v>1011</v>
      </c>
      <c r="O499" t="s">
        <v>606</v>
      </c>
      <c r="P499" t="s">
        <v>606</v>
      </c>
      <c r="Q499">
        <v>1</v>
      </c>
      <c r="W499">
        <v>0</v>
      </c>
      <c r="X499">
        <v>-589932474</v>
      </c>
      <c r="Y499">
        <f t="shared" si="157"/>
        <v>72.3</v>
      </c>
      <c r="AA499">
        <v>0</v>
      </c>
      <c r="AB499">
        <v>103.08</v>
      </c>
      <c r="AC499">
        <v>0</v>
      </c>
      <c r="AD499">
        <v>0</v>
      </c>
      <c r="AE499">
        <v>0</v>
      </c>
      <c r="AF499">
        <v>103.08</v>
      </c>
      <c r="AG499">
        <v>0</v>
      </c>
      <c r="AH499">
        <v>0</v>
      </c>
      <c r="AI499">
        <v>1</v>
      </c>
      <c r="AJ499">
        <v>1</v>
      </c>
      <c r="AK499">
        <v>1</v>
      </c>
      <c r="AL499">
        <v>1</v>
      </c>
      <c r="AM499">
        <v>-2</v>
      </c>
      <c r="AN499">
        <v>0</v>
      </c>
      <c r="AO499">
        <v>0</v>
      </c>
      <c r="AP499">
        <v>1</v>
      </c>
      <c r="AQ499">
        <v>1</v>
      </c>
      <c r="AR499">
        <v>0</v>
      </c>
      <c r="AS499" t="s">
        <v>3</v>
      </c>
      <c r="AT499">
        <v>72.3</v>
      </c>
      <c r="AU499" t="s">
        <v>3</v>
      </c>
      <c r="AV499">
        <v>1</v>
      </c>
      <c r="AW499">
        <v>2</v>
      </c>
      <c r="AX499">
        <v>85061588</v>
      </c>
      <c r="AY499">
        <v>1</v>
      </c>
      <c r="AZ499">
        <v>0</v>
      </c>
      <c r="BA499">
        <v>499</v>
      </c>
      <c r="BB499">
        <v>1</v>
      </c>
      <c r="BC499">
        <v>0</v>
      </c>
      <c r="BD499">
        <v>0</v>
      </c>
      <c r="BE499">
        <v>0</v>
      </c>
      <c r="BF499">
        <v>0</v>
      </c>
      <c r="BG499">
        <v>0</v>
      </c>
      <c r="BH499">
        <v>0</v>
      </c>
      <c r="BI499">
        <v>0</v>
      </c>
      <c r="BJ499">
        <v>0</v>
      </c>
      <c r="BK499">
        <v>7452.6839999999993</v>
      </c>
      <c r="BL499">
        <v>0</v>
      </c>
      <c r="BM499">
        <v>0</v>
      </c>
      <c r="BN499">
        <v>0</v>
      </c>
      <c r="BO499">
        <v>0</v>
      </c>
      <c r="BP499">
        <v>1</v>
      </c>
      <c r="BQ499">
        <v>0</v>
      </c>
      <c r="BR499">
        <v>7452.6839999999993</v>
      </c>
      <c r="BS499">
        <v>0</v>
      </c>
      <c r="BT499">
        <v>0</v>
      </c>
      <c r="BU499">
        <v>0</v>
      </c>
      <c r="BV499">
        <v>0</v>
      </c>
      <c r="BW499">
        <v>1</v>
      </c>
      <c r="CV499">
        <v>0</v>
      </c>
      <c r="CW499">
        <f>ROUND(Y499*Source!I226*DO499,7)</f>
        <v>0</v>
      </c>
      <c r="CX499">
        <f>ROUND(Y499*Source!I226,7)</f>
        <v>0</v>
      </c>
      <c r="CY499">
        <f t="shared" si="183"/>
        <v>103.08</v>
      </c>
      <c r="CZ499">
        <f t="shared" si="184"/>
        <v>103.08</v>
      </c>
      <c r="DA499">
        <f t="shared" si="185"/>
        <v>1</v>
      </c>
      <c r="DB499">
        <f t="shared" si="158"/>
        <v>7452.68</v>
      </c>
      <c r="DC499">
        <f t="shared" si="159"/>
        <v>0</v>
      </c>
      <c r="DD499" t="s">
        <v>3</v>
      </c>
      <c r="DE499" t="s">
        <v>3</v>
      </c>
      <c r="DF499">
        <f t="shared" si="182"/>
        <v>0</v>
      </c>
      <c r="DG499">
        <f>ROUND(ROUND(AF499,2)*CX499,2)</f>
        <v>0</v>
      </c>
      <c r="DH499">
        <f t="shared" si="160"/>
        <v>0</v>
      </c>
      <c r="DI499">
        <f t="shared" si="161"/>
        <v>0</v>
      </c>
      <c r="DJ499">
        <f t="shared" si="186"/>
        <v>0</v>
      </c>
      <c r="DK499">
        <v>1</v>
      </c>
      <c r="DL499" t="s">
        <v>3</v>
      </c>
      <c r="DM499">
        <v>0</v>
      </c>
      <c r="DN499" t="s">
        <v>3</v>
      </c>
      <c r="DO499">
        <v>0</v>
      </c>
    </row>
    <row r="500" spans="1:119" x14ac:dyDescent="0.2">
      <c r="A500">
        <f>ROW(Source!A226)</f>
        <v>226</v>
      </c>
      <c r="B500">
        <v>85057682</v>
      </c>
      <c r="C500">
        <v>85061568</v>
      </c>
      <c r="D500">
        <v>77432634</v>
      </c>
      <c r="E500">
        <v>1</v>
      </c>
      <c r="F500">
        <v>1</v>
      </c>
      <c r="G500">
        <v>1</v>
      </c>
      <c r="H500">
        <v>2</v>
      </c>
      <c r="I500" t="s">
        <v>763</v>
      </c>
      <c r="J500" t="s">
        <v>764</v>
      </c>
      <c r="K500" t="s">
        <v>765</v>
      </c>
      <c r="L500">
        <v>1368</v>
      </c>
      <c r="N500">
        <v>1011</v>
      </c>
      <c r="O500" t="s">
        <v>606</v>
      </c>
      <c r="P500" t="s">
        <v>606</v>
      </c>
      <c r="Q500">
        <v>1</v>
      </c>
      <c r="W500">
        <v>0</v>
      </c>
      <c r="X500">
        <v>1781070667</v>
      </c>
      <c r="Y500">
        <f t="shared" si="157"/>
        <v>6.12</v>
      </c>
      <c r="AA500">
        <v>0</v>
      </c>
      <c r="AB500">
        <v>31.84</v>
      </c>
      <c r="AC500">
        <v>811.79</v>
      </c>
      <c r="AD500">
        <v>0</v>
      </c>
      <c r="AE500">
        <v>0</v>
      </c>
      <c r="AF500">
        <v>26.76</v>
      </c>
      <c r="AG500">
        <v>811.79</v>
      </c>
      <c r="AH500">
        <v>0</v>
      </c>
      <c r="AI500">
        <v>1</v>
      </c>
      <c r="AJ500">
        <v>1.19</v>
      </c>
      <c r="AK500">
        <v>1</v>
      </c>
      <c r="AL500">
        <v>1</v>
      </c>
      <c r="AM500">
        <v>2</v>
      </c>
      <c r="AN500">
        <v>0</v>
      </c>
      <c r="AO500">
        <v>0</v>
      </c>
      <c r="AP500">
        <v>1</v>
      </c>
      <c r="AQ500">
        <v>1</v>
      </c>
      <c r="AR500">
        <v>0</v>
      </c>
      <c r="AS500" t="s">
        <v>3</v>
      </c>
      <c r="AT500">
        <v>6.12</v>
      </c>
      <c r="AU500" t="s">
        <v>3</v>
      </c>
      <c r="AV500">
        <v>1</v>
      </c>
      <c r="AW500">
        <v>2</v>
      </c>
      <c r="AX500">
        <v>85061589</v>
      </c>
      <c r="AY500">
        <v>2</v>
      </c>
      <c r="AZ500">
        <v>65536</v>
      </c>
      <c r="BA500">
        <v>500</v>
      </c>
      <c r="BB500">
        <v>1</v>
      </c>
      <c r="BC500">
        <v>0</v>
      </c>
      <c r="BD500">
        <v>0</v>
      </c>
      <c r="BE500">
        <v>0</v>
      </c>
      <c r="BF500">
        <v>0</v>
      </c>
      <c r="BG500">
        <v>0</v>
      </c>
      <c r="BH500">
        <v>0</v>
      </c>
      <c r="BI500">
        <v>0</v>
      </c>
      <c r="BJ500">
        <v>0</v>
      </c>
      <c r="BK500">
        <v>163.77120000000002</v>
      </c>
      <c r="BL500">
        <v>4968.1548000000003</v>
      </c>
      <c r="BM500">
        <v>0</v>
      </c>
      <c r="BN500">
        <v>0</v>
      </c>
      <c r="BO500">
        <v>6.12</v>
      </c>
      <c r="BP500">
        <v>1</v>
      </c>
      <c r="BQ500">
        <v>0</v>
      </c>
      <c r="BR500">
        <v>163.77120000000002</v>
      </c>
      <c r="BS500">
        <v>4968.1548000000003</v>
      </c>
      <c r="BT500">
        <v>0</v>
      </c>
      <c r="BU500">
        <v>0</v>
      </c>
      <c r="BV500">
        <v>6.12</v>
      </c>
      <c r="BW500">
        <v>1</v>
      </c>
      <c r="CV500">
        <v>0</v>
      </c>
      <c r="CW500">
        <f>ROUND(Y500*Source!I226*DO500,7)</f>
        <v>0</v>
      </c>
      <c r="CX500">
        <f>ROUND(Y500*Source!I226,7)</f>
        <v>0</v>
      </c>
      <c r="CY500">
        <f t="shared" si="183"/>
        <v>31.84</v>
      </c>
      <c r="CZ500">
        <f t="shared" si="184"/>
        <v>26.76</v>
      </c>
      <c r="DA500">
        <f t="shared" si="185"/>
        <v>1.19</v>
      </c>
      <c r="DB500">
        <f t="shared" si="158"/>
        <v>163.77000000000001</v>
      </c>
      <c r="DC500">
        <f t="shared" si="159"/>
        <v>4968.1499999999996</v>
      </c>
      <c r="DD500" t="s">
        <v>3</v>
      </c>
      <c r="DE500" t="s">
        <v>3</v>
      </c>
      <c r="DF500">
        <f t="shared" si="182"/>
        <v>0</v>
      </c>
      <c r="DG500">
        <f>ROUND(ROUND(AF500*AJ500,2)*CX500,2)</f>
        <v>0</v>
      </c>
      <c r="DH500">
        <f t="shared" si="160"/>
        <v>0</v>
      </c>
      <c r="DI500">
        <f t="shared" si="161"/>
        <v>0</v>
      </c>
      <c r="DJ500">
        <f t="shared" si="186"/>
        <v>0</v>
      </c>
      <c r="DK500">
        <v>0</v>
      </c>
      <c r="DL500" t="s">
        <v>630</v>
      </c>
      <c r="DM500">
        <v>4</v>
      </c>
      <c r="DN500" t="s">
        <v>593</v>
      </c>
      <c r="DO500">
        <v>1</v>
      </c>
    </row>
    <row r="501" spans="1:119" x14ac:dyDescent="0.2">
      <c r="A501">
        <f>ROW(Source!A226)</f>
        <v>226</v>
      </c>
      <c r="B501">
        <v>85057682</v>
      </c>
      <c r="C501">
        <v>85061568</v>
      </c>
      <c r="D501">
        <v>77375932</v>
      </c>
      <c r="E501">
        <v>1</v>
      </c>
      <c r="F501">
        <v>1</v>
      </c>
      <c r="G501">
        <v>1</v>
      </c>
      <c r="H501">
        <v>3</v>
      </c>
      <c r="I501" t="s">
        <v>766</v>
      </c>
      <c r="J501" t="s">
        <v>767</v>
      </c>
      <c r="K501" t="s">
        <v>768</v>
      </c>
      <c r="L501">
        <v>1339</v>
      </c>
      <c r="N501">
        <v>1007</v>
      </c>
      <c r="O501" t="s">
        <v>600</v>
      </c>
      <c r="P501" t="s">
        <v>600</v>
      </c>
      <c r="Q501">
        <v>1</v>
      </c>
      <c r="W501">
        <v>0</v>
      </c>
      <c r="X501">
        <v>379320714</v>
      </c>
      <c r="Y501">
        <f t="shared" si="157"/>
        <v>1.5</v>
      </c>
      <c r="AA501">
        <v>342.85</v>
      </c>
      <c r="AB501">
        <v>0</v>
      </c>
      <c r="AC501">
        <v>0</v>
      </c>
      <c r="AD501">
        <v>0</v>
      </c>
      <c r="AE501">
        <v>253.96</v>
      </c>
      <c r="AF501">
        <v>0</v>
      </c>
      <c r="AG501">
        <v>0</v>
      </c>
      <c r="AH501">
        <v>0</v>
      </c>
      <c r="AI501">
        <v>1.35</v>
      </c>
      <c r="AJ501">
        <v>1</v>
      </c>
      <c r="AK501">
        <v>1</v>
      </c>
      <c r="AL501">
        <v>1</v>
      </c>
      <c r="AM501">
        <v>2</v>
      </c>
      <c r="AN501">
        <v>0</v>
      </c>
      <c r="AO501">
        <v>0</v>
      </c>
      <c r="AP501">
        <v>1</v>
      </c>
      <c r="AQ501">
        <v>1</v>
      </c>
      <c r="AR501">
        <v>0</v>
      </c>
      <c r="AS501" t="s">
        <v>3</v>
      </c>
      <c r="AT501">
        <v>1.5</v>
      </c>
      <c r="AU501" t="s">
        <v>3</v>
      </c>
      <c r="AV501">
        <v>0</v>
      </c>
      <c r="AW501">
        <v>2</v>
      </c>
      <c r="AX501">
        <v>85061590</v>
      </c>
      <c r="AY501">
        <v>1</v>
      </c>
      <c r="AZ501">
        <v>0</v>
      </c>
      <c r="BA501">
        <v>501</v>
      </c>
      <c r="BB501">
        <v>1</v>
      </c>
      <c r="BC501">
        <v>0</v>
      </c>
      <c r="BD501">
        <v>0</v>
      </c>
      <c r="BE501">
        <v>0</v>
      </c>
      <c r="BF501">
        <v>0</v>
      </c>
      <c r="BG501">
        <v>0</v>
      </c>
      <c r="BH501">
        <v>0</v>
      </c>
      <c r="BI501">
        <v>0</v>
      </c>
      <c r="BJ501">
        <v>380.94</v>
      </c>
      <c r="BK501">
        <v>0</v>
      </c>
      <c r="BL501">
        <v>0</v>
      </c>
      <c r="BM501">
        <v>0</v>
      </c>
      <c r="BN501">
        <v>0</v>
      </c>
      <c r="BO501">
        <v>0</v>
      </c>
      <c r="BP501">
        <v>1</v>
      </c>
      <c r="BQ501">
        <v>380.94</v>
      </c>
      <c r="BR501">
        <v>0</v>
      </c>
      <c r="BS501">
        <v>0</v>
      </c>
      <c r="BT501">
        <v>0</v>
      </c>
      <c r="BU501">
        <v>0</v>
      </c>
      <c r="BV501">
        <v>0</v>
      </c>
      <c r="BW501">
        <v>1</v>
      </c>
      <c r="CV501">
        <v>0</v>
      </c>
      <c r="CW501">
        <v>0</v>
      </c>
      <c r="CX501">
        <f>ROUND(Y501*Source!I226,7)</f>
        <v>0</v>
      </c>
      <c r="CY501">
        <f>AA501</f>
        <v>342.85</v>
      </c>
      <c r="CZ501">
        <f>AE501</f>
        <v>253.96</v>
      </c>
      <c r="DA501">
        <f>AI501</f>
        <v>1.35</v>
      </c>
      <c r="DB501">
        <f t="shared" si="158"/>
        <v>380.94</v>
      </c>
      <c r="DC501">
        <f t="shared" si="159"/>
        <v>0</v>
      </c>
      <c r="DD501" t="s">
        <v>3</v>
      </c>
      <c r="DE501" t="s">
        <v>3</v>
      </c>
      <c r="DF501">
        <f>ROUND(ROUND(AE501*AI501,2)*CX501,2)</f>
        <v>0</v>
      </c>
      <c r="DG501">
        <f t="shared" ref="DG501:DG507" si="187">ROUND(ROUND(AF501,2)*CX501,2)</f>
        <v>0</v>
      </c>
      <c r="DH501">
        <f t="shared" si="160"/>
        <v>0</v>
      </c>
      <c r="DI501">
        <f t="shared" si="161"/>
        <v>0</v>
      </c>
      <c r="DJ501">
        <f>DF501</f>
        <v>0</v>
      </c>
      <c r="DK501">
        <v>0</v>
      </c>
      <c r="DL501" t="s">
        <v>3</v>
      </c>
      <c r="DM501">
        <v>0</v>
      </c>
      <c r="DN501" t="s">
        <v>3</v>
      </c>
      <c r="DO501">
        <v>0</v>
      </c>
    </row>
    <row r="502" spans="1:119" x14ac:dyDescent="0.2">
      <c r="A502">
        <f>ROW(Source!A226)</f>
        <v>226</v>
      </c>
      <c r="B502">
        <v>85057682</v>
      </c>
      <c r="C502">
        <v>85061568</v>
      </c>
      <c r="D502">
        <v>77378830</v>
      </c>
      <c r="E502">
        <v>1</v>
      </c>
      <c r="F502">
        <v>1</v>
      </c>
      <c r="G502">
        <v>1</v>
      </c>
      <c r="H502">
        <v>3</v>
      </c>
      <c r="I502" t="s">
        <v>670</v>
      </c>
      <c r="J502" t="s">
        <v>671</v>
      </c>
      <c r="K502" t="s">
        <v>672</v>
      </c>
      <c r="L502">
        <v>1346</v>
      </c>
      <c r="N502">
        <v>1009</v>
      </c>
      <c r="O502" t="s">
        <v>86</v>
      </c>
      <c r="P502" t="s">
        <v>86</v>
      </c>
      <c r="Q502">
        <v>1</v>
      </c>
      <c r="W502">
        <v>0</v>
      </c>
      <c r="X502">
        <v>212334824</v>
      </c>
      <c r="Y502">
        <f t="shared" si="157"/>
        <v>4</v>
      </c>
      <c r="AA502">
        <v>121.39</v>
      </c>
      <c r="AB502">
        <v>0</v>
      </c>
      <c r="AC502">
        <v>0</v>
      </c>
      <c r="AD502">
        <v>0</v>
      </c>
      <c r="AE502">
        <v>155.63</v>
      </c>
      <c r="AF502">
        <v>0</v>
      </c>
      <c r="AG502">
        <v>0</v>
      </c>
      <c r="AH502">
        <v>0</v>
      </c>
      <c r="AI502">
        <v>0.78</v>
      </c>
      <c r="AJ502">
        <v>1</v>
      </c>
      <c r="AK502">
        <v>1</v>
      </c>
      <c r="AL502">
        <v>1</v>
      </c>
      <c r="AM502">
        <v>2</v>
      </c>
      <c r="AN502">
        <v>0</v>
      </c>
      <c r="AO502">
        <v>0</v>
      </c>
      <c r="AP502">
        <v>1</v>
      </c>
      <c r="AQ502">
        <v>1</v>
      </c>
      <c r="AR502">
        <v>0</v>
      </c>
      <c r="AS502" t="s">
        <v>3</v>
      </c>
      <c r="AT502">
        <v>4</v>
      </c>
      <c r="AU502" t="s">
        <v>3</v>
      </c>
      <c r="AV502">
        <v>0</v>
      </c>
      <c r="AW502">
        <v>2</v>
      </c>
      <c r="AX502">
        <v>85061591</v>
      </c>
      <c r="AY502">
        <v>1</v>
      </c>
      <c r="AZ502">
        <v>0</v>
      </c>
      <c r="BA502">
        <v>502</v>
      </c>
      <c r="BB502">
        <v>1</v>
      </c>
      <c r="BC502">
        <v>0</v>
      </c>
      <c r="BD502">
        <v>0</v>
      </c>
      <c r="BE502">
        <v>0</v>
      </c>
      <c r="BF502">
        <v>0</v>
      </c>
      <c r="BG502">
        <v>0</v>
      </c>
      <c r="BH502">
        <v>0</v>
      </c>
      <c r="BI502">
        <v>0</v>
      </c>
      <c r="BJ502">
        <v>622.52</v>
      </c>
      <c r="BK502">
        <v>0</v>
      </c>
      <c r="BL502">
        <v>0</v>
      </c>
      <c r="BM502">
        <v>0</v>
      </c>
      <c r="BN502">
        <v>0</v>
      </c>
      <c r="BO502">
        <v>0</v>
      </c>
      <c r="BP502">
        <v>1</v>
      </c>
      <c r="BQ502">
        <v>622.52</v>
      </c>
      <c r="BR502">
        <v>0</v>
      </c>
      <c r="BS502">
        <v>0</v>
      </c>
      <c r="BT502">
        <v>0</v>
      </c>
      <c r="BU502">
        <v>0</v>
      </c>
      <c r="BV502">
        <v>0</v>
      </c>
      <c r="BW502">
        <v>1</v>
      </c>
      <c r="CV502">
        <v>0</v>
      </c>
      <c r="CW502">
        <v>0</v>
      </c>
      <c r="CX502">
        <f>ROUND(Y502*Source!I226,7)</f>
        <v>0</v>
      </c>
      <c r="CY502">
        <f>AA502</f>
        <v>121.39</v>
      </c>
      <c r="CZ502">
        <f>AE502</f>
        <v>155.63</v>
      </c>
      <c r="DA502">
        <f>AI502</f>
        <v>0.78</v>
      </c>
      <c r="DB502">
        <f t="shared" si="158"/>
        <v>622.52</v>
      </c>
      <c r="DC502">
        <f t="shared" si="159"/>
        <v>0</v>
      </c>
      <c r="DD502" t="s">
        <v>3</v>
      </c>
      <c r="DE502" t="s">
        <v>3</v>
      </c>
      <c r="DF502">
        <f>ROUND(ROUND(AE502*AI502,2)*CX502,2)</f>
        <v>0</v>
      </c>
      <c r="DG502">
        <f t="shared" si="187"/>
        <v>0</v>
      </c>
      <c r="DH502">
        <f t="shared" si="160"/>
        <v>0</v>
      </c>
      <c r="DI502">
        <f t="shared" si="161"/>
        <v>0</v>
      </c>
      <c r="DJ502">
        <f>DF502</f>
        <v>0</v>
      </c>
      <c r="DK502">
        <v>0</v>
      </c>
      <c r="DL502" t="s">
        <v>3</v>
      </c>
      <c r="DM502">
        <v>0</v>
      </c>
      <c r="DN502" t="s">
        <v>3</v>
      </c>
      <c r="DO502">
        <v>0</v>
      </c>
    </row>
    <row r="503" spans="1:119" x14ac:dyDescent="0.2">
      <c r="A503">
        <f>ROW(Source!A226)</f>
        <v>226</v>
      </c>
      <c r="B503">
        <v>85057682</v>
      </c>
      <c r="C503">
        <v>85061568</v>
      </c>
      <c r="D503">
        <v>77388702</v>
      </c>
      <c r="E503">
        <v>1</v>
      </c>
      <c r="F503">
        <v>1</v>
      </c>
      <c r="G503">
        <v>1</v>
      </c>
      <c r="H503">
        <v>3</v>
      </c>
      <c r="I503" t="s">
        <v>787</v>
      </c>
      <c r="J503" t="s">
        <v>788</v>
      </c>
      <c r="K503" t="s">
        <v>789</v>
      </c>
      <c r="L503">
        <v>1348</v>
      </c>
      <c r="N503">
        <v>1009</v>
      </c>
      <c r="O503" t="s">
        <v>94</v>
      </c>
      <c r="P503" t="s">
        <v>94</v>
      </c>
      <c r="Q503">
        <v>1000</v>
      </c>
      <c r="W503">
        <v>0</v>
      </c>
      <c r="X503">
        <v>19259809</v>
      </c>
      <c r="Y503">
        <f t="shared" si="157"/>
        <v>2.5300000000000001E-3</v>
      </c>
      <c r="AA503">
        <v>384129.8</v>
      </c>
      <c r="AB503">
        <v>0</v>
      </c>
      <c r="AC503">
        <v>0</v>
      </c>
      <c r="AD503">
        <v>0</v>
      </c>
      <c r="AE503">
        <v>590968.93000000005</v>
      </c>
      <c r="AF503">
        <v>0</v>
      </c>
      <c r="AG503">
        <v>0</v>
      </c>
      <c r="AH503">
        <v>0</v>
      </c>
      <c r="AI503">
        <v>0.65</v>
      </c>
      <c r="AJ503">
        <v>1</v>
      </c>
      <c r="AK503">
        <v>1</v>
      </c>
      <c r="AL503">
        <v>1</v>
      </c>
      <c r="AM503">
        <v>2</v>
      </c>
      <c r="AN503">
        <v>0</v>
      </c>
      <c r="AO503">
        <v>0</v>
      </c>
      <c r="AP503">
        <v>1</v>
      </c>
      <c r="AQ503">
        <v>1</v>
      </c>
      <c r="AR503">
        <v>0</v>
      </c>
      <c r="AS503" t="s">
        <v>3</v>
      </c>
      <c r="AT503">
        <v>2.5300000000000001E-3</v>
      </c>
      <c r="AU503" t="s">
        <v>3</v>
      </c>
      <c r="AV503">
        <v>0</v>
      </c>
      <c r="AW503">
        <v>2</v>
      </c>
      <c r="AX503">
        <v>85061592</v>
      </c>
      <c r="AY503">
        <v>1</v>
      </c>
      <c r="AZ503">
        <v>0</v>
      </c>
      <c r="BA503">
        <v>503</v>
      </c>
      <c r="BB503">
        <v>1</v>
      </c>
      <c r="BC503">
        <v>0</v>
      </c>
      <c r="BD503">
        <v>0</v>
      </c>
      <c r="BE503">
        <v>0</v>
      </c>
      <c r="BF503">
        <v>0</v>
      </c>
      <c r="BG503">
        <v>0</v>
      </c>
      <c r="BH503">
        <v>0</v>
      </c>
      <c r="BI503">
        <v>0</v>
      </c>
      <c r="BJ503">
        <v>1495.1513929000002</v>
      </c>
      <c r="BK503">
        <v>0</v>
      </c>
      <c r="BL503">
        <v>0</v>
      </c>
      <c r="BM503">
        <v>0</v>
      </c>
      <c r="BN503">
        <v>0</v>
      </c>
      <c r="BO503">
        <v>0</v>
      </c>
      <c r="BP503">
        <v>1</v>
      </c>
      <c r="BQ503">
        <v>1495.1513929000002</v>
      </c>
      <c r="BR503">
        <v>0</v>
      </c>
      <c r="BS503">
        <v>0</v>
      </c>
      <c r="BT503">
        <v>0</v>
      </c>
      <c r="BU503">
        <v>0</v>
      </c>
      <c r="BV503">
        <v>0</v>
      </c>
      <c r="BW503">
        <v>1</v>
      </c>
      <c r="CV503">
        <v>0</v>
      </c>
      <c r="CW503">
        <v>0</v>
      </c>
      <c r="CX503">
        <f>ROUND(Y503*Source!I226,7)</f>
        <v>0</v>
      </c>
      <c r="CY503">
        <f>AA503</f>
        <v>384129.8</v>
      </c>
      <c r="CZ503">
        <f>AE503</f>
        <v>590968.93000000005</v>
      </c>
      <c r="DA503">
        <f>AI503</f>
        <v>0.65</v>
      </c>
      <c r="DB503">
        <f t="shared" si="158"/>
        <v>1495.15</v>
      </c>
      <c r="DC503">
        <f t="shared" si="159"/>
        <v>0</v>
      </c>
      <c r="DD503" t="s">
        <v>3</v>
      </c>
      <c r="DE503" t="s">
        <v>3</v>
      </c>
      <c r="DF503">
        <f>ROUND(ROUND(AE503*AI503,2)*CX503,2)</f>
        <v>0</v>
      </c>
      <c r="DG503">
        <f t="shared" si="187"/>
        <v>0</v>
      </c>
      <c r="DH503">
        <f t="shared" si="160"/>
        <v>0</v>
      </c>
      <c r="DI503">
        <f t="shared" si="161"/>
        <v>0</v>
      </c>
      <c r="DJ503">
        <f>DF503</f>
        <v>0</v>
      </c>
      <c r="DK503">
        <v>0</v>
      </c>
      <c r="DL503" t="s">
        <v>3</v>
      </c>
      <c r="DM503">
        <v>0</v>
      </c>
      <c r="DN503" t="s">
        <v>3</v>
      </c>
      <c r="DO503">
        <v>0</v>
      </c>
    </row>
    <row r="504" spans="1:119" x14ac:dyDescent="0.2">
      <c r="A504">
        <f>ROW(Source!A226)</f>
        <v>226</v>
      </c>
      <c r="B504">
        <v>85057682</v>
      </c>
      <c r="C504">
        <v>85061568</v>
      </c>
      <c r="D504">
        <v>77397226</v>
      </c>
      <c r="E504">
        <v>1</v>
      </c>
      <c r="F504">
        <v>1</v>
      </c>
      <c r="G504">
        <v>1</v>
      </c>
      <c r="H504">
        <v>3</v>
      </c>
      <c r="I504" t="s">
        <v>682</v>
      </c>
      <c r="J504" t="s">
        <v>683</v>
      </c>
      <c r="K504" t="s">
        <v>684</v>
      </c>
      <c r="L504">
        <v>1346</v>
      </c>
      <c r="N504">
        <v>1009</v>
      </c>
      <c r="O504" t="s">
        <v>86</v>
      </c>
      <c r="P504" t="s">
        <v>86</v>
      </c>
      <c r="Q504">
        <v>1</v>
      </c>
      <c r="W504">
        <v>0</v>
      </c>
      <c r="X504">
        <v>790403873</v>
      </c>
      <c r="Y504">
        <f t="shared" si="157"/>
        <v>14.9</v>
      </c>
      <c r="AA504">
        <v>115.03</v>
      </c>
      <c r="AB504">
        <v>0</v>
      </c>
      <c r="AC504">
        <v>0</v>
      </c>
      <c r="AD504">
        <v>0</v>
      </c>
      <c r="AE504">
        <v>79.88</v>
      </c>
      <c r="AF504">
        <v>0</v>
      </c>
      <c r="AG504">
        <v>0</v>
      </c>
      <c r="AH504">
        <v>0</v>
      </c>
      <c r="AI504">
        <v>1.44</v>
      </c>
      <c r="AJ504">
        <v>1</v>
      </c>
      <c r="AK504">
        <v>1</v>
      </c>
      <c r="AL504">
        <v>1</v>
      </c>
      <c r="AM504">
        <v>2</v>
      </c>
      <c r="AN504">
        <v>0</v>
      </c>
      <c r="AO504">
        <v>0</v>
      </c>
      <c r="AP504">
        <v>1</v>
      </c>
      <c r="AQ504">
        <v>1</v>
      </c>
      <c r="AR504">
        <v>0</v>
      </c>
      <c r="AS504" t="s">
        <v>3</v>
      </c>
      <c r="AT504">
        <v>14.9</v>
      </c>
      <c r="AU504" t="s">
        <v>3</v>
      </c>
      <c r="AV504">
        <v>0</v>
      </c>
      <c r="AW504">
        <v>2</v>
      </c>
      <c r="AX504">
        <v>85061593</v>
      </c>
      <c r="AY504">
        <v>1</v>
      </c>
      <c r="AZ504">
        <v>0</v>
      </c>
      <c r="BA504">
        <v>504</v>
      </c>
      <c r="BB504">
        <v>1</v>
      </c>
      <c r="BC504">
        <v>0</v>
      </c>
      <c r="BD504">
        <v>0</v>
      </c>
      <c r="BE504">
        <v>0</v>
      </c>
      <c r="BF504">
        <v>0</v>
      </c>
      <c r="BG504">
        <v>0</v>
      </c>
      <c r="BH504">
        <v>0</v>
      </c>
      <c r="BI504">
        <v>0</v>
      </c>
      <c r="BJ504">
        <v>1190.212</v>
      </c>
      <c r="BK504">
        <v>0</v>
      </c>
      <c r="BL504">
        <v>0</v>
      </c>
      <c r="BM504">
        <v>0</v>
      </c>
      <c r="BN504">
        <v>0</v>
      </c>
      <c r="BO504">
        <v>0</v>
      </c>
      <c r="BP504">
        <v>1</v>
      </c>
      <c r="BQ504">
        <v>1190.212</v>
      </c>
      <c r="BR504">
        <v>0</v>
      </c>
      <c r="BS504">
        <v>0</v>
      </c>
      <c r="BT504">
        <v>0</v>
      </c>
      <c r="BU504">
        <v>0</v>
      </c>
      <c r="BV504">
        <v>0</v>
      </c>
      <c r="BW504">
        <v>1</v>
      </c>
      <c r="CV504">
        <v>0</v>
      </c>
      <c r="CW504">
        <v>0</v>
      </c>
      <c r="CX504">
        <f>ROUND(Y504*Source!I226,7)</f>
        <v>0</v>
      </c>
      <c r="CY504">
        <f>AA504</f>
        <v>115.03</v>
      </c>
      <c r="CZ504">
        <f>AE504</f>
        <v>79.88</v>
      </c>
      <c r="DA504">
        <f>AI504</f>
        <v>1.44</v>
      </c>
      <c r="DB504">
        <f t="shared" si="158"/>
        <v>1190.21</v>
      </c>
      <c r="DC504">
        <f t="shared" si="159"/>
        <v>0</v>
      </c>
      <c r="DD504" t="s">
        <v>3</v>
      </c>
      <c r="DE504" t="s">
        <v>3</v>
      </c>
      <c r="DF504">
        <f>ROUND(ROUND(AE504*AI504,2)*CX504,2)</f>
        <v>0</v>
      </c>
      <c r="DG504">
        <f t="shared" si="187"/>
        <v>0</v>
      </c>
      <c r="DH504">
        <f t="shared" si="160"/>
        <v>0</v>
      </c>
      <c r="DI504">
        <f t="shared" si="161"/>
        <v>0</v>
      </c>
      <c r="DJ504">
        <f>DF504</f>
        <v>0</v>
      </c>
      <c r="DK504">
        <v>0</v>
      </c>
      <c r="DL504" t="s">
        <v>3</v>
      </c>
      <c r="DM504">
        <v>0</v>
      </c>
      <c r="DN504" t="s">
        <v>3</v>
      </c>
      <c r="DO504">
        <v>0</v>
      </c>
    </row>
    <row r="505" spans="1:119" x14ac:dyDescent="0.2">
      <c r="A505">
        <f>ROW(Source!A226)</f>
        <v>226</v>
      </c>
      <c r="B505">
        <v>85057682</v>
      </c>
      <c r="C505">
        <v>85061568</v>
      </c>
      <c r="D505">
        <v>77312233</v>
      </c>
      <c r="E505">
        <v>114</v>
      </c>
      <c r="F505">
        <v>1</v>
      </c>
      <c r="G505">
        <v>1</v>
      </c>
      <c r="H505">
        <v>3</v>
      </c>
      <c r="I505" t="s">
        <v>150</v>
      </c>
      <c r="J505" t="s">
        <v>3</v>
      </c>
      <c r="K505" t="s">
        <v>151</v>
      </c>
      <c r="L505">
        <v>3277935</v>
      </c>
      <c r="N505">
        <v>1013</v>
      </c>
      <c r="O505" t="s">
        <v>152</v>
      </c>
      <c r="P505" t="s">
        <v>152</v>
      </c>
      <c r="Q505">
        <v>1</v>
      </c>
      <c r="W505">
        <v>0</v>
      </c>
      <c r="X505">
        <v>274903907</v>
      </c>
      <c r="Y505">
        <f t="shared" si="157"/>
        <v>2</v>
      </c>
      <c r="AA505">
        <v>0</v>
      </c>
      <c r="AB505">
        <v>0</v>
      </c>
      <c r="AC505">
        <v>0</v>
      </c>
      <c r="AD505">
        <v>0</v>
      </c>
      <c r="AE505">
        <v>0</v>
      </c>
      <c r="AF505">
        <v>0</v>
      </c>
      <c r="AG505">
        <v>0</v>
      </c>
      <c r="AH505">
        <v>0</v>
      </c>
      <c r="AI505">
        <v>1</v>
      </c>
      <c r="AJ505">
        <v>1</v>
      </c>
      <c r="AK505">
        <v>1</v>
      </c>
      <c r="AL505">
        <v>1</v>
      </c>
      <c r="AM505">
        <v>-2</v>
      </c>
      <c r="AN505">
        <v>0</v>
      </c>
      <c r="AO505">
        <v>0</v>
      </c>
      <c r="AP505">
        <v>0</v>
      </c>
      <c r="AQ505">
        <v>0</v>
      </c>
      <c r="AR505">
        <v>0</v>
      </c>
      <c r="AS505" t="s">
        <v>3</v>
      </c>
      <c r="AT505">
        <v>2</v>
      </c>
      <c r="AU505" t="s">
        <v>3</v>
      </c>
      <c r="AV505">
        <v>0</v>
      </c>
      <c r="AW505">
        <v>2</v>
      </c>
      <c r="AX505">
        <v>85061594</v>
      </c>
      <c r="AY505">
        <v>1</v>
      </c>
      <c r="AZ505">
        <v>0</v>
      </c>
      <c r="BA505">
        <v>505</v>
      </c>
      <c r="BB505">
        <v>0</v>
      </c>
      <c r="BC505">
        <v>0</v>
      </c>
      <c r="BD505">
        <v>0</v>
      </c>
      <c r="BE505">
        <v>0</v>
      </c>
      <c r="BF505">
        <v>0</v>
      </c>
      <c r="BG505">
        <v>0</v>
      </c>
      <c r="BH505">
        <v>0</v>
      </c>
      <c r="BI505">
        <v>0</v>
      </c>
      <c r="BJ505">
        <v>0</v>
      </c>
      <c r="BK505">
        <v>0</v>
      </c>
      <c r="BL505">
        <v>0</v>
      </c>
      <c r="BM505">
        <v>0</v>
      </c>
      <c r="BN505">
        <v>0</v>
      </c>
      <c r="BO505">
        <v>0</v>
      </c>
      <c r="BP505">
        <v>0</v>
      </c>
      <c r="BQ505">
        <v>0</v>
      </c>
      <c r="BR505">
        <v>0</v>
      </c>
      <c r="BS505">
        <v>0</v>
      </c>
      <c r="BT505">
        <v>0</v>
      </c>
      <c r="BU505">
        <v>0</v>
      </c>
      <c r="BV505">
        <v>0</v>
      </c>
      <c r="BW505">
        <v>0</v>
      </c>
      <c r="CV505">
        <v>0</v>
      </c>
      <c r="CW505">
        <v>0</v>
      </c>
      <c r="CX505">
        <f>ROUND(Y505*Source!I226,7)</f>
        <v>0</v>
      </c>
      <c r="CY505">
        <f>AA505</f>
        <v>0</v>
      </c>
      <c r="CZ505">
        <f>AE505</f>
        <v>0</v>
      </c>
      <c r="DA505">
        <f>AI505</f>
        <v>1</v>
      </c>
      <c r="DB505">
        <f t="shared" si="158"/>
        <v>0</v>
      </c>
      <c r="DC505">
        <f t="shared" si="159"/>
        <v>0</v>
      </c>
      <c r="DD505" t="s">
        <v>3</v>
      </c>
      <c r="DE505" t="s">
        <v>3</v>
      </c>
      <c r="DF505">
        <f t="shared" ref="DF505:DF513" si="188">ROUND(ROUND(AE505,2)*CX505,2)</f>
        <v>0</v>
      </c>
      <c r="DG505">
        <f t="shared" si="187"/>
        <v>0</v>
      </c>
      <c r="DH505">
        <f t="shared" si="160"/>
        <v>0</v>
      </c>
      <c r="DI505">
        <f t="shared" si="161"/>
        <v>0</v>
      </c>
      <c r="DJ505">
        <f>DF505</f>
        <v>0</v>
      </c>
      <c r="DK505">
        <v>0</v>
      </c>
      <c r="DL505" t="s">
        <v>3</v>
      </c>
      <c r="DM505">
        <v>0</v>
      </c>
      <c r="DN505" t="s">
        <v>3</v>
      </c>
      <c r="DO505">
        <v>0</v>
      </c>
    </row>
    <row r="506" spans="1:119" x14ac:dyDescent="0.2">
      <c r="A506">
        <f>ROW(Source!A227)</f>
        <v>227</v>
      </c>
      <c r="B506">
        <v>85057623</v>
      </c>
      <c r="C506">
        <v>85061568</v>
      </c>
      <c r="D506">
        <v>77306380</v>
      </c>
      <c r="E506">
        <v>114</v>
      </c>
      <c r="F506">
        <v>1</v>
      </c>
      <c r="G506">
        <v>1</v>
      </c>
      <c r="H506">
        <v>1</v>
      </c>
      <c r="I506" t="s">
        <v>724</v>
      </c>
      <c r="J506" t="s">
        <v>3</v>
      </c>
      <c r="K506" t="s">
        <v>725</v>
      </c>
      <c r="L506">
        <v>1191</v>
      </c>
      <c r="N506">
        <v>1013</v>
      </c>
      <c r="O506" t="s">
        <v>593</v>
      </c>
      <c r="P506" t="s">
        <v>593</v>
      </c>
      <c r="Q506">
        <v>1</v>
      </c>
      <c r="W506">
        <v>0</v>
      </c>
      <c r="X506">
        <v>1522950421</v>
      </c>
      <c r="Y506">
        <f t="shared" si="157"/>
        <v>103</v>
      </c>
      <c r="AA506">
        <v>0</v>
      </c>
      <c r="AB506">
        <v>0</v>
      </c>
      <c r="AC506">
        <v>0</v>
      </c>
      <c r="AD506">
        <v>836.02</v>
      </c>
      <c r="AE506">
        <v>0</v>
      </c>
      <c r="AF506">
        <v>0</v>
      </c>
      <c r="AG506">
        <v>0</v>
      </c>
      <c r="AH506">
        <v>836.02</v>
      </c>
      <c r="AI506">
        <v>1</v>
      </c>
      <c r="AJ506">
        <v>1</v>
      </c>
      <c r="AK506">
        <v>1</v>
      </c>
      <c r="AL506">
        <v>1</v>
      </c>
      <c r="AM506">
        <v>-2</v>
      </c>
      <c r="AN506">
        <v>0</v>
      </c>
      <c r="AO506">
        <v>0</v>
      </c>
      <c r="AP506">
        <v>1</v>
      </c>
      <c r="AQ506">
        <v>1</v>
      </c>
      <c r="AR506">
        <v>0</v>
      </c>
      <c r="AS506" t="s">
        <v>3</v>
      </c>
      <c r="AT506">
        <v>103</v>
      </c>
      <c r="AU506" t="s">
        <v>3</v>
      </c>
      <c r="AV506">
        <v>1</v>
      </c>
      <c r="AW506">
        <v>2</v>
      </c>
      <c r="AX506">
        <v>85061582</v>
      </c>
      <c r="AY506">
        <v>2</v>
      </c>
      <c r="AZ506">
        <v>131072</v>
      </c>
      <c r="BA506">
        <v>506</v>
      </c>
      <c r="BB506">
        <v>1</v>
      </c>
      <c r="BC506">
        <v>0</v>
      </c>
      <c r="BD506">
        <v>0</v>
      </c>
      <c r="BE506">
        <v>0</v>
      </c>
      <c r="BF506">
        <v>0</v>
      </c>
      <c r="BG506">
        <v>0</v>
      </c>
      <c r="BH506">
        <v>0</v>
      </c>
      <c r="BI506">
        <v>0</v>
      </c>
      <c r="BJ506">
        <v>0</v>
      </c>
      <c r="BK506">
        <v>0</v>
      </c>
      <c r="BL506">
        <v>0</v>
      </c>
      <c r="BM506">
        <v>86110.06</v>
      </c>
      <c r="BN506">
        <v>103</v>
      </c>
      <c r="BO506">
        <v>0</v>
      </c>
      <c r="BP506">
        <v>1</v>
      </c>
      <c r="BQ506">
        <v>0</v>
      </c>
      <c r="BR506">
        <v>0</v>
      </c>
      <c r="BS506">
        <v>0</v>
      </c>
      <c r="BT506">
        <v>86110.06</v>
      </c>
      <c r="BU506">
        <v>103</v>
      </c>
      <c r="BV506">
        <v>0</v>
      </c>
      <c r="BW506">
        <v>1</v>
      </c>
      <c r="CU506">
        <f>ROUND(AT506*Source!I227*AH506*AL506,2)</f>
        <v>0</v>
      </c>
      <c r="CV506">
        <f>ROUND(Y506*Source!I227,7)</f>
        <v>0</v>
      </c>
      <c r="CW506">
        <v>0</v>
      </c>
      <c r="CX506">
        <f>ROUND(Y506*Source!I227,7)</f>
        <v>0</v>
      </c>
      <c r="CY506">
        <f>AD506</f>
        <v>836.02</v>
      </c>
      <c r="CZ506">
        <f>AH506</f>
        <v>836.02</v>
      </c>
      <c r="DA506">
        <f>AL506</f>
        <v>1</v>
      </c>
      <c r="DB506">
        <f t="shared" si="158"/>
        <v>86110.06</v>
      </c>
      <c r="DC506">
        <f t="shared" si="159"/>
        <v>0</v>
      </c>
      <c r="DD506" t="s">
        <v>3</v>
      </c>
      <c r="DE506" t="s">
        <v>3</v>
      </c>
      <c r="DF506">
        <f t="shared" si="188"/>
        <v>0</v>
      </c>
      <c r="DG506">
        <f t="shared" si="187"/>
        <v>0</v>
      </c>
      <c r="DH506">
        <f t="shared" si="160"/>
        <v>0</v>
      </c>
      <c r="DI506">
        <f t="shared" si="161"/>
        <v>0</v>
      </c>
      <c r="DJ506">
        <f>DI506</f>
        <v>0</v>
      </c>
      <c r="DK506">
        <v>1</v>
      </c>
      <c r="DL506" t="s">
        <v>3</v>
      </c>
      <c r="DM506">
        <v>0</v>
      </c>
      <c r="DN506" t="s">
        <v>3</v>
      </c>
      <c r="DO506">
        <v>0</v>
      </c>
    </row>
    <row r="507" spans="1:119" x14ac:dyDescent="0.2">
      <c r="A507">
        <f>ROW(Source!A227)</f>
        <v>227</v>
      </c>
      <c r="B507">
        <v>85057623</v>
      </c>
      <c r="C507">
        <v>85061568</v>
      </c>
      <c r="D507">
        <v>77306545</v>
      </c>
      <c r="E507">
        <v>114</v>
      </c>
      <c r="F507">
        <v>1</v>
      </c>
      <c r="G507">
        <v>1</v>
      </c>
      <c r="H507">
        <v>1</v>
      </c>
      <c r="I507" t="s">
        <v>601</v>
      </c>
      <c r="J507" t="s">
        <v>3</v>
      </c>
      <c r="K507" t="s">
        <v>602</v>
      </c>
      <c r="L507">
        <v>1191</v>
      </c>
      <c r="N507">
        <v>1013</v>
      </c>
      <c r="O507" t="s">
        <v>593</v>
      </c>
      <c r="P507" t="s">
        <v>593</v>
      </c>
      <c r="Q507">
        <v>1</v>
      </c>
      <c r="W507">
        <v>0</v>
      </c>
      <c r="X507">
        <v>-1417349443</v>
      </c>
      <c r="Y507">
        <f t="shared" si="157"/>
        <v>20.65</v>
      </c>
      <c r="AA507">
        <v>0</v>
      </c>
      <c r="AB507">
        <v>0</v>
      </c>
      <c r="AC507">
        <v>0</v>
      </c>
      <c r="AD507">
        <v>0</v>
      </c>
      <c r="AE507">
        <v>0</v>
      </c>
      <c r="AF507">
        <v>0</v>
      </c>
      <c r="AG507">
        <v>0</v>
      </c>
      <c r="AH507">
        <v>0</v>
      </c>
      <c r="AI507">
        <v>1</v>
      </c>
      <c r="AJ507">
        <v>1</v>
      </c>
      <c r="AK507">
        <v>1</v>
      </c>
      <c r="AL507">
        <v>1</v>
      </c>
      <c r="AM507">
        <v>-2</v>
      </c>
      <c r="AN507">
        <v>0</v>
      </c>
      <c r="AO507">
        <v>0</v>
      </c>
      <c r="AP507">
        <v>1</v>
      </c>
      <c r="AQ507">
        <v>1</v>
      </c>
      <c r="AR507">
        <v>0</v>
      </c>
      <c r="AS507" t="s">
        <v>3</v>
      </c>
      <c r="AT507">
        <v>20.65</v>
      </c>
      <c r="AU507" t="s">
        <v>3</v>
      </c>
      <c r="AV507">
        <v>2</v>
      </c>
      <c r="AW507">
        <v>2</v>
      </c>
      <c r="AX507">
        <v>85061583</v>
      </c>
      <c r="AY507">
        <v>1</v>
      </c>
      <c r="AZ507">
        <v>0</v>
      </c>
      <c r="BA507">
        <v>507</v>
      </c>
      <c r="BB507">
        <v>1</v>
      </c>
      <c r="BC507">
        <v>0</v>
      </c>
      <c r="BD507">
        <v>0</v>
      </c>
      <c r="BE507">
        <v>0</v>
      </c>
      <c r="BF507">
        <v>0</v>
      </c>
      <c r="BG507">
        <v>0</v>
      </c>
      <c r="BH507">
        <v>0</v>
      </c>
      <c r="BI507">
        <v>0</v>
      </c>
      <c r="BJ507">
        <v>0</v>
      </c>
      <c r="BK507">
        <v>0</v>
      </c>
      <c r="BL507">
        <v>0</v>
      </c>
      <c r="BM507">
        <v>0</v>
      </c>
      <c r="BN507">
        <v>0</v>
      </c>
      <c r="BO507">
        <v>0</v>
      </c>
      <c r="BP507">
        <v>0</v>
      </c>
      <c r="BQ507">
        <v>0</v>
      </c>
      <c r="BR507">
        <v>0</v>
      </c>
      <c r="BS507">
        <v>0</v>
      </c>
      <c r="BT507">
        <v>0</v>
      </c>
      <c r="BU507">
        <v>0</v>
      </c>
      <c r="BV507">
        <v>0</v>
      </c>
      <c r="BW507">
        <v>0</v>
      </c>
      <c r="CV507">
        <v>0</v>
      </c>
      <c r="CW507">
        <v>0</v>
      </c>
      <c r="CX507">
        <f>ROUND(Y507*Source!I227,7)</f>
        <v>0</v>
      </c>
      <c r="CY507">
        <f>AD507</f>
        <v>0</v>
      </c>
      <c r="CZ507">
        <f>AH507</f>
        <v>0</v>
      </c>
      <c r="DA507">
        <f>AL507</f>
        <v>1</v>
      </c>
      <c r="DB507">
        <f t="shared" si="158"/>
        <v>0</v>
      </c>
      <c r="DC507">
        <f t="shared" si="159"/>
        <v>0</v>
      </c>
      <c r="DD507" t="s">
        <v>3</v>
      </c>
      <c r="DE507" t="s">
        <v>3</v>
      </c>
      <c r="DF507">
        <f t="shared" si="188"/>
        <v>0</v>
      </c>
      <c r="DG507">
        <f t="shared" si="187"/>
        <v>0</v>
      </c>
      <c r="DH507">
        <f t="shared" si="160"/>
        <v>0</v>
      </c>
      <c r="DI507">
        <f t="shared" si="161"/>
        <v>0</v>
      </c>
      <c r="DJ507">
        <f>DI507</f>
        <v>0</v>
      </c>
      <c r="DK507">
        <v>0</v>
      </c>
      <c r="DL507" t="s">
        <v>3</v>
      </c>
      <c r="DM507">
        <v>0</v>
      </c>
      <c r="DN507" t="s">
        <v>3</v>
      </c>
      <c r="DO507">
        <v>0</v>
      </c>
    </row>
    <row r="508" spans="1:119" x14ac:dyDescent="0.2">
      <c r="A508">
        <f>ROW(Source!A227)</f>
        <v>227</v>
      </c>
      <c r="B508">
        <v>85057623</v>
      </c>
      <c r="C508">
        <v>85061568</v>
      </c>
      <c r="D508">
        <v>77430971</v>
      </c>
      <c r="E508">
        <v>1</v>
      </c>
      <c r="F508">
        <v>1</v>
      </c>
      <c r="G508">
        <v>1</v>
      </c>
      <c r="H508">
        <v>2</v>
      </c>
      <c r="I508" t="s">
        <v>778</v>
      </c>
      <c r="J508" t="s">
        <v>779</v>
      </c>
      <c r="K508" t="s">
        <v>780</v>
      </c>
      <c r="L508">
        <v>1368</v>
      </c>
      <c r="N508">
        <v>1011</v>
      </c>
      <c r="O508" t="s">
        <v>606</v>
      </c>
      <c r="P508" t="s">
        <v>606</v>
      </c>
      <c r="Q508">
        <v>1</v>
      </c>
      <c r="W508">
        <v>0</v>
      </c>
      <c r="X508">
        <v>-1825891408</v>
      </c>
      <c r="Y508">
        <f t="shared" si="157"/>
        <v>7.83</v>
      </c>
      <c r="AA508">
        <v>0</v>
      </c>
      <c r="AB508">
        <v>2314.71</v>
      </c>
      <c r="AC508">
        <v>932.95</v>
      </c>
      <c r="AD508">
        <v>0</v>
      </c>
      <c r="AE508">
        <v>0</v>
      </c>
      <c r="AF508">
        <v>1689.57</v>
      </c>
      <c r="AG508">
        <v>932.95</v>
      </c>
      <c r="AH508">
        <v>0</v>
      </c>
      <c r="AI508">
        <v>1</v>
      </c>
      <c r="AJ508">
        <v>1.37</v>
      </c>
      <c r="AK508">
        <v>1</v>
      </c>
      <c r="AL508">
        <v>1</v>
      </c>
      <c r="AM508">
        <v>2</v>
      </c>
      <c r="AN508">
        <v>0</v>
      </c>
      <c r="AO508">
        <v>0</v>
      </c>
      <c r="AP508">
        <v>1</v>
      </c>
      <c r="AQ508">
        <v>1</v>
      </c>
      <c r="AR508">
        <v>0</v>
      </c>
      <c r="AS508" t="s">
        <v>3</v>
      </c>
      <c r="AT508">
        <v>7.83</v>
      </c>
      <c r="AU508" t="s">
        <v>3</v>
      </c>
      <c r="AV508">
        <v>1</v>
      </c>
      <c r="AW508">
        <v>2</v>
      </c>
      <c r="AX508">
        <v>85061584</v>
      </c>
      <c r="AY508">
        <v>2</v>
      </c>
      <c r="AZ508">
        <v>65536</v>
      </c>
      <c r="BA508">
        <v>508</v>
      </c>
      <c r="BB508">
        <v>1</v>
      </c>
      <c r="BC508">
        <v>0</v>
      </c>
      <c r="BD508">
        <v>0</v>
      </c>
      <c r="BE508">
        <v>0</v>
      </c>
      <c r="BF508">
        <v>0</v>
      </c>
      <c r="BG508">
        <v>0</v>
      </c>
      <c r="BH508">
        <v>0</v>
      </c>
      <c r="BI508">
        <v>0</v>
      </c>
      <c r="BJ508">
        <v>0</v>
      </c>
      <c r="BK508">
        <v>13229.3331</v>
      </c>
      <c r="BL508">
        <v>7304.9985000000006</v>
      </c>
      <c r="BM508">
        <v>0</v>
      </c>
      <c r="BN508">
        <v>0</v>
      </c>
      <c r="BO508">
        <v>7.83</v>
      </c>
      <c r="BP508">
        <v>1</v>
      </c>
      <c r="BQ508">
        <v>0</v>
      </c>
      <c r="BR508">
        <v>13229.3331</v>
      </c>
      <c r="BS508">
        <v>7304.9985000000006</v>
      </c>
      <c r="BT508">
        <v>0</v>
      </c>
      <c r="BU508">
        <v>0</v>
      </c>
      <c r="BV508">
        <v>7.83</v>
      </c>
      <c r="BW508">
        <v>1</v>
      </c>
      <c r="CV508">
        <v>0</v>
      </c>
      <c r="CW508">
        <f>ROUND(Y508*Source!I227*DO508,7)</f>
        <v>0</v>
      </c>
      <c r="CX508">
        <f>ROUND(Y508*Source!I227,7)</f>
        <v>0</v>
      </c>
      <c r="CY508">
        <f t="shared" ref="CY508:CY513" si="189">AB508</f>
        <v>2314.71</v>
      </c>
      <c r="CZ508">
        <f t="shared" ref="CZ508:CZ513" si="190">AF508</f>
        <v>1689.57</v>
      </c>
      <c r="DA508">
        <f t="shared" ref="DA508:DA513" si="191">AJ508</f>
        <v>1.37</v>
      </c>
      <c r="DB508">
        <f t="shared" si="158"/>
        <v>13229.33</v>
      </c>
      <c r="DC508">
        <f t="shared" si="159"/>
        <v>7305</v>
      </c>
      <c r="DD508" t="s">
        <v>3</v>
      </c>
      <c r="DE508" t="s">
        <v>3</v>
      </c>
      <c r="DF508">
        <f t="shared" si="188"/>
        <v>0</v>
      </c>
      <c r="DG508">
        <f>ROUND(ROUND(AF508*AJ508,2)*CX508,2)</f>
        <v>0</v>
      </c>
      <c r="DH508">
        <f t="shared" si="160"/>
        <v>0</v>
      </c>
      <c r="DI508">
        <f t="shared" si="161"/>
        <v>0</v>
      </c>
      <c r="DJ508">
        <f t="shared" ref="DJ508:DJ513" si="192">DG508+DH508</f>
        <v>0</v>
      </c>
      <c r="DK508">
        <v>0</v>
      </c>
      <c r="DL508" t="s">
        <v>616</v>
      </c>
      <c r="DM508">
        <v>5</v>
      </c>
      <c r="DN508" t="s">
        <v>593</v>
      </c>
      <c r="DO508">
        <v>1</v>
      </c>
    </row>
    <row r="509" spans="1:119" x14ac:dyDescent="0.2">
      <c r="A509">
        <f>ROW(Source!A227)</f>
        <v>227</v>
      </c>
      <c r="B509">
        <v>85057623</v>
      </c>
      <c r="C509">
        <v>85061568</v>
      </c>
      <c r="D509">
        <v>77430988</v>
      </c>
      <c r="E509">
        <v>1</v>
      </c>
      <c r="F509">
        <v>1</v>
      </c>
      <c r="G509">
        <v>1</v>
      </c>
      <c r="H509">
        <v>2</v>
      </c>
      <c r="I509" t="s">
        <v>621</v>
      </c>
      <c r="J509" t="s">
        <v>622</v>
      </c>
      <c r="K509" t="s">
        <v>623</v>
      </c>
      <c r="L509">
        <v>1368</v>
      </c>
      <c r="N509">
        <v>1011</v>
      </c>
      <c r="O509" t="s">
        <v>606</v>
      </c>
      <c r="P509" t="s">
        <v>606</v>
      </c>
      <c r="Q509">
        <v>1</v>
      </c>
      <c r="W509">
        <v>0</v>
      </c>
      <c r="X509">
        <v>-468861091</v>
      </c>
      <c r="Y509">
        <f t="shared" si="157"/>
        <v>0.6</v>
      </c>
      <c r="AA509">
        <v>0</v>
      </c>
      <c r="AB509">
        <v>1626.29</v>
      </c>
      <c r="AC509">
        <v>1090.46</v>
      </c>
      <c r="AD509">
        <v>0</v>
      </c>
      <c r="AE509">
        <v>0</v>
      </c>
      <c r="AF509">
        <v>1626.29</v>
      </c>
      <c r="AG509">
        <v>1090.46</v>
      </c>
      <c r="AH509">
        <v>0</v>
      </c>
      <c r="AI509">
        <v>1</v>
      </c>
      <c r="AJ509">
        <v>1</v>
      </c>
      <c r="AK509">
        <v>1</v>
      </c>
      <c r="AL509">
        <v>1</v>
      </c>
      <c r="AM509">
        <v>-2</v>
      </c>
      <c r="AN509">
        <v>0</v>
      </c>
      <c r="AO509">
        <v>0</v>
      </c>
      <c r="AP509">
        <v>1</v>
      </c>
      <c r="AQ509">
        <v>1</v>
      </c>
      <c r="AR509">
        <v>0</v>
      </c>
      <c r="AS509" t="s">
        <v>3</v>
      </c>
      <c r="AT509">
        <v>0.6</v>
      </c>
      <c r="AU509" t="s">
        <v>3</v>
      </c>
      <c r="AV509">
        <v>1</v>
      </c>
      <c r="AW509">
        <v>2</v>
      </c>
      <c r="AX509">
        <v>85061585</v>
      </c>
      <c r="AY509">
        <v>1</v>
      </c>
      <c r="AZ509">
        <v>0</v>
      </c>
      <c r="BA509">
        <v>509</v>
      </c>
      <c r="BB509">
        <v>1</v>
      </c>
      <c r="BC509">
        <v>0</v>
      </c>
      <c r="BD509">
        <v>0</v>
      </c>
      <c r="BE509">
        <v>0</v>
      </c>
      <c r="BF509">
        <v>0</v>
      </c>
      <c r="BG509">
        <v>0</v>
      </c>
      <c r="BH509">
        <v>0</v>
      </c>
      <c r="BI509">
        <v>0</v>
      </c>
      <c r="BJ509">
        <v>0</v>
      </c>
      <c r="BK509">
        <v>975.77399999999989</v>
      </c>
      <c r="BL509">
        <v>654.27599999999995</v>
      </c>
      <c r="BM509">
        <v>0</v>
      </c>
      <c r="BN509">
        <v>0</v>
      </c>
      <c r="BO509">
        <v>0.6</v>
      </c>
      <c r="BP509">
        <v>1</v>
      </c>
      <c r="BQ509">
        <v>0</v>
      </c>
      <c r="BR509">
        <v>975.77399999999989</v>
      </c>
      <c r="BS509">
        <v>654.27599999999995</v>
      </c>
      <c r="BT509">
        <v>0</v>
      </c>
      <c r="BU509">
        <v>0</v>
      </c>
      <c r="BV509">
        <v>0.6</v>
      </c>
      <c r="BW509">
        <v>1</v>
      </c>
      <c r="CV509">
        <v>0</v>
      </c>
      <c r="CW509">
        <f>ROUND(Y509*Source!I227*DO509,7)</f>
        <v>0</v>
      </c>
      <c r="CX509">
        <f>ROUND(Y509*Source!I227,7)</f>
        <v>0</v>
      </c>
      <c r="CY509">
        <f t="shared" si="189"/>
        <v>1626.29</v>
      </c>
      <c r="CZ509">
        <f t="shared" si="190"/>
        <v>1626.29</v>
      </c>
      <c r="DA509">
        <f t="shared" si="191"/>
        <v>1</v>
      </c>
      <c r="DB509">
        <f t="shared" si="158"/>
        <v>975.77</v>
      </c>
      <c r="DC509">
        <f t="shared" si="159"/>
        <v>654.28</v>
      </c>
      <c r="DD509" t="s">
        <v>3</v>
      </c>
      <c r="DE509" t="s">
        <v>3</v>
      </c>
      <c r="DF509">
        <f t="shared" si="188"/>
        <v>0</v>
      </c>
      <c r="DG509">
        <f>ROUND(ROUND(AF509,2)*CX509,2)</f>
        <v>0</v>
      </c>
      <c r="DH509">
        <f t="shared" si="160"/>
        <v>0</v>
      </c>
      <c r="DI509">
        <f t="shared" si="161"/>
        <v>0</v>
      </c>
      <c r="DJ509">
        <f t="shared" si="192"/>
        <v>0</v>
      </c>
      <c r="DK509">
        <v>1</v>
      </c>
      <c r="DL509" t="s">
        <v>607</v>
      </c>
      <c r="DM509">
        <v>6</v>
      </c>
      <c r="DN509" t="s">
        <v>593</v>
      </c>
      <c r="DO509">
        <v>1</v>
      </c>
    </row>
    <row r="510" spans="1:119" x14ac:dyDescent="0.2">
      <c r="A510">
        <f>ROW(Source!A227)</f>
        <v>227</v>
      </c>
      <c r="B510">
        <v>85057623</v>
      </c>
      <c r="C510">
        <v>85061568</v>
      </c>
      <c r="D510">
        <v>77431168</v>
      </c>
      <c r="E510">
        <v>1</v>
      </c>
      <c r="F510">
        <v>1</v>
      </c>
      <c r="G510">
        <v>1</v>
      </c>
      <c r="H510">
        <v>2</v>
      </c>
      <c r="I510" t="s">
        <v>781</v>
      </c>
      <c r="J510" t="s">
        <v>782</v>
      </c>
      <c r="K510" t="s">
        <v>783</v>
      </c>
      <c r="L510">
        <v>1368</v>
      </c>
      <c r="N510">
        <v>1011</v>
      </c>
      <c r="O510" t="s">
        <v>606</v>
      </c>
      <c r="P510" t="s">
        <v>606</v>
      </c>
      <c r="Q510">
        <v>1</v>
      </c>
      <c r="W510">
        <v>0</v>
      </c>
      <c r="X510">
        <v>-702403151</v>
      </c>
      <c r="Y510">
        <f t="shared" si="157"/>
        <v>5.5</v>
      </c>
      <c r="AA510">
        <v>0</v>
      </c>
      <c r="AB510">
        <v>128.09</v>
      </c>
      <c r="AC510">
        <v>811.79</v>
      </c>
      <c r="AD510">
        <v>0</v>
      </c>
      <c r="AE510">
        <v>0</v>
      </c>
      <c r="AF510">
        <v>104.99</v>
      </c>
      <c r="AG510">
        <v>811.79</v>
      </c>
      <c r="AH510">
        <v>0</v>
      </c>
      <c r="AI510">
        <v>1</v>
      </c>
      <c r="AJ510">
        <v>1.22</v>
      </c>
      <c r="AK510">
        <v>1</v>
      </c>
      <c r="AL510">
        <v>1</v>
      </c>
      <c r="AM510">
        <v>2</v>
      </c>
      <c r="AN510">
        <v>0</v>
      </c>
      <c r="AO510">
        <v>0</v>
      </c>
      <c r="AP510">
        <v>1</v>
      </c>
      <c r="AQ510">
        <v>1</v>
      </c>
      <c r="AR510">
        <v>0</v>
      </c>
      <c r="AS510" t="s">
        <v>3</v>
      </c>
      <c r="AT510">
        <v>5.5</v>
      </c>
      <c r="AU510" t="s">
        <v>3</v>
      </c>
      <c r="AV510">
        <v>1</v>
      </c>
      <c r="AW510">
        <v>2</v>
      </c>
      <c r="AX510">
        <v>85061586</v>
      </c>
      <c r="AY510">
        <v>2</v>
      </c>
      <c r="AZ510">
        <v>65536</v>
      </c>
      <c r="BA510">
        <v>510</v>
      </c>
      <c r="BB510">
        <v>1</v>
      </c>
      <c r="BC510">
        <v>0</v>
      </c>
      <c r="BD510">
        <v>0</v>
      </c>
      <c r="BE510">
        <v>0</v>
      </c>
      <c r="BF510">
        <v>0</v>
      </c>
      <c r="BG510">
        <v>0</v>
      </c>
      <c r="BH510">
        <v>0</v>
      </c>
      <c r="BI510">
        <v>0</v>
      </c>
      <c r="BJ510">
        <v>0</v>
      </c>
      <c r="BK510">
        <v>577.44499999999994</v>
      </c>
      <c r="BL510">
        <v>4464.8449999999993</v>
      </c>
      <c r="BM510">
        <v>0</v>
      </c>
      <c r="BN510">
        <v>0</v>
      </c>
      <c r="BO510">
        <v>5.5</v>
      </c>
      <c r="BP510">
        <v>1</v>
      </c>
      <c r="BQ510">
        <v>0</v>
      </c>
      <c r="BR510">
        <v>577.44499999999994</v>
      </c>
      <c r="BS510">
        <v>4464.8449999999993</v>
      </c>
      <c r="BT510">
        <v>0</v>
      </c>
      <c r="BU510">
        <v>0</v>
      </c>
      <c r="BV510">
        <v>5.5</v>
      </c>
      <c r="BW510">
        <v>1</v>
      </c>
      <c r="CV510">
        <v>0</v>
      </c>
      <c r="CW510">
        <f>ROUND(Y510*Source!I227*DO510,7)</f>
        <v>0</v>
      </c>
      <c r="CX510">
        <f>ROUND(Y510*Source!I227,7)</f>
        <v>0</v>
      </c>
      <c r="CY510">
        <f t="shared" si="189"/>
        <v>128.09</v>
      </c>
      <c r="CZ510">
        <f t="shared" si="190"/>
        <v>104.99</v>
      </c>
      <c r="DA510">
        <f t="shared" si="191"/>
        <v>1.22</v>
      </c>
      <c r="DB510">
        <f t="shared" si="158"/>
        <v>577.45000000000005</v>
      </c>
      <c r="DC510">
        <f t="shared" si="159"/>
        <v>4464.8500000000004</v>
      </c>
      <c r="DD510" t="s">
        <v>3</v>
      </c>
      <c r="DE510" t="s">
        <v>3</v>
      </c>
      <c r="DF510">
        <f t="shared" si="188"/>
        <v>0</v>
      </c>
      <c r="DG510">
        <f>ROUND(ROUND(AF510*AJ510,2)*CX510,2)</f>
        <v>0</v>
      </c>
      <c r="DH510">
        <f t="shared" si="160"/>
        <v>0</v>
      </c>
      <c r="DI510">
        <f t="shared" si="161"/>
        <v>0</v>
      </c>
      <c r="DJ510">
        <f t="shared" si="192"/>
        <v>0</v>
      </c>
      <c r="DK510">
        <v>0</v>
      </c>
      <c r="DL510" t="s">
        <v>630</v>
      </c>
      <c r="DM510">
        <v>4</v>
      </c>
      <c r="DN510" t="s">
        <v>593</v>
      </c>
      <c r="DO510">
        <v>1</v>
      </c>
    </row>
    <row r="511" spans="1:119" x14ac:dyDescent="0.2">
      <c r="A511">
        <f>ROW(Source!A227)</f>
        <v>227</v>
      </c>
      <c r="B511">
        <v>85057623</v>
      </c>
      <c r="C511">
        <v>85061568</v>
      </c>
      <c r="D511">
        <v>77431879</v>
      </c>
      <c r="E511">
        <v>1</v>
      </c>
      <c r="F511">
        <v>1</v>
      </c>
      <c r="G511">
        <v>1</v>
      </c>
      <c r="H511">
        <v>2</v>
      </c>
      <c r="I511" t="s">
        <v>634</v>
      </c>
      <c r="J511" t="s">
        <v>635</v>
      </c>
      <c r="K511" t="s">
        <v>636</v>
      </c>
      <c r="L511">
        <v>1368</v>
      </c>
      <c r="N511">
        <v>1011</v>
      </c>
      <c r="O511" t="s">
        <v>606</v>
      </c>
      <c r="P511" t="s">
        <v>606</v>
      </c>
      <c r="Q511">
        <v>1</v>
      </c>
      <c r="W511">
        <v>0</v>
      </c>
      <c r="X511">
        <v>-1152394969</v>
      </c>
      <c r="Y511">
        <f t="shared" si="157"/>
        <v>0.6</v>
      </c>
      <c r="AA511">
        <v>0</v>
      </c>
      <c r="AB511">
        <v>641.70000000000005</v>
      </c>
      <c r="AC511">
        <v>811.79</v>
      </c>
      <c r="AD511">
        <v>0</v>
      </c>
      <c r="AE511">
        <v>0</v>
      </c>
      <c r="AF511">
        <v>641.70000000000005</v>
      </c>
      <c r="AG511">
        <v>811.79</v>
      </c>
      <c r="AH511">
        <v>0</v>
      </c>
      <c r="AI511">
        <v>1</v>
      </c>
      <c r="AJ511">
        <v>1</v>
      </c>
      <c r="AK511">
        <v>1</v>
      </c>
      <c r="AL511">
        <v>1</v>
      </c>
      <c r="AM511">
        <v>-2</v>
      </c>
      <c r="AN511">
        <v>0</v>
      </c>
      <c r="AO511">
        <v>0</v>
      </c>
      <c r="AP511">
        <v>1</v>
      </c>
      <c r="AQ511">
        <v>1</v>
      </c>
      <c r="AR511">
        <v>0</v>
      </c>
      <c r="AS511" t="s">
        <v>3</v>
      </c>
      <c r="AT511">
        <v>0.6</v>
      </c>
      <c r="AU511" t="s">
        <v>3</v>
      </c>
      <c r="AV511">
        <v>1</v>
      </c>
      <c r="AW511">
        <v>2</v>
      </c>
      <c r="AX511">
        <v>85061587</v>
      </c>
      <c r="AY511">
        <v>1</v>
      </c>
      <c r="AZ511">
        <v>0</v>
      </c>
      <c r="BA511">
        <v>511</v>
      </c>
      <c r="BB511">
        <v>1</v>
      </c>
      <c r="BC511">
        <v>0</v>
      </c>
      <c r="BD511">
        <v>0</v>
      </c>
      <c r="BE511">
        <v>0</v>
      </c>
      <c r="BF511">
        <v>0</v>
      </c>
      <c r="BG511">
        <v>0</v>
      </c>
      <c r="BH511">
        <v>0</v>
      </c>
      <c r="BI511">
        <v>0</v>
      </c>
      <c r="BJ511">
        <v>0</v>
      </c>
      <c r="BK511">
        <v>385.02000000000004</v>
      </c>
      <c r="BL511">
        <v>487.07399999999996</v>
      </c>
      <c r="BM511">
        <v>0</v>
      </c>
      <c r="BN511">
        <v>0</v>
      </c>
      <c r="BO511">
        <v>0.6</v>
      </c>
      <c r="BP511">
        <v>1</v>
      </c>
      <c r="BQ511">
        <v>0</v>
      </c>
      <c r="BR511">
        <v>385.02000000000004</v>
      </c>
      <c r="BS511">
        <v>487.07399999999996</v>
      </c>
      <c r="BT511">
        <v>0</v>
      </c>
      <c r="BU511">
        <v>0</v>
      </c>
      <c r="BV511">
        <v>0.6</v>
      </c>
      <c r="BW511">
        <v>1</v>
      </c>
      <c r="CV511">
        <v>0</v>
      </c>
      <c r="CW511">
        <f>ROUND(Y511*Source!I227*DO511,7)</f>
        <v>0</v>
      </c>
      <c r="CX511">
        <f>ROUND(Y511*Source!I227,7)</f>
        <v>0</v>
      </c>
      <c r="CY511">
        <f t="shared" si="189"/>
        <v>641.70000000000005</v>
      </c>
      <c r="CZ511">
        <f t="shared" si="190"/>
        <v>641.70000000000005</v>
      </c>
      <c r="DA511">
        <f t="shared" si="191"/>
        <v>1</v>
      </c>
      <c r="DB511">
        <f t="shared" si="158"/>
        <v>385.02</v>
      </c>
      <c r="DC511">
        <f t="shared" si="159"/>
        <v>487.07</v>
      </c>
      <c r="DD511" t="s">
        <v>3</v>
      </c>
      <c r="DE511" t="s">
        <v>3</v>
      </c>
      <c r="DF511">
        <f t="shared" si="188"/>
        <v>0</v>
      </c>
      <c r="DG511">
        <f>ROUND(ROUND(AF511,2)*CX511,2)</f>
        <v>0</v>
      </c>
      <c r="DH511">
        <f t="shared" si="160"/>
        <v>0</v>
      </c>
      <c r="DI511">
        <f t="shared" si="161"/>
        <v>0</v>
      </c>
      <c r="DJ511">
        <f t="shared" si="192"/>
        <v>0</v>
      </c>
      <c r="DK511">
        <v>1</v>
      </c>
      <c r="DL511" t="s">
        <v>630</v>
      </c>
      <c r="DM511">
        <v>4</v>
      </c>
      <c r="DN511" t="s">
        <v>593</v>
      </c>
      <c r="DO511">
        <v>1</v>
      </c>
    </row>
    <row r="512" spans="1:119" x14ac:dyDescent="0.2">
      <c r="A512">
        <f>ROW(Source!A227)</f>
        <v>227</v>
      </c>
      <c r="B512">
        <v>85057623</v>
      </c>
      <c r="C512">
        <v>85061568</v>
      </c>
      <c r="D512">
        <v>77432062</v>
      </c>
      <c r="E512">
        <v>1</v>
      </c>
      <c r="F512">
        <v>1</v>
      </c>
      <c r="G512">
        <v>1</v>
      </c>
      <c r="H512">
        <v>2</v>
      </c>
      <c r="I512" t="s">
        <v>784</v>
      </c>
      <c r="J512" t="s">
        <v>785</v>
      </c>
      <c r="K512" t="s">
        <v>786</v>
      </c>
      <c r="L512">
        <v>1368</v>
      </c>
      <c r="N512">
        <v>1011</v>
      </c>
      <c r="O512" t="s">
        <v>606</v>
      </c>
      <c r="P512" t="s">
        <v>606</v>
      </c>
      <c r="Q512">
        <v>1</v>
      </c>
      <c r="W512">
        <v>0</v>
      </c>
      <c r="X512">
        <v>-589932474</v>
      </c>
      <c r="Y512">
        <f t="shared" si="157"/>
        <v>72.3</v>
      </c>
      <c r="AA512">
        <v>0</v>
      </c>
      <c r="AB512">
        <v>103.08</v>
      </c>
      <c r="AC512">
        <v>0</v>
      </c>
      <c r="AD512">
        <v>0</v>
      </c>
      <c r="AE512">
        <v>0</v>
      </c>
      <c r="AF512">
        <v>103.08</v>
      </c>
      <c r="AG512">
        <v>0</v>
      </c>
      <c r="AH512">
        <v>0</v>
      </c>
      <c r="AI512">
        <v>1</v>
      </c>
      <c r="AJ512">
        <v>1</v>
      </c>
      <c r="AK512">
        <v>1</v>
      </c>
      <c r="AL512">
        <v>1</v>
      </c>
      <c r="AM512">
        <v>-2</v>
      </c>
      <c r="AN512">
        <v>0</v>
      </c>
      <c r="AO512">
        <v>0</v>
      </c>
      <c r="AP512">
        <v>1</v>
      </c>
      <c r="AQ512">
        <v>1</v>
      </c>
      <c r="AR512">
        <v>0</v>
      </c>
      <c r="AS512" t="s">
        <v>3</v>
      </c>
      <c r="AT512">
        <v>72.3</v>
      </c>
      <c r="AU512" t="s">
        <v>3</v>
      </c>
      <c r="AV512">
        <v>1</v>
      </c>
      <c r="AW512">
        <v>2</v>
      </c>
      <c r="AX512">
        <v>85061588</v>
      </c>
      <c r="AY512">
        <v>1</v>
      </c>
      <c r="AZ512">
        <v>0</v>
      </c>
      <c r="BA512">
        <v>512</v>
      </c>
      <c r="BB512">
        <v>1</v>
      </c>
      <c r="BC512">
        <v>0</v>
      </c>
      <c r="BD512">
        <v>0</v>
      </c>
      <c r="BE512">
        <v>0</v>
      </c>
      <c r="BF512">
        <v>0</v>
      </c>
      <c r="BG512">
        <v>0</v>
      </c>
      <c r="BH512">
        <v>0</v>
      </c>
      <c r="BI512">
        <v>0</v>
      </c>
      <c r="BJ512">
        <v>0</v>
      </c>
      <c r="BK512">
        <v>7452.6839999999993</v>
      </c>
      <c r="BL512">
        <v>0</v>
      </c>
      <c r="BM512">
        <v>0</v>
      </c>
      <c r="BN512">
        <v>0</v>
      </c>
      <c r="BO512">
        <v>0</v>
      </c>
      <c r="BP512">
        <v>1</v>
      </c>
      <c r="BQ512">
        <v>0</v>
      </c>
      <c r="BR512">
        <v>7452.6839999999993</v>
      </c>
      <c r="BS512">
        <v>0</v>
      </c>
      <c r="BT512">
        <v>0</v>
      </c>
      <c r="BU512">
        <v>0</v>
      </c>
      <c r="BV512">
        <v>0</v>
      </c>
      <c r="BW512">
        <v>1</v>
      </c>
      <c r="CV512">
        <v>0</v>
      </c>
      <c r="CW512">
        <f>ROUND(Y512*Source!I227*DO512,7)</f>
        <v>0</v>
      </c>
      <c r="CX512">
        <f>ROUND(Y512*Source!I227,7)</f>
        <v>0</v>
      </c>
      <c r="CY512">
        <f t="shared" si="189"/>
        <v>103.08</v>
      </c>
      <c r="CZ512">
        <f t="shared" si="190"/>
        <v>103.08</v>
      </c>
      <c r="DA512">
        <f t="shared" si="191"/>
        <v>1</v>
      </c>
      <c r="DB512">
        <f t="shared" si="158"/>
        <v>7452.68</v>
      </c>
      <c r="DC512">
        <f t="shared" si="159"/>
        <v>0</v>
      </c>
      <c r="DD512" t="s">
        <v>3</v>
      </c>
      <c r="DE512" t="s">
        <v>3</v>
      </c>
      <c r="DF512">
        <f t="shared" si="188"/>
        <v>0</v>
      </c>
      <c r="DG512">
        <f>ROUND(ROUND(AF512,2)*CX512,2)</f>
        <v>0</v>
      </c>
      <c r="DH512">
        <f t="shared" si="160"/>
        <v>0</v>
      </c>
      <c r="DI512">
        <f t="shared" si="161"/>
        <v>0</v>
      </c>
      <c r="DJ512">
        <f t="shared" si="192"/>
        <v>0</v>
      </c>
      <c r="DK512">
        <v>1</v>
      </c>
      <c r="DL512" t="s">
        <v>3</v>
      </c>
      <c r="DM512">
        <v>0</v>
      </c>
      <c r="DN512" t="s">
        <v>3</v>
      </c>
      <c r="DO512">
        <v>0</v>
      </c>
    </row>
    <row r="513" spans="1:119" x14ac:dyDescent="0.2">
      <c r="A513">
        <f>ROW(Source!A227)</f>
        <v>227</v>
      </c>
      <c r="B513">
        <v>85057623</v>
      </c>
      <c r="C513">
        <v>85061568</v>
      </c>
      <c r="D513">
        <v>77432634</v>
      </c>
      <c r="E513">
        <v>1</v>
      </c>
      <c r="F513">
        <v>1</v>
      </c>
      <c r="G513">
        <v>1</v>
      </c>
      <c r="H513">
        <v>2</v>
      </c>
      <c r="I513" t="s">
        <v>763</v>
      </c>
      <c r="J513" t="s">
        <v>764</v>
      </c>
      <c r="K513" t="s">
        <v>765</v>
      </c>
      <c r="L513">
        <v>1368</v>
      </c>
      <c r="N513">
        <v>1011</v>
      </c>
      <c r="O513" t="s">
        <v>606</v>
      </c>
      <c r="P513" t="s">
        <v>606</v>
      </c>
      <c r="Q513">
        <v>1</v>
      </c>
      <c r="W513">
        <v>0</v>
      </c>
      <c r="X513">
        <v>1781070667</v>
      </c>
      <c r="Y513">
        <f t="shared" ref="Y513:Y576" si="193">AT513</f>
        <v>6.12</v>
      </c>
      <c r="AA513">
        <v>0</v>
      </c>
      <c r="AB513">
        <v>31.84</v>
      </c>
      <c r="AC513">
        <v>811.79</v>
      </c>
      <c r="AD513">
        <v>0</v>
      </c>
      <c r="AE513">
        <v>0</v>
      </c>
      <c r="AF513">
        <v>26.76</v>
      </c>
      <c r="AG513">
        <v>811.79</v>
      </c>
      <c r="AH513">
        <v>0</v>
      </c>
      <c r="AI513">
        <v>1</v>
      </c>
      <c r="AJ513">
        <v>1.19</v>
      </c>
      <c r="AK513">
        <v>1</v>
      </c>
      <c r="AL513">
        <v>1</v>
      </c>
      <c r="AM513">
        <v>2</v>
      </c>
      <c r="AN513">
        <v>0</v>
      </c>
      <c r="AO513">
        <v>0</v>
      </c>
      <c r="AP513">
        <v>1</v>
      </c>
      <c r="AQ513">
        <v>1</v>
      </c>
      <c r="AR513">
        <v>0</v>
      </c>
      <c r="AS513" t="s">
        <v>3</v>
      </c>
      <c r="AT513">
        <v>6.12</v>
      </c>
      <c r="AU513" t="s">
        <v>3</v>
      </c>
      <c r="AV513">
        <v>1</v>
      </c>
      <c r="AW513">
        <v>2</v>
      </c>
      <c r="AX513">
        <v>85061589</v>
      </c>
      <c r="AY513">
        <v>2</v>
      </c>
      <c r="AZ513">
        <v>65536</v>
      </c>
      <c r="BA513">
        <v>513</v>
      </c>
      <c r="BB513">
        <v>1</v>
      </c>
      <c r="BC513">
        <v>0</v>
      </c>
      <c r="BD513">
        <v>0</v>
      </c>
      <c r="BE513">
        <v>0</v>
      </c>
      <c r="BF513">
        <v>0</v>
      </c>
      <c r="BG513">
        <v>0</v>
      </c>
      <c r="BH513">
        <v>0</v>
      </c>
      <c r="BI513">
        <v>0</v>
      </c>
      <c r="BJ513">
        <v>0</v>
      </c>
      <c r="BK513">
        <v>163.77120000000002</v>
      </c>
      <c r="BL513">
        <v>4968.1548000000003</v>
      </c>
      <c r="BM513">
        <v>0</v>
      </c>
      <c r="BN513">
        <v>0</v>
      </c>
      <c r="BO513">
        <v>6.12</v>
      </c>
      <c r="BP513">
        <v>1</v>
      </c>
      <c r="BQ513">
        <v>0</v>
      </c>
      <c r="BR513">
        <v>163.77120000000002</v>
      </c>
      <c r="BS513">
        <v>4968.1548000000003</v>
      </c>
      <c r="BT513">
        <v>0</v>
      </c>
      <c r="BU513">
        <v>0</v>
      </c>
      <c r="BV513">
        <v>6.12</v>
      </c>
      <c r="BW513">
        <v>1</v>
      </c>
      <c r="CV513">
        <v>0</v>
      </c>
      <c r="CW513">
        <f>ROUND(Y513*Source!I227*DO513,7)</f>
        <v>0</v>
      </c>
      <c r="CX513">
        <f>ROUND(Y513*Source!I227,7)</f>
        <v>0</v>
      </c>
      <c r="CY513">
        <f t="shared" si="189"/>
        <v>31.84</v>
      </c>
      <c r="CZ513">
        <f t="shared" si="190"/>
        <v>26.76</v>
      </c>
      <c r="DA513">
        <f t="shared" si="191"/>
        <v>1.19</v>
      </c>
      <c r="DB513">
        <f t="shared" ref="DB513:DB576" si="194">ROUND(ROUND(AT513*CZ513,2),2)</f>
        <v>163.77000000000001</v>
      </c>
      <c r="DC513">
        <f t="shared" ref="DC513:DC576" si="195">ROUND(ROUND(AT513*AG513,2),2)</f>
        <v>4968.1499999999996</v>
      </c>
      <c r="DD513" t="s">
        <v>3</v>
      </c>
      <c r="DE513" t="s">
        <v>3</v>
      </c>
      <c r="DF513">
        <f t="shared" si="188"/>
        <v>0</v>
      </c>
      <c r="DG513">
        <f>ROUND(ROUND(AF513*AJ513,2)*CX513,2)</f>
        <v>0</v>
      </c>
      <c r="DH513">
        <f t="shared" ref="DH513:DH576" si="196">ROUND(ROUND(AG513,2)*CX513,2)</f>
        <v>0</v>
      </c>
      <c r="DI513">
        <f t="shared" ref="DI513:DI576" si="197">ROUND(ROUND(AH513,2)*CX513,2)</f>
        <v>0</v>
      </c>
      <c r="DJ513">
        <f t="shared" si="192"/>
        <v>0</v>
      </c>
      <c r="DK513">
        <v>0</v>
      </c>
      <c r="DL513" t="s">
        <v>630</v>
      </c>
      <c r="DM513">
        <v>4</v>
      </c>
      <c r="DN513" t="s">
        <v>593</v>
      </c>
      <c r="DO513">
        <v>1</v>
      </c>
    </row>
    <row r="514" spans="1:119" x14ac:dyDescent="0.2">
      <c r="A514">
        <f>ROW(Source!A227)</f>
        <v>227</v>
      </c>
      <c r="B514">
        <v>85057623</v>
      </c>
      <c r="C514">
        <v>85061568</v>
      </c>
      <c r="D514">
        <v>77375932</v>
      </c>
      <c r="E514">
        <v>1</v>
      </c>
      <c r="F514">
        <v>1</v>
      </c>
      <c r="G514">
        <v>1</v>
      </c>
      <c r="H514">
        <v>3</v>
      </c>
      <c r="I514" t="s">
        <v>766</v>
      </c>
      <c r="J514" t="s">
        <v>767</v>
      </c>
      <c r="K514" t="s">
        <v>768</v>
      </c>
      <c r="L514">
        <v>1339</v>
      </c>
      <c r="N514">
        <v>1007</v>
      </c>
      <c r="O514" t="s">
        <v>600</v>
      </c>
      <c r="P514" t="s">
        <v>600</v>
      </c>
      <c r="Q514">
        <v>1</v>
      </c>
      <c r="W514">
        <v>0</v>
      </c>
      <c r="X514">
        <v>379320714</v>
      </c>
      <c r="Y514">
        <f t="shared" si="193"/>
        <v>1.5</v>
      </c>
      <c r="AA514">
        <v>342.85</v>
      </c>
      <c r="AB514">
        <v>0</v>
      </c>
      <c r="AC514">
        <v>0</v>
      </c>
      <c r="AD514">
        <v>0</v>
      </c>
      <c r="AE514">
        <v>253.96</v>
      </c>
      <c r="AF514">
        <v>0</v>
      </c>
      <c r="AG514">
        <v>0</v>
      </c>
      <c r="AH514">
        <v>0</v>
      </c>
      <c r="AI514">
        <v>1.35</v>
      </c>
      <c r="AJ514">
        <v>1</v>
      </c>
      <c r="AK514">
        <v>1</v>
      </c>
      <c r="AL514">
        <v>1</v>
      </c>
      <c r="AM514">
        <v>2</v>
      </c>
      <c r="AN514">
        <v>0</v>
      </c>
      <c r="AO514">
        <v>0</v>
      </c>
      <c r="AP514">
        <v>1</v>
      </c>
      <c r="AQ514">
        <v>1</v>
      </c>
      <c r="AR514">
        <v>0</v>
      </c>
      <c r="AS514" t="s">
        <v>3</v>
      </c>
      <c r="AT514">
        <v>1.5</v>
      </c>
      <c r="AU514" t="s">
        <v>3</v>
      </c>
      <c r="AV514">
        <v>0</v>
      </c>
      <c r="AW514">
        <v>2</v>
      </c>
      <c r="AX514">
        <v>85061590</v>
      </c>
      <c r="AY514">
        <v>1</v>
      </c>
      <c r="AZ514">
        <v>0</v>
      </c>
      <c r="BA514">
        <v>514</v>
      </c>
      <c r="BB514">
        <v>1</v>
      </c>
      <c r="BC514">
        <v>0</v>
      </c>
      <c r="BD514">
        <v>0</v>
      </c>
      <c r="BE514">
        <v>0</v>
      </c>
      <c r="BF514">
        <v>0</v>
      </c>
      <c r="BG514">
        <v>0</v>
      </c>
      <c r="BH514">
        <v>0</v>
      </c>
      <c r="BI514">
        <v>0</v>
      </c>
      <c r="BJ514">
        <v>380.94</v>
      </c>
      <c r="BK514">
        <v>0</v>
      </c>
      <c r="BL514">
        <v>0</v>
      </c>
      <c r="BM514">
        <v>0</v>
      </c>
      <c r="BN514">
        <v>0</v>
      </c>
      <c r="BO514">
        <v>0</v>
      </c>
      <c r="BP514">
        <v>1</v>
      </c>
      <c r="BQ514">
        <v>380.94</v>
      </c>
      <c r="BR514">
        <v>0</v>
      </c>
      <c r="BS514">
        <v>0</v>
      </c>
      <c r="BT514">
        <v>0</v>
      </c>
      <c r="BU514">
        <v>0</v>
      </c>
      <c r="BV514">
        <v>0</v>
      </c>
      <c r="BW514">
        <v>1</v>
      </c>
      <c r="CV514">
        <v>0</v>
      </c>
      <c r="CW514">
        <v>0</v>
      </c>
      <c r="CX514">
        <f>ROUND(Y514*Source!I227,7)</f>
        <v>0</v>
      </c>
      <c r="CY514">
        <f>AA514</f>
        <v>342.85</v>
      </c>
      <c r="CZ514">
        <f>AE514</f>
        <v>253.96</v>
      </c>
      <c r="DA514">
        <f>AI514</f>
        <v>1.35</v>
      </c>
      <c r="DB514">
        <f t="shared" si="194"/>
        <v>380.94</v>
      </c>
      <c r="DC514">
        <f t="shared" si="195"/>
        <v>0</v>
      </c>
      <c r="DD514" t="s">
        <v>3</v>
      </c>
      <c r="DE514" t="s">
        <v>3</v>
      </c>
      <c r="DF514">
        <f>ROUND(ROUND(AE514*AI514,2)*CX514,2)</f>
        <v>0</v>
      </c>
      <c r="DG514">
        <f t="shared" ref="DG514:DG550" si="198">ROUND(ROUND(AF514,2)*CX514,2)</f>
        <v>0</v>
      </c>
      <c r="DH514">
        <f t="shared" si="196"/>
        <v>0</v>
      </c>
      <c r="DI514">
        <f t="shared" si="197"/>
        <v>0</v>
      </c>
      <c r="DJ514">
        <f>DF514</f>
        <v>0</v>
      </c>
      <c r="DK514">
        <v>0</v>
      </c>
      <c r="DL514" t="s">
        <v>3</v>
      </c>
      <c r="DM514">
        <v>0</v>
      </c>
      <c r="DN514" t="s">
        <v>3</v>
      </c>
      <c r="DO514">
        <v>0</v>
      </c>
    </row>
    <row r="515" spans="1:119" x14ac:dyDescent="0.2">
      <c r="A515">
        <f>ROW(Source!A227)</f>
        <v>227</v>
      </c>
      <c r="B515">
        <v>85057623</v>
      </c>
      <c r="C515">
        <v>85061568</v>
      </c>
      <c r="D515">
        <v>77378830</v>
      </c>
      <c r="E515">
        <v>1</v>
      </c>
      <c r="F515">
        <v>1</v>
      </c>
      <c r="G515">
        <v>1</v>
      </c>
      <c r="H515">
        <v>3</v>
      </c>
      <c r="I515" t="s">
        <v>670</v>
      </c>
      <c r="J515" t="s">
        <v>671</v>
      </c>
      <c r="K515" t="s">
        <v>672</v>
      </c>
      <c r="L515">
        <v>1346</v>
      </c>
      <c r="N515">
        <v>1009</v>
      </c>
      <c r="O515" t="s">
        <v>86</v>
      </c>
      <c r="P515" t="s">
        <v>86</v>
      </c>
      <c r="Q515">
        <v>1</v>
      </c>
      <c r="W515">
        <v>0</v>
      </c>
      <c r="X515">
        <v>212334824</v>
      </c>
      <c r="Y515">
        <f t="shared" si="193"/>
        <v>4</v>
      </c>
      <c r="AA515">
        <v>121.39</v>
      </c>
      <c r="AB515">
        <v>0</v>
      </c>
      <c r="AC515">
        <v>0</v>
      </c>
      <c r="AD515">
        <v>0</v>
      </c>
      <c r="AE515">
        <v>155.63</v>
      </c>
      <c r="AF515">
        <v>0</v>
      </c>
      <c r="AG515">
        <v>0</v>
      </c>
      <c r="AH515">
        <v>0</v>
      </c>
      <c r="AI515">
        <v>0.78</v>
      </c>
      <c r="AJ515">
        <v>1</v>
      </c>
      <c r="AK515">
        <v>1</v>
      </c>
      <c r="AL515">
        <v>1</v>
      </c>
      <c r="AM515">
        <v>2</v>
      </c>
      <c r="AN515">
        <v>0</v>
      </c>
      <c r="AO515">
        <v>0</v>
      </c>
      <c r="AP515">
        <v>1</v>
      </c>
      <c r="AQ515">
        <v>1</v>
      </c>
      <c r="AR515">
        <v>0</v>
      </c>
      <c r="AS515" t="s">
        <v>3</v>
      </c>
      <c r="AT515">
        <v>4</v>
      </c>
      <c r="AU515" t="s">
        <v>3</v>
      </c>
      <c r="AV515">
        <v>0</v>
      </c>
      <c r="AW515">
        <v>2</v>
      </c>
      <c r="AX515">
        <v>85061591</v>
      </c>
      <c r="AY515">
        <v>1</v>
      </c>
      <c r="AZ515">
        <v>0</v>
      </c>
      <c r="BA515">
        <v>515</v>
      </c>
      <c r="BB515">
        <v>1</v>
      </c>
      <c r="BC515">
        <v>0</v>
      </c>
      <c r="BD515">
        <v>0</v>
      </c>
      <c r="BE515">
        <v>0</v>
      </c>
      <c r="BF515">
        <v>0</v>
      </c>
      <c r="BG515">
        <v>0</v>
      </c>
      <c r="BH515">
        <v>0</v>
      </c>
      <c r="BI515">
        <v>0</v>
      </c>
      <c r="BJ515">
        <v>622.52</v>
      </c>
      <c r="BK515">
        <v>0</v>
      </c>
      <c r="BL515">
        <v>0</v>
      </c>
      <c r="BM515">
        <v>0</v>
      </c>
      <c r="BN515">
        <v>0</v>
      </c>
      <c r="BO515">
        <v>0</v>
      </c>
      <c r="BP515">
        <v>1</v>
      </c>
      <c r="BQ515">
        <v>622.52</v>
      </c>
      <c r="BR515">
        <v>0</v>
      </c>
      <c r="BS515">
        <v>0</v>
      </c>
      <c r="BT515">
        <v>0</v>
      </c>
      <c r="BU515">
        <v>0</v>
      </c>
      <c r="BV515">
        <v>0</v>
      </c>
      <c r="BW515">
        <v>1</v>
      </c>
      <c r="CV515">
        <v>0</v>
      </c>
      <c r="CW515">
        <v>0</v>
      </c>
      <c r="CX515">
        <f>ROUND(Y515*Source!I227,7)</f>
        <v>0</v>
      </c>
      <c r="CY515">
        <f>AA515</f>
        <v>121.39</v>
      </c>
      <c r="CZ515">
        <f>AE515</f>
        <v>155.63</v>
      </c>
      <c r="DA515">
        <f>AI515</f>
        <v>0.78</v>
      </c>
      <c r="DB515">
        <f t="shared" si="194"/>
        <v>622.52</v>
      </c>
      <c r="DC515">
        <f t="shared" si="195"/>
        <v>0</v>
      </c>
      <c r="DD515" t="s">
        <v>3</v>
      </c>
      <c r="DE515" t="s">
        <v>3</v>
      </c>
      <c r="DF515">
        <f>ROUND(ROUND(AE515*AI515,2)*CX515,2)</f>
        <v>0</v>
      </c>
      <c r="DG515">
        <f t="shared" si="198"/>
        <v>0</v>
      </c>
      <c r="DH515">
        <f t="shared" si="196"/>
        <v>0</v>
      </c>
      <c r="DI515">
        <f t="shared" si="197"/>
        <v>0</v>
      </c>
      <c r="DJ515">
        <f>DF515</f>
        <v>0</v>
      </c>
      <c r="DK515">
        <v>0</v>
      </c>
      <c r="DL515" t="s">
        <v>3</v>
      </c>
      <c r="DM515">
        <v>0</v>
      </c>
      <c r="DN515" t="s">
        <v>3</v>
      </c>
      <c r="DO515">
        <v>0</v>
      </c>
    </row>
    <row r="516" spans="1:119" x14ac:dyDescent="0.2">
      <c r="A516">
        <f>ROW(Source!A227)</f>
        <v>227</v>
      </c>
      <c r="B516">
        <v>85057623</v>
      </c>
      <c r="C516">
        <v>85061568</v>
      </c>
      <c r="D516">
        <v>77388702</v>
      </c>
      <c r="E516">
        <v>1</v>
      </c>
      <c r="F516">
        <v>1</v>
      </c>
      <c r="G516">
        <v>1</v>
      </c>
      <c r="H516">
        <v>3</v>
      </c>
      <c r="I516" t="s">
        <v>787</v>
      </c>
      <c r="J516" t="s">
        <v>788</v>
      </c>
      <c r="K516" t="s">
        <v>789</v>
      </c>
      <c r="L516">
        <v>1348</v>
      </c>
      <c r="N516">
        <v>1009</v>
      </c>
      <c r="O516" t="s">
        <v>94</v>
      </c>
      <c r="P516" t="s">
        <v>94</v>
      </c>
      <c r="Q516">
        <v>1000</v>
      </c>
      <c r="W516">
        <v>0</v>
      </c>
      <c r="X516">
        <v>19259809</v>
      </c>
      <c r="Y516">
        <f t="shared" si="193"/>
        <v>2.5300000000000001E-3</v>
      </c>
      <c r="AA516">
        <v>384129.8</v>
      </c>
      <c r="AB516">
        <v>0</v>
      </c>
      <c r="AC516">
        <v>0</v>
      </c>
      <c r="AD516">
        <v>0</v>
      </c>
      <c r="AE516">
        <v>590968.93000000005</v>
      </c>
      <c r="AF516">
        <v>0</v>
      </c>
      <c r="AG516">
        <v>0</v>
      </c>
      <c r="AH516">
        <v>0</v>
      </c>
      <c r="AI516">
        <v>0.65</v>
      </c>
      <c r="AJ516">
        <v>1</v>
      </c>
      <c r="AK516">
        <v>1</v>
      </c>
      <c r="AL516">
        <v>1</v>
      </c>
      <c r="AM516">
        <v>2</v>
      </c>
      <c r="AN516">
        <v>0</v>
      </c>
      <c r="AO516">
        <v>0</v>
      </c>
      <c r="AP516">
        <v>1</v>
      </c>
      <c r="AQ516">
        <v>1</v>
      </c>
      <c r="AR516">
        <v>0</v>
      </c>
      <c r="AS516" t="s">
        <v>3</v>
      </c>
      <c r="AT516">
        <v>2.5300000000000001E-3</v>
      </c>
      <c r="AU516" t="s">
        <v>3</v>
      </c>
      <c r="AV516">
        <v>0</v>
      </c>
      <c r="AW516">
        <v>2</v>
      </c>
      <c r="AX516">
        <v>85061592</v>
      </c>
      <c r="AY516">
        <v>1</v>
      </c>
      <c r="AZ516">
        <v>0</v>
      </c>
      <c r="BA516">
        <v>516</v>
      </c>
      <c r="BB516">
        <v>1</v>
      </c>
      <c r="BC516">
        <v>0</v>
      </c>
      <c r="BD516">
        <v>0</v>
      </c>
      <c r="BE516">
        <v>0</v>
      </c>
      <c r="BF516">
        <v>0</v>
      </c>
      <c r="BG516">
        <v>0</v>
      </c>
      <c r="BH516">
        <v>0</v>
      </c>
      <c r="BI516">
        <v>0</v>
      </c>
      <c r="BJ516">
        <v>1495.1513929000002</v>
      </c>
      <c r="BK516">
        <v>0</v>
      </c>
      <c r="BL516">
        <v>0</v>
      </c>
      <c r="BM516">
        <v>0</v>
      </c>
      <c r="BN516">
        <v>0</v>
      </c>
      <c r="BO516">
        <v>0</v>
      </c>
      <c r="BP516">
        <v>1</v>
      </c>
      <c r="BQ516">
        <v>1495.1513929000002</v>
      </c>
      <c r="BR516">
        <v>0</v>
      </c>
      <c r="BS516">
        <v>0</v>
      </c>
      <c r="BT516">
        <v>0</v>
      </c>
      <c r="BU516">
        <v>0</v>
      </c>
      <c r="BV516">
        <v>0</v>
      </c>
      <c r="BW516">
        <v>1</v>
      </c>
      <c r="CV516">
        <v>0</v>
      </c>
      <c r="CW516">
        <v>0</v>
      </c>
      <c r="CX516">
        <f>ROUND(Y516*Source!I227,7)</f>
        <v>0</v>
      </c>
      <c r="CY516">
        <f>AA516</f>
        <v>384129.8</v>
      </c>
      <c r="CZ516">
        <f>AE516</f>
        <v>590968.93000000005</v>
      </c>
      <c r="DA516">
        <f>AI516</f>
        <v>0.65</v>
      </c>
      <c r="DB516">
        <f t="shared" si="194"/>
        <v>1495.15</v>
      </c>
      <c r="DC516">
        <f t="shared" si="195"/>
        <v>0</v>
      </c>
      <c r="DD516" t="s">
        <v>3</v>
      </c>
      <c r="DE516" t="s">
        <v>3</v>
      </c>
      <c r="DF516">
        <f>ROUND(ROUND(AE516*AI516,2)*CX516,2)</f>
        <v>0</v>
      </c>
      <c r="DG516">
        <f t="shared" si="198"/>
        <v>0</v>
      </c>
      <c r="DH516">
        <f t="shared" si="196"/>
        <v>0</v>
      </c>
      <c r="DI516">
        <f t="shared" si="197"/>
        <v>0</v>
      </c>
      <c r="DJ516">
        <f>DF516</f>
        <v>0</v>
      </c>
      <c r="DK516">
        <v>0</v>
      </c>
      <c r="DL516" t="s">
        <v>3</v>
      </c>
      <c r="DM516">
        <v>0</v>
      </c>
      <c r="DN516" t="s">
        <v>3</v>
      </c>
      <c r="DO516">
        <v>0</v>
      </c>
    </row>
    <row r="517" spans="1:119" x14ac:dyDescent="0.2">
      <c r="A517">
        <f>ROW(Source!A227)</f>
        <v>227</v>
      </c>
      <c r="B517">
        <v>85057623</v>
      </c>
      <c r="C517">
        <v>85061568</v>
      </c>
      <c r="D517">
        <v>77397226</v>
      </c>
      <c r="E517">
        <v>1</v>
      </c>
      <c r="F517">
        <v>1</v>
      </c>
      <c r="G517">
        <v>1</v>
      </c>
      <c r="H517">
        <v>3</v>
      </c>
      <c r="I517" t="s">
        <v>682</v>
      </c>
      <c r="J517" t="s">
        <v>683</v>
      </c>
      <c r="K517" t="s">
        <v>684</v>
      </c>
      <c r="L517">
        <v>1346</v>
      </c>
      <c r="N517">
        <v>1009</v>
      </c>
      <c r="O517" t="s">
        <v>86</v>
      </c>
      <c r="P517" t="s">
        <v>86</v>
      </c>
      <c r="Q517">
        <v>1</v>
      </c>
      <c r="W517">
        <v>0</v>
      </c>
      <c r="X517">
        <v>790403873</v>
      </c>
      <c r="Y517">
        <f t="shared" si="193"/>
        <v>14.9</v>
      </c>
      <c r="AA517">
        <v>115.03</v>
      </c>
      <c r="AB517">
        <v>0</v>
      </c>
      <c r="AC517">
        <v>0</v>
      </c>
      <c r="AD517">
        <v>0</v>
      </c>
      <c r="AE517">
        <v>79.88</v>
      </c>
      <c r="AF517">
        <v>0</v>
      </c>
      <c r="AG517">
        <v>0</v>
      </c>
      <c r="AH517">
        <v>0</v>
      </c>
      <c r="AI517">
        <v>1.44</v>
      </c>
      <c r="AJ517">
        <v>1</v>
      </c>
      <c r="AK517">
        <v>1</v>
      </c>
      <c r="AL517">
        <v>1</v>
      </c>
      <c r="AM517">
        <v>2</v>
      </c>
      <c r="AN517">
        <v>0</v>
      </c>
      <c r="AO517">
        <v>0</v>
      </c>
      <c r="AP517">
        <v>1</v>
      </c>
      <c r="AQ517">
        <v>1</v>
      </c>
      <c r="AR517">
        <v>0</v>
      </c>
      <c r="AS517" t="s">
        <v>3</v>
      </c>
      <c r="AT517">
        <v>14.9</v>
      </c>
      <c r="AU517" t="s">
        <v>3</v>
      </c>
      <c r="AV517">
        <v>0</v>
      </c>
      <c r="AW517">
        <v>2</v>
      </c>
      <c r="AX517">
        <v>85061593</v>
      </c>
      <c r="AY517">
        <v>1</v>
      </c>
      <c r="AZ517">
        <v>0</v>
      </c>
      <c r="BA517">
        <v>517</v>
      </c>
      <c r="BB517">
        <v>1</v>
      </c>
      <c r="BC517">
        <v>0</v>
      </c>
      <c r="BD517">
        <v>0</v>
      </c>
      <c r="BE517">
        <v>0</v>
      </c>
      <c r="BF517">
        <v>0</v>
      </c>
      <c r="BG517">
        <v>0</v>
      </c>
      <c r="BH517">
        <v>0</v>
      </c>
      <c r="BI517">
        <v>0</v>
      </c>
      <c r="BJ517">
        <v>1190.212</v>
      </c>
      <c r="BK517">
        <v>0</v>
      </c>
      <c r="BL517">
        <v>0</v>
      </c>
      <c r="BM517">
        <v>0</v>
      </c>
      <c r="BN517">
        <v>0</v>
      </c>
      <c r="BO517">
        <v>0</v>
      </c>
      <c r="BP517">
        <v>1</v>
      </c>
      <c r="BQ517">
        <v>1190.212</v>
      </c>
      <c r="BR517">
        <v>0</v>
      </c>
      <c r="BS517">
        <v>0</v>
      </c>
      <c r="BT517">
        <v>0</v>
      </c>
      <c r="BU517">
        <v>0</v>
      </c>
      <c r="BV517">
        <v>0</v>
      </c>
      <c r="BW517">
        <v>1</v>
      </c>
      <c r="CV517">
        <v>0</v>
      </c>
      <c r="CW517">
        <v>0</v>
      </c>
      <c r="CX517">
        <f>ROUND(Y517*Source!I227,7)</f>
        <v>0</v>
      </c>
      <c r="CY517">
        <f>AA517</f>
        <v>115.03</v>
      </c>
      <c r="CZ517">
        <f>AE517</f>
        <v>79.88</v>
      </c>
      <c r="DA517">
        <f>AI517</f>
        <v>1.44</v>
      </c>
      <c r="DB517">
        <f t="shared" si="194"/>
        <v>1190.21</v>
      </c>
      <c r="DC517">
        <f t="shared" si="195"/>
        <v>0</v>
      </c>
      <c r="DD517" t="s">
        <v>3</v>
      </c>
      <c r="DE517" t="s">
        <v>3</v>
      </c>
      <c r="DF517">
        <f>ROUND(ROUND(AE517*AI517,2)*CX517,2)</f>
        <v>0</v>
      </c>
      <c r="DG517">
        <f t="shared" si="198"/>
        <v>0</v>
      </c>
      <c r="DH517">
        <f t="shared" si="196"/>
        <v>0</v>
      </c>
      <c r="DI517">
        <f t="shared" si="197"/>
        <v>0</v>
      </c>
      <c r="DJ517">
        <f>DF517</f>
        <v>0</v>
      </c>
      <c r="DK517">
        <v>0</v>
      </c>
      <c r="DL517" t="s">
        <v>3</v>
      </c>
      <c r="DM517">
        <v>0</v>
      </c>
      <c r="DN517" t="s">
        <v>3</v>
      </c>
      <c r="DO517">
        <v>0</v>
      </c>
    </row>
    <row r="518" spans="1:119" x14ac:dyDescent="0.2">
      <c r="A518">
        <f>ROW(Source!A227)</f>
        <v>227</v>
      </c>
      <c r="B518">
        <v>85057623</v>
      </c>
      <c r="C518">
        <v>85061568</v>
      </c>
      <c r="D518">
        <v>77312233</v>
      </c>
      <c r="E518">
        <v>114</v>
      </c>
      <c r="F518">
        <v>1</v>
      </c>
      <c r="G518">
        <v>1</v>
      </c>
      <c r="H518">
        <v>3</v>
      </c>
      <c r="I518" t="s">
        <v>150</v>
      </c>
      <c r="J518" t="s">
        <v>3</v>
      </c>
      <c r="K518" t="s">
        <v>151</v>
      </c>
      <c r="L518">
        <v>3277935</v>
      </c>
      <c r="N518">
        <v>1013</v>
      </c>
      <c r="O518" t="s">
        <v>152</v>
      </c>
      <c r="P518" t="s">
        <v>152</v>
      </c>
      <c r="Q518">
        <v>1</v>
      </c>
      <c r="W518">
        <v>0</v>
      </c>
      <c r="X518">
        <v>274903907</v>
      </c>
      <c r="Y518">
        <f t="shared" si="193"/>
        <v>2</v>
      </c>
      <c r="AA518">
        <v>0</v>
      </c>
      <c r="AB518">
        <v>0</v>
      </c>
      <c r="AC518">
        <v>0</v>
      </c>
      <c r="AD518">
        <v>0</v>
      </c>
      <c r="AE518">
        <v>0</v>
      </c>
      <c r="AF518">
        <v>0</v>
      </c>
      <c r="AG518">
        <v>0</v>
      </c>
      <c r="AH518">
        <v>0</v>
      </c>
      <c r="AI518">
        <v>1</v>
      </c>
      <c r="AJ518">
        <v>1</v>
      </c>
      <c r="AK518">
        <v>1</v>
      </c>
      <c r="AL518">
        <v>1</v>
      </c>
      <c r="AM518">
        <v>-2</v>
      </c>
      <c r="AN518">
        <v>0</v>
      </c>
      <c r="AO518">
        <v>0</v>
      </c>
      <c r="AP518">
        <v>0</v>
      </c>
      <c r="AQ518">
        <v>0</v>
      </c>
      <c r="AR518">
        <v>0</v>
      </c>
      <c r="AS518" t="s">
        <v>3</v>
      </c>
      <c r="AT518">
        <v>2</v>
      </c>
      <c r="AU518" t="s">
        <v>3</v>
      </c>
      <c r="AV518">
        <v>0</v>
      </c>
      <c r="AW518">
        <v>2</v>
      </c>
      <c r="AX518">
        <v>85061594</v>
      </c>
      <c r="AY518">
        <v>1</v>
      </c>
      <c r="AZ518">
        <v>0</v>
      </c>
      <c r="BA518">
        <v>518</v>
      </c>
      <c r="BB518">
        <v>0</v>
      </c>
      <c r="BC518">
        <v>0</v>
      </c>
      <c r="BD518">
        <v>0</v>
      </c>
      <c r="BE518">
        <v>0</v>
      </c>
      <c r="BF518">
        <v>0</v>
      </c>
      <c r="BG518">
        <v>0</v>
      </c>
      <c r="BH518">
        <v>0</v>
      </c>
      <c r="BI518">
        <v>0</v>
      </c>
      <c r="BJ518">
        <v>0</v>
      </c>
      <c r="BK518">
        <v>0</v>
      </c>
      <c r="BL518">
        <v>0</v>
      </c>
      <c r="BM518">
        <v>0</v>
      </c>
      <c r="BN518">
        <v>0</v>
      </c>
      <c r="BO518">
        <v>0</v>
      </c>
      <c r="BP518">
        <v>0</v>
      </c>
      <c r="BQ518">
        <v>0</v>
      </c>
      <c r="BR518">
        <v>0</v>
      </c>
      <c r="BS518">
        <v>0</v>
      </c>
      <c r="BT518">
        <v>0</v>
      </c>
      <c r="BU518">
        <v>0</v>
      </c>
      <c r="BV518">
        <v>0</v>
      </c>
      <c r="BW518">
        <v>0</v>
      </c>
      <c r="CV518">
        <v>0</v>
      </c>
      <c r="CW518">
        <v>0</v>
      </c>
      <c r="CX518">
        <f>ROUND(Y518*Source!I227,7)</f>
        <v>0</v>
      </c>
      <c r="CY518">
        <f>AA518</f>
        <v>0</v>
      </c>
      <c r="CZ518">
        <f>AE518</f>
        <v>0</v>
      </c>
      <c r="DA518">
        <f>AI518</f>
        <v>1</v>
      </c>
      <c r="DB518">
        <f t="shared" si="194"/>
        <v>0</v>
      </c>
      <c r="DC518">
        <f t="shared" si="195"/>
        <v>0</v>
      </c>
      <c r="DD518" t="s">
        <v>3</v>
      </c>
      <c r="DE518" t="s">
        <v>3</v>
      </c>
      <c r="DF518">
        <f>ROUND(ROUND(AE518,2)*CX518,2)</f>
        <v>0</v>
      </c>
      <c r="DG518">
        <f t="shared" si="198"/>
        <v>0</v>
      </c>
      <c r="DH518">
        <f t="shared" si="196"/>
        <v>0</v>
      </c>
      <c r="DI518">
        <f t="shared" si="197"/>
        <v>0</v>
      </c>
      <c r="DJ518">
        <f>DF518</f>
        <v>0</v>
      </c>
      <c r="DK518">
        <v>0</v>
      </c>
      <c r="DL518" t="s">
        <v>3</v>
      </c>
      <c r="DM518">
        <v>0</v>
      </c>
      <c r="DN518" t="s">
        <v>3</v>
      </c>
      <c r="DO518">
        <v>0</v>
      </c>
    </row>
    <row r="519" spans="1:119" x14ac:dyDescent="0.2">
      <c r="A519">
        <f>ROW(Source!A231)</f>
        <v>231</v>
      </c>
      <c r="B519">
        <v>85057682</v>
      </c>
      <c r="C519">
        <v>85061597</v>
      </c>
      <c r="D519">
        <v>77306382</v>
      </c>
      <c r="E519">
        <v>114</v>
      </c>
      <c r="F519">
        <v>1</v>
      </c>
      <c r="G519">
        <v>1</v>
      </c>
      <c r="H519">
        <v>1</v>
      </c>
      <c r="I519" t="s">
        <v>790</v>
      </c>
      <c r="J519" t="s">
        <v>3</v>
      </c>
      <c r="K519" t="s">
        <v>791</v>
      </c>
      <c r="L519">
        <v>1191</v>
      </c>
      <c r="N519">
        <v>1013</v>
      </c>
      <c r="O519" t="s">
        <v>593</v>
      </c>
      <c r="P519" t="s">
        <v>593</v>
      </c>
      <c r="Q519">
        <v>1</v>
      </c>
      <c r="W519">
        <v>0</v>
      </c>
      <c r="X519">
        <v>-50752015</v>
      </c>
      <c r="Y519">
        <f t="shared" si="193"/>
        <v>7.42</v>
      </c>
      <c r="AA519">
        <v>0</v>
      </c>
      <c r="AB519">
        <v>0</v>
      </c>
      <c r="AC519">
        <v>0</v>
      </c>
      <c r="AD519">
        <v>848.13</v>
      </c>
      <c r="AE519">
        <v>0</v>
      </c>
      <c r="AF519">
        <v>0</v>
      </c>
      <c r="AG519">
        <v>0</v>
      </c>
      <c r="AH519">
        <v>848.13</v>
      </c>
      <c r="AI519">
        <v>1</v>
      </c>
      <c r="AJ519">
        <v>1</v>
      </c>
      <c r="AK519">
        <v>1</v>
      </c>
      <c r="AL519">
        <v>1</v>
      </c>
      <c r="AM519">
        <v>-2</v>
      </c>
      <c r="AN519">
        <v>0</v>
      </c>
      <c r="AO519">
        <v>0</v>
      </c>
      <c r="AP519">
        <v>1</v>
      </c>
      <c r="AQ519">
        <v>1</v>
      </c>
      <c r="AR519">
        <v>0</v>
      </c>
      <c r="AS519" t="s">
        <v>3</v>
      </c>
      <c r="AT519">
        <v>7.42</v>
      </c>
      <c r="AU519" t="s">
        <v>3</v>
      </c>
      <c r="AV519">
        <v>1</v>
      </c>
      <c r="AW519">
        <v>2</v>
      </c>
      <c r="AX519">
        <v>85061613</v>
      </c>
      <c r="AY519">
        <v>2</v>
      </c>
      <c r="AZ519">
        <v>131072</v>
      </c>
      <c r="BA519">
        <v>519</v>
      </c>
      <c r="BB519">
        <v>1</v>
      </c>
      <c r="BC519">
        <v>0</v>
      </c>
      <c r="BD519">
        <v>0</v>
      </c>
      <c r="BE519">
        <v>0</v>
      </c>
      <c r="BF519">
        <v>0</v>
      </c>
      <c r="BG519">
        <v>0</v>
      </c>
      <c r="BH519">
        <v>0</v>
      </c>
      <c r="BI519">
        <v>0</v>
      </c>
      <c r="BJ519">
        <v>0</v>
      </c>
      <c r="BK519">
        <v>0</v>
      </c>
      <c r="BL519">
        <v>0</v>
      </c>
      <c r="BM519">
        <v>6293.1246000000001</v>
      </c>
      <c r="BN519">
        <v>7.42</v>
      </c>
      <c r="BO519">
        <v>0</v>
      </c>
      <c r="BP519">
        <v>1</v>
      </c>
      <c r="BQ519">
        <v>0</v>
      </c>
      <c r="BR519">
        <v>0</v>
      </c>
      <c r="BS519">
        <v>0</v>
      </c>
      <c r="BT519">
        <v>6293.1246000000001</v>
      </c>
      <c r="BU519">
        <v>7.42</v>
      </c>
      <c r="BV519">
        <v>0</v>
      </c>
      <c r="BW519">
        <v>1</v>
      </c>
      <c r="CU519">
        <f>ROUND(AT519*Source!I231*AH519*AL519,2)</f>
        <v>0</v>
      </c>
      <c r="CV519">
        <f>ROUND(Y519*Source!I231,7)</f>
        <v>0</v>
      </c>
      <c r="CW519">
        <v>0</v>
      </c>
      <c r="CX519">
        <f>ROUND(Y519*Source!I231,7)</f>
        <v>0</v>
      </c>
      <c r="CY519">
        <f>AD519</f>
        <v>848.13</v>
      </c>
      <c r="CZ519">
        <f>AH519</f>
        <v>848.13</v>
      </c>
      <c r="DA519">
        <f>AL519</f>
        <v>1</v>
      </c>
      <c r="DB519">
        <f t="shared" si="194"/>
        <v>6293.12</v>
      </c>
      <c r="DC519">
        <f t="shared" si="195"/>
        <v>0</v>
      </c>
      <c r="DD519" t="s">
        <v>3</v>
      </c>
      <c r="DE519" t="s">
        <v>3</v>
      </c>
      <c r="DF519">
        <f>ROUND(ROUND(AE519,2)*CX519,2)</f>
        <v>0</v>
      </c>
      <c r="DG519">
        <f t="shared" si="198"/>
        <v>0</v>
      </c>
      <c r="DH519">
        <f t="shared" si="196"/>
        <v>0</v>
      </c>
      <c r="DI519">
        <f t="shared" si="197"/>
        <v>0</v>
      </c>
      <c r="DJ519">
        <f>DI519</f>
        <v>0</v>
      </c>
      <c r="DK519">
        <v>1</v>
      </c>
      <c r="DL519" t="s">
        <v>3</v>
      </c>
      <c r="DM519">
        <v>0</v>
      </c>
      <c r="DN519" t="s">
        <v>3</v>
      </c>
      <c r="DO519">
        <v>0</v>
      </c>
    </row>
    <row r="520" spans="1:119" x14ac:dyDescent="0.2">
      <c r="A520">
        <f>ROW(Source!A231)</f>
        <v>231</v>
      </c>
      <c r="B520">
        <v>85057682</v>
      </c>
      <c r="C520">
        <v>85061597</v>
      </c>
      <c r="D520">
        <v>77306545</v>
      </c>
      <c r="E520">
        <v>114</v>
      </c>
      <c r="F520">
        <v>1</v>
      </c>
      <c r="G520">
        <v>1</v>
      </c>
      <c r="H520">
        <v>1</v>
      </c>
      <c r="I520" t="s">
        <v>601</v>
      </c>
      <c r="J520" t="s">
        <v>3</v>
      </c>
      <c r="K520" t="s">
        <v>602</v>
      </c>
      <c r="L520">
        <v>1191</v>
      </c>
      <c r="N520">
        <v>1013</v>
      </c>
      <c r="O520" t="s">
        <v>593</v>
      </c>
      <c r="P520" t="s">
        <v>593</v>
      </c>
      <c r="Q520">
        <v>1</v>
      </c>
      <c r="W520">
        <v>0</v>
      </c>
      <c r="X520">
        <v>-1417349443</v>
      </c>
      <c r="Y520">
        <f t="shared" si="193"/>
        <v>1.02</v>
      </c>
      <c r="AA520">
        <v>0</v>
      </c>
      <c r="AB520">
        <v>0</v>
      </c>
      <c r="AC520">
        <v>0</v>
      </c>
      <c r="AD520">
        <v>0</v>
      </c>
      <c r="AE520">
        <v>0</v>
      </c>
      <c r="AF520">
        <v>0</v>
      </c>
      <c r="AG520">
        <v>0</v>
      </c>
      <c r="AH520">
        <v>0</v>
      </c>
      <c r="AI520">
        <v>1</v>
      </c>
      <c r="AJ520">
        <v>1</v>
      </c>
      <c r="AK520">
        <v>1</v>
      </c>
      <c r="AL520">
        <v>1</v>
      </c>
      <c r="AM520">
        <v>-2</v>
      </c>
      <c r="AN520">
        <v>0</v>
      </c>
      <c r="AO520">
        <v>0</v>
      </c>
      <c r="AP520">
        <v>1</v>
      </c>
      <c r="AQ520">
        <v>1</v>
      </c>
      <c r="AR520">
        <v>0</v>
      </c>
      <c r="AS520" t="s">
        <v>3</v>
      </c>
      <c r="AT520">
        <v>1.02</v>
      </c>
      <c r="AU520" t="s">
        <v>3</v>
      </c>
      <c r="AV520">
        <v>2</v>
      </c>
      <c r="AW520">
        <v>2</v>
      </c>
      <c r="AX520">
        <v>85061614</v>
      </c>
      <c r="AY520">
        <v>1</v>
      </c>
      <c r="AZ520">
        <v>0</v>
      </c>
      <c r="BA520">
        <v>520</v>
      </c>
      <c r="BB520">
        <v>1</v>
      </c>
      <c r="BC520">
        <v>0</v>
      </c>
      <c r="BD520">
        <v>0</v>
      </c>
      <c r="BE520">
        <v>0</v>
      </c>
      <c r="BF520">
        <v>0</v>
      </c>
      <c r="BG520">
        <v>0</v>
      </c>
      <c r="BH520">
        <v>0</v>
      </c>
      <c r="BI520">
        <v>0</v>
      </c>
      <c r="BJ520">
        <v>0</v>
      </c>
      <c r="BK520">
        <v>0</v>
      </c>
      <c r="BL520">
        <v>0</v>
      </c>
      <c r="BM520">
        <v>0</v>
      </c>
      <c r="BN520">
        <v>0</v>
      </c>
      <c r="BO520">
        <v>0</v>
      </c>
      <c r="BP520">
        <v>0</v>
      </c>
      <c r="BQ520">
        <v>0</v>
      </c>
      <c r="BR520">
        <v>0</v>
      </c>
      <c r="BS520">
        <v>0</v>
      </c>
      <c r="BT520">
        <v>0</v>
      </c>
      <c r="BU520">
        <v>0</v>
      </c>
      <c r="BV520">
        <v>0</v>
      </c>
      <c r="BW520">
        <v>0</v>
      </c>
      <c r="CV520">
        <v>0</v>
      </c>
      <c r="CW520">
        <v>0</v>
      </c>
      <c r="CX520">
        <f>ROUND(Y520*Source!I231,7)</f>
        <v>0</v>
      </c>
      <c r="CY520">
        <f>AD520</f>
        <v>0</v>
      </c>
      <c r="CZ520">
        <f>AH520</f>
        <v>0</v>
      </c>
      <c r="DA520">
        <f>AL520</f>
        <v>1</v>
      </c>
      <c r="DB520">
        <f t="shared" si="194"/>
        <v>0</v>
      </c>
      <c r="DC520">
        <f t="shared" si="195"/>
        <v>0</v>
      </c>
      <c r="DD520" t="s">
        <v>3</v>
      </c>
      <c r="DE520" t="s">
        <v>3</v>
      </c>
      <c r="DF520">
        <f>ROUND(ROUND(AE520,2)*CX520,2)</f>
        <v>0</v>
      </c>
      <c r="DG520">
        <f t="shared" si="198"/>
        <v>0</v>
      </c>
      <c r="DH520">
        <f t="shared" si="196"/>
        <v>0</v>
      </c>
      <c r="DI520">
        <f t="shared" si="197"/>
        <v>0</v>
      </c>
      <c r="DJ520">
        <f>DI520</f>
        <v>0</v>
      </c>
      <c r="DK520">
        <v>0</v>
      </c>
      <c r="DL520" t="s">
        <v>3</v>
      </c>
      <c r="DM520">
        <v>0</v>
      </c>
      <c r="DN520" t="s">
        <v>3</v>
      </c>
      <c r="DO520">
        <v>0</v>
      </c>
    </row>
    <row r="521" spans="1:119" x14ac:dyDescent="0.2">
      <c r="A521">
        <f>ROW(Source!A231)</f>
        <v>231</v>
      </c>
      <c r="B521">
        <v>85057682</v>
      </c>
      <c r="C521">
        <v>85061597</v>
      </c>
      <c r="D521">
        <v>77430988</v>
      </c>
      <c r="E521">
        <v>1</v>
      </c>
      <c r="F521">
        <v>1</v>
      </c>
      <c r="G521">
        <v>1</v>
      </c>
      <c r="H521">
        <v>2</v>
      </c>
      <c r="I521" t="s">
        <v>621</v>
      </c>
      <c r="J521" t="s">
        <v>622</v>
      </c>
      <c r="K521" t="s">
        <v>623</v>
      </c>
      <c r="L521">
        <v>1368</v>
      </c>
      <c r="N521">
        <v>1011</v>
      </c>
      <c r="O521" t="s">
        <v>606</v>
      </c>
      <c r="P521" t="s">
        <v>606</v>
      </c>
      <c r="Q521">
        <v>1</v>
      </c>
      <c r="W521">
        <v>0</v>
      </c>
      <c r="X521">
        <v>-468861091</v>
      </c>
      <c r="Y521">
        <f t="shared" si="193"/>
        <v>0.61</v>
      </c>
      <c r="AA521">
        <v>0</v>
      </c>
      <c r="AB521">
        <v>1626.29</v>
      </c>
      <c r="AC521">
        <v>1090.46</v>
      </c>
      <c r="AD521">
        <v>0</v>
      </c>
      <c r="AE521">
        <v>0</v>
      </c>
      <c r="AF521">
        <v>1626.29</v>
      </c>
      <c r="AG521">
        <v>1090.46</v>
      </c>
      <c r="AH521">
        <v>0</v>
      </c>
      <c r="AI521">
        <v>1</v>
      </c>
      <c r="AJ521">
        <v>1</v>
      </c>
      <c r="AK521">
        <v>1</v>
      </c>
      <c r="AL521">
        <v>1</v>
      </c>
      <c r="AM521">
        <v>-2</v>
      </c>
      <c r="AN521">
        <v>0</v>
      </c>
      <c r="AO521">
        <v>0</v>
      </c>
      <c r="AP521">
        <v>1</v>
      </c>
      <c r="AQ521">
        <v>1</v>
      </c>
      <c r="AR521">
        <v>0</v>
      </c>
      <c r="AS521" t="s">
        <v>3</v>
      </c>
      <c r="AT521">
        <v>0.61</v>
      </c>
      <c r="AU521" t="s">
        <v>3</v>
      </c>
      <c r="AV521">
        <v>1</v>
      </c>
      <c r="AW521">
        <v>2</v>
      </c>
      <c r="AX521">
        <v>85061615</v>
      </c>
      <c r="AY521">
        <v>1</v>
      </c>
      <c r="AZ521">
        <v>0</v>
      </c>
      <c r="BA521">
        <v>521</v>
      </c>
      <c r="BB521">
        <v>1</v>
      </c>
      <c r="BC521">
        <v>0</v>
      </c>
      <c r="BD521">
        <v>0</v>
      </c>
      <c r="BE521">
        <v>0</v>
      </c>
      <c r="BF521">
        <v>0</v>
      </c>
      <c r="BG521">
        <v>0</v>
      </c>
      <c r="BH521">
        <v>0</v>
      </c>
      <c r="BI521">
        <v>0</v>
      </c>
      <c r="BJ521">
        <v>0</v>
      </c>
      <c r="BK521">
        <v>992.03689999999995</v>
      </c>
      <c r="BL521">
        <v>665.18060000000003</v>
      </c>
      <c r="BM521">
        <v>0</v>
      </c>
      <c r="BN521">
        <v>0</v>
      </c>
      <c r="BO521">
        <v>0.61</v>
      </c>
      <c r="BP521">
        <v>1</v>
      </c>
      <c r="BQ521">
        <v>0</v>
      </c>
      <c r="BR521">
        <v>992.03689999999995</v>
      </c>
      <c r="BS521">
        <v>665.18060000000003</v>
      </c>
      <c r="BT521">
        <v>0</v>
      </c>
      <c r="BU521">
        <v>0</v>
      </c>
      <c r="BV521">
        <v>0.61</v>
      </c>
      <c r="BW521">
        <v>1</v>
      </c>
      <c r="CV521">
        <v>0</v>
      </c>
      <c r="CW521">
        <f>ROUND(Y521*Source!I231*DO521,7)</f>
        <v>0</v>
      </c>
      <c r="CX521">
        <f>ROUND(Y521*Source!I231,7)</f>
        <v>0</v>
      </c>
      <c r="CY521">
        <f>AB521</f>
        <v>1626.29</v>
      </c>
      <c r="CZ521">
        <f>AF521</f>
        <v>1626.29</v>
      </c>
      <c r="DA521">
        <f>AJ521</f>
        <v>1</v>
      </c>
      <c r="DB521">
        <f t="shared" si="194"/>
        <v>992.04</v>
      </c>
      <c r="DC521">
        <f t="shared" si="195"/>
        <v>665.18</v>
      </c>
      <c r="DD521" t="s">
        <v>3</v>
      </c>
      <c r="DE521" t="s">
        <v>3</v>
      </c>
      <c r="DF521">
        <f>ROUND(ROUND(AE521,2)*CX521,2)</f>
        <v>0</v>
      </c>
      <c r="DG521">
        <f t="shared" si="198"/>
        <v>0</v>
      </c>
      <c r="DH521">
        <f t="shared" si="196"/>
        <v>0</v>
      </c>
      <c r="DI521">
        <f t="shared" si="197"/>
        <v>0</v>
      </c>
      <c r="DJ521">
        <f>DG521+DH521</f>
        <v>0</v>
      </c>
      <c r="DK521">
        <v>1</v>
      </c>
      <c r="DL521" t="s">
        <v>607</v>
      </c>
      <c r="DM521">
        <v>6</v>
      </c>
      <c r="DN521" t="s">
        <v>593</v>
      </c>
      <c r="DO521">
        <v>1</v>
      </c>
    </row>
    <row r="522" spans="1:119" x14ac:dyDescent="0.2">
      <c r="A522">
        <f>ROW(Source!A231)</f>
        <v>231</v>
      </c>
      <c r="B522">
        <v>85057682</v>
      </c>
      <c r="C522">
        <v>85061597</v>
      </c>
      <c r="D522">
        <v>77431879</v>
      </c>
      <c r="E522">
        <v>1</v>
      </c>
      <c r="F522">
        <v>1</v>
      </c>
      <c r="G522">
        <v>1</v>
      </c>
      <c r="H522">
        <v>2</v>
      </c>
      <c r="I522" t="s">
        <v>634</v>
      </c>
      <c r="J522" t="s">
        <v>635</v>
      </c>
      <c r="K522" t="s">
        <v>636</v>
      </c>
      <c r="L522">
        <v>1368</v>
      </c>
      <c r="N522">
        <v>1011</v>
      </c>
      <c r="O522" t="s">
        <v>606</v>
      </c>
      <c r="P522" t="s">
        <v>606</v>
      </c>
      <c r="Q522">
        <v>1</v>
      </c>
      <c r="W522">
        <v>0</v>
      </c>
      <c r="X522">
        <v>-1152394969</v>
      </c>
      <c r="Y522">
        <f t="shared" si="193"/>
        <v>0.41</v>
      </c>
      <c r="AA522">
        <v>0</v>
      </c>
      <c r="AB522">
        <v>641.70000000000005</v>
      </c>
      <c r="AC522">
        <v>811.79</v>
      </c>
      <c r="AD522">
        <v>0</v>
      </c>
      <c r="AE522">
        <v>0</v>
      </c>
      <c r="AF522">
        <v>641.70000000000005</v>
      </c>
      <c r="AG522">
        <v>811.79</v>
      </c>
      <c r="AH522">
        <v>0</v>
      </c>
      <c r="AI522">
        <v>1</v>
      </c>
      <c r="AJ522">
        <v>1</v>
      </c>
      <c r="AK522">
        <v>1</v>
      </c>
      <c r="AL522">
        <v>1</v>
      </c>
      <c r="AM522">
        <v>-2</v>
      </c>
      <c r="AN522">
        <v>0</v>
      </c>
      <c r="AO522">
        <v>0</v>
      </c>
      <c r="AP522">
        <v>1</v>
      </c>
      <c r="AQ522">
        <v>1</v>
      </c>
      <c r="AR522">
        <v>0</v>
      </c>
      <c r="AS522" t="s">
        <v>3</v>
      </c>
      <c r="AT522">
        <v>0.41</v>
      </c>
      <c r="AU522" t="s">
        <v>3</v>
      </c>
      <c r="AV522">
        <v>1</v>
      </c>
      <c r="AW522">
        <v>2</v>
      </c>
      <c r="AX522">
        <v>85061616</v>
      </c>
      <c r="AY522">
        <v>1</v>
      </c>
      <c r="AZ522">
        <v>0</v>
      </c>
      <c r="BA522">
        <v>522</v>
      </c>
      <c r="BB522">
        <v>1</v>
      </c>
      <c r="BC522">
        <v>0</v>
      </c>
      <c r="BD522">
        <v>0</v>
      </c>
      <c r="BE522">
        <v>0</v>
      </c>
      <c r="BF522">
        <v>0</v>
      </c>
      <c r="BG522">
        <v>0</v>
      </c>
      <c r="BH522">
        <v>0</v>
      </c>
      <c r="BI522">
        <v>0</v>
      </c>
      <c r="BJ522">
        <v>0</v>
      </c>
      <c r="BK522">
        <v>263.09699999999998</v>
      </c>
      <c r="BL522">
        <v>332.83389999999997</v>
      </c>
      <c r="BM522">
        <v>0</v>
      </c>
      <c r="BN522">
        <v>0</v>
      </c>
      <c r="BO522">
        <v>0.41</v>
      </c>
      <c r="BP522">
        <v>1</v>
      </c>
      <c r="BQ522">
        <v>0</v>
      </c>
      <c r="BR522">
        <v>263.09699999999998</v>
      </c>
      <c r="BS522">
        <v>332.83389999999997</v>
      </c>
      <c r="BT522">
        <v>0</v>
      </c>
      <c r="BU522">
        <v>0</v>
      </c>
      <c r="BV522">
        <v>0.41</v>
      </c>
      <c r="BW522">
        <v>1</v>
      </c>
      <c r="CV522">
        <v>0</v>
      </c>
      <c r="CW522">
        <f>ROUND(Y522*Source!I231*DO522,7)</f>
        <v>0</v>
      </c>
      <c r="CX522">
        <f>ROUND(Y522*Source!I231,7)</f>
        <v>0</v>
      </c>
      <c r="CY522">
        <f>AB522</f>
        <v>641.70000000000005</v>
      </c>
      <c r="CZ522">
        <f>AF522</f>
        <v>641.70000000000005</v>
      </c>
      <c r="DA522">
        <f>AJ522</f>
        <v>1</v>
      </c>
      <c r="DB522">
        <f t="shared" si="194"/>
        <v>263.10000000000002</v>
      </c>
      <c r="DC522">
        <f t="shared" si="195"/>
        <v>332.83</v>
      </c>
      <c r="DD522" t="s">
        <v>3</v>
      </c>
      <c r="DE522" t="s">
        <v>3</v>
      </c>
      <c r="DF522">
        <f>ROUND(ROUND(AE522,2)*CX522,2)</f>
        <v>0</v>
      </c>
      <c r="DG522">
        <f t="shared" si="198"/>
        <v>0</v>
      </c>
      <c r="DH522">
        <f t="shared" si="196"/>
        <v>0</v>
      </c>
      <c r="DI522">
        <f t="shared" si="197"/>
        <v>0</v>
      </c>
      <c r="DJ522">
        <f>DG522+DH522</f>
        <v>0</v>
      </c>
      <c r="DK522">
        <v>1</v>
      </c>
      <c r="DL522" t="s">
        <v>630</v>
      </c>
      <c r="DM522">
        <v>4</v>
      </c>
      <c r="DN522" t="s">
        <v>593</v>
      </c>
      <c r="DO522">
        <v>1</v>
      </c>
    </row>
    <row r="523" spans="1:119" x14ac:dyDescent="0.2">
      <c r="A523">
        <f>ROW(Source!A231)</f>
        <v>231</v>
      </c>
      <c r="B523">
        <v>85057682</v>
      </c>
      <c r="C523">
        <v>85061597</v>
      </c>
      <c r="D523">
        <v>77375900</v>
      </c>
      <c r="E523">
        <v>1</v>
      </c>
      <c r="F523">
        <v>1</v>
      </c>
      <c r="G523">
        <v>1</v>
      </c>
      <c r="H523">
        <v>3</v>
      </c>
      <c r="I523" t="s">
        <v>637</v>
      </c>
      <c r="J523" t="s">
        <v>657</v>
      </c>
      <c r="K523" t="s">
        <v>639</v>
      </c>
      <c r="L523">
        <v>1346</v>
      </c>
      <c r="N523">
        <v>1009</v>
      </c>
      <c r="O523" t="s">
        <v>86</v>
      </c>
      <c r="P523" t="s">
        <v>86</v>
      </c>
      <c r="Q523">
        <v>1</v>
      </c>
      <c r="W523">
        <v>0</v>
      </c>
      <c r="X523">
        <v>-1628490559</v>
      </c>
      <c r="Y523">
        <f t="shared" si="193"/>
        <v>0.01</v>
      </c>
      <c r="AA523">
        <v>381.26</v>
      </c>
      <c r="AB523">
        <v>0</v>
      </c>
      <c r="AC523">
        <v>0</v>
      </c>
      <c r="AD523">
        <v>0</v>
      </c>
      <c r="AE523">
        <v>238.29</v>
      </c>
      <c r="AF523">
        <v>0</v>
      </c>
      <c r="AG523">
        <v>0</v>
      </c>
      <c r="AH523">
        <v>0</v>
      </c>
      <c r="AI523">
        <v>1.6</v>
      </c>
      <c r="AJ523">
        <v>1</v>
      </c>
      <c r="AK523">
        <v>1</v>
      </c>
      <c r="AL523">
        <v>1</v>
      </c>
      <c r="AM523">
        <v>2</v>
      </c>
      <c r="AN523">
        <v>0</v>
      </c>
      <c r="AO523">
        <v>0</v>
      </c>
      <c r="AP523">
        <v>1</v>
      </c>
      <c r="AQ523">
        <v>1</v>
      </c>
      <c r="AR523">
        <v>0</v>
      </c>
      <c r="AS523" t="s">
        <v>3</v>
      </c>
      <c r="AT523">
        <v>0.01</v>
      </c>
      <c r="AU523" t="s">
        <v>3</v>
      </c>
      <c r="AV523">
        <v>0</v>
      </c>
      <c r="AW523">
        <v>2</v>
      </c>
      <c r="AX523">
        <v>85061617</v>
      </c>
      <c r="AY523">
        <v>1</v>
      </c>
      <c r="AZ523">
        <v>0</v>
      </c>
      <c r="BA523">
        <v>523</v>
      </c>
      <c r="BB523">
        <v>1</v>
      </c>
      <c r="BC523">
        <v>0</v>
      </c>
      <c r="BD523">
        <v>0</v>
      </c>
      <c r="BE523">
        <v>0</v>
      </c>
      <c r="BF523">
        <v>0</v>
      </c>
      <c r="BG523">
        <v>0</v>
      </c>
      <c r="BH523">
        <v>0</v>
      </c>
      <c r="BI523">
        <v>0</v>
      </c>
      <c r="BJ523">
        <v>2.3828999999999998</v>
      </c>
      <c r="BK523">
        <v>0</v>
      </c>
      <c r="BL523">
        <v>0</v>
      </c>
      <c r="BM523">
        <v>0</v>
      </c>
      <c r="BN523">
        <v>0</v>
      </c>
      <c r="BO523">
        <v>0</v>
      </c>
      <c r="BP523">
        <v>1</v>
      </c>
      <c r="BQ523">
        <v>2.3828999999999998</v>
      </c>
      <c r="BR523">
        <v>0</v>
      </c>
      <c r="BS523">
        <v>0</v>
      </c>
      <c r="BT523">
        <v>0</v>
      </c>
      <c r="BU523">
        <v>0</v>
      </c>
      <c r="BV523">
        <v>0</v>
      </c>
      <c r="BW523">
        <v>1</v>
      </c>
      <c r="CV523">
        <v>0</v>
      </c>
      <c r="CW523">
        <v>0</v>
      </c>
      <c r="CX523">
        <f>ROUND(Y523*Source!I231,7)</f>
        <v>0</v>
      </c>
      <c r="CY523">
        <f t="shared" ref="CY523:CY533" si="199">AA523</f>
        <v>381.26</v>
      </c>
      <c r="CZ523">
        <f t="shared" ref="CZ523:CZ533" si="200">AE523</f>
        <v>238.29</v>
      </c>
      <c r="DA523">
        <f t="shared" ref="DA523:DA533" si="201">AI523</f>
        <v>1.6</v>
      </c>
      <c r="DB523">
        <f t="shared" si="194"/>
        <v>2.38</v>
      </c>
      <c r="DC523">
        <f t="shared" si="195"/>
        <v>0</v>
      </c>
      <c r="DD523" t="s">
        <v>3</v>
      </c>
      <c r="DE523" t="s">
        <v>3</v>
      </c>
      <c r="DF523">
        <f>ROUND(ROUND(AE523*AI523,2)*CX523,2)</f>
        <v>0</v>
      </c>
      <c r="DG523">
        <f t="shared" si="198"/>
        <v>0</v>
      </c>
      <c r="DH523">
        <f t="shared" si="196"/>
        <v>0</v>
      </c>
      <c r="DI523">
        <f t="shared" si="197"/>
        <v>0</v>
      </c>
      <c r="DJ523">
        <f t="shared" ref="DJ523:DJ533" si="202">DF523</f>
        <v>0</v>
      </c>
      <c r="DK523">
        <v>0</v>
      </c>
      <c r="DL523" t="s">
        <v>3</v>
      </c>
      <c r="DM523">
        <v>0</v>
      </c>
      <c r="DN523" t="s">
        <v>3</v>
      </c>
      <c r="DO523">
        <v>0</v>
      </c>
    </row>
    <row r="524" spans="1:119" x14ac:dyDescent="0.2">
      <c r="A524">
        <f>ROW(Source!A231)</f>
        <v>231</v>
      </c>
      <c r="B524">
        <v>85057682</v>
      </c>
      <c r="C524">
        <v>85061597</v>
      </c>
      <c r="D524">
        <v>77375907</v>
      </c>
      <c r="E524">
        <v>1</v>
      </c>
      <c r="F524">
        <v>1</v>
      </c>
      <c r="G524">
        <v>1</v>
      </c>
      <c r="H524">
        <v>3</v>
      </c>
      <c r="I524" t="s">
        <v>640</v>
      </c>
      <c r="J524" t="s">
        <v>641</v>
      </c>
      <c r="K524" t="s">
        <v>642</v>
      </c>
      <c r="L524">
        <v>1346</v>
      </c>
      <c r="N524">
        <v>1009</v>
      </c>
      <c r="O524" t="s">
        <v>86</v>
      </c>
      <c r="P524" t="s">
        <v>86</v>
      </c>
      <c r="Q524">
        <v>1</v>
      </c>
      <c r="W524">
        <v>0</v>
      </c>
      <c r="X524">
        <v>-479354107</v>
      </c>
      <c r="Y524">
        <f t="shared" si="193"/>
        <v>0.03</v>
      </c>
      <c r="AA524">
        <v>93.65</v>
      </c>
      <c r="AB524">
        <v>0</v>
      </c>
      <c r="AC524">
        <v>0</v>
      </c>
      <c r="AD524">
        <v>0</v>
      </c>
      <c r="AE524">
        <v>58.53</v>
      </c>
      <c r="AF524">
        <v>0</v>
      </c>
      <c r="AG524">
        <v>0</v>
      </c>
      <c r="AH524">
        <v>0</v>
      </c>
      <c r="AI524">
        <v>1.6</v>
      </c>
      <c r="AJ524">
        <v>1</v>
      </c>
      <c r="AK524">
        <v>1</v>
      </c>
      <c r="AL524">
        <v>1</v>
      </c>
      <c r="AM524">
        <v>2</v>
      </c>
      <c r="AN524">
        <v>0</v>
      </c>
      <c r="AO524">
        <v>0</v>
      </c>
      <c r="AP524">
        <v>1</v>
      </c>
      <c r="AQ524">
        <v>1</v>
      </c>
      <c r="AR524">
        <v>0</v>
      </c>
      <c r="AS524" t="s">
        <v>3</v>
      </c>
      <c r="AT524">
        <v>0.03</v>
      </c>
      <c r="AU524" t="s">
        <v>3</v>
      </c>
      <c r="AV524">
        <v>0</v>
      </c>
      <c r="AW524">
        <v>2</v>
      </c>
      <c r="AX524">
        <v>85061618</v>
      </c>
      <c r="AY524">
        <v>1</v>
      </c>
      <c r="AZ524">
        <v>0</v>
      </c>
      <c r="BA524">
        <v>524</v>
      </c>
      <c r="BB524">
        <v>1</v>
      </c>
      <c r="BC524">
        <v>0</v>
      </c>
      <c r="BD524">
        <v>0</v>
      </c>
      <c r="BE524">
        <v>0</v>
      </c>
      <c r="BF524">
        <v>0</v>
      </c>
      <c r="BG524">
        <v>0</v>
      </c>
      <c r="BH524">
        <v>0</v>
      </c>
      <c r="BI524">
        <v>0</v>
      </c>
      <c r="BJ524">
        <v>1.7559</v>
      </c>
      <c r="BK524">
        <v>0</v>
      </c>
      <c r="BL524">
        <v>0</v>
      </c>
      <c r="BM524">
        <v>0</v>
      </c>
      <c r="BN524">
        <v>0</v>
      </c>
      <c r="BO524">
        <v>0</v>
      </c>
      <c r="BP524">
        <v>1</v>
      </c>
      <c r="BQ524">
        <v>1.7559</v>
      </c>
      <c r="BR524">
        <v>0</v>
      </c>
      <c r="BS524">
        <v>0</v>
      </c>
      <c r="BT524">
        <v>0</v>
      </c>
      <c r="BU524">
        <v>0</v>
      </c>
      <c r="BV524">
        <v>0</v>
      </c>
      <c r="BW524">
        <v>1</v>
      </c>
      <c r="CV524">
        <v>0</v>
      </c>
      <c r="CW524">
        <v>0</v>
      </c>
      <c r="CX524">
        <f>ROUND(Y524*Source!I231,7)</f>
        <v>0</v>
      </c>
      <c r="CY524">
        <f t="shared" si="199"/>
        <v>93.65</v>
      </c>
      <c r="CZ524">
        <f t="shared" si="200"/>
        <v>58.53</v>
      </c>
      <c r="DA524">
        <f t="shared" si="201"/>
        <v>1.6</v>
      </c>
      <c r="DB524">
        <f t="shared" si="194"/>
        <v>1.76</v>
      </c>
      <c r="DC524">
        <f t="shared" si="195"/>
        <v>0</v>
      </c>
      <c r="DD524" t="s">
        <v>3</v>
      </c>
      <c r="DE524" t="s">
        <v>3</v>
      </c>
      <c r="DF524">
        <f>ROUND(ROUND(AE524*AI524,2)*CX524,2)</f>
        <v>0</v>
      </c>
      <c r="DG524">
        <f t="shared" si="198"/>
        <v>0</v>
      </c>
      <c r="DH524">
        <f t="shared" si="196"/>
        <v>0</v>
      </c>
      <c r="DI524">
        <f t="shared" si="197"/>
        <v>0</v>
      </c>
      <c r="DJ524">
        <f t="shared" si="202"/>
        <v>0</v>
      </c>
      <c r="DK524">
        <v>0</v>
      </c>
      <c r="DL524" t="s">
        <v>3</v>
      </c>
      <c r="DM524">
        <v>0</v>
      </c>
      <c r="DN524" t="s">
        <v>3</v>
      </c>
      <c r="DO524">
        <v>0</v>
      </c>
    </row>
    <row r="525" spans="1:119" x14ac:dyDescent="0.2">
      <c r="A525">
        <f>ROW(Source!A231)</f>
        <v>231</v>
      </c>
      <c r="B525">
        <v>85057682</v>
      </c>
      <c r="C525">
        <v>85061597</v>
      </c>
      <c r="D525">
        <v>77379558</v>
      </c>
      <c r="E525">
        <v>1</v>
      </c>
      <c r="F525">
        <v>1</v>
      </c>
      <c r="G525">
        <v>1</v>
      </c>
      <c r="H525">
        <v>3</v>
      </c>
      <c r="I525" t="s">
        <v>84</v>
      </c>
      <c r="J525" t="s">
        <v>87</v>
      </c>
      <c r="K525" t="s">
        <v>85</v>
      </c>
      <c r="L525">
        <v>1346</v>
      </c>
      <c r="N525">
        <v>1009</v>
      </c>
      <c r="O525" t="s">
        <v>86</v>
      </c>
      <c r="P525" t="s">
        <v>86</v>
      </c>
      <c r="Q525">
        <v>1</v>
      </c>
      <c r="W525">
        <v>0</v>
      </c>
      <c r="X525">
        <v>1181962216</v>
      </c>
      <c r="Y525">
        <f t="shared" si="193"/>
        <v>0</v>
      </c>
      <c r="AA525">
        <v>188.92</v>
      </c>
      <c r="AB525">
        <v>0</v>
      </c>
      <c r="AC525">
        <v>0</v>
      </c>
      <c r="AD525">
        <v>0</v>
      </c>
      <c r="AE525">
        <v>174.93</v>
      </c>
      <c r="AF525">
        <v>0</v>
      </c>
      <c r="AG525">
        <v>0</v>
      </c>
      <c r="AH525">
        <v>0</v>
      </c>
      <c r="AI525">
        <v>1.08</v>
      </c>
      <c r="AJ525">
        <v>1</v>
      </c>
      <c r="AK525">
        <v>1</v>
      </c>
      <c r="AL525">
        <v>1</v>
      </c>
      <c r="AM525">
        <v>2</v>
      </c>
      <c r="AN525">
        <v>1</v>
      </c>
      <c r="AO525">
        <v>0</v>
      </c>
      <c r="AP525">
        <v>1</v>
      </c>
      <c r="AQ525">
        <v>0</v>
      </c>
      <c r="AR525">
        <v>0</v>
      </c>
      <c r="AS525" t="s">
        <v>3</v>
      </c>
      <c r="AT525">
        <v>0</v>
      </c>
      <c r="AU525" t="s">
        <v>3</v>
      </c>
      <c r="AV525">
        <v>0</v>
      </c>
      <c r="AW525">
        <v>2</v>
      </c>
      <c r="AX525">
        <v>85061619</v>
      </c>
      <c r="AY525">
        <v>1</v>
      </c>
      <c r="AZ525">
        <v>0</v>
      </c>
      <c r="BA525">
        <v>525</v>
      </c>
      <c r="BB525">
        <v>0</v>
      </c>
      <c r="BC525">
        <v>0</v>
      </c>
      <c r="BD525">
        <v>0</v>
      </c>
      <c r="BE525">
        <v>0</v>
      </c>
      <c r="BF525">
        <v>0</v>
      </c>
      <c r="BG525">
        <v>0</v>
      </c>
      <c r="BH525">
        <v>0</v>
      </c>
      <c r="BI525">
        <v>0</v>
      </c>
      <c r="BJ525">
        <v>0</v>
      </c>
      <c r="BK525">
        <v>0</v>
      </c>
      <c r="BL525">
        <v>0</v>
      </c>
      <c r="BM525">
        <v>0</v>
      </c>
      <c r="BN525">
        <v>0</v>
      </c>
      <c r="BO525">
        <v>0</v>
      </c>
      <c r="BP525">
        <v>0</v>
      </c>
      <c r="BQ525">
        <v>0</v>
      </c>
      <c r="BR525">
        <v>0</v>
      </c>
      <c r="BS525">
        <v>0</v>
      </c>
      <c r="BT525">
        <v>0</v>
      </c>
      <c r="BU525">
        <v>0</v>
      </c>
      <c r="BV525">
        <v>0</v>
      </c>
      <c r="BW525">
        <v>0</v>
      </c>
      <c r="CV525">
        <v>0</v>
      </c>
      <c r="CW525">
        <v>0</v>
      </c>
      <c r="CX525">
        <f>ROUND(Y525*Source!I231,7)</f>
        <v>0</v>
      </c>
      <c r="CY525">
        <f t="shared" si="199"/>
        <v>188.92</v>
      </c>
      <c r="CZ525">
        <f t="shared" si="200"/>
        <v>174.93</v>
      </c>
      <c r="DA525">
        <f t="shared" si="201"/>
        <v>1.08</v>
      </c>
      <c r="DB525">
        <f t="shared" si="194"/>
        <v>0</v>
      </c>
      <c r="DC525">
        <f t="shared" si="195"/>
        <v>0</v>
      </c>
      <c r="DD525" t="s">
        <v>3</v>
      </c>
      <c r="DE525" t="s">
        <v>3</v>
      </c>
      <c r="DF525">
        <f>ROUND(ROUND(AE525*AI525,2)*CX525,2)</f>
        <v>0</v>
      </c>
      <c r="DG525">
        <f t="shared" si="198"/>
        <v>0</v>
      </c>
      <c r="DH525">
        <f t="shared" si="196"/>
        <v>0</v>
      </c>
      <c r="DI525">
        <f t="shared" si="197"/>
        <v>0</v>
      </c>
      <c r="DJ525">
        <f t="shared" si="202"/>
        <v>0</v>
      </c>
      <c r="DK525">
        <v>0</v>
      </c>
      <c r="DL525" t="s">
        <v>3</v>
      </c>
      <c r="DM525">
        <v>0</v>
      </c>
      <c r="DN525" t="s">
        <v>3</v>
      </c>
      <c r="DO525">
        <v>0</v>
      </c>
    </row>
    <row r="526" spans="1:119" x14ac:dyDescent="0.2">
      <c r="A526">
        <f>ROW(Source!A231)</f>
        <v>231</v>
      </c>
      <c r="B526">
        <v>85057682</v>
      </c>
      <c r="C526">
        <v>85061597</v>
      </c>
      <c r="D526">
        <v>77380691</v>
      </c>
      <c r="E526">
        <v>1</v>
      </c>
      <c r="F526">
        <v>1</v>
      </c>
      <c r="G526">
        <v>1</v>
      </c>
      <c r="H526">
        <v>3</v>
      </c>
      <c r="I526" t="s">
        <v>643</v>
      </c>
      <c r="J526" t="s">
        <v>644</v>
      </c>
      <c r="K526" t="s">
        <v>645</v>
      </c>
      <c r="L526">
        <v>1346</v>
      </c>
      <c r="N526">
        <v>1009</v>
      </c>
      <c r="O526" t="s">
        <v>86</v>
      </c>
      <c r="P526" t="s">
        <v>86</v>
      </c>
      <c r="Q526">
        <v>1</v>
      </c>
      <c r="W526">
        <v>0</v>
      </c>
      <c r="X526">
        <v>-130701290</v>
      </c>
      <c r="Y526">
        <f t="shared" si="193"/>
        <v>0.02</v>
      </c>
      <c r="AA526">
        <v>86.41</v>
      </c>
      <c r="AB526">
        <v>0</v>
      </c>
      <c r="AC526">
        <v>0</v>
      </c>
      <c r="AD526">
        <v>0</v>
      </c>
      <c r="AE526">
        <v>56.11</v>
      </c>
      <c r="AF526">
        <v>0</v>
      </c>
      <c r="AG526">
        <v>0</v>
      </c>
      <c r="AH526">
        <v>0</v>
      </c>
      <c r="AI526">
        <v>1.54</v>
      </c>
      <c r="AJ526">
        <v>1</v>
      </c>
      <c r="AK526">
        <v>1</v>
      </c>
      <c r="AL526">
        <v>1</v>
      </c>
      <c r="AM526">
        <v>2</v>
      </c>
      <c r="AN526">
        <v>0</v>
      </c>
      <c r="AO526">
        <v>0</v>
      </c>
      <c r="AP526">
        <v>1</v>
      </c>
      <c r="AQ526">
        <v>1</v>
      </c>
      <c r="AR526">
        <v>0</v>
      </c>
      <c r="AS526" t="s">
        <v>3</v>
      </c>
      <c r="AT526">
        <v>0.02</v>
      </c>
      <c r="AU526" t="s">
        <v>3</v>
      </c>
      <c r="AV526">
        <v>0</v>
      </c>
      <c r="AW526">
        <v>2</v>
      </c>
      <c r="AX526">
        <v>85061620</v>
      </c>
      <c r="AY526">
        <v>1</v>
      </c>
      <c r="AZ526">
        <v>0</v>
      </c>
      <c r="BA526">
        <v>526</v>
      </c>
      <c r="BB526">
        <v>1</v>
      </c>
      <c r="BC526">
        <v>0</v>
      </c>
      <c r="BD526">
        <v>0</v>
      </c>
      <c r="BE526">
        <v>0</v>
      </c>
      <c r="BF526">
        <v>0</v>
      </c>
      <c r="BG526">
        <v>0</v>
      </c>
      <c r="BH526">
        <v>0</v>
      </c>
      <c r="BI526">
        <v>0</v>
      </c>
      <c r="BJ526">
        <v>1.1222000000000001</v>
      </c>
      <c r="BK526">
        <v>0</v>
      </c>
      <c r="BL526">
        <v>0</v>
      </c>
      <c r="BM526">
        <v>0</v>
      </c>
      <c r="BN526">
        <v>0</v>
      </c>
      <c r="BO526">
        <v>0</v>
      </c>
      <c r="BP526">
        <v>1</v>
      </c>
      <c r="BQ526">
        <v>1.1222000000000001</v>
      </c>
      <c r="BR526">
        <v>0</v>
      </c>
      <c r="BS526">
        <v>0</v>
      </c>
      <c r="BT526">
        <v>0</v>
      </c>
      <c r="BU526">
        <v>0</v>
      </c>
      <c r="BV526">
        <v>0</v>
      </c>
      <c r="BW526">
        <v>1</v>
      </c>
      <c r="CV526">
        <v>0</v>
      </c>
      <c r="CW526">
        <v>0</v>
      </c>
      <c r="CX526">
        <f>ROUND(Y526*Source!I231,7)</f>
        <v>0</v>
      </c>
      <c r="CY526">
        <f t="shared" si="199"/>
        <v>86.41</v>
      </c>
      <c r="CZ526">
        <f t="shared" si="200"/>
        <v>56.11</v>
      </c>
      <c r="DA526">
        <f t="shared" si="201"/>
        <v>1.54</v>
      </c>
      <c r="DB526">
        <f t="shared" si="194"/>
        <v>1.1200000000000001</v>
      </c>
      <c r="DC526">
        <f t="shared" si="195"/>
        <v>0</v>
      </c>
      <c r="DD526" t="s">
        <v>3</v>
      </c>
      <c r="DE526" t="s">
        <v>3</v>
      </c>
      <c r="DF526">
        <f>ROUND(ROUND(AE526*AI526,2)*CX526,2)</f>
        <v>0</v>
      </c>
      <c r="DG526">
        <f t="shared" si="198"/>
        <v>0</v>
      </c>
      <c r="DH526">
        <f t="shared" si="196"/>
        <v>0</v>
      </c>
      <c r="DI526">
        <f t="shared" si="197"/>
        <v>0</v>
      </c>
      <c r="DJ526">
        <f t="shared" si="202"/>
        <v>0</v>
      </c>
      <c r="DK526">
        <v>0</v>
      </c>
      <c r="DL526" t="s">
        <v>3</v>
      </c>
      <c r="DM526">
        <v>0</v>
      </c>
      <c r="DN526" t="s">
        <v>3</v>
      </c>
      <c r="DO526">
        <v>0</v>
      </c>
    </row>
    <row r="527" spans="1:119" x14ac:dyDescent="0.2">
      <c r="A527">
        <f>ROW(Source!A231)</f>
        <v>231</v>
      </c>
      <c r="B527">
        <v>85057682</v>
      </c>
      <c r="C527">
        <v>85061597</v>
      </c>
      <c r="D527">
        <v>77308705</v>
      </c>
      <c r="E527">
        <v>114</v>
      </c>
      <c r="F527">
        <v>1</v>
      </c>
      <c r="G527">
        <v>1</v>
      </c>
      <c r="H527">
        <v>3</v>
      </c>
      <c r="I527" t="s">
        <v>96</v>
      </c>
      <c r="J527" t="s">
        <v>3</v>
      </c>
      <c r="K527" t="s">
        <v>97</v>
      </c>
      <c r="L527">
        <v>1346</v>
      </c>
      <c r="N527">
        <v>1009</v>
      </c>
      <c r="O527" t="s">
        <v>86</v>
      </c>
      <c r="P527" t="s">
        <v>86</v>
      </c>
      <c r="Q527">
        <v>1</v>
      </c>
      <c r="W527">
        <v>0</v>
      </c>
      <c r="X527">
        <v>-1111733769</v>
      </c>
      <c r="Y527">
        <f t="shared" si="193"/>
        <v>0</v>
      </c>
      <c r="AA527">
        <v>0</v>
      </c>
      <c r="AB527">
        <v>0</v>
      </c>
      <c r="AC527">
        <v>0</v>
      </c>
      <c r="AD527">
        <v>0</v>
      </c>
      <c r="AE527">
        <v>0</v>
      </c>
      <c r="AF527">
        <v>0</v>
      </c>
      <c r="AG527">
        <v>0</v>
      </c>
      <c r="AH527">
        <v>0</v>
      </c>
      <c r="AI527">
        <v>1</v>
      </c>
      <c r="AJ527">
        <v>1</v>
      </c>
      <c r="AK527">
        <v>1</v>
      </c>
      <c r="AL527">
        <v>1</v>
      </c>
      <c r="AM527">
        <v>-2</v>
      </c>
      <c r="AN527">
        <v>1</v>
      </c>
      <c r="AO527">
        <v>0</v>
      </c>
      <c r="AP527">
        <v>1</v>
      </c>
      <c r="AQ527">
        <v>0</v>
      </c>
      <c r="AR527">
        <v>0</v>
      </c>
      <c r="AS527" t="s">
        <v>3</v>
      </c>
      <c r="AT527">
        <v>0</v>
      </c>
      <c r="AU527" t="s">
        <v>3</v>
      </c>
      <c r="AV527">
        <v>0</v>
      </c>
      <c r="AW527">
        <v>2</v>
      </c>
      <c r="AX527">
        <v>85061621</v>
      </c>
      <c r="AY527">
        <v>1</v>
      </c>
      <c r="AZ527">
        <v>0</v>
      </c>
      <c r="BA527">
        <v>527</v>
      </c>
      <c r="BB527">
        <v>0</v>
      </c>
      <c r="BC527">
        <v>0</v>
      </c>
      <c r="BD527">
        <v>0</v>
      </c>
      <c r="BE527">
        <v>0</v>
      </c>
      <c r="BF527">
        <v>0</v>
      </c>
      <c r="BG527">
        <v>0</v>
      </c>
      <c r="BH527">
        <v>0</v>
      </c>
      <c r="BI527">
        <v>0</v>
      </c>
      <c r="BJ527">
        <v>0</v>
      </c>
      <c r="BK527">
        <v>0</v>
      </c>
      <c r="BL527">
        <v>0</v>
      </c>
      <c r="BM527">
        <v>0</v>
      </c>
      <c r="BN527">
        <v>0</v>
      </c>
      <c r="BO527">
        <v>0</v>
      </c>
      <c r="BP527">
        <v>0</v>
      </c>
      <c r="BQ527">
        <v>0</v>
      </c>
      <c r="BR527">
        <v>0</v>
      </c>
      <c r="BS527">
        <v>0</v>
      </c>
      <c r="BT527">
        <v>0</v>
      </c>
      <c r="BU527">
        <v>0</v>
      </c>
      <c r="BV527">
        <v>0</v>
      </c>
      <c r="BW527">
        <v>0</v>
      </c>
      <c r="CV527">
        <v>0</v>
      </c>
      <c r="CW527">
        <v>0</v>
      </c>
      <c r="CX527">
        <f>ROUND(Y527*Source!I231,7)</f>
        <v>0</v>
      </c>
      <c r="CY527">
        <f t="shared" si="199"/>
        <v>0</v>
      </c>
      <c r="CZ527">
        <f t="shared" si="200"/>
        <v>0</v>
      </c>
      <c r="DA527">
        <f t="shared" si="201"/>
        <v>1</v>
      </c>
      <c r="DB527">
        <f t="shared" si="194"/>
        <v>0</v>
      </c>
      <c r="DC527">
        <f t="shared" si="195"/>
        <v>0</v>
      </c>
      <c r="DD527" t="s">
        <v>3</v>
      </c>
      <c r="DE527" t="s">
        <v>3</v>
      </c>
      <c r="DF527">
        <f>ROUND(ROUND(AE527,2)*CX527,2)</f>
        <v>0</v>
      </c>
      <c r="DG527">
        <f t="shared" si="198"/>
        <v>0</v>
      </c>
      <c r="DH527">
        <f t="shared" si="196"/>
        <v>0</v>
      </c>
      <c r="DI527">
        <f t="shared" si="197"/>
        <v>0</v>
      </c>
      <c r="DJ527">
        <f t="shared" si="202"/>
        <v>0</v>
      </c>
      <c r="DK527">
        <v>0</v>
      </c>
      <c r="DL527" t="s">
        <v>3</v>
      </c>
      <c r="DM527">
        <v>0</v>
      </c>
      <c r="DN527" t="s">
        <v>3</v>
      </c>
      <c r="DO527">
        <v>0</v>
      </c>
    </row>
    <row r="528" spans="1:119" x14ac:dyDescent="0.2">
      <c r="A528">
        <f>ROW(Source!A231)</f>
        <v>231</v>
      </c>
      <c r="B528">
        <v>85057682</v>
      </c>
      <c r="C528">
        <v>85061597</v>
      </c>
      <c r="D528">
        <v>77309038</v>
      </c>
      <c r="E528">
        <v>114</v>
      </c>
      <c r="F528">
        <v>1</v>
      </c>
      <c r="G528">
        <v>1</v>
      </c>
      <c r="H528">
        <v>3</v>
      </c>
      <c r="I528" t="s">
        <v>99</v>
      </c>
      <c r="J528" t="s">
        <v>3</v>
      </c>
      <c r="K528" t="s">
        <v>100</v>
      </c>
      <c r="L528">
        <v>1348</v>
      </c>
      <c r="N528">
        <v>1009</v>
      </c>
      <c r="O528" t="s">
        <v>94</v>
      </c>
      <c r="P528" t="s">
        <v>94</v>
      </c>
      <c r="Q528">
        <v>1000</v>
      </c>
      <c r="W528">
        <v>0</v>
      </c>
      <c r="X528">
        <v>1613753229</v>
      </c>
      <c r="Y528">
        <f t="shared" si="193"/>
        <v>0</v>
      </c>
      <c r="AA528">
        <v>0</v>
      </c>
      <c r="AB528">
        <v>0</v>
      </c>
      <c r="AC528">
        <v>0</v>
      </c>
      <c r="AD528">
        <v>0</v>
      </c>
      <c r="AE528">
        <v>0</v>
      </c>
      <c r="AF528">
        <v>0</v>
      </c>
      <c r="AG528">
        <v>0</v>
      </c>
      <c r="AH528">
        <v>0</v>
      </c>
      <c r="AI528">
        <v>1</v>
      </c>
      <c r="AJ528">
        <v>1</v>
      </c>
      <c r="AK528">
        <v>1</v>
      </c>
      <c r="AL528">
        <v>1</v>
      </c>
      <c r="AM528">
        <v>-2</v>
      </c>
      <c r="AN528">
        <v>1</v>
      </c>
      <c r="AO528">
        <v>0</v>
      </c>
      <c r="AP528">
        <v>1</v>
      </c>
      <c r="AQ528">
        <v>0</v>
      </c>
      <c r="AR528">
        <v>0</v>
      </c>
      <c r="AS528" t="s">
        <v>3</v>
      </c>
      <c r="AT528">
        <v>0</v>
      </c>
      <c r="AU528" t="s">
        <v>3</v>
      </c>
      <c r="AV528">
        <v>0</v>
      </c>
      <c r="AW528">
        <v>2</v>
      </c>
      <c r="AX528">
        <v>85061622</v>
      </c>
      <c r="AY528">
        <v>1</v>
      </c>
      <c r="AZ528">
        <v>0</v>
      </c>
      <c r="BA528">
        <v>528</v>
      </c>
      <c r="BB528">
        <v>0</v>
      </c>
      <c r="BC528">
        <v>0</v>
      </c>
      <c r="BD528">
        <v>0</v>
      </c>
      <c r="BE528">
        <v>0</v>
      </c>
      <c r="BF528">
        <v>0</v>
      </c>
      <c r="BG528">
        <v>0</v>
      </c>
      <c r="BH528">
        <v>0</v>
      </c>
      <c r="BI528">
        <v>0</v>
      </c>
      <c r="BJ528">
        <v>0</v>
      </c>
      <c r="BK528">
        <v>0</v>
      </c>
      <c r="BL528">
        <v>0</v>
      </c>
      <c r="BM528">
        <v>0</v>
      </c>
      <c r="BN528">
        <v>0</v>
      </c>
      <c r="BO528">
        <v>0</v>
      </c>
      <c r="BP528">
        <v>0</v>
      </c>
      <c r="BQ528">
        <v>0</v>
      </c>
      <c r="BR528">
        <v>0</v>
      </c>
      <c r="BS528">
        <v>0</v>
      </c>
      <c r="BT528">
        <v>0</v>
      </c>
      <c r="BU528">
        <v>0</v>
      </c>
      <c r="BV528">
        <v>0</v>
      </c>
      <c r="BW528">
        <v>0</v>
      </c>
      <c r="CV528">
        <v>0</v>
      </c>
      <c r="CW528">
        <v>0</v>
      </c>
      <c r="CX528">
        <f>ROUND(Y528*Source!I231,7)</f>
        <v>0</v>
      </c>
      <c r="CY528">
        <f t="shared" si="199"/>
        <v>0</v>
      </c>
      <c r="CZ528">
        <f t="shared" si="200"/>
        <v>0</v>
      </c>
      <c r="DA528">
        <f t="shared" si="201"/>
        <v>1</v>
      </c>
      <c r="DB528">
        <f t="shared" si="194"/>
        <v>0</v>
      </c>
      <c r="DC528">
        <f t="shared" si="195"/>
        <v>0</v>
      </c>
      <c r="DD528" t="s">
        <v>3</v>
      </c>
      <c r="DE528" t="s">
        <v>3</v>
      </c>
      <c r="DF528">
        <f>ROUND(ROUND(AE528,2)*CX528,2)</f>
        <v>0</v>
      </c>
      <c r="DG528">
        <f t="shared" si="198"/>
        <v>0</v>
      </c>
      <c r="DH528">
        <f t="shared" si="196"/>
        <v>0</v>
      </c>
      <c r="DI528">
        <f t="shared" si="197"/>
        <v>0</v>
      </c>
      <c r="DJ528">
        <f t="shared" si="202"/>
        <v>0</v>
      </c>
      <c r="DK528">
        <v>0</v>
      </c>
      <c r="DL528" t="s">
        <v>3</v>
      </c>
      <c r="DM528">
        <v>0</v>
      </c>
      <c r="DN528" t="s">
        <v>3</v>
      </c>
      <c r="DO528">
        <v>0</v>
      </c>
    </row>
    <row r="529" spans="1:119" x14ac:dyDescent="0.2">
      <c r="A529">
        <f>ROW(Source!A231)</f>
        <v>231</v>
      </c>
      <c r="B529">
        <v>85057682</v>
      </c>
      <c r="C529">
        <v>85061597</v>
      </c>
      <c r="D529">
        <v>77397258</v>
      </c>
      <c r="E529">
        <v>1</v>
      </c>
      <c r="F529">
        <v>1</v>
      </c>
      <c r="G529">
        <v>1</v>
      </c>
      <c r="H529">
        <v>3</v>
      </c>
      <c r="I529" t="s">
        <v>649</v>
      </c>
      <c r="J529" t="s">
        <v>650</v>
      </c>
      <c r="K529" t="s">
        <v>651</v>
      </c>
      <c r="L529">
        <v>1348</v>
      </c>
      <c r="N529">
        <v>1009</v>
      </c>
      <c r="O529" t="s">
        <v>94</v>
      </c>
      <c r="P529" t="s">
        <v>94</v>
      </c>
      <c r="Q529">
        <v>1000</v>
      </c>
      <c r="W529">
        <v>0</v>
      </c>
      <c r="X529">
        <v>1215516986</v>
      </c>
      <c r="Y529">
        <f t="shared" si="193"/>
        <v>1E-4</v>
      </c>
      <c r="AA529">
        <v>103227.06</v>
      </c>
      <c r="AB529">
        <v>0</v>
      </c>
      <c r="AC529">
        <v>0</v>
      </c>
      <c r="AD529">
        <v>0</v>
      </c>
      <c r="AE529">
        <v>80020.98</v>
      </c>
      <c r="AF529">
        <v>0</v>
      </c>
      <c r="AG529">
        <v>0</v>
      </c>
      <c r="AH529">
        <v>0</v>
      </c>
      <c r="AI529">
        <v>1.29</v>
      </c>
      <c r="AJ529">
        <v>1</v>
      </c>
      <c r="AK529">
        <v>1</v>
      </c>
      <c r="AL529">
        <v>1</v>
      </c>
      <c r="AM529">
        <v>2</v>
      </c>
      <c r="AN529">
        <v>0</v>
      </c>
      <c r="AO529">
        <v>0</v>
      </c>
      <c r="AP529">
        <v>1</v>
      </c>
      <c r="AQ529">
        <v>1</v>
      </c>
      <c r="AR529">
        <v>0</v>
      </c>
      <c r="AS529" t="s">
        <v>3</v>
      </c>
      <c r="AT529">
        <v>1E-4</v>
      </c>
      <c r="AU529" t="s">
        <v>3</v>
      </c>
      <c r="AV529">
        <v>0</v>
      </c>
      <c r="AW529">
        <v>2</v>
      </c>
      <c r="AX529">
        <v>85061623</v>
      </c>
      <c r="AY529">
        <v>1</v>
      </c>
      <c r="AZ529">
        <v>0</v>
      </c>
      <c r="BA529">
        <v>529</v>
      </c>
      <c r="BB529">
        <v>1</v>
      </c>
      <c r="BC529">
        <v>0</v>
      </c>
      <c r="BD529">
        <v>0</v>
      </c>
      <c r="BE529">
        <v>0</v>
      </c>
      <c r="BF529">
        <v>0</v>
      </c>
      <c r="BG529">
        <v>0</v>
      </c>
      <c r="BH529">
        <v>0</v>
      </c>
      <c r="BI529">
        <v>0</v>
      </c>
      <c r="BJ529">
        <v>8.0020980000000002</v>
      </c>
      <c r="BK529">
        <v>0</v>
      </c>
      <c r="BL529">
        <v>0</v>
      </c>
      <c r="BM529">
        <v>0</v>
      </c>
      <c r="BN529">
        <v>0</v>
      </c>
      <c r="BO529">
        <v>0</v>
      </c>
      <c r="BP529">
        <v>1</v>
      </c>
      <c r="BQ529">
        <v>8.0020980000000002</v>
      </c>
      <c r="BR529">
        <v>0</v>
      </c>
      <c r="BS529">
        <v>0</v>
      </c>
      <c r="BT529">
        <v>0</v>
      </c>
      <c r="BU529">
        <v>0</v>
      </c>
      <c r="BV529">
        <v>0</v>
      </c>
      <c r="BW529">
        <v>1</v>
      </c>
      <c r="CV529">
        <v>0</v>
      </c>
      <c r="CW529">
        <v>0</v>
      </c>
      <c r="CX529">
        <f>ROUND(Y529*Source!I231,7)</f>
        <v>0</v>
      </c>
      <c r="CY529">
        <f t="shared" si="199"/>
        <v>103227.06</v>
      </c>
      <c r="CZ529">
        <f t="shared" si="200"/>
        <v>80020.98</v>
      </c>
      <c r="DA529">
        <f t="shared" si="201"/>
        <v>1.29</v>
      </c>
      <c r="DB529">
        <f t="shared" si="194"/>
        <v>8</v>
      </c>
      <c r="DC529">
        <f t="shared" si="195"/>
        <v>0</v>
      </c>
      <c r="DD529" t="s">
        <v>3</v>
      </c>
      <c r="DE529" t="s">
        <v>3</v>
      </c>
      <c r="DF529">
        <f>ROUND(ROUND(AE529*AI529,2)*CX529,2)</f>
        <v>0</v>
      </c>
      <c r="DG529">
        <f t="shared" si="198"/>
        <v>0</v>
      </c>
      <c r="DH529">
        <f t="shared" si="196"/>
        <v>0</v>
      </c>
      <c r="DI529">
        <f t="shared" si="197"/>
        <v>0</v>
      </c>
      <c r="DJ529">
        <f t="shared" si="202"/>
        <v>0</v>
      </c>
      <c r="DK529">
        <v>0</v>
      </c>
      <c r="DL529" t="s">
        <v>3</v>
      </c>
      <c r="DM529">
        <v>0</v>
      </c>
      <c r="DN529" t="s">
        <v>3</v>
      </c>
      <c r="DO529">
        <v>0</v>
      </c>
    </row>
    <row r="530" spans="1:119" x14ac:dyDescent="0.2">
      <c r="A530">
        <f>ROW(Source!A231)</f>
        <v>231</v>
      </c>
      <c r="B530">
        <v>85057682</v>
      </c>
      <c r="C530">
        <v>85061597</v>
      </c>
      <c r="D530">
        <v>77397652</v>
      </c>
      <c r="E530">
        <v>1</v>
      </c>
      <c r="F530">
        <v>1</v>
      </c>
      <c r="G530">
        <v>1</v>
      </c>
      <c r="H530">
        <v>3</v>
      </c>
      <c r="I530" t="s">
        <v>721</v>
      </c>
      <c r="J530" t="s">
        <v>722</v>
      </c>
      <c r="K530" t="s">
        <v>723</v>
      </c>
      <c r="L530">
        <v>1346</v>
      </c>
      <c r="N530">
        <v>1009</v>
      </c>
      <c r="O530" t="s">
        <v>86</v>
      </c>
      <c r="P530" t="s">
        <v>86</v>
      </c>
      <c r="Q530">
        <v>1</v>
      </c>
      <c r="W530">
        <v>0</v>
      </c>
      <c r="X530">
        <v>-105256092</v>
      </c>
      <c r="Y530">
        <f t="shared" si="193"/>
        <v>0.12</v>
      </c>
      <c r="AA530">
        <v>86.66</v>
      </c>
      <c r="AB530">
        <v>0</v>
      </c>
      <c r="AC530">
        <v>0</v>
      </c>
      <c r="AD530">
        <v>0</v>
      </c>
      <c r="AE530">
        <v>60.6</v>
      </c>
      <c r="AF530">
        <v>0</v>
      </c>
      <c r="AG530">
        <v>0</v>
      </c>
      <c r="AH530">
        <v>0</v>
      </c>
      <c r="AI530">
        <v>1.43</v>
      </c>
      <c r="AJ530">
        <v>1</v>
      </c>
      <c r="AK530">
        <v>1</v>
      </c>
      <c r="AL530">
        <v>1</v>
      </c>
      <c r="AM530">
        <v>2</v>
      </c>
      <c r="AN530">
        <v>0</v>
      </c>
      <c r="AO530">
        <v>0</v>
      </c>
      <c r="AP530">
        <v>1</v>
      </c>
      <c r="AQ530">
        <v>1</v>
      </c>
      <c r="AR530">
        <v>0</v>
      </c>
      <c r="AS530" t="s">
        <v>3</v>
      </c>
      <c r="AT530">
        <v>0.12</v>
      </c>
      <c r="AU530" t="s">
        <v>3</v>
      </c>
      <c r="AV530">
        <v>0</v>
      </c>
      <c r="AW530">
        <v>2</v>
      </c>
      <c r="AX530">
        <v>85061624</v>
      </c>
      <c r="AY530">
        <v>1</v>
      </c>
      <c r="AZ530">
        <v>0</v>
      </c>
      <c r="BA530">
        <v>530</v>
      </c>
      <c r="BB530">
        <v>1</v>
      </c>
      <c r="BC530">
        <v>0</v>
      </c>
      <c r="BD530">
        <v>0</v>
      </c>
      <c r="BE530">
        <v>0</v>
      </c>
      <c r="BF530">
        <v>0</v>
      </c>
      <c r="BG530">
        <v>0</v>
      </c>
      <c r="BH530">
        <v>0</v>
      </c>
      <c r="BI530">
        <v>0</v>
      </c>
      <c r="BJ530">
        <v>7.2720000000000002</v>
      </c>
      <c r="BK530">
        <v>0</v>
      </c>
      <c r="BL530">
        <v>0</v>
      </c>
      <c r="BM530">
        <v>0</v>
      </c>
      <c r="BN530">
        <v>0</v>
      </c>
      <c r="BO530">
        <v>0</v>
      </c>
      <c r="BP530">
        <v>1</v>
      </c>
      <c r="BQ530">
        <v>7.2720000000000002</v>
      </c>
      <c r="BR530">
        <v>0</v>
      </c>
      <c r="BS530">
        <v>0</v>
      </c>
      <c r="BT530">
        <v>0</v>
      </c>
      <c r="BU530">
        <v>0</v>
      </c>
      <c r="BV530">
        <v>0</v>
      </c>
      <c r="BW530">
        <v>1</v>
      </c>
      <c r="CV530">
        <v>0</v>
      </c>
      <c r="CW530">
        <v>0</v>
      </c>
      <c r="CX530">
        <f>ROUND(Y530*Source!I231,7)</f>
        <v>0</v>
      </c>
      <c r="CY530">
        <f t="shared" si="199"/>
        <v>86.66</v>
      </c>
      <c r="CZ530">
        <f t="shared" si="200"/>
        <v>60.6</v>
      </c>
      <c r="DA530">
        <f t="shared" si="201"/>
        <v>1.43</v>
      </c>
      <c r="DB530">
        <f t="shared" si="194"/>
        <v>7.27</v>
      </c>
      <c r="DC530">
        <f t="shared" si="195"/>
        <v>0</v>
      </c>
      <c r="DD530" t="s">
        <v>3</v>
      </c>
      <c r="DE530" t="s">
        <v>3</v>
      </c>
      <c r="DF530">
        <f>ROUND(ROUND(AE530*AI530,2)*CX530,2)</f>
        <v>0</v>
      </c>
      <c r="DG530">
        <f t="shared" si="198"/>
        <v>0</v>
      </c>
      <c r="DH530">
        <f t="shared" si="196"/>
        <v>0</v>
      </c>
      <c r="DI530">
        <f t="shared" si="197"/>
        <v>0</v>
      </c>
      <c r="DJ530">
        <f t="shared" si="202"/>
        <v>0</v>
      </c>
      <c r="DK530">
        <v>0</v>
      </c>
      <c r="DL530" t="s">
        <v>3</v>
      </c>
      <c r="DM530">
        <v>0</v>
      </c>
      <c r="DN530" t="s">
        <v>3</v>
      </c>
      <c r="DO530">
        <v>0</v>
      </c>
    </row>
    <row r="531" spans="1:119" x14ac:dyDescent="0.2">
      <c r="A531">
        <f>ROW(Source!A231)</f>
        <v>231</v>
      </c>
      <c r="B531">
        <v>85057682</v>
      </c>
      <c r="C531">
        <v>85061597</v>
      </c>
      <c r="D531">
        <v>77311290</v>
      </c>
      <c r="E531">
        <v>114</v>
      </c>
      <c r="F531">
        <v>1</v>
      </c>
      <c r="G531">
        <v>1</v>
      </c>
      <c r="H531">
        <v>3</v>
      </c>
      <c r="I531" t="s">
        <v>226</v>
      </c>
      <c r="J531" t="s">
        <v>3</v>
      </c>
      <c r="K531" t="s">
        <v>227</v>
      </c>
      <c r="L531">
        <v>1348</v>
      </c>
      <c r="N531">
        <v>1009</v>
      </c>
      <c r="O531" t="s">
        <v>94</v>
      </c>
      <c r="P531" t="s">
        <v>94</v>
      </c>
      <c r="Q531">
        <v>1000</v>
      </c>
      <c r="W531">
        <v>0</v>
      </c>
      <c r="X531">
        <v>-2074906300</v>
      </c>
      <c r="Y531">
        <f t="shared" si="193"/>
        <v>0</v>
      </c>
      <c r="AA531">
        <v>0</v>
      </c>
      <c r="AB531">
        <v>0</v>
      </c>
      <c r="AC531">
        <v>0</v>
      </c>
      <c r="AD531">
        <v>0</v>
      </c>
      <c r="AE531">
        <v>0</v>
      </c>
      <c r="AF531">
        <v>0</v>
      </c>
      <c r="AG531">
        <v>0</v>
      </c>
      <c r="AH531">
        <v>0</v>
      </c>
      <c r="AI531">
        <v>1</v>
      </c>
      <c r="AJ531">
        <v>1</v>
      </c>
      <c r="AK531">
        <v>1</v>
      </c>
      <c r="AL531">
        <v>1</v>
      </c>
      <c r="AM531">
        <v>-2</v>
      </c>
      <c r="AN531">
        <v>1</v>
      </c>
      <c r="AO531">
        <v>0</v>
      </c>
      <c r="AP531">
        <v>1</v>
      </c>
      <c r="AQ531">
        <v>0</v>
      </c>
      <c r="AR531">
        <v>0</v>
      </c>
      <c r="AS531" t="s">
        <v>3</v>
      </c>
      <c r="AT531">
        <v>0</v>
      </c>
      <c r="AU531" t="s">
        <v>3</v>
      </c>
      <c r="AV531">
        <v>0</v>
      </c>
      <c r="AW531">
        <v>2</v>
      </c>
      <c r="AX531">
        <v>85061625</v>
      </c>
      <c r="AY531">
        <v>1</v>
      </c>
      <c r="AZ531">
        <v>0</v>
      </c>
      <c r="BA531">
        <v>531</v>
      </c>
      <c r="BB531">
        <v>0</v>
      </c>
      <c r="BC531">
        <v>0</v>
      </c>
      <c r="BD531">
        <v>0</v>
      </c>
      <c r="BE531">
        <v>0</v>
      </c>
      <c r="BF531">
        <v>0</v>
      </c>
      <c r="BG531">
        <v>0</v>
      </c>
      <c r="BH531">
        <v>0</v>
      </c>
      <c r="BI531">
        <v>0</v>
      </c>
      <c r="BJ531">
        <v>0</v>
      </c>
      <c r="BK531">
        <v>0</v>
      </c>
      <c r="BL531">
        <v>0</v>
      </c>
      <c r="BM531">
        <v>0</v>
      </c>
      <c r="BN531">
        <v>0</v>
      </c>
      <c r="BO531">
        <v>0</v>
      </c>
      <c r="BP531">
        <v>0</v>
      </c>
      <c r="BQ531">
        <v>0</v>
      </c>
      <c r="BR531">
        <v>0</v>
      </c>
      <c r="BS531">
        <v>0</v>
      </c>
      <c r="BT531">
        <v>0</v>
      </c>
      <c r="BU531">
        <v>0</v>
      </c>
      <c r="BV531">
        <v>0</v>
      </c>
      <c r="BW531">
        <v>0</v>
      </c>
      <c r="CV531">
        <v>0</v>
      </c>
      <c r="CW531">
        <v>0</v>
      </c>
      <c r="CX531">
        <f>ROUND(Y531*Source!I231,7)</f>
        <v>0</v>
      </c>
      <c r="CY531">
        <f t="shared" si="199"/>
        <v>0</v>
      </c>
      <c r="CZ531">
        <f t="shared" si="200"/>
        <v>0</v>
      </c>
      <c r="DA531">
        <f t="shared" si="201"/>
        <v>1</v>
      </c>
      <c r="DB531">
        <f t="shared" si="194"/>
        <v>0</v>
      </c>
      <c r="DC531">
        <f t="shared" si="195"/>
        <v>0</v>
      </c>
      <c r="DD531" t="s">
        <v>3</v>
      </c>
      <c r="DE531" t="s">
        <v>3</v>
      </c>
      <c r="DF531">
        <f t="shared" ref="DF531:DF537" si="203">ROUND(ROUND(AE531,2)*CX531,2)</f>
        <v>0</v>
      </c>
      <c r="DG531">
        <f t="shared" si="198"/>
        <v>0</v>
      </c>
      <c r="DH531">
        <f t="shared" si="196"/>
        <v>0</v>
      </c>
      <c r="DI531">
        <f t="shared" si="197"/>
        <v>0</v>
      </c>
      <c r="DJ531">
        <f t="shared" si="202"/>
        <v>0</v>
      </c>
      <c r="DK531">
        <v>0</v>
      </c>
      <c r="DL531" t="s">
        <v>3</v>
      </c>
      <c r="DM531">
        <v>0</v>
      </c>
      <c r="DN531" t="s">
        <v>3</v>
      </c>
      <c r="DO531">
        <v>0</v>
      </c>
    </row>
    <row r="532" spans="1:119" x14ac:dyDescent="0.2">
      <c r="A532">
        <f>ROW(Source!A231)</f>
        <v>231</v>
      </c>
      <c r="B532">
        <v>85057682</v>
      </c>
      <c r="C532">
        <v>85061597</v>
      </c>
      <c r="D532">
        <v>77311321</v>
      </c>
      <c r="E532">
        <v>114</v>
      </c>
      <c r="F532">
        <v>1</v>
      </c>
      <c r="G532">
        <v>1</v>
      </c>
      <c r="H532">
        <v>3</v>
      </c>
      <c r="I532" t="s">
        <v>102</v>
      </c>
      <c r="J532" t="s">
        <v>3</v>
      </c>
      <c r="K532" t="s">
        <v>204</v>
      </c>
      <c r="L532">
        <v>1371</v>
      </c>
      <c r="N532">
        <v>1013</v>
      </c>
      <c r="O532" t="s">
        <v>43</v>
      </c>
      <c r="P532" t="s">
        <v>43</v>
      </c>
      <c r="Q532">
        <v>1</v>
      </c>
      <c r="W532">
        <v>0</v>
      </c>
      <c r="X532">
        <v>1740798612</v>
      </c>
      <c r="Y532">
        <f t="shared" si="193"/>
        <v>0</v>
      </c>
      <c r="AA532">
        <v>0</v>
      </c>
      <c r="AB532">
        <v>0</v>
      </c>
      <c r="AC532">
        <v>0</v>
      </c>
      <c r="AD532">
        <v>0</v>
      </c>
      <c r="AE532">
        <v>0</v>
      </c>
      <c r="AF532">
        <v>0</v>
      </c>
      <c r="AG532">
        <v>0</v>
      </c>
      <c r="AH532">
        <v>0</v>
      </c>
      <c r="AI532">
        <v>1</v>
      </c>
      <c r="AJ532">
        <v>1</v>
      </c>
      <c r="AK532">
        <v>1</v>
      </c>
      <c r="AL532">
        <v>1</v>
      </c>
      <c r="AM532">
        <v>-2</v>
      </c>
      <c r="AN532">
        <v>1</v>
      </c>
      <c r="AO532">
        <v>0</v>
      </c>
      <c r="AP532">
        <v>1</v>
      </c>
      <c r="AQ532">
        <v>0</v>
      </c>
      <c r="AR532">
        <v>0</v>
      </c>
      <c r="AS532" t="s">
        <v>3</v>
      </c>
      <c r="AT532">
        <v>0</v>
      </c>
      <c r="AU532" t="s">
        <v>3</v>
      </c>
      <c r="AV532">
        <v>0</v>
      </c>
      <c r="AW532">
        <v>2</v>
      </c>
      <c r="AX532">
        <v>85061626</v>
      </c>
      <c r="AY532">
        <v>1</v>
      </c>
      <c r="AZ532">
        <v>0</v>
      </c>
      <c r="BA532">
        <v>532</v>
      </c>
      <c r="BB532">
        <v>0</v>
      </c>
      <c r="BC532">
        <v>0</v>
      </c>
      <c r="BD532">
        <v>0</v>
      </c>
      <c r="BE532">
        <v>0</v>
      </c>
      <c r="BF532">
        <v>0</v>
      </c>
      <c r="BG532">
        <v>0</v>
      </c>
      <c r="BH532">
        <v>0</v>
      </c>
      <c r="BI532">
        <v>0</v>
      </c>
      <c r="BJ532">
        <v>0</v>
      </c>
      <c r="BK532">
        <v>0</v>
      </c>
      <c r="BL532">
        <v>0</v>
      </c>
      <c r="BM532">
        <v>0</v>
      </c>
      <c r="BN532">
        <v>0</v>
      </c>
      <c r="BO532">
        <v>0</v>
      </c>
      <c r="BP532">
        <v>0</v>
      </c>
      <c r="BQ532">
        <v>0</v>
      </c>
      <c r="BR532">
        <v>0</v>
      </c>
      <c r="BS532">
        <v>0</v>
      </c>
      <c r="BT532">
        <v>0</v>
      </c>
      <c r="BU532">
        <v>0</v>
      </c>
      <c r="BV532">
        <v>0</v>
      </c>
      <c r="BW532">
        <v>0</v>
      </c>
      <c r="CV532">
        <v>0</v>
      </c>
      <c r="CW532">
        <v>0</v>
      </c>
      <c r="CX532">
        <f>ROUND(Y532*Source!I231,7)</f>
        <v>0</v>
      </c>
      <c r="CY532">
        <f t="shared" si="199"/>
        <v>0</v>
      </c>
      <c r="CZ532">
        <f t="shared" si="200"/>
        <v>0</v>
      </c>
      <c r="DA532">
        <f t="shared" si="201"/>
        <v>1</v>
      </c>
      <c r="DB532">
        <f t="shared" si="194"/>
        <v>0</v>
      </c>
      <c r="DC532">
        <f t="shared" si="195"/>
        <v>0</v>
      </c>
      <c r="DD532" t="s">
        <v>3</v>
      </c>
      <c r="DE532" t="s">
        <v>3</v>
      </c>
      <c r="DF532">
        <f t="shared" si="203"/>
        <v>0</v>
      </c>
      <c r="DG532">
        <f t="shared" si="198"/>
        <v>0</v>
      </c>
      <c r="DH532">
        <f t="shared" si="196"/>
        <v>0</v>
      </c>
      <c r="DI532">
        <f t="shared" si="197"/>
        <v>0</v>
      </c>
      <c r="DJ532">
        <f t="shared" si="202"/>
        <v>0</v>
      </c>
      <c r="DK532">
        <v>0</v>
      </c>
      <c r="DL532" t="s">
        <v>3</v>
      </c>
      <c r="DM532">
        <v>0</v>
      </c>
      <c r="DN532" t="s">
        <v>3</v>
      </c>
      <c r="DO532">
        <v>0</v>
      </c>
    </row>
    <row r="533" spans="1:119" x14ac:dyDescent="0.2">
      <c r="A533">
        <f>ROW(Source!A231)</f>
        <v>231</v>
      </c>
      <c r="B533">
        <v>85057682</v>
      </c>
      <c r="C533">
        <v>85061597</v>
      </c>
      <c r="D533">
        <v>77311330</v>
      </c>
      <c r="E533">
        <v>114</v>
      </c>
      <c r="F533">
        <v>1</v>
      </c>
      <c r="G533">
        <v>1</v>
      </c>
      <c r="H533">
        <v>3</v>
      </c>
      <c r="I533" t="s">
        <v>205</v>
      </c>
      <c r="J533" t="s">
        <v>3</v>
      </c>
      <c r="K533" t="s">
        <v>121</v>
      </c>
      <c r="L533">
        <v>1346</v>
      </c>
      <c r="N533">
        <v>1009</v>
      </c>
      <c r="O533" t="s">
        <v>86</v>
      </c>
      <c r="P533" t="s">
        <v>86</v>
      </c>
      <c r="Q533">
        <v>1</v>
      </c>
      <c r="W533">
        <v>0</v>
      </c>
      <c r="X533">
        <v>1533393836</v>
      </c>
      <c r="Y533">
        <f t="shared" si="193"/>
        <v>0</v>
      </c>
      <c r="AA533">
        <v>0</v>
      </c>
      <c r="AB533">
        <v>0</v>
      </c>
      <c r="AC533">
        <v>0</v>
      </c>
      <c r="AD533">
        <v>0</v>
      </c>
      <c r="AE533">
        <v>0</v>
      </c>
      <c r="AF533">
        <v>0</v>
      </c>
      <c r="AG533">
        <v>0</v>
      </c>
      <c r="AH533">
        <v>0</v>
      </c>
      <c r="AI533">
        <v>1</v>
      </c>
      <c r="AJ533">
        <v>1</v>
      </c>
      <c r="AK533">
        <v>1</v>
      </c>
      <c r="AL533">
        <v>1</v>
      </c>
      <c r="AM533">
        <v>-2</v>
      </c>
      <c r="AN533">
        <v>1</v>
      </c>
      <c r="AO533">
        <v>0</v>
      </c>
      <c r="AP533">
        <v>1</v>
      </c>
      <c r="AQ533">
        <v>0</v>
      </c>
      <c r="AR533">
        <v>0</v>
      </c>
      <c r="AS533" t="s">
        <v>3</v>
      </c>
      <c r="AT533">
        <v>0</v>
      </c>
      <c r="AU533" t="s">
        <v>3</v>
      </c>
      <c r="AV533">
        <v>0</v>
      </c>
      <c r="AW533">
        <v>2</v>
      </c>
      <c r="AX533">
        <v>85061627</v>
      </c>
      <c r="AY533">
        <v>1</v>
      </c>
      <c r="AZ533">
        <v>0</v>
      </c>
      <c r="BA533">
        <v>533</v>
      </c>
      <c r="BB533">
        <v>0</v>
      </c>
      <c r="BC533">
        <v>0</v>
      </c>
      <c r="BD533">
        <v>0</v>
      </c>
      <c r="BE533">
        <v>0</v>
      </c>
      <c r="BF533">
        <v>0</v>
      </c>
      <c r="BG533">
        <v>0</v>
      </c>
      <c r="BH533">
        <v>0</v>
      </c>
      <c r="BI533">
        <v>0</v>
      </c>
      <c r="BJ533">
        <v>0</v>
      </c>
      <c r="BK533">
        <v>0</v>
      </c>
      <c r="BL533">
        <v>0</v>
      </c>
      <c r="BM533">
        <v>0</v>
      </c>
      <c r="BN533">
        <v>0</v>
      </c>
      <c r="BO533">
        <v>0</v>
      </c>
      <c r="BP533">
        <v>0</v>
      </c>
      <c r="BQ533">
        <v>0</v>
      </c>
      <c r="BR533">
        <v>0</v>
      </c>
      <c r="BS533">
        <v>0</v>
      </c>
      <c r="BT533">
        <v>0</v>
      </c>
      <c r="BU533">
        <v>0</v>
      </c>
      <c r="BV533">
        <v>0</v>
      </c>
      <c r="BW533">
        <v>0</v>
      </c>
      <c r="CV533">
        <v>0</v>
      </c>
      <c r="CW533">
        <v>0</v>
      </c>
      <c r="CX533">
        <f>ROUND(Y533*Source!I231,7)</f>
        <v>0</v>
      </c>
      <c r="CY533">
        <f t="shared" si="199"/>
        <v>0</v>
      </c>
      <c r="CZ533">
        <f t="shared" si="200"/>
        <v>0</v>
      </c>
      <c r="DA533">
        <f t="shared" si="201"/>
        <v>1</v>
      </c>
      <c r="DB533">
        <f t="shared" si="194"/>
        <v>0</v>
      </c>
      <c r="DC533">
        <f t="shared" si="195"/>
        <v>0</v>
      </c>
      <c r="DD533" t="s">
        <v>3</v>
      </c>
      <c r="DE533" t="s">
        <v>3</v>
      </c>
      <c r="DF533">
        <f t="shared" si="203"/>
        <v>0</v>
      </c>
      <c r="DG533">
        <f t="shared" si="198"/>
        <v>0</v>
      </c>
      <c r="DH533">
        <f t="shared" si="196"/>
        <v>0</v>
      </c>
      <c r="DI533">
        <f t="shared" si="197"/>
        <v>0</v>
      </c>
      <c r="DJ533">
        <f t="shared" si="202"/>
        <v>0</v>
      </c>
      <c r="DK533">
        <v>0</v>
      </c>
      <c r="DL533" t="s">
        <v>3</v>
      </c>
      <c r="DM533">
        <v>0</v>
      </c>
      <c r="DN533" t="s">
        <v>3</v>
      </c>
      <c r="DO533">
        <v>0</v>
      </c>
    </row>
    <row r="534" spans="1:119" x14ac:dyDescent="0.2">
      <c r="A534">
        <f>ROW(Source!A232)</f>
        <v>232</v>
      </c>
      <c r="B534">
        <v>85057623</v>
      </c>
      <c r="C534">
        <v>85061597</v>
      </c>
      <c r="D534">
        <v>77306382</v>
      </c>
      <c r="E534">
        <v>114</v>
      </c>
      <c r="F534">
        <v>1</v>
      </c>
      <c r="G534">
        <v>1</v>
      </c>
      <c r="H534">
        <v>1</v>
      </c>
      <c r="I534" t="s">
        <v>790</v>
      </c>
      <c r="J534" t="s">
        <v>3</v>
      </c>
      <c r="K534" t="s">
        <v>791</v>
      </c>
      <c r="L534">
        <v>1191</v>
      </c>
      <c r="N534">
        <v>1013</v>
      </c>
      <c r="O534" t="s">
        <v>593</v>
      </c>
      <c r="P534" t="s">
        <v>593</v>
      </c>
      <c r="Q534">
        <v>1</v>
      </c>
      <c r="W534">
        <v>0</v>
      </c>
      <c r="X534">
        <v>-50752015</v>
      </c>
      <c r="Y534">
        <f t="shared" si="193"/>
        <v>7.42</v>
      </c>
      <c r="AA534">
        <v>0</v>
      </c>
      <c r="AB534">
        <v>0</v>
      </c>
      <c r="AC534">
        <v>0</v>
      </c>
      <c r="AD534">
        <v>848.13</v>
      </c>
      <c r="AE534">
        <v>0</v>
      </c>
      <c r="AF534">
        <v>0</v>
      </c>
      <c r="AG534">
        <v>0</v>
      </c>
      <c r="AH534">
        <v>848.13</v>
      </c>
      <c r="AI534">
        <v>1</v>
      </c>
      <c r="AJ534">
        <v>1</v>
      </c>
      <c r="AK534">
        <v>1</v>
      </c>
      <c r="AL534">
        <v>1</v>
      </c>
      <c r="AM534">
        <v>-2</v>
      </c>
      <c r="AN534">
        <v>0</v>
      </c>
      <c r="AO534">
        <v>0</v>
      </c>
      <c r="AP534">
        <v>1</v>
      </c>
      <c r="AQ534">
        <v>1</v>
      </c>
      <c r="AR534">
        <v>0</v>
      </c>
      <c r="AS534" t="s">
        <v>3</v>
      </c>
      <c r="AT534">
        <v>7.42</v>
      </c>
      <c r="AU534" t="s">
        <v>3</v>
      </c>
      <c r="AV534">
        <v>1</v>
      </c>
      <c r="AW534">
        <v>2</v>
      </c>
      <c r="AX534">
        <v>85061613</v>
      </c>
      <c r="AY534">
        <v>2</v>
      </c>
      <c r="AZ534">
        <v>131072</v>
      </c>
      <c r="BA534">
        <v>534</v>
      </c>
      <c r="BB534">
        <v>1</v>
      </c>
      <c r="BC534">
        <v>0</v>
      </c>
      <c r="BD534">
        <v>0</v>
      </c>
      <c r="BE534">
        <v>0</v>
      </c>
      <c r="BF534">
        <v>0</v>
      </c>
      <c r="BG534">
        <v>0</v>
      </c>
      <c r="BH534">
        <v>0</v>
      </c>
      <c r="BI534">
        <v>0</v>
      </c>
      <c r="BJ534">
        <v>0</v>
      </c>
      <c r="BK534">
        <v>0</v>
      </c>
      <c r="BL534">
        <v>0</v>
      </c>
      <c r="BM534">
        <v>6293.1246000000001</v>
      </c>
      <c r="BN534">
        <v>7.42</v>
      </c>
      <c r="BO534">
        <v>0</v>
      </c>
      <c r="BP534">
        <v>1</v>
      </c>
      <c r="BQ534">
        <v>0</v>
      </c>
      <c r="BR534">
        <v>0</v>
      </c>
      <c r="BS534">
        <v>0</v>
      </c>
      <c r="BT534">
        <v>6293.1246000000001</v>
      </c>
      <c r="BU534">
        <v>7.42</v>
      </c>
      <c r="BV534">
        <v>0</v>
      </c>
      <c r="BW534">
        <v>1</v>
      </c>
      <c r="CU534">
        <f>ROUND(AT534*Source!I232*AH534*AL534,2)</f>
        <v>0</v>
      </c>
      <c r="CV534">
        <f>ROUND(Y534*Source!I232,7)</f>
        <v>0</v>
      </c>
      <c r="CW534">
        <v>0</v>
      </c>
      <c r="CX534">
        <f>ROUND(Y534*Source!I232,7)</f>
        <v>0</v>
      </c>
      <c r="CY534">
        <f>AD534</f>
        <v>848.13</v>
      </c>
      <c r="CZ534">
        <f>AH534</f>
        <v>848.13</v>
      </c>
      <c r="DA534">
        <f>AL534</f>
        <v>1</v>
      </c>
      <c r="DB534">
        <f t="shared" si="194"/>
        <v>6293.12</v>
      </c>
      <c r="DC534">
        <f t="shared" si="195"/>
        <v>0</v>
      </c>
      <c r="DD534" t="s">
        <v>3</v>
      </c>
      <c r="DE534" t="s">
        <v>3</v>
      </c>
      <c r="DF534">
        <f t="shared" si="203"/>
        <v>0</v>
      </c>
      <c r="DG534">
        <f t="shared" si="198"/>
        <v>0</v>
      </c>
      <c r="DH534">
        <f t="shared" si="196"/>
        <v>0</v>
      </c>
      <c r="DI534">
        <f t="shared" si="197"/>
        <v>0</v>
      </c>
      <c r="DJ534">
        <f>DI534</f>
        <v>0</v>
      </c>
      <c r="DK534">
        <v>1</v>
      </c>
      <c r="DL534" t="s">
        <v>3</v>
      </c>
      <c r="DM534">
        <v>0</v>
      </c>
      <c r="DN534" t="s">
        <v>3</v>
      </c>
      <c r="DO534">
        <v>0</v>
      </c>
    </row>
    <row r="535" spans="1:119" x14ac:dyDescent="0.2">
      <c r="A535">
        <f>ROW(Source!A232)</f>
        <v>232</v>
      </c>
      <c r="B535">
        <v>85057623</v>
      </c>
      <c r="C535">
        <v>85061597</v>
      </c>
      <c r="D535">
        <v>77306545</v>
      </c>
      <c r="E535">
        <v>114</v>
      </c>
      <c r="F535">
        <v>1</v>
      </c>
      <c r="G535">
        <v>1</v>
      </c>
      <c r="H535">
        <v>1</v>
      </c>
      <c r="I535" t="s">
        <v>601</v>
      </c>
      <c r="J535" t="s">
        <v>3</v>
      </c>
      <c r="K535" t="s">
        <v>602</v>
      </c>
      <c r="L535">
        <v>1191</v>
      </c>
      <c r="N535">
        <v>1013</v>
      </c>
      <c r="O535" t="s">
        <v>593</v>
      </c>
      <c r="P535" t="s">
        <v>593</v>
      </c>
      <c r="Q535">
        <v>1</v>
      </c>
      <c r="W535">
        <v>0</v>
      </c>
      <c r="X535">
        <v>-1417349443</v>
      </c>
      <c r="Y535">
        <f t="shared" si="193"/>
        <v>1.02</v>
      </c>
      <c r="AA535">
        <v>0</v>
      </c>
      <c r="AB535">
        <v>0</v>
      </c>
      <c r="AC535">
        <v>0</v>
      </c>
      <c r="AD535">
        <v>0</v>
      </c>
      <c r="AE535">
        <v>0</v>
      </c>
      <c r="AF535">
        <v>0</v>
      </c>
      <c r="AG535">
        <v>0</v>
      </c>
      <c r="AH535">
        <v>0</v>
      </c>
      <c r="AI535">
        <v>1</v>
      </c>
      <c r="AJ535">
        <v>1</v>
      </c>
      <c r="AK535">
        <v>1</v>
      </c>
      <c r="AL535">
        <v>1</v>
      </c>
      <c r="AM535">
        <v>-2</v>
      </c>
      <c r="AN535">
        <v>0</v>
      </c>
      <c r="AO535">
        <v>0</v>
      </c>
      <c r="AP535">
        <v>1</v>
      </c>
      <c r="AQ535">
        <v>1</v>
      </c>
      <c r="AR535">
        <v>0</v>
      </c>
      <c r="AS535" t="s">
        <v>3</v>
      </c>
      <c r="AT535">
        <v>1.02</v>
      </c>
      <c r="AU535" t="s">
        <v>3</v>
      </c>
      <c r="AV535">
        <v>2</v>
      </c>
      <c r="AW535">
        <v>2</v>
      </c>
      <c r="AX535">
        <v>85061614</v>
      </c>
      <c r="AY535">
        <v>1</v>
      </c>
      <c r="AZ535">
        <v>0</v>
      </c>
      <c r="BA535">
        <v>535</v>
      </c>
      <c r="BB535">
        <v>1</v>
      </c>
      <c r="BC535">
        <v>0</v>
      </c>
      <c r="BD535">
        <v>0</v>
      </c>
      <c r="BE535">
        <v>0</v>
      </c>
      <c r="BF535">
        <v>0</v>
      </c>
      <c r="BG535">
        <v>0</v>
      </c>
      <c r="BH535">
        <v>0</v>
      </c>
      <c r="BI535">
        <v>0</v>
      </c>
      <c r="BJ535">
        <v>0</v>
      </c>
      <c r="BK535">
        <v>0</v>
      </c>
      <c r="BL535">
        <v>0</v>
      </c>
      <c r="BM535">
        <v>0</v>
      </c>
      <c r="BN535">
        <v>0</v>
      </c>
      <c r="BO535">
        <v>0</v>
      </c>
      <c r="BP535">
        <v>0</v>
      </c>
      <c r="BQ535">
        <v>0</v>
      </c>
      <c r="BR535">
        <v>0</v>
      </c>
      <c r="BS535">
        <v>0</v>
      </c>
      <c r="BT535">
        <v>0</v>
      </c>
      <c r="BU535">
        <v>0</v>
      </c>
      <c r="BV535">
        <v>0</v>
      </c>
      <c r="BW535">
        <v>0</v>
      </c>
      <c r="CV535">
        <v>0</v>
      </c>
      <c r="CW535">
        <v>0</v>
      </c>
      <c r="CX535">
        <f>ROUND(Y535*Source!I232,7)</f>
        <v>0</v>
      </c>
      <c r="CY535">
        <f>AD535</f>
        <v>0</v>
      </c>
      <c r="CZ535">
        <f>AH535</f>
        <v>0</v>
      </c>
      <c r="DA535">
        <f>AL535</f>
        <v>1</v>
      </c>
      <c r="DB535">
        <f t="shared" si="194"/>
        <v>0</v>
      </c>
      <c r="DC535">
        <f t="shared" si="195"/>
        <v>0</v>
      </c>
      <c r="DD535" t="s">
        <v>3</v>
      </c>
      <c r="DE535" t="s">
        <v>3</v>
      </c>
      <c r="DF535">
        <f t="shared" si="203"/>
        <v>0</v>
      </c>
      <c r="DG535">
        <f t="shared" si="198"/>
        <v>0</v>
      </c>
      <c r="DH535">
        <f t="shared" si="196"/>
        <v>0</v>
      </c>
      <c r="DI535">
        <f t="shared" si="197"/>
        <v>0</v>
      </c>
      <c r="DJ535">
        <f>DI535</f>
        <v>0</v>
      </c>
      <c r="DK535">
        <v>0</v>
      </c>
      <c r="DL535" t="s">
        <v>3</v>
      </c>
      <c r="DM535">
        <v>0</v>
      </c>
      <c r="DN535" t="s">
        <v>3</v>
      </c>
      <c r="DO535">
        <v>0</v>
      </c>
    </row>
    <row r="536" spans="1:119" x14ac:dyDescent="0.2">
      <c r="A536">
        <f>ROW(Source!A232)</f>
        <v>232</v>
      </c>
      <c r="B536">
        <v>85057623</v>
      </c>
      <c r="C536">
        <v>85061597</v>
      </c>
      <c r="D536">
        <v>77430988</v>
      </c>
      <c r="E536">
        <v>1</v>
      </c>
      <c r="F536">
        <v>1</v>
      </c>
      <c r="G536">
        <v>1</v>
      </c>
      <c r="H536">
        <v>2</v>
      </c>
      <c r="I536" t="s">
        <v>621</v>
      </c>
      <c r="J536" t="s">
        <v>622</v>
      </c>
      <c r="K536" t="s">
        <v>623</v>
      </c>
      <c r="L536">
        <v>1368</v>
      </c>
      <c r="N536">
        <v>1011</v>
      </c>
      <c r="O536" t="s">
        <v>606</v>
      </c>
      <c r="P536" t="s">
        <v>606</v>
      </c>
      <c r="Q536">
        <v>1</v>
      </c>
      <c r="W536">
        <v>0</v>
      </c>
      <c r="X536">
        <v>-468861091</v>
      </c>
      <c r="Y536">
        <f t="shared" si="193"/>
        <v>0.61</v>
      </c>
      <c r="AA536">
        <v>0</v>
      </c>
      <c r="AB536">
        <v>1626.29</v>
      </c>
      <c r="AC536">
        <v>1090.46</v>
      </c>
      <c r="AD536">
        <v>0</v>
      </c>
      <c r="AE536">
        <v>0</v>
      </c>
      <c r="AF536">
        <v>1626.29</v>
      </c>
      <c r="AG536">
        <v>1090.46</v>
      </c>
      <c r="AH536">
        <v>0</v>
      </c>
      <c r="AI536">
        <v>1</v>
      </c>
      <c r="AJ536">
        <v>1</v>
      </c>
      <c r="AK536">
        <v>1</v>
      </c>
      <c r="AL536">
        <v>1</v>
      </c>
      <c r="AM536">
        <v>-2</v>
      </c>
      <c r="AN536">
        <v>0</v>
      </c>
      <c r="AO536">
        <v>0</v>
      </c>
      <c r="AP536">
        <v>1</v>
      </c>
      <c r="AQ536">
        <v>1</v>
      </c>
      <c r="AR536">
        <v>0</v>
      </c>
      <c r="AS536" t="s">
        <v>3</v>
      </c>
      <c r="AT536">
        <v>0.61</v>
      </c>
      <c r="AU536" t="s">
        <v>3</v>
      </c>
      <c r="AV536">
        <v>1</v>
      </c>
      <c r="AW536">
        <v>2</v>
      </c>
      <c r="AX536">
        <v>85061615</v>
      </c>
      <c r="AY536">
        <v>1</v>
      </c>
      <c r="AZ536">
        <v>0</v>
      </c>
      <c r="BA536">
        <v>536</v>
      </c>
      <c r="BB536">
        <v>1</v>
      </c>
      <c r="BC536">
        <v>0</v>
      </c>
      <c r="BD536">
        <v>0</v>
      </c>
      <c r="BE536">
        <v>0</v>
      </c>
      <c r="BF536">
        <v>0</v>
      </c>
      <c r="BG536">
        <v>0</v>
      </c>
      <c r="BH536">
        <v>0</v>
      </c>
      <c r="BI536">
        <v>0</v>
      </c>
      <c r="BJ536">
        <v>0</v>
      </c>
      <c r="BK536">
        <v>992.03689999999995</v>
      </c>
      <c r="BL536">
        <v>665.18060000000003</v>
      </c>
      <c r="BM536">
        <v>0</v>
      </c>
      <c r="BN536">
        <v>0</v>
      </c>
      <c r="BO536">
        <v>0.61</v>
      </c>
      <c r="BP536">
        <v>1</v>
      </c>
      <c r="BQ536">
        <v>0</v>
      </c>
      <c r="BR536">
        <v>992.03689999999995</v>
      </c>
      <c r="BS536">
        <v>665.18060000000003</v>
      </c>
      <c r="BT536">
        <v>0</v>
      </c>
      <c r="BU536">
        <v>0</v>
      </c>
      <c r="BV536">
        <v>0.61</v>
      </c>
      <c r="BW536">
        <v>1</v>
      </c>
      <c r="CV536">
        <v>0</v>
      </c>
      <c r="CW536">
        <f>ROUND(Y536*Source!I232*DO536,7)</f>
        <v>0</v>
      </c>
      <c r="CX536">
        <f>ROUND(Y536*Source!I232,7)</f>
        <v>0</v>
      </c>
      <c r="CY536">
        <f>AB536</f>
        <v>1626.29</v>
      </c>
      <c r="CZ536">
        <f>AF536</f>
        <v>1626.29</v>
      </c>
      <c r="DA536">
        <f>AJ536</f>
        <v>1</v>
      </c>
      <c r="DB536">
        <f t="shared" si="194"/>
        <v>992.04</v>
      </c>
      <c r="DC536">
        <f t="shared" si="195"/>
        <v>665.18</v>
      </c>
      <c r="DD536" t="s">
        <v>3</v>
      </c>
      <c r="DE536" t="s">
        <v>3</v>
      </c>
      <c r="DF536">
        <f t="shared" si="203"/>
        <v>0</v>
      </c>
      <c r="DG536">
        <f t="shared" si="198"/>
        <v>0</v>
      </c>
      <c r="DH536">
        <f t="shared" si="196"/>
        <v>0</v>
      </c>
      <c r="DI536">
        <f t="shared" si="197"/>
        <v>0</v>
      </c>
      <c r="DJ536">
        <f>DG536+DH536</f>
        <v>0</v>
      </c>
      <c r="DK536">
        <v>1</v>
      </c>
      <c r="DL536" t="s">
        <v>607</v>
      </c>
      <c r="DM536">
        <v>6</v>
      </c>
      <c r="DN536" t="s">
        <v>593</v>
      </c>
      <c r="DO536">
        <v>1</v>
      </c>
    </row>
    <row r="537" spans="1:119" x14ac:dyDescent="0.2">
      <c r="A537">
        <f>ROW(Source!A232)</f>
        <v>232</v>
      </c>
      <c r="B537">
        <v>85057623</v>
      </c>
      <c r="C537">
        <v>85061597</v>
      </c>
      <c r="D537">
        <v>77431879</v>
      </c>
      <c r="E537">
        <v>1</v>
      </c>
      <c r="F537">
        <v>1</v>
      </c>
      <c r="G537">
        <v>1</v>
      </c>
      <c r="H537">
        <v>2</v>
      </c>
      <c r="I537" t="s">
        <v>634</v>
      </c>
      <c r="J537" t="s">
        <v>635</v>
      </c>
      <c r="K537" t="s">
        <v>636</v>
      </c>
      <c r="L537">
        <v>1368</v>
      </c>
      <c r="N537">
        <v>1011</v>
      </c>
      <c r="O537" t="s">
        <v>606</v>
      </c>
      <c r="P537" t="s">
        <v>606</v>
      </c>
      <c r="Q537">
        <v>1</v>
      </c>
      <c r="W537">
        <v>0</v>
      </c>
      <c r="X537">
        <v>-1152394969</v>
      </c>
      <c r="Y537">
        <f t="shared" si="193"/>
        <v>0.41</v>
      </c>
      <c r="AA537">
        <v>0</v>
      </c>
      <c r="AB537">
        <v>641.70000000000005</v>
      </c>
      <c r="AC537">
        <v>811.79</v>
      </c>
      <c r="AD537">
        <v>0</v>
      </c>
      <c r="AE537">
        <v>0</v>
      </c>
      <c r="AF537">
        <v>641.70000000000005</v>
      </c>
      <c r="AG537">
        <v>811.79</v>
      </c>
      <c r="AH537">
        <v>0</v>
      </c>
      <c r="AI537">
        <v>1</v>
      </c>
      <c r="AJ537">
        <v>1</v>
      </c>
      <c r="AK537">
        <v>1</v>
      </c>
      <c r="AL537">
        <v>1</v>
      </c>
      <c r="AM537">
        <v>-2</v>
      </c>
      <c r="AN537">
        <v>0</v>
      </c>
      <c r="AO537">
        <v>0</v>
      </c>
      <c r="AP537">
        <v>1</v>
      </c>
      <c r="AQ537">
        <v>1</v>
      </c>
      <c r="AR537">
        <v>0</v>
      </c>
      <c r="AS537" t="s">
        <v>3</v>
      </c>
      <c r="AT537">
        <v>0.41</v>
      </c>
      <c r="AU537" t="s">
        <v>3</v>
      </c>
      <c r="AV537">
        <v>1</v>
      </c>
      <c r="AW537">
        <v>2</v>
      </c>
      <c r="AX537">
        <v>85061616</v>
      </c>
      <c r="AY537">
        <v>1</v>
      </c>
      <c r="AZ537">
        <v>0</v>
      </c>
      <c r="BA537">
        <v>537</v>
      </c>
      <c r="BB537">
        <v>1</v>
      </c>
      <c r="BC537">
        <v>0</v>
      </c>
      <c r="BD537">
        <v>0</v>
      </c>
      <c r="BE537">
        <v>0</v>
      </c>
      <c r="BF537">
        <v>0</v>
      </c>
      <c r="BG537">
        <v>0</v>
      </c>
      <c r="BH537">
        <v>0</v>
      </c>
      <c r="BI537">
        <v>0</v>
      </c>
      <c r="BJ537">
        <v>0</v>
      </c>
      <c r="BK537">
        <v>263.09699999999998</v>
      </c>
      <c r="BL537">
        <v>332.83389999999997</v>
      </c>
      <c r="BM537">
        <v>0</v>
      </c>
      <c r="BN537">
        <v>0</v>
      </c>
      <c r="BO537">
        <v>0.41</v>
      </c>
      <c r="BP537">
        <v>1</v>
      </c>
      <c r="BQ537">
        <v>0</v>
      </c>
      <c r="BR537">
        <v>263.09699999999998</v>
      </c>
      <c r="BS537">
        <v>332.83389999999997</v>
      </c>
      <c r="BT537">
        <v>0</v>
      </c>
      <c r="BU537">
        <v>0</v>
      </c>
      <c r="BV537">
        <v>0.41</v>
      </c>
      <c r="BW537">
        <v>1</v>
      </c>
      <c r="CV537">
        <v>0</v>
      </c>
      <c r="CW537">
        <f>ROUND(Y537*Source!I232*DO537,7)</f>
        <v>0</v>
      </c>
      <c r="CX537">
        <f>ROUND(Y537*Source!I232,7)</f>
        <v>0</v>
      </c>
      <c r="CY537">
        <f>AB537</f>
        <v>641.70000000000005</v>
      </c>
      <c r="CZ537">
        <f>AF537</f>
        <v>641.70000000000005</v>
      </c>
      <c r="DA537">
        <f>AJ537</f>
        <v>1</v>
      </c>
      <c r="DB537">
        <f t="shared" si="194"/>
        <v>263.10000000000002</v>
      </c>
      <c r="DC537">
        <f t="shared" si="195"/>
        <v>332.83</v>
      </c>
      <c r="DD537" t="s">
        <v>3</v>
      </c>
      <c r="DE537" t="s">
        <v>3</v>
      </c>
      <c r="DF537">
        <f t="shared" si="203"/>
        <v>0</v>
      </c>
      <c r="DG537">
        <f t="shared" si="198"/>
        <v>0</v>
      </c>
      <c r="DH537">
        <f t="shared" si="196"/>
        <v>0</v>
      </c>
      <c r="DI537">
        <f t="shared" si="197"/>
        <v>0</v>
      </c>
      <c r="DJ537">
        <f>DG537+DH537</f>
        <v>0</v>
      </c>
      <c r="DK537">
        <v>1</v>
      </c>
      <c r="DL537" t="s">
        <v>630</v>
      </c>
      <c r="DM537">
        <v>4</v>
      </c>
      <c r="DN537" t="s">
        <v>593</v>
      </c>
      <c r="DO537">
        <v>1</v>
      </c>
    </row>
    <row r="538" spans="1:119" x14ac:dyDescent="0.2">
      <c r="A538">
        <f>ROW(Source!A232)</f>
        <v>232</v>
      </c>
      <c r="B538">
        <v>85057623</v>
      </c>
      <c r="C538">
        <v>85061597</v>
      </c>
      <c r="D538">
        <v>77375900</v>
      </c>
      <c r="E538">
        <v>1</v>
      </c>
      <c r="F538">
        <v>1</v>
      </c>
      <c r="G538">
        <v>1</v>
      </c>
      <c r="H538">
        <v>3</v>
      </c>
      <c r="I538" t="s">
        <v>637</v>
      </c>
      <c r="J538" t="s">
        <v>657</v>
      </c>
      <c r="K538" t="s">
        <v>639</v>
      </c>
      <c r="L538">
        <v>1346</v>
      </c>
      <c r="N538">
        <v>1009</v>
      </c>
      <c r="O538" t="s">
        <v>86</v>
      </c>
      <c r="P538" t="s">
        <v>86</v>
      </c>
      <c r="Q538">
        <v>1</v>
      </c>
      <c r="W538">
        <v>0</v>
      </c>
      <c r="X538">
        <v>-1628490559</v>
      </c>
      <c r="Y538">
        <f t="shared" si="193"/>
        <v>0.01</v>
      </c>
      <c r="AA538">
        <v>381.26</v>
      </c>
      <c r="AB538">
        <v>0</v>
      </c>
      <c r="AC538">
        <v>0</v>
      </c>
      <c r="AD538">
        <v>0</v>
      </c>
      <c r="AE538">
        <v>238.29</v>
      </c>
      <c r="AF538">
        <v>0</v>
      </c>
      <c r="AG538">
        <v>0</v>
      </c>
      <c r="AH538">
        <v>0</v>
      </c>
      <c r="AI538">
        <v>1.6</v>
      </c>
      <c r="AJ538">
        <v>1</v>
      </c>
      <c r="AK538">
        <v>1</v>
      </c>
      <c r="AL538">
        <v>1</v>
      </c>
      <c r="AM538">
        <v>2</v>
      </c>
      <c r="AN538">
        <v>0</v>
      </c>
      <c r="AO538">
        <v>0</v>
      </c>
      <c r="AP538">
        <v>1</v>
      </c>
      <c r="AQ538">
        <v>1</v>
      </c>
      <c r="AR538">
        <v>0</v>
      </c>
      <c r="AS538" t="s">
        <v>3</v>
      </c>
      <c r="AT538">
        <v>0.01</v>
      </c>
      <c r="AU538" t="s">
        <v>3</v>
      </c>
      <c r="AV538">
        <v>0</v>
      </c>
      <c r="AW538">
        <v>2</v>
      </c>
      <c r="AX538">
        <v>85061617</v>
      </c>
      <c r="AY538">
        <v>1</v>
      </c>
      <c r="AZ538">
        <v>0</v>
      </c>
      <c r="BA538">
        <v>538</v>
      </c>
      <c r="BB538">
        <v>1</v>
      </c>
      <c r="BC538">
        <v>0</v>
      </c>
      <c r="BD538">
        <v>0</v>
      </c>
      <c r="BE538">
        <v>0</v>
      </c>
      <c r="BF538">
        <v>0</v>
      </c>
      <c r="BG538">
        <v>0</v>
      </c>
      <c r="BH538">
        <v>0</v>
      </c>
      <c r="BI538">
        <v>0</v>
      </c>
      <c r="BJ538">
        <v>2.3828999999999998</v>
      </c>
      <c r="BK538">
        <v>0</v>
      </c>
      <c r="BL538">
        <v>0</v>
      </c>
      <c r="BM538">
        <v>0</v>
      </c>
      <c r="BN538">
        <v>0</v>
      </c>
      <c r="BO538">
        <v>0</v>
      </c>
      <c r="BP538">
        <v>1</v>
      </c>
      <c r="BQ538">
        <v>2.3828999999999998</v>
      </c>
      <c r="BR538">
        <v>0</v>
      </c>
      <c r="BS538">
        <v>0</v>
      </c>
      <c r="BT538">
        <v>0</v>
      </c>
      <c r="BU538">
        <v>0</v>
      </c>
      <c r="BV538">
        <v>0</v>
      </c>
      <c r="BW538">
        <v>1</v>
      </c>
      <c r="CV538">
        <v>0</v>
      </c>
      <c r="CW538">
        <v>0</v>
      </c>
      <c r="CX538">
        <f>ROUND(Y538*Source!I232,7)</f>
        <v>0</v>
      </c>
      <c r="CY538">
        <f t="shared" ref="CY538:CY548" si="204">AA538</f>
        <v>381.26</v>
      </c>
      <c r="CZ538">
        <f t="shared" ref="CZ538:CZ548" si="205">AE538</f>
        <v>238.29</v>
      </c>
      <c r="DA538">
        <f t="shared" ref="DA538:DA548" si="206">AI538</f>
        <v>1.6</v>
      </c>
      <c r="DB538">
        <f t="shared" si="194"/>
        <v>2.38</v>
      </c>
      <c r="DC538">
        <f t="shared" si="195"/>
        <v>0</v>
      </c>
      <c r="DD538" t="s">
        <v>3</v>
      </c>
      <c r="DE538" t="s">
        <v>3</v>
      </c>
      <c r="DF538">
        <f>ROUND(ROUND(AE538*AI538,2)*CX538,2)</f>
        <v>0</v>
      </c>
      <c r="DG538">
        <f t="shared" si="198"/>
        <v>0</v>
      </c>
      <c r="DH538">
        <f t="shared" si="196"/>
        <v>0</v>
      </c>
      <c r="DI538">
        <f t="shared" si="197"/>
        <v>0</v>
      </c>
      <c r="DJ538">
        <f t="shared" ref="DJ538:DJ548" si="207">DF538</f>
        <v>0</v>
      </c>
      <c r="DK538">
        <v>0</v>
      </c>
      <c r="DL538" t="s">
        <v>3</v>
      </c>
      <c r="DM538">
        <v>0</v>
      </c>
      <c r="DN538" t="s">
        <v>3</v>
      </c>
      <c r="DO538">
        <v>0</v>
      </c>
    </row>
    <row r="539" spans="1:119" x14ac:dyDescent="0.2">
      <c r="A539">
        <f>ROW(Source!A232)</f>
        <v>232</v>
      </c>
      <c r="B539">
        <v>85057623</v>
      </c>
      <c r="C539">
        <v>85061597</v>
      </c>
      <c r="D539">
        <v>77375907</v>
      </c>
      <c r="E539">
        <v>1</v>
      </c>
      <c r="F539">
        <v>1</v>
      </c>
      <c r="G539">
        <v>1</v>
      </c>
      <c r="H539">
        <v>3</v>
      </c>
      <c r="I539" t="s">
        <v>640</v>
      </c>
      <c r="J539" t="s">
        <v>641</v>
      </c>
      <c r="K539" t="s">
        <v>642</v>
      </c>
      <c r="L539">
        <v>1346</v>
      </c>
      <c r="N539">
        <v>1009</v>
      </c>
      <c r="O539" t="s">
        <v>86</v>
      </c>
      <c r="P539" t="s">
        <v>86</v>
      </c>
      <c r="Q539">
        <v>1</v>
      </c>
      <c r="W539">
        <v>0</v>
      </c>
      <c r="X539">
        <v>-479354107</v>
      </c>
      <c r="Y539">
        <f t="shared" si="193"/>
        <v>0.03</v>
      </c>
      <c r="AA539">
        <v>93.65</v>
      </c>
      <c r="AB539">
        <v>0</v>
      </c>
      <c r="AC539">
        <v>0</v>
      </c>
      <c r="AD539">
        <v>0</v>
      </c>
      <c r="AE539">
        <v>58.53</v>
      </c>
      <c r="AF539">
        <v>0</v>
      </c>
      <c r="AG539">
        <v>0</v>
      </c>
      <c r="AH539">
        <v>0</v>
      </c>
      <c r="AI539">
        <v>1.6</v>
      </c>
      <c r="AJ539">
        <v>1</v>
      </c>
      <c r="AK539">
        <v>1</v>
      </c>
      <c r="AL539">
        <v>1</v>
      </c>
      <c r="AM539">
        <v>2</v>
      </c>
      <c r="AN539">
        <v>0</v>
      </c>
      <c r="AO539">
        <v>0</v>
      </c>
      <c r="AP539">
        <v>1</v>
      </c>
      <c r="AQ539">
        <v>1</v>
      </c>
      <c r="AR539">
        <v>0</v>
      </c>
      <c r="AS539" t="s">
        <v>3</v>
      </c>
      <c r="AT539">
        <v>0.03</v>
      </c>
      <c r="AU539" t="s">
        <v>3</v>
      </c>
      <c r="AV539">
        <v>0</v>
      </c>
      <c r="AW539">
        <v>2</v>
      </c>
      <c r="AX539">
        <v>85061618</v>
      </c>
      <c r="AY539">
        <v>1</v>
      </c>
      <c r="AZ539">
        <v>0</v>
      </c>
      <c r="BA539">
        <v>539</v>
      </c>
      <c r="BB539">
        <v>1</v>
      </c>
      <c r="BC539">
        <v>0</v>
      </c>
      <c r="BD539">
        <v>0</v>
      </c>
      <c r="BE539">
        <v>0</v>
      </c>
      <c r="BF539">
        <v>0</v>
      </c>
      <c r="BG539">
        <v>0</v>
      </c>
      <c r="BH539">
        <v>0</v>
      </c>
      <c r="BI539">
        <v>0</v>
      </c>
      <c r="BJ539">
        <v>1.7559</v>
      </c>
      <c r="BK539">
        <v>0</v>
      </c>
      <c r="BL539">
        <v>0</v>
      </c>
      <c r="BM539">
        <v>0</v>
      </c>
      <c r="BN539">
        <v>0</v>
      </c>
      <c r="BO539">
        <v>0</v>
      </c>
      <c r="BP539">
        <v>1</v>
      </c>
      <c r="BQ539">
        <v>1.7559</v>
      </c>
      <c r="BR539">
        <v>0</v>
      </c>
      <c r="BS539">
        <v>0</v>
      </c>
      <c r="BT539">
        <v>0</v>
      </c>
      <c r="BU539">
        <v>0</v>
      </c>
      <c r="BV539">
        <v>0</v>
      </c>
      <c r="BW539">
        <v>1</v>
      </c>
      <c r="CV539">
        <v>0</v>
      </c>
      <c r="CW539">
        <v>0</v>
      </c>
      <c r="CX539">
        <f>ROUND(Y539*Source!I232,7)</f>
        <v>0</v>
      </c>
      <c r="CY539">
        <f t="shared" si="204"/>
        <v>93.65</v>
      </c>
      <c r="CZ539">
        <f t="shared" si="205"/>
        <v>58.53</v>
      </c>
      <c r="DA539">
        <f t="shared" si="206"/>
        <v>1.6</v>
      </c>
      <c r="DB539">
        <f t="shared" si="194"/>
        <v>1.76</v>
      </c>
      <c r="DC539">
        <f t="shared" si="195"/>
        <v>0</v>
      </c>
      <c r="DD539" t="s">
        <v>3</v>
      </c>
      <c r="DE539" t="s">
        <v>3</v>
      </c>
      <c r="DF539">
        <f>ROUND(ROUND(AE539*AI539,2)*CX539,2)</f>
        <v>0</v>
      </c>
      <c r="DG539">
        <f t="shared" si="198"/>
        <v>0</v>
      </c>
      <c r="DH539">
        <f t="shared" si="196"/>
        <v>0</v>
      </c>
      <c r="DI539">
        <f t="shared" si="197"/>
        <v>0</v>
      </c>
      <c r="DJ539">
        <f t="shared" si="207"/>
        <v>0</v>
      </c>
      <c r="DK539">
        <v>0</v>
      </c>
      <c r="DL539" t="s">
        <v>3</v>
      </c>
      <c r="DM539">
        <v>0</v>
      </c>
      <c r="DN539" t="s">
        <v>3</v>
      </c>
      <c r="DO539">
        <v>0</v>
      </c>
    </row>
    <row r="540" spans="1:119" x14ac:dyDescent="0.2">
      <c r="A540">
        <f>ROW(Source!A232)</f>
        <v>232</v>
      </c>
      <c r="B540">
        <v>85057623</v>
      </c>
      <c r="C540">
        <v>85061597</v>
      </c>
      <c r="D540">
        <v>77379558</v>
      </c>
      <c r="E540">
        <v>1</v>
      </c>
      <c r="F540">
        <v>1</v>
      </c>
      <c r="G540">
        <v>1</v>
      </c>
      <c r="H540">
        <v>3</v>
      </c>
      <c r="I540" t="s">
        <v>84</v>
      </c>
      <c r="J540" t="s">
        <v>87</v>
      </c>
      <c r="K540" t="s">
        <v>85</v>
      </c>
      <c r="L540">
        <v>1346</v>
      </c>
      <c r="N540">
        <v>1009</v>
      </c>
      <c r="O540" t="s">
        <v>86</v>
      </c>
      <c r="P540" t="s">
        <v>86</v>
      </c>
      <c r="Q540">
        <v>1</v>
      </c>
      <c r="W540">
        <v>0</v>
      </c>
      <c r="X540">
        <v>1181962216</v>
      </c>
      <c r="Y540">
        <f t="shared" si="193"/>
        <v>0</v>
      </c>
      <c r="AA540">
        <v>188.92</v>
      </c>
      <c r="AB540">
        <v>0</v>
      </c>
      <c r="AC540">
        <v>0</v>
      </c>
      <c r="AD540">
        <v>0</v>
      </c>
      <c r="AE540">
        <v>174.93</v>
      </c>
      <c r="AF540">
        <v>0</v>
      </c>
      <c r="AG540">
        <v>0</v>
      </c>
      <c r="AH540">
        <v>0</v>
      </c>
      <c r="AI540">
        <v>1.08</v>
      </c>
      <c r="AJ540">
        <v>1</v>
      </c>
      <c r="AK540">
        <v>1</v>
      </c>
      <c r="AL540">
        <v>1</v>
      </c>
      <c r="AM540">
        <v>2</v>
      </c>
      <c r="AN540">
        <v>1</v>
      </c>
      <c r="AO540">
        <v>0</v>
      </c>
      <c r="AP540">
        <v>1</v>
      </c>
      <c r="AQ540">
        <v>0</v>
      </c>
      <c r="AR540">
        <v>0</v>
      </c>
      <c r="AS540" t="s">
        <v>3</v>
      </c>
      <c r="AT540">
        <v>0</v>
      </c>
      <c r="AU540" t="s">
        <v>3</v>
      </c>
      <c r="AV540">
        <v>0</v>
      </c>
      <c r="AW540">
        <v>2</v>
      </c>
      <c r="AX540">
        <v>85061619</v>
      </c>
      <c r="AY540">
        <v>1</v>
      </c>
      <c r="AZ540">
        <v>0</v>
      </c>
      <c r="BA540">
        <v>540</v>
      </c>
      <c r="BB540">
        <v>0</v>
      </c>
      <c r="BC540">
        <v>0</v>
      </c>
      <c r="BD540">
        <v>0</v>
      </c>
      <c r="BE540">
        <v>0</v>
      </c>
      <c r="BF540">
        <v>0</v>
      </c>
      <c r="BG540">
        <v>0</v>
      </c>
      <c r="BH540">
        <v>0</v>
      </c>
      <c r="BI540">
        <v>0</v>
      </c>
      <c r="BJ540">
        <v>0</v>
      </c>
      <c r="BK540">
        <v>0</v>
      </c>
      <c r="BL540">
        <v>0</v>
      </c>
      <c r="BM540">
        <v>0</v>
      </c>
      <c r="BN540">
        <v>0</v>
      </c>
      <c r="BO540">
        <v>0</v>
      </c>
      <c r="BP540">
        <v>0</v>
      </c>
      <c r="BQ540">
        <v>0</v>
      </c>
      <c r="BR540">
        <v>0</v>
      </c>
      <c r="BS540">
        <v>0</v>
      </c>
      <c r="BT540">
        <v>0</v>
      </c>
      <c r="BU540">
        <v>0</v>
      </c>
      <c r="BV540">
        <v>0</v>
      </c>
      <c r="BW540">
        <v>0</v>
      </c>
      <c r="CV540">
        <v>0</v>
      </c>
      <c r="CW540">
        <v>0</v>
      </c>
      <c r="CX540">
        <f>ROUND(Y540*Source!I232,7)</f>
        <v>0</v>
      </c>
      <c r="CY540">
        <f t="shared" si="204"/>
        <v>188.92</v>
      </c>
      <c r="CZ540">
        <f t="shared" si="205"/>
        <v>174.93</v>
      </c>
      <c r="DA540">
        <f t="shared" si="206"/>
        <v>1.08</v>
      </c>
      <c r="DB540">
        <f t="shared" si="194"/>
        <v>0</v>
      </c>
      <c r="DC540">
        <f t="shared" si="195"/>
        <v>0</v>
      </c>
      <c r="DD540" t="s">
        <v>3</v>
      </c>
      <c r="DE540" t="s">
        <v>3</v>
      </c>
      <c r="DF540">
        <f>ROUND(ROUND(AE540*AI540,2)*CX540,2)</f>
        <v>0</v>
      </c>
      <c r="DG540">
        <f t="shared" si="198"/>
        <v>0</v>
      </c>
      <c r="DH540">
        <f t="shared" si="196"/>
        <v>0</v>
      </c>
      <c r="DI540">
        <f t="shared" si="197"/>
        <v>0</v>
      </c>
      <c r="DJ540">
        <f t="shared" si="207"/>
        <v>0</v>
      </c>
      <c r="DK540">
        <v>0</v>
      </c>
      <c r="DL540" t="s">
        <v>3</v>
      </c>
      <c r="DM540">
        <v>0</v>
      </c>
      <c r="DN540" t="s">
        <v>3</v>
      </c>
      <c r="DO540">
        <v>0</v>
      </c>
    </row>
    <row r="541" spans="1:119" x14ac:dyDescent="0.2">
      <c r="A541">
        <f>ROW(Source!A232)</f>
        <v>232</v>
      </c>
      <c r="B541">
        <v>85057623</v>
      </c>
      <c r="C541">
        <v>85061597</v>
      </c>
      <c r="D541">
        <v>77380691</v>
      </c>
      <c r="E541">
        <v>1</v>
      </c>
      <c r="F541">
        <v>1</v>
      </c>
      <c r="G541">
        <v>1</v>
      </c>
      <c r="H541">
        <v>3</v>
      </c>
      <c r="I541" t="s">
        <v>643</v>
      </c>
      <c r="J541" t="s">
        <v>644</v>
      </c>
      <c r="K541" t="s">
        <v>645</v>
      </c>
      <c r="L541">
        <v>1346</v>
      </c>
      <c r="N541">
        <v>1009</v>
      </c>
      <c r="O541" t="s">
        <v>86</v>
      </c>
      <c r="P541" t="s">
        <v>86</v>
      </c>
      <c r="Q541">
        <v>1</v>
      </c>
      <c r="W541">
        <v>0</v>
      </c>
      <c r="X541">
        <v>-130701290</v>
      </c>
      <c r="Y541">
        <f t="shared" si="193"/>
        <v>0.02</v>
      </c>
      <c r="AA541">
        <v>86.41</v>
      </c>
      <c r="AB541">
        <v>0</v>
      </c>
      <c r="AC541">
        <v>0</v>
      </c>
      <c r="AD541">
        <v>0</v>
      </c>
      <c r="AE541">
        <v>56.11</v>
      </c>
      <c r="AF541">
        <v>0</v>
      </c>
      <c r="AG541">
        <v>0</v>
      </c>
      <c r="AH541">
        <v>0</v>
      </c>
      <c r="AI541">
        <v>1.54</v>
      </c>
      <c r="AJ541">
        <v>1</v>
      </c>
      <c r="AK541">
        <v>1</v>
      </c>
      <c r="AL541">
        <v>1</v>
      </c>
      <c r="AM541">
        <v>2</v>
      </c>
      <c r="AN541">
        <v>0</v>
      </c>
      <c r="AO541">
        <v>0</v>
      </c>
      <c r="AP541">
        <v>1</v>
      </c>
      <c r="AQ541">
        <v>1</v>
      </c>
      <c r="AR541">
        <v>0</v>
      </c>
      <c r="AS541" t="s">
        <v>3</v>
      </c>
      <c r="AT541">
        <v>0.02</v>
      </c>
      <c r="AU541" t="s">
        <v>3</v>
      </c>
      <c r="AV541">
        <v>0</v>
      </c>
      <c r="AW541">
        <v>2</v>
      </c>
      <c r="AX541">
        <v>85061620</v>
      </c>
      <c r="AY541">
        <v>1</v>
      </c>
      <c r="AZ541">
        <v>0</v>
      </c>
      <c r="BA541">
        <v>541</v>
      </c>
      <c r="BB541">
        <v>1</v>
      </c>
      <c r="BC541">
        <v>0</v>
      </c>
      <c r="BD541">
        <v>0</v>
      </c>
      <c r="BE541">
        <v>0</v>
      </c>
      <c r="BF541">
        <v>0</v>
      </c>
      <c r="BG541">
        <v>0</v>
      </c>
      <c r="BH541">
        <v>0</v>
      </c>
      <c r="BI541">
        <v>0</v>
      </c>
      <c r="BJ541">
        <v>1.1222000000000001</v>
      </c>
      <c r="BK541">
        <v>0</v>
      </c>
      <c r="BL541">
        <v>0</v>
      </c>
      <c r="BM541">
        <v>0</v>
      </c>
      <c r="BN541">
        <v>0</v>
      </c>
      <c r="BO541">
        <v>0</v>
      </c>
      <c r="BP541">
        <v>1</v>
      </c>
      <c r="BQ541">
        <v>1.1222000000000001</v>
      </c>
      <c r="BR541">
        <v>0</v>
      </c>
      <c r="BS541">
        <v>0</v>
      </c>
      <c r="BT541">
        <v>0</v>
      </c>
      <c r="BU541">
        <v>0</v>
      </c>
      <c r="BV541">
        <v>0</v>
      </c>
      <c r="BW541">
        <v>1</v>
      </c>
      <c r="CV541">
        <v>0</v>
      </c>
      <c r="CW541">
        <v>0</v>
      </c>
      <c r="CX541">
        <f>ROUND(Y541*Source!I232,7)</f>
        <v>0</v>
      </c>
      <c r="CY541">
        <f t="shared" si="204"/>
        <v>86.41</v>
      </c>
      <c r="CZ541">
        <f t="shared" si="205"/>
        <v>56.11</v>
      </c>
      <c r="DA541">
        <f t="shared" si="206"/>
        <v>1.54</v>
      </c>
      <c r="DB541">
        <f t="shared" si="194"/>
        <v>1.1200000000000001</v>
      </c>
      <c r="DC541">
        <f t="shared" si="195"/>
        <v>0</v>
      </c>
      <c r="DD541" t="s">
        <v>3</v>
      </c>
      <c r="DE541" t="s">
        <v>3</v>
      </c>
      <c r="DF541">
        <f>ROUND(ROUND(AE541*AI541,2)*CX541,2)</f>
        <v>0</v>
      </c>
      <c r="DG541">
        <f t="shared" si="198"/>
        <v>0</v>
      </c>
      <c r="DH541">
        <f t="shared" si="196"/>
        <v>0</v>
      </c>
      <c r="DI541">
        <f t="shared" si="197"/>
        <v>0</v>
      </c>
      <c r="DJ541">
        <f t="shared" si="207"/>
        <v>0</v>
      </c>
      <c r="DK541">
        <v>0</v>
      </c>
      <c r="DL541" t="s">
        <v>3</v>
      </c>
      <c r="DM541">
        <v>0</v>
      </c>
      <c r="DN541" t="s">
        <v>3</v>
      </c>
      <c r="DO541">
        <v>0</v>
      </c>
    </row>
    <row r="542" spans="1:119" x14ac:dyDescent="0.2">
      <c r="A542">
        <f>ROW(Source!A232)</f>
        <v>232</v>
      </c>
      <c r="B542">
        <v>85057623</v>
      </c>
      <c r="C542">
        <v>85061597</v>
      </c>
      <c r="D542">
        <v>77308705</v>
      </c>
      <c r="E542">
        <v>114</v>
      </c>
      <c r="F542">
        <v>1</v>
      </c>
      <c r="G542">
        <v>1</v>
      </c>
      <c r="H542">
        <v>3</v>
      </c>
      <c r="I542" t="s">
        <v>96</v>
      </c>
      <c r="J542" t="s">
        <v>3</v>
      </c>
      <c r="K542" t="s">
        <v>97</v>
      </c>
      <c r="L542">
        <v>1346</v>
      </c>
      <c r="N542">
        <v>1009</v>
      </c>
      <c r="O542" t="s">
        <v>86</v>
      </c>
      <c r="P542" t="s">
        <v>86</v>
      </c>
      <c r="Q542">
        <v>1</v>
      </c>
      <c r="W542">
        <v>0</v>
      </c>
      <c r="X542">
        <v>-1111733769</v>
      </c>
      <c r="Y542">
        <f t="shared" si="193"/>
        <v>0</v>
      </c>
      <c r="AA542">
        <v>0</v>
      </c>
      <c r="AB542">
        <v>0</v>
      </c>
      <c r="AC542">
        <v>0</v>
      </c>
      <c r="AD542">
        <v>0</v>
      </c>
      <c r="AE542">
        <v>0</v>
      </c>
      <c r="AF542">
        <v>0</v>
      </c>
      <c r="AG542">
        <v>0</v>
      </c>
      <c r="AH542">
        <v>0</v>
      </c>
      <c r="AI542">
        <v>1</v>
      </c>
      <c r="AJ542">
        <v>1</v>
      </c>
      <c r="AK542">
        <v>1</v>
      </c>
      <c r="AL542">
        <v>1</v>
      </c>
      <c r="AM542">
        <v>-2</v>
      </c>
      <c r="AN542">
        <v>1</v>
      </c>
      <c r="AO542">
        <v>0</v>
      </c>
      <c r="AP542">
        <v>1</v>
      </c>
      <c r="AQ542">
        <v>0</v>
      </c>
      <c r="AR542">
        <v>0</v>
      </c>
      <c r="AS542" t="s">
        <v>3</v>
      </c>
      <c r="AT542">
        <v>0</v>
      </c>
      <c r="AU542" t="s">
        <v>3</v>
      </c>
      <c r="AV542">
        <v>0</v>
      </c>
      <c r="AW542">
        <v>2</v>
      </c>
      <c r="AX542">
        <v>85061621</v>
      </c>
      <c r="AY542">
        <v>1</v>
      </c>
      <c r="AZ542">
        <v>0</v>
      </c>
      <c r="BA542">
        <v>542</v>
      </c>
      <c r="BB542">
        <v>0</v>
      </c>
      <c r="BC542">
        <v>0</v>
      </c>
      <c r="BD542">
        <v>0</v>
      </c>
      <c r="BE542">
        <v>0</v>
      </c>
      <c r="BF542">
        <v>0</v>
      </c>
      <c r="BG542">
        <v>0</v>
      </c>
      <c r="BH542">
        <v>0</v>
      </c>
      <c r="BI542">
        <v>0</v>
      </c>
      <c r="BJ542">
        <v>0</v>
      </c>
      <c r="BK542">
        <v>0</v>
      </c>
      <c r="BL542">
        <v>0</v>
      </c>
      <c r="BM542">
        <v>0</v>
      </c>
      <c r="BN542">
        <v>0</v>
      </c>
      <c r="BO542">
        <v>0</v>
      </c>
      <c r="BP542">
        <v>0</v>
      </c>
      <c r="BQ542">
        <v>0</v>
      </c>
      <c r="BR542">
        <v>0</v>
      </c>
      <c r="BS542">
        <v>0</v>
      </c>
      <c r="BT542">
        <v>0</v>
      </c>
      <c r="BU542">
        <v>0</v>
      </c>
      <c r="BV542">
        <v>0</v>
      </c>
      <c r="BW542">
        <v>0</v>
      </c>
      <c r="CV542">
        <v>0</v>
      </c>
      <c r="CW542">
        <v>0</v>
      </c>
      <c r="CX542">
        <f>ROUND(Y542*Source!I232,7)</f>
        <v>0</v>
      </c>
      <c r="CY542">
        <f t="shared" si="204"/>
        <v>0</v>
      </c>
      <c r="CZ542">
        <f t="shared" si="205"/>
        <v>0</v>
      </c>
      <c r="DA542">
        <f t="shared" si="206"/>
        <v>1</v>
      </c>
      <c r="DB542">
        <f t="shared" si="194"/>
        <v>0</v>
      </c>
      <c r="DC542">
        <f t="shared" si="195"/>
        <v>0</v>
      </c>
      <c r="DD542" t="s">
        <v>3</v>
      </c>
      <c r="DE542" t="s">
        <v>3</v>
      </c>
      <c r="DF542">
        <f>ROUND(ROUND(AE542,2)*CX542,2)</f>
        <v>0</v>
      </c>
      <c r="DG542">
        <f t="shared" si="198"/>
        <v>0</v>
      </c>
      <c r="DH542">
        <f t="shared" si="196"/>
        <v>0</v>
      </c>
      <c r="DI542">
        <f t="shared" si="197"/>
        <v>0</v>
      </c>
      <c r="DJ542">
        <f t="shared" si="207"/>
        <v>0</v>
      </c>
      <c r="DK542">
        <v>0</v>
      </c>
      <c r="DL542" t="s">
        <v>3</v>
      </c>
      <c r="DM542">
        <v>0</v>
      </c>
      <c r="DN542" t="s">
        <v>3</v>
      </c>
      <c r="DO542">
        <v>0</v>
      </c>
    </row>
    <row r="543" spans="1:119" x14ac:dyDescent="0.2">
      <c r="A543">
        <f>ROW(Source!A232)</f>
        <v>232</v>
      </c>
      <c r="B543">
        <v>85057623</v>
      </c>
      <c r="C543">
        <v>85061597</v>
      </c>
      <c r="D543">
        <v>77309038</v>
      </c>
      <c r="E543">
        <v>114</v>
      </c>
      <c r="F543">
        <v>1</v>
      </c>
      <c r="G543">
        <v>1</v>
      </c>
      <c r="H543">
        <v>3</v>
      </c>
      <c r="I543" t="s">
        <v>99</v>
      </c>
      <c r="J543" t="s">
        <v>3</v>
      </c>
      <c r="K543" t="s">
        <v>100</v>
      </c>
      <c r="L543">
        <v>1348</v>
      </c>
      <c r="N543">
        <v>1009</v>
      </c>
      <c r="O543" t="s">
        <v>94</v>
      </c>
      <c r="P543" t="s">
        <v>94</v>
      </c>
      <c r="Q543">
        <v>1000</v>
      </c>
      <c r="W543">
        <v>0</v>
      </c>
      <c r="X543">
        <v>1613753229</v>
      </c>
      <c r="Y543">
        <f t="shared" si="193"/>
        <v>0</v>
      </c>
      <c r="AA543">
        <v>0</v>
      </c>
      <c r="AB543">
        <v>0</v>
      </c>
      <c r="AC543">
        <v>0</v>
      </c>
      <c r="AD543">
        <v>0</v>
      </c>
      <c r="AE543">
        <v>0</v>
      </c>
      <c r="AF543">
        <v>0</v>
      </c>
      <c r="AG543">
        <v>0</v>
      </c>
      <c r="AH543">
        <v>0</v>
      </c>
      <c r="AI543">
        <v>1</v>
      </c>
      <c r="AJ543">
        <v>1</v>
      </c>
      <c r="AK543">
        <v>1</v>
      </c>
      <c r="AL543">
        <v>1</v>
      </c>
      <c r="AM543">
        <v>-2</v>
      </c>
      <c r="AN543">
        <v>1</v>
      </c>
      <c r="AO543">
        <v>0</v>
      </c>
      <c r="AP543">
        <v>1</v>
      </c>
      <c r="AQ543">
        <v>0</v>
      </c>
      <c r="AR543">
        <v>0</v>
      </c>
      <c r="AS543" t="s">
        <v>3</v>
      </c>
      <c r="AT543">
        <v>0</v>
      </c>
      <c r="AU543" t="s">
        <v>3</v>
      </c>
      <c r="AV543">
        <v>0</v>
      </c>
      <c r="AW543">
        <v>2</v>
      </c>
      <c r="AX543">
        <v>85061622</v>
      </c>
      <c r="AY543">
        <v>1</v>
      </c>
      <c r="AZ543">
        <v>0</v>
      </c>
      <c r="BA543">
        <v>543</v>
      </c>
      <c r="BB543">
        <v>0</v>
      </c>
      <c r="BC543">
        <v>0</v>
      </c>
      <c r="BD543">
        <v>0</v>
      </c>
      <c r="BE543">
        <v>0</v>
      </c>
      <c r="BF543">
        <v>0</v>
      </c>
      <c r="BG543">
        <v>0</v>
      </c>
      <c r="BH543">
        <v>0</v>
      </c>
      <c r="BI543">
        <v>0</v>
      </c>
      <c r="BJ543">
        <v>0</v>
      </c>
      <c r="BK543">
        <v>0</v>
      </c>
      <c r="BL543">
        <v>0</v>
      </c>
      <c r="BM543">
        <v>0</v>
      </c>
      <c r="BN543">
        <v>0</v>
      </c>
      <c r="BO543">
        <v>0</v>
      </c>
      <c r="BP543">
        <v>0</v>
      </c>
      <c r="BQ543">
        <v>0</v>
      </c>
      <c r="BR543">
        <v>0</v>
      </c>
      <c r="BS543">
        <v>0</v>
      </c>
      <c r="BT543">
        <v>0</v>
      </c>
      <c r="BU543">
        <v>0</v>
      </c>
      <c r="BV543">
        <v>0</v>
      </c>
      <c r="BW543">
        <v>0</v>
      </c>
      <c r="CV543">
        <v>0</v>
      </c>
      <c r="CW543">
        <v>0</v>
      </c>
      <c r="CX543">
        <f>ROUND(Y543*Source!I232,7)</f>
        <v>0</v>
      </c>
      <c r="CY543">
        <f t="shared" si="204"/>
        <v>0</v>
      </c>
      <c r="CZ543">
        <f t="shared" si="205"/>
        <v>0</v>
      </c>
      <c r="DA543">
        <f t="shared" si="206"/>
        <v>1</v>
      </c>
      <c r="DB543">
        <f t="shared" si="194"/>
        <v>0</v>
      </c>
      <c r="DC543">
        <f t="shared" si="195"/>
        <v>0</v>
      </c>
      <c r="DD543" t="s">
        <v>3</v>
      </c>
      <c r="DE543" t="s">
        <v>3</v>
      </c>
      <c r="DF543">
        <f>ROUND(ROUND(AE543,2)*CX543,2)</f>
        <v>0</v>
      </c>
      <c r="DG543">
        <f t="shared" si="198"/>
        <v>0</v>
      </c>
      <c r="DH543">
        <f t="shared" si="196"/>
        <v>0</v>
      </c>
      <c r="DI543">
        <f t="shared" si="197"/>
        <v>0</v>
      </c>
      <c r="DJ543">
        <f t="shared" si="207"/>
        <v>0</v>
      </c>
      <c r="DK543">
        <v>0</v>
      </c>
      <c r="DL543" t="s">
        <v>3</v>
      </c>
      <c r="DM543">
        <v>0</v>
      </c>
      <c r="DN543" t="s">
        <v>3</v>
      </c>
      <c r="DO543">
        <v>0</v>
      </c>
    </row>
    <row r="544" spans="1:119" x14ac:dyDescent="0.2">
      <c r="A544">
        <f>ROW(Source!A232)</f>
        <v>232</v>
      </c>
      <c r="B544">
        <v>85057623</v>
      </c>
      <c r="C544">
        <v>85061597</v>
      </c>
      <c r="D544">
        <v>77397258</v>
      </c>
      <c r="E544">
        <v>1</v>
      </c>
      <c r="F544">
        <v>1</v>
      </c>
      <c r="G544">
        <v>1</v>
      </c>
      <c r="H544">
        <v>3</v>
      </c>
      <c r="I544" t="s">
        <v>649</v>
      </c>
      <c r="J544" t="s">
        <v>650</v>
      </c>
      <c r="K544" t="s">
        <v>651</v>
      </c>
      <c r="L544">
        <v>1348</v>
      </c>
      <c r="N544">
        <v>1009</v>
      </c>
      <c r="O544" t="s">
        <v>94</v>
      </c>
      <c r="P544" t="s">
        <v>94</v>
      </c>
      <c r="Q544">
        <v>1000</v>
      </c>
      <c r="W544">
        <v>0</v>
      </c>
      <c r="X544">
        <v>1215516986</v>
      </c>
      <c r="Y544">
        <f t="shared" si="193"/>
        <v>1E-4</v>
      </c>
      <c r="AA544">
        <v>103227.06</v>
      </c>
      <c r="AB544">
        <v>0</v>
      </c>
      <c r="AC544">
        <v>0</v>
      </c>
      <c r="AD544">
        <v>0</v>
      </c>
      <c r="AE544">
        <v>80020.98</v>
      </c>
      <c r="AF544">
        <v>0</v>
      </c>
      <c r="AG544">
        <v>0</v>
      </c>
      <c r="AH544">
        <v>0</v>
      </c>
      <c r="AI544">
        <v>1.29</v>
      </c>
      <c r="AJ544">
        <v>1</v>
      </c>
      <c r="AK544">
        <v>1</v>
      </c>
      <c r="AL544">
        <v>1</v>
      </c>
      <c r="AM544">
        <v>2</v>
      </c>
      <c r="AN544">
        <v>0</v>
      </c>
      <c r="AO544">
        <v>0</v>
      </c>
      <c r="AP544">
        <v>1</v>
      </c>
      <c r="AQ544">
        <v>1</v>
      </c>
      <c r="AR544">
        <v>0</v>
      </c>
      <c r="AS544" t="s">
        <v>3</v>
      </c>
      <c r="AT544">
        <v>1E-4</v>
      </c>
      <c r="AU544" t="s">
        <v>3</v>
      </c>
      <c r="AV544">
        <v>0</v>
      </c>
      <c r="AW544">
        <v>2</v>
      </c>
      <c r="AX544">
        <v>85061623</v>
      </c>
      <c r="AY544">
        <v>1</v>
      </c>
      <c r="AZ544">
        <v>0</v>
      </c>
      <c r="BA544">
        <v>544</v>
      </c>
      <c r="BB544">
        <v>1</v>
      </c>
      <c r="BC544">
        <v>0</v>
      </c>
      <c r="BD544">
        <v>0</v>
      </c>
      <c r="BE544">
        <v>0</v>
      </c>
      <c r="BF544">
        <v>0</v>
      </c>
      <c r="BG544">
        <v>0</v>
      </c>
      <c r="BH544">
        <v>0</v>
      </c>
      <c r="BI544">
        <v>0</v>
      </c>
      <c r="BJ544">
        <v>8.0020980000000002</v>
      </c>
      <c r="BK544">
        <v>0</v>
      </c>
      <c r="BL544">
        <v>0</v>
      </c>
      <c r="BM544">
        <v>0</v>
      </c>
      <c r="BN544">
        <v>0</v>
      </c>
      <c r="BO544">
        <v>0</v>
      </c>
      <c r="BP544">
        <v>1</v>
      </c>
      <c r="BQ544">
        <v>8.0020980000000002</v>
      </c>
      <c r="BR544">
        <v>0</v>
      </c>
      <c r="BS544">
        <v>0</v>
      </c>
      <c r="BT544">
        <v>0</v>
      </c>
      <c r="BU544">
        <v>0</v>
      </c>
      <c r="BV544">
        <v>0</v>
      </c>
      <c r="BW544">
        <v>1</v>
      </c>
      <c r="CV544">
        <v>0</v>
      </c>
      <c r="CW544">
        <v>0</v>
      </c>
      <c r="CX544">
        <f>ROUND(Y544*Source!I232,7)</f>
        <v>0</v>
      </c>
      <c r="CY544">
        <f t="shared" si="204"/>
        <v>103227.06</v>
      </c>
      <c r="CZ544">
        <f t="shared" si="205"/>
        <v>80020.98</v>
      </c>
      <c r="DA544">
        <f t="shared" si="206"/>
        <v>1.29</v>
      </c>
      <c r="DB544">
        <f t="shared" si="194"/>
        <v>8</v>
      </c>
      <c r="DC544">
        <f t="shared" si="195"/>
        <v>0</v>
      </c>
      <c r="DD544" t="s">
        <v>3</v>
      </c>
      <c r="DE544" t="s">
        <v>3</v>
      </c>
      <c r="DF544">
        <f>ROUND(ROUND(AE544*AI544,2)*CX544,2)</f>
        <v>0</v>
      </c>
      <c r="DG544">
        <f t="shared" si="198"/>
        <v>0</v>
      </c>
      <c r="DH544">
        <f t="shared" si="196"/>
        <v>0</v>
      </c>
      <c r="DI544">
        <f t="shared" si="197"/>
        <v>0</v>
      </c>
      <c r="DJ544">
        <f t="shared" si="207"/>
        <v>0</v>
      </c>
      <c r="DK544">
        <v>0</v>
      </c>
      <c r="DL544" t="s">
        <v>3</v>
      </c>
      <c r="DM544">
        <v>0</v>
      </c>
      <c r="DN544" t="s">
        <v>3</v>
      </c>
      <c r="DO544">
        <v>0</v>
      </c>
    </row>
    <row r="545" spans="1:119" x14ac:dyDescent="0.2">
      <c r="A545">
        <f>ROW(Source!A232)</f>
        <v>232</v>
      </c>
      <c r="B545">
        <v>85057623</v>
      </c>
      <c r="C545">
        <v>85061597</v>
      </c>
      <c r="D545">
        <v>77397652</v>
      </c>
      <c r="E545">
        <v>1</v>
      </c>
      <c r="F545">
        <v>1</v>
      </c>
      <c r="G545">
        <v>1</v>
      </c>
      <c r="H545">
        <v>3</v>
      </c>
      <c r="I545" t="s">
        <v>721</v>
      </c>
      <c r="J545" t="s">
        <v>722</v>
      </c>
      <c r="K545" t="s">
        <v>723</v>
      </c>
      <c r="L545">
        <v>1346</v>
      </c>
      <c r="N545">
        <v>1009</v>
      </c>
      <c r="O545" t="s">
        <v>86</v>
      </c>
      <c r="P545" t="s">
        <v>86</v>
      </c>
      <c r="Q545">
        <v>1</v>
      </c>
      <c r="W545">
        <v>0</v>
      </c>
      <c r="X545">
        <v>-105256092</v>
      </c>
      <c r="Y545">
        <f t="shared" si="193"/>
        <v>0.12</v>
      </c>
      <c r="AA545">
        <v>86.66</v>
      </c>
      <c r="AB545">
        <v>0</v>
      </c>
      <c r="AC545">
        <v>0</v>
      </c>
      <c r="AD545">
        <v>0</v>
      </c>
      <c r="AE545">
        <v>60.6</v>
      </c>
      <c r="AF545">
        <v>0</v>
      </c>
      <c r="AG545">
        <v>0</v>
      </c>
      <c r="AH545">
        <v>0</v>
      </c>
      <c r="AI545">
        <v>1.43</v>
      </c>
      <c r="AJ545">
        <v>1</v>
      </c>
      <c r="AK545">
        <v>1</v>
      </c>
      <c r="AL545">
        <v>1</v>
      </c>
      <c r="AM545">
        <v>2</v>
      </c>
      <c r="AN545">
        <v>0</v>
      </c>
      <c r="AO545">
        <v>0</v>
      </c>
      <c r="AP545">
        <v>1</v>
      </c>
      <c r="AQ545">
        <v>1</v>
      </c>
      <c r="AR545">
        <v>0</v>
      </c>
      <c r="AS545" t="s">
        <v>3</v>
      </c>
      <c r="AT545">
        <v>0.12</v>
      </c>
      <c r="AU545" t="s">
        <v>3</v>
      </c>
      <c r="AV545">
        <v>0</v>
      </c>
      <c r="AW545">
        <v>2</v>
      </c>
      <c r="AX545">
        <v>85061624</v>
      </c>
      <c r="AY545">
        <v>1</v>
      </c>
      <c r="AZ545">
        <v>0</v>
      </c>
      <c r="BA545">
        <v>545</v>
      </c>
      <c r="BB545">
        <v>1</v>
      </c>
      <c r="BC545">
        <v>0</v>
      </c>
      <c r="BD545">
        <v>0</v>
      </c>
      <c r="BE545">
        <v>0</v>
      </c>
      <c r="BF545">
        <v>0</v>
      </c>
      <c r="BG545">
        <v>0</v>
      </c>
      <c r="BH545">
        <v>0</v>
      </c>
      <c r="BI545">
        <v>0</v>
      </c>
      <c r="BJ545">
        <v>7.2720000000000002</v>
      </c>
      <c r="BK545">
        <v>0</v>
      </c>
      <c r="BL545">
        <v>0</v>
      </c>
      <c r="BM545">
        <v>0</v>
      </c>
      <c r="BN545">
        <v>0</v>
      </c>
      <c r="BO545">
        <v>0</v>
      </c>
      <c r="BP545">
        <v>1</v>
      </c>
      <c r="BQ545">
        <v>7.2720000000000002</v>
      </c>
      <c r="BR545">
        <v>0</v>
      </c>
      <c r="BS545">
        <v>0</v>
      </c>
      <c r="BT545">
        <v>0</v>
      </c>
      <c r="BU545">
        <v>0</v>
      </c>
      <c r="BV545">
        <v>0</v>
      </c>
      <c r="BW545">
        <v>1</v>
      </c>
      <c r="CV545">
        <v>0</v>
      </c>
      <c r="CW545">
        <v>0</v>
      </c>
      <c r="CX545">
        <f>ROUND(Y545*Source!I232,7)</f>
        <v>0</v>
      </c>
      <c r="CY545">
        <f t="shared" si="204"/>
        <v>86.66</v>
      </c>
      <c r="CZ545">
        <f t="shared" si="205"/>
        <v>60.6</v>
      </c>
      <c r="DA545">
        <f t="shared" si="206"/>
        <v>1.43</v>
      </c>
      <c r="DB545">
        <f t="shared" si="194"/>
        <v>7.27</v>
      </c>
      <c r="DC545">
        <f t="shared" si="195"/>
        <v>0</v>
      </c>
      <c r="DD545" t="s">
        <v>3</v>
      </c>
      <c r="DE545" t="s">
        <v>3</v>
      </c>
      <c r="DF545">
        <f>ROUND(ROUND(AE545*AI545,2)*CX545,2)</f>
        <v>0</v>
      </c>
      <c r="DG545">
        <f t="shared" si="198"/>
        <v>0</v>
      </c>
      <c r="DH545">
        <f t="shared" si="196"/>
        <v>0</v>
      </c>
      <c r="DI545">
        <f t="shared" si="197"/>
        <v>0</v>
      </c>
      <c r="DJ545">
        <f t="shared" si="207"/>
        <v>0</v>
      </c>
      <c r="DK545">
        <v>0</v>
      </c>
      <c r="DL545" t="s">
        <v>3</v>
      </c>
      <c r="DM545">
        <v>0</v>
      </c>
      <c r="DN545" t="s">
        <v>3</v>
      </c>
      <c r="DO545">
        <v>0</v>
      </c>
    </row>
    <row r="546" spans="1:119" x14ac:dyDescent="0.2">
      <c r="A546">
        <f>ROW(Source!A232)</f>
        <v>232</v>
      </c>
      <c r="B546">
        <v>85057623</v>
      </c>
      <c r="C546">
        <v>85061597</v>
      </c>
      <c r="D546">
        <v>77311290</v>
      </c>
      <c r="E546">
        <v>114</v>
      </c>
      <c r="F546">
        <v>1</v>
      </c>
      <c r="G546">
        <v>1</v>
      </c>
      <c r="H546">
        <v>3</v>
      </c>
      <c r="I546" t="s">
        <v>226</v>
      </c>
      <c r="J546" t="s">
        <v>3</v>
      </c>
      <c r="K546" t="s">
        <v>227</v>
      </c>
      <c r="L546">
        <v>1348</v>
      </c>
      <c r="N546">
        <v>1009</v>
      </c>
      <c r="O546" t="s">
        <v>94</v>
      </c>
      <c r="P546" t="s">
        <v>94</v>
      </c>
      <c r="Q546">
        <v>1000</v>
      </c>
      <c r="W546">
        <v>0</v>
      </c>
      <c r="X546">
        <v>-2074906300</v>
      </c>
      <c r="Y546">
        <f t="shared" si="193"/>
        <v>0</v>
      </c>
      <c r="AA546">
        <v>0</v>
      </c>
      <c r="AB546">
        <v>0</v>
      </c>
      <c r="AC546">
        <v>0</v>
      </c>
      <c r="AD546">
        <v>0</v>
      </c>
      <c r="AE546">
        <v>0</v>
      </c>
      <c r="AF546">
        <v>0</v>
      </c>
      <c r="AG546">
        <v>0</v>
      </c>
      <c r="AH546">
        <v>0</v>
      </c>
      <c r="AI546">
        <v>1</v>
      </c>
      <c r="AJ546">
        <v>1</v>
      </c>
      <c r="AK546">
        <v>1</v>
      </c>
      <c r="AL546">
        <v>1</v>
      </c>
      <c r="AM546">
        <v>-2</v>
      </c>
      <c r="AN546">
        <v>1</v>
      </c>
      <c r="AO546">
        <v>0</v>
      </c>
      <c r="AP546">
        <v>1</v>
      </c>
      <c r="AQ546">
        <v>0</v>
      </c>
      <c r="AR546">
        <v>0</v>
      </c>
      <c r="AS546" t="s">
        <v>3</v>
      </c>
      <c r="AT546">
        <v>0</v>
      </c>
      <c r="AU546" t="s">
        <v>3</v>
      </c>
      <c r="AV546">
        <v>0</v>
      </c>
      <c r="AW546">
        <v>2</v>
      </c>
      <c r="AX546">
        <v>85061625</v>
      </c>
      <c r="AY546">
        <v>1</v>
      </c>
      <c r="AZ546">
        <v>0</v>
      </c>
      <c r="BA546">
        <v>546</v>
      </c>
      <c r="BB546">
        <v>0</v>
      </c>
      <c r="BC546">
        <v>0</v>
      </c>
      <c r="BD546">
        <v>0</v>
      </c>
      <c r="BE546">
        <v>0</v>
      </c>
      <c r="BF546">
        <v>0</v>
      </c>
      <c r="BG546">
        <v>0</v>
      </c>
      <c r="BH546">
        <v>0</v>
      </c>
      <c r="BI546">
        <v>0</v>
      </c>
      <c r="BJ546">
        <v>0</v>
      </c>
      <c r="BK546">
        <v>0</v>
      </c>
      <c r="BL546">
        <v>0</v>
      </c>
      <c r="BM546">
        <v>0</v>
      </c>
      <c r="BN546">
        <v>0</v>
      </c>
      <c r="BO546">
        <v>0</v>
      </c>
      <c r="BP546">
        <v>0</v>
      </c>
      <c r="BQ546">
        <v>0</v>
      </c>
      <c r="BR546">
        <v>0</v>
      </c>
      <c r="BS546">
        <v>0</v>
      </c>
      <c r="BT546">
        <v>0</v>
      </c>
      <c r="BU546">
        <v>0</v>
      </c>
      <c r="BV546">
        <v>0</v>
      </c>
      <c r="BW546">
        <v>0</v>
      </c>
      <c r="CV546">
        <v>0</v>
      </c>
      <c r="CW546">
        <v>0</v>
      </c>
      <c r="CX546">
        <f>ROUND(Y546*Source!I232,7)</f>
        <v>0</v>
      </c>
      <c r="CY546">
        <f t="shared" si="204"/>
        <v>0</v>
      </c>
      <c r="CZ546">
        <f t="shared" si="205"/>
        <v>0</v>
      </c>
      <c r="DA546">
        <f t="shared" si="206"/>
        <v>1</v>
      </c>
      <c r="DB546">
        <f t="shared" si="194"/>
        <v>0</v>
      </c>
      <c r="DC546">
        <f t="shared" si="195"/>
        <v>0</v>
      </c>
      <c r="DD546" t="s">
        <v>3</v>
      </c>
      <c r="DE546" t="s">
        <v>3</v>
      </c>
      <c r="DF546">
        <f t="shared" ref="DF546:DF552" si="208">ROUND(ROUND(AE546,2)*CX546,2)</f>
        <v>0</v>
      </c>
      <c r="DG546">
        <f t="shared" si="198"/>
        <v>0</v>
      </c>
      <c r="DH546">
        <f t="shared" si="196"/>
        <v>0</v>
      </c>
      <c r="DI546">
        <f t="shared" si="197"/>
        <v>0</v>
      </c>
      <c r="DJ546">
        <f t="shared" si="207"/>
        <v>0</v>
      </c>
      <c r="DK546">
        <v>0</v>
      </c>
      <c r="DL546" t="s">
        <v>3</v>
      </c>
      <c r="DM546">
        <v>0</v>
      </c>
      <c r="DN546" t="s">
        <v>3</v>
      </c>
      <c r="DO546">
        <v>0</v>
      </c>
    </row>
    <row r="547" spans="1:119" x14ac:dyDescent="0.2">
      <c r="A547">
        <f>ROW(Source!A232)</f>
        <v>232</v>
      </c>
      <c r="B547">
        <v>85057623</v>
      </c>
      <c r="C547">
        <v>85061597</v>
      </c>
      <c r="D547">
        <v>77311321</v>
      </c>
      <c r="E547">
        <v>114</v>
      </c>
      <c r="F547">
        <v>1</v>
      </c>
      <c r="G547">
        <v>1</v>
      </c>
      <c r="H547">
        <v>3</v>
      </c>
      <c r="I547" t="s">
        <v>102</v>
      </c>
      <c r="J547" t="s">
        <v>3</v>
      </c>
      <c r="K547" t="s">
        <v>204</v>
      </c>
      <c r="L547">
        <v>1371</v>
      </c>
      <c r="N547">
        <v>1013</v>
      </c>
      <c r="O547" t="s">
        <v>43</v>
      </c>
      <c r="P547" t="s">
        <v>43</v>
      </c>
      <c r="Q547">
        <v>1</v>
      </c>
      <c r="W547">
        <v>0</v>
      </c>
      <c r="X547">
        <v>1740798612</v>
      </c>
      <c r="Y547">
        <f t="shared" si="193"/>
        <v>0</v>
      </c>
      <c r="AA547">
        <v>0</v>
      </c>
      <c r="AB547">
        <v>0</v>
      </c>
      <c r="AC547">
        <v>0</v>
      </c>
      <c r="AD547">
        <v>0</v>
      </c>
      <c r="AE547">
        <v>0</v>
      </c>
      <c r="AF547">
        <v>0</v>
      </c>
      <c r="AG547">
        <v>0</v>
      </c>
      <c r="AH547">
        <v>0</v>
      </c>
      <c r="AI547">
        <v>1</v>
      </c>
      <c r="AJ547">
        <v>1</v>
      </c>
      <c r="AK547">
        <v>1</v>
      </c>
      <c r="AL547">
        <v>1</v>
      </c>
      <c r="AM547">
        <v>-2</v>
      </c>
      <c r="AN547">
        <v>1</v>
      </c>
      <c r="AO547">
        <v>0</v>
      </c>
      <c r="AP547">
        <v>1</v>
      </c>
      <c r="AQ547">
        <v>0</v>
      </c>
      <c r="AR547">
        <v>0</v>
      </c>
      <c r="AS547" t="s">
        <v>3</v>
      </c>
      <c r="AT547">
        <v>0</v>
      </c>
      <c r="AU547" t="s">
        <v>3</v>
      </c>
      <c r="AV547">
        <v>0</v>
      </c>
      <c r="AW547">
        <v>2</v>
      </c>
      <c r="AX547">
        <v>85061626</v>
      </c>
      <c r="AY547">
        <v>1</v>
      </c>
      <c r="AZ547">
        <v>0</v>
      </c>
      <c r="BA547">
        <v>547</v>
      </c>
      <c r="BB547">
        <v>0</v>
      </c>
      <c r="BC547">
        <v>0</v>
      </c>
      <c r="BD547">
        <v>0</v>
      </c>
      <c r="BE547">
        <v>0</v>
      </c>
      <c r="BF547">
        <v>0</v>
      </c>
      <c r="BG547">
        <v>0</v>
      </c>
      <c r="BH547">
        <v>0</v>
      </c>
      <c r="BI547">
        <v>0</v>
      </c>
      <c r="BJ547">
        <v>0</v>
      </c>
      <c r="BK547">
        <v>0</v>
      </c>
      <c r="BL547">
        <v>0</v>
      </c>
      <c r="BM547">
        <v>0</v>
      </c>
      <c r="BN547">
        <v>0</v>
      </c>
      <c r="BO547">
        <v>0</v>
      </c>
      <c r="BP547">
        <v>0</v>
      </c>
      <c r="BQ547">
        <v>0</v>
      </c>
      <c r="BR547">
        <v>0</v>
      </c>
      <c r="BS547">
        <v>0</v>
      </c>
      <c r="BT547">
        <v>0</v>
      </c>
      <c r="BU547">
        <v>0</v>
      </c>
      <c r="BV547">
        <v>0</v>
      </c>
      <c r="BW547">
        <v>0</v>
      </c>
      <c r="CV547">
        <v>0</v>
      </c>
      <c r="CW547">
        <v>0</v>
      </c>
      <c r="CX547">
        <f>ROUND(Y547*Source!I232,7)</f>
        <v>0</v>
      </c>
      <c r="CY547">
        <f t="shared" si="204"/>
        <v>0</v>
      </c>
      <c r="CZ547">
        <f t="shared" si="205"/>
        <v>0</v>
      </c>
      <c r="DA547">
        <f t="shared" si="206"/>
        <v>1</v>
      </c>
      <c r="DB547">
        <f t="shared" si="194"/>
        <v>0</v>
      </c>
      <c r="DC547">
        <f t="shared" si="195"/>
        <v>0</v>
      </c>
      <c r="DD547" t="s">
        <v>3</v>
      </c>
      <c r="DE547" t="s">
        <v>3</v>
      </c>
      <c r="DF547">
        <f t="shared" si="208"/>
        <v>0</v>
      </c>
      <c r="DG547">
        <f t="shared" si="198"/>
        <v>0</v>
      </c>
      <c r="DH547">
        <f t="shared" si="196"/>
        <v>0</v>
      </c>
      <c r="DI547">
        <f t="shared" si="197"/>
        <v>0</v>
      </c>
      <c r="DJ547">
        <f t="shared" si="207"/>
        <v>0</v>
      </c>
      <c r="DK547">
        <v>0</v>
      </c>
      <c r="DL547" t="s">
        <v>3</v>
      </c>
      <c r="DM547">
        <v>0</v>
      </c>
      <c r="DN547" t="s">
        <v>3</v>
      </c>
      <c r="DO547">
        <v>0</v>
      </c>
    </row>
    <row r="548" spans="1:119" x14ac:dyDescent="0.2">
      <c r="A548">
        <f>ROW(Source!A232)</f>
        <v>232</v>
      </c>
      <c r="B548">
        <v>85057623</v>
      </c>
      <c r="C548">
        <v>85061597</v>
      </c>
      <c r="D548">
        <v>77311330</v>
      </c>
      <c r="E548">
        <v>114</v>
      </c>
      <c r="F548">
        <v>1</v>
      </c>
      <c r="G548">
        <v>1</v>
      </c>
      <c r="H548">
        <v>3</v>
      </c>
      <c r="I548" t="s">
        <v>205</v>
      </c>
      <c r="J548" t="s">
        <v>3</v>
      </c>
      <c r="K548" t="s">
        <v>121</v>
      </c>
      <c r="L548">
        <v>1346</v>
      </c>
      <c r="N548">
        <v>1009</v>
      </c>
      <c r="O548" t="s">
        <v>86</v>
      </c>
      <c r="P548" t="s">
        <v>86</v>
      </c>
      <c r="Q548">
        <v>1</v>
      </c>
      <c r="W548">
        <v>0</v>
      </c>
      <c r="X548">
        <v>1533393836</v>
      </c>
      <c r="Y548">
        <f t="shared" si="193"/>
        <v>0</v>
      </c>
      <c r="AA548">
        <v>0</v>
      </c>
      <c r="AB548">
        <v>0</v>
      </c>
      <c r="AC548">
        <v>0</v>
      </c>
      <c r="AD548">
        <v>0</v>
      </c>
      <c r="AE548">
        <v>0</v>
      </c>
      <c r="AF548">
        <v>0</v>
      </c>
      <c r="AG548">
        <v>0</v>
      </c>
      <c r="AH548">
        <v>0</v>
      </c>
      <c r="AI548">
        <v>1</v>
      </c>
      <c r="AJ548">
        <v>1</v>
      </c>
      <c r="AK548">
        <v>1</v>
      </c>
      <c r="AL548">
        <v>1</v>
      </c>
      <c r="AM548">
        <v>-2</v>
      </c>
      <c r="AN548">
        <v>1</v>
      </c>
      <c r="AO548">
        <v>0</v>
      </c>
      <c r="AP548">
        <v>1</v>
      </c>
      <c r="AQ548">
        <v>0</v>
      </c>
      <c r="AR548">
        <v>0</v>
      </c>
      <c r="AS548" t="s">
        <v>3</v>
      </c>
      <c r="AT548">
        <v>0</v>
      </c>
      <c r="AU548" t="s">
        <v>3</v>
      </c>
      <c r="AV548">
        <v>0</v>
      </c>
      <c r="AW548">
        <v>2</v>
      </c>
      <c r="AX548">
        <v>85061627</v>
      </c>
      <c r="AY548">
        <v>1</v>
      </c>
      <c r="AZ548">
        <v>0</v>
      </c>
      <c r="BA548">
        <v>548</v>
      </c>
      <c r="BB548">
        <v>0</v>
      </c>
      <c r="BC548">
        <v>0</v>
      </c>
      <c r="BD548">
        <v>0</v>
      </c>
      <c r="BE548">
        <v>0</v>
      </c>
      <c r="BF548">
        <v>0</v>
      </c>
      <c r="BG548">
        <v>0</v>
      </c>
      <c r="BH548">
        <v>0</v>
      </c>
      <c r="BI548">
        <v>0</v>
      </c>
      <c r="BJ548">
        <v>0</v>
      </c>
      <c r="BK548">
        <v>0</v>
      </c>
      <c r="BL548">
        <v>0</v>
      </c>
      <c r="BM548">
        <v>0</v>
      </c>
      <c r="BN548">
        <v>0</v>
      </c>
      <c r="BO548">
        <v>0</v>
      </c>
      <c r="BP548">
        <v>0</v>
      </c>
      <c r="BQ548">
        <v>0</v>
      </c>
      <c r="BR548">
        <v>0</v>
      </c>
      <c r="BS548">
        <v>0</v>
      </c>
      <c r="BT548">
        <v>0</v>
      </c>
      <c r="BU548">
        <v>0</v>
      </c>
      <c r="BV548">
        <v>0</v>
      </c>
      <c r="BW548">
        <v>0</v>
      </c>
      <c r="CV548">
        <v>0</v>
      </c>
      <c r="CW548">
        <v>0</v>
      </c>
      <c r="CX548">
        <f>ROUND(Y548*Source!I232,7)</f>
        <v>0</v>
      </c>
      <c r="CY548">
        <f t="shared" si="204"/>
        <v>0</v>
      </c>
      <c r="CZ548">
        <f t="shared" si="205"/>
        <v>0</v>
      </c>
      <c r="DA548">
        <f t="shared" si="206"/>
        <v>1</v>
      </c>
      <c r="DB548">
        <f t="shared" si="194"/>
        <v>0</v>
      </c>
      <c r="DC548">
        <f t="shared" si="195"/>
        <v>0</v>
      </c>
      <c r="DD548" t="s">
        <v>3</v>
      </c>
      <c r="DE548" t="s">
        <v>3</v>
      </c>
      <c r="DF548">
        <f t="shared" si="208"/>
        <v>0</v>
      </c>
      <c r="DG548">
        <f t="shared" si="198"/>
        <v>0</v>
      </c>
      <c r="DH548">
        <f t="shared" si="196"/>
        <v>0</v>
      </c>
      <c r="DI548">
        <f t="shared" si="197"/>
        <v>0</v>
      </c>
      <c r="DJ548">
        <f t="shared" si="207"/>
        <v>0</v>
      </c>
      <c r="DK548">
        <v>0</v>
      </c>
      <c r="DL548" t="s">
        <v>3</v>
      </c>
      <c r="DM548">
        <v>0</v>
      </c>
      <c r="DN548" t="s">
        <v>3</v>
      </c>
      <c r="DO548">
        <v>0</v>
      </c>
    </row>
    <row r="549" spans="1:119" x14ac:dyDescent="0.2">
      <c r="A549">
        <f>ROW(Source!A246)</f>
        <v>246</v>
      </c>
      <c r="B549">
        <v>85057682</v>
      </c>
      <c r="C549">
        <v>85061635</v>
      </c>
      <c r="D549">
        <v>83777499</v>
      </c>
      <c r="E549">
        <v>117</v>
      </c>
      <c r="F549">
        <v>1</v>
      </c>
      <c r="G549">
        <v>1</v>
      </c>
      <c r="H549">
        <v>1</v>
      </c>
      <c r="I549" t="s">
        <v>655</v>
      </c>
      <c r="J549" t="s">
        <v>3</v>
      </c>
      <c r="K549" t="s">
        <v>656</v>
      </c>
      <c r="L549">
        <v>1191</v>
      </c>
      <c r="N549">
        <v>1013</v>
      </c>
      <c r="O549" t="s">
        <v>593</v>
      </c>
      <c r="P549" t="s">
        <v>593</v>
      </c>
      <c r="Q549">
        <v>1</v>
      </c>
      <c r="W549">
        <v>0</v>
      </c>
      <c r="X549">
        <v>1958912953</v>
      </c>
      <c r="Y549">
        <f t="shared" si="193"/>
        <v>19.2</v>
      </c>
      <c r="AA549">
        <v>0</v>
      </c>
      <c r="AB549">
        <v>0</v>
      </c>
      <c r="AC549">
        <v>0</v>
      </c>
      <c r="AD549">
        <v>739.09</v>
      </c>
      <c r="AE549">
        <v>0</v>
      </c>
      <c r="AF549">
        <v>0</v>
      </c>
      <c r="AG549">
        <v>0</v>
      </c>
      <c r="AH549">
        <v>739.09</v>
      </c>
      <c r="AI549">
        <v>1</v>
      </c>
      <c r="AJ549">
        <v>1</v>
      </c>
      <c r="AK549">
        <v>1</v>
      </c>
      <c r="AL549">
        <v>1</v>
      </c>
      <c r="AM549">
        <v>-2</v>
      </c>
      <c r="AN549">
        <v>0</v>
      </c>
      <c r="AO549">
        <v>0</v>
      </c>
      <c r="AP549">
        <v>1</v>
      </c>
      <c r="AQ549">
        <v>1</v>
      </c>
      <c r="AR549">
        <v>0</v>
      </c>
      <c r="AS549" t="s">
        <v>3</v>
      </c>
      <c r="AT549">
        <v>19.2</v>
      </c>
      <c r="AU549" t="s">
        <v>3</v>
      </c>
      <c r="AV549">
        <v>1</v>
      </c>
      <c r="AW549">
        <v>2</v>
      </c>
      <c r="AX549">
        <v>85061646</v>
      </c>
      <c r="AY549">
        <v>1</v>
      </c>
      <c r="AZ549">
        <v>0</v>
      </c>
      <c r="BA549">
        <v>549</v>
      </c>
      <c r="BB549">
        <v>1</v>
      </c>
      <c r="BC549">
        <v>0</v>
      </c>
      <c r="BD549">
        <v>0</v>
      </c>
      <c r="BE549">
        <v>0</v>
      </c>
      <c r="BF549">
        <v>0</v>
      </c>
      <c r="BG549">
        <v>0</v>
      </c>
      <c r="BH549">
        <v>0</v>
      </c>
      <c r="BI549">
        <v>0</v>
      </c>
      <c r="BJ549">
        <v>0</v>
      </c>
      <c r="BK549">
        <v>0</v>
      </c>
      <c r="BL549">
        <v>0</v>
      </c>
      <c r="BM549">
        <v>14190.528</v>
      </c>
      <c r="BN549">
        <v>19.2</v>
      </c>
      <c r="BO549">
        <v>0</v>
      </c>
      <c r="BP549">
        <v>1</v>
      </c>
      <c r="BQ549">
        <v>0</v>
      </c>
      <c r="BR549">
        <v>0</v>
      </c>
      <c r="BS549">
        <v>0</v>
      </c>
      <c r="BT549">
        <v>14190.528</v>
      </c>
      <c r="BU549">
        <v>19.2</v>
      </c>
      <c r="BV549">
        <v>0</v>
      </c>
      <c r="BW549">
        <v>1</v>
      </c>
      <c r="CU549">
        <f>ROUND(AT549*Source!I246*AH549*AL549,2)</f>
        <v>1339.59</v>
      </c>
      <c r="CV549">
        <f>ROUND(Y549*Source!I246,7)</f>
        <v>1.8124800000000001</v>
      </c>
      <c r="CW549">
        <v>0</v>
      </c>
      <c r="CX549">
        <f>ROUND(Y549*Source!I246,7)</f>
        <v>1.8124800000000001</v>
      </c>
      <c r="CY549">
        <f>AD549</f>
        <v>739.09</v>
      </c>
      <c r="CZ549">
        <f>AH549</f>
        <v>739.09</v>
      </c>
      <c r="DA549">
        <f>AL549</f>
        <v>1</v>
      </c>
      <c r="DB549">
        <f t="shared" si="194"/>
        <v>14190.53</v>
      </c>
      <c r="DC549">
        <f t="shared" si="195"/>
        <v>0</v>
      </c>
      <c r="DD549" t="s">
        <v>3</v>
      </c>
      <c r="DE549" t="s">
        <v>3</v>
      </c>
      <c r="DF549">
        <f t="shared" si="208"/>
        <v>0</v>
      </c>
      <c r="DG549">
        <f t="shared" si="198"/>
        <v>0</v>
      </c>
      <c r="DH549">
        <f t="shared" si="196"/>
        <v>0</v>
      </c>
      <c r="DI549">
        <f t="shared" si="197"/>
        <v>1339.59</v>
      </c>
      <c r="DJ549">
        <f>DI549</f>
        <v>1339.59</v>
      </c>
      <c r="DK549">
        <v>1</v>
      </c>
      <c r="DL549" t="s">
        <v>3</v>
      </c>
      <c r="DM549">
        <v>0</v>
      </c>
      <c r="DN549" t="s">
        <v>3</v>
      </c>
      <c r="DO549">
        <v>0</v>
      </c>
    </row>
    <row r="550" spans="1:119" x14ac:dyDescent="0.2">
      <c r="A550">
        <f>ROW(Source!A246)</f>
        <v>246</v>
      </c>
      <c r="B550">
        <v>85057682</v>
      </c>
      <c r="C550">
        <v>85061635</v>
      </c>
      <c r="D550">
        <v>83777689</v>
      </c>
      <c r="E550">
        <v>117</v>
      </c>
      <c r="F550">
        <v>1</v>
      </c>
      <c r="G550">
        <v>1</v>
      </c>
      <c r="H550">
        <v>1</v>
      </c>
      <c r="I550" t="s">
        <v>601</v>
      </c>
      <c r="J550" t="s">
        <v>3</v>
      </c>
      <c r="K550" t="s">
        <v>602</v>
      </c>
      <c r="L550">
        <v>1191</v>
      </c>
      <c r="N550">
        <v>1013</v>
      </c>
      <c r="O550" t="s">
        <v>593</v>
      </c>
      <c r="P550" t="s">
        <v>593</v>
      </c>
      <c r="Q550">
        <v>1</v>
      </c>
      <c r="W550">
        <v>0</v>
      </c>
      <c r="X550">
        <v>-1417349443</v>
      </c>
      <c r="Y550">
        <f t="shared" si="193"/>
        <v>0.06</v>
      </c>
      <c r="AA550">
        <v>0</v>
      </c>
      <c r="AB550">
        <v>0</v>
      </c>
      <c r="AC550">
        <v>0</v>
      </c>
      <c r="AD550">
        <v>0</v>
      </c>
      <c r="AE550">
        <v>0</v>
      </c>
      <c r="AF550">
        <v>0</v>
      </c>
      <c r="AG550">
        <v>0</v>
      </c>
      <c r="AH550">
        <v>0</v>
      </c>
      <c r="AI550">
        <v>1</v>
      </c>
      <c r="AJ550">
        <v>1</v>
      </c>
      <c r="AK550">
        <v>1</v>
      </c>
      <c r="AL550">
        <v>1</v>
      </c>
      <c r="AM550">
        <v>-2</v>
      </c>
      <c r="AN550">
        <v>0</v>
      </c>
      <c r="AO550">
        <v>0</v>
      </c>
      <c r="AP550">
        <v>1</v>
      </c>
      <c r="AQ550">
        <v>1</v>
      </c>
      <c r="AR550">
        <v>0</v>
      </c>
      <c r="AS550" t="s">
        <v>3</v>
      </c>
      <c r="AT550">
        <v>0.06</v>
      </c>
      <c r="AU550" t="s">
        <v>3</v>
      </c>
      <c r="AV550">
        <v>2</v>
      </c>
      <c r="AW550">
        <v>2</v>
      </c>
      <c r="AX550">
        <v>85061647</v>
      </c>
      <c r="AY550">
        <v>1</v>
      </c>
      <c r="AZ550">
        <v>0</v>
      </c>
      <c r="BA550">
        <v>550</v>
      </c>
      <c r="BB550">
        <v>1</v>
      </c>
      <c r="BC550">
        <v>0</v>
      </c>
      <c r="BD550">
        <v>0</v>
      </c>
      <c r="BE550">
        <v>0</v>
      </c>
      <c r="BF550">
        <v>0</v>
      </c>
      <c r="BG550">
        <v>0</v>
      </c>
      <c r="BH550">
        <v>0</v>
      </c>
      <c r="BI550">
        <v>0</v>
      </c>
      <c r="BJ550">
        <v>0</v>
      </c>
      <c r="BK550">
        <v>0</v>
      </c>
      <c r="BL550">
        <v>0</v>
      </c>
      <c r="BM550">
        <v>0</v>
      </c>
      <c r="BN550">
        <v>0</v>
      </c>
      <c r="BO550">
        <v>0</v>
      </c>
      <c r="BP550">
        <v>0</v>
      </c>
      <c r="BQ550">
        <v>0</v>
      </c>
      <c r="BR550">
        <v>0</v>
      </c>
      <c r="BS550">
        <v>0</v>
      </c>
      <c r="BT550">
        <v>0</v>
      </c>
      <c r="BU550">
        <v>0</v>
      </c>
      <c r="BV550">
        <v>0</v>
      </c>
      <c r="BW550">
        <v>0</v>
      </c>
      <c r="CV550">
        <v>0</v>
      </c>
      <c r="CW550">
        <v>0</v>
      </c>
      <c r="CX550">
        <f>ROUND(Y550*Source!I246,7)</f>
        <v>5.6639999999999998E-3</v>
      </c>
      <c r="CY550">
        <f>AD550</f>
        <v>0</v>
      </c>
      <c r="CZ550">
        <f>AH550</f>
        <v>0</v>
      </c>
      <c r="DA550">
        <f>AL550</f>
        <v>1</v>
      </c>
      <c r="DB550">
        <f t="shared" si="194"/>
        <v>0</v>
      </c>
      <c r="DC550">
        <f t="shared" si="195"/>
        <v>0</v>
      </c>
      <c r="DD550" t="s">
        <v>3</v>
      </c>
      <c r="DE550" t="s">
        <v>3</v>
      </c>
      <c r="DF550">
        <f t="shared" si="208"/>
        <v>0</v>
      </c>
      <c r="DG550">
        <f t="shared" si="198"/>
        <v>0</v>
      </c>
      <c r="DH550">
        <f t="shared" si="196"/>
        <v>0</v>
      </c>
      <c r="DI550">
        <f t="shared" si="197"/>
        <v>0</v>
      </c>
      <c r="DJ550">
        <f>DI550</f>
        <v>0</v>
      </c>
      <c r="DK550">
        <v>0</v>
      </c>
      <c r="DL550" t="s">
        <v>3</v>
      </c>
      <c r="DM550">
        <v>0</v>
      </c>
      <c r="DN550" t="s">
        <v>3</v>
      </c>
      <c r="DO550">
        <v>0</v>
      </c>
    </row>
    <row r="551" spans="1:119" x14ac:dyDescent="0.2">
      <c r="A551">
        <f>ROW(Source!A246)</f>
        <v>246</v>
      </c>
      <c r="B551">
        <v>85057682</v>
      </c>
      <c r="C551">
        <v>85061635</v>
      </c>
      <c r="D551">
        <v>83784365</v>
      </c>
      <c r="E551">
        <v>1</v>
      </c>
      <c r="F551">
        <v>1</v>
      </c>
      <c r="G551">
        <v>1</v>
      </c>
      <c r="H551">
        <v>2</v>
      </c>
      <c r="I551" t="s">
        <v>792</v>
      </c>
      <c r="J551" t="s">
        <v>793</v>
      </c>
      <c r="K551" t="s">
        <v>794</v>
      </c>
      <c r="L551">
        <v>1368</v>
      </c>
      <c r="N551">
        <v>1011</v>
      </c>
      <c r="O551" t="s">
        <v>606</v>
      </c>
      <c r="P551" t="s">
        <v>606</v>
      </c>
      <c r="Q551">
        <v>1</v>
      </c>
      <c r="W551">
        <v>0</v>
      </c>
      <c r="X551">
        <v>945201097</v>
      </c>
      <c r="Y551">
        <f t="shared" si="193"/>
        <v>0.01</v>
      </c>
      <c r="AA551">
        <v>0</v>
      </c>
      <c r="AB551">
        <v>57.85</v>
      </c>
      <c r="AC551">
        <v>720.91</v>
      </c>
      <c r="AD551">
        <v>0</v>
      </c>
      <c r="AE551">
        <v>0</v>
      </c>
      <c r="AF551">
        <v>37.32</v>
      </c>
      <c r="AG551">
        <v>720.91</v>
      </c>
      <c r="AH551">
        <v>0</v>
      </c>
      <c r="AI551">
        <v>1</v>
      </c>
      <c r="AJ551">
        <v>1.55</v>
      </c>
      <c r="AK551">
        <v>1</v>
      </c>
      <c r="AL551">
        <v>1</v>
      </c>
      <c r="AM551">
        <v>2</v>
      </c>
      <c r="AN551">
        <v>0</v>
      </c>
      <c r="AO551">
        <v>0</v>
      </c>
      <c r="AP551">
        <v>1</v>
      </c>
      <c r="AQ551">
        <v>1</v>
      </c>
      <c r="AR551">
        <v>0</v>
      </c>
      <c r="AS551" t="s">
        <v>3</v>
      </c>
      <c r="AT551">
        <v>0.01</v>
      </c>
      <c r="AU551" t="s">
        <v>3</v>
      </c>
      <c r="AV551">
        <v>1</v>
      </c>
      <c r="AW551">
        <v>2</v>
      </c>
      <c r="AX551">
        <v>85061648</v>
      </c>
      <c r="AY551">
        <v>1</v>
      </c>
      <c r="AZ551">
        <v>0</v>
      </c>
      <c r="BA551">
        <v>551</v>
      </c>
      <c r="BB551">
        <v>1</v>
      </c>
      <c r="BC551">
        <v>0</v>
      </c>
      <c r="BD551">
        <v>0</v>
      </c>
      <c r="BE551">
        <v>0</v>
      </c>
      <c r="BF551">
        <v>0</v>
      </c>
      <c r="BG551">
        <v>0</v>
      </c>
      <c r="BH551">
        <v>0</v>
      </c>
      <c r="BI551">
        <v>0</v>
      </c>
      <c r="BJ551">
        <v>0</v>
      </c>
      <c r="BK551">
        <v>0.37320000000000003</v>
      </c>
      <c r="BL551">
        <v>7.2090999999999994</v>
      </c>
      <c r="BM551">
        <v>0</v>
      </c>
      <c r="BN551">
        <v>0</v>
      </c>
      <c r="BO551">
        <v>0.01</v>
      </c>
      <c r="BP551">
        <v>1</v>
      </c>
      <c r="BQ551">
        <v>0</v>
      </c>
      <c r="BR551">
        <v>0.37320000000000003</v>
      </c>
      <c r="BS551">
        <v>7.2090999999999994</v>
      </c>
      <c r="BT551">
        <v>0</v>
      </c>
      <c r="BU551">
        <v>0</v>
      </c>
      <c r="BV551">
        <v>0.01</v>
      </c>
      <c r="BW551">
        <v>1</v>
      </c>
      <c r="CV551">
        <v>0</v>
      </c>
      <c r="CW551">
        <f>ROUND(Y551*Source!I246*DO551,7)</f>
        <v>9.4399999999999996E-4</v>
      </c>
      <c r="CX551">
        <f>ROUND(Y551*Source!I246,7)</f>
        <v>9.4399999999999996E-4</v>
      </c>
      <c r="CY551">
        <f>AB551</f>
        <v>57.85</v>
      </c>
      <c r="CZ551">
        <f>AF551</f>
        <v>37.32</v>
      </c>
      <c r="DA551">
        <f>AJ551</f>
        <v>1.55</v>
      </c>
      <c r="DB551">
        <f t="shared" si="194"/>
        <v>0.37</v>
      </c>
      <c r="DC551">
        <f t="shared" si="195"/>
        <v>7.21</v>
      </c>
      <c r="DD551" t="s">
        <v>3</v>
      </c>
      <c r="DE551" t="s">
        <v>3</v>
      </c>
      <c r="DF551">
        <f t="shared" si="208"/>
        <v>0</v>
      </c>
      <c r="DG551">
        <f>ROUND(ROUND(AF551*AJ551,2)*CX551,2)</f>
        <v>0.05</v>
      </c>
      <c r="DH551">
        <f t="shared" si="196"/>
        <v>0.68</v>
      </c>
      <c r="DI551">
        <f t="shared" si="197"/>
        <v>0</v>
      </c>
      <c r="DJ551">
        <f>DG551+DH551</f>
        <v>0.73000000000000009</v>
      </c>
      <c r="DK551">
        <v>0</v>
      </c>
      <c r="DL551" t="s">
        <v>795</v>
      </c>
      <c r="DM551">
        <v>3</v>
      </c>
      <c r="DN551" t="s">
        <v>593</v>
      </c>
      <c r="DO551">
        <v>1</v>
      </c>
    </row>
    <row r="552" spans="1:119" x14ac:dyDescent="0.2">
      <c r="A552">
        <f>ROW(Source!A246)</f>
        <v>246</v>
      </c>
      <c r="B552">
        <v>85057682</v>
      </c>
      <c r="C552">
        <v>85061635</v>
      </c>
      <c r="D552">
        <v>83785072</v>
      </c>
      <c r="E552">
        <v>1</v>
      </c>
      <c r="F552">
        <v>1</v>
      </c>
      <c r="G552">
        <v>1</v>
      </c>
      <c r="H552">
        <v>2</v>
      </c>
      <c r="I552" t="s">
        <v>634</v>
      </c>
      <c r="J552" t="s">
        <v>635</v>
      </c>
      <c r="K552" t="s">
        <v>636</v>
      </c>
      <c r="L552">
        <v>1368</v>
      </c>
      <c r="N552">
        <v>1011</v>
      </c>
      <c r="O552" t="s">
        <v>606</v>
      </c>
      <c r="P552" t="s">
        <v>606</v>
      </c>
      <c r="Q552">
        <v>1</v>
      </c>
      <c r="W552">
        <v>0</v>
      </c>
      <c r="X552">
        <v>-849950259</v>
      </c>
      <c r="Y552">
        <f t="shared" si="193"/>
        <v>0.05</v>
      </c>
      <c r="AA552">
        <v>0</v>
      </c>
      <c r="AB552">
        <v>641.70000000000005</v>
      </c>
      <c r="AC552">
        <v>811.79</v>
      </c>
      <c r="AD552">
        <v>0</v>
      </c>
      <c r="AE552">
        <v>0</v>
      </c>
      <c r="AF552">
        <v>641.70000000000005</v>
      </c>
      <c r="AG552">
        <v>811.79</v>
      </c>
      <c r="AH552">
        <v>0</v>
      </c>
      <c r="AI552">
        <v>1</v>
      </c>
      <c r="AJ552">
        <v>1</v>
      </c>
      <c r="AK552">
        <v>1</v>
      </c>
      <c r="AL552">
        <v>1</v>
      </c>
      <c r="AM552">
        <v>-2</v>
      </c>
      <c r="AN552">
        <v>0</v>
      </c>
      <c r="AO552">
        <v>0</v>
      </c>
      <c r="AP552">
        <v>1</v>
      </c>
      <c r="AQ552">
        <v>1</v>
      </c>
      <c r="AR552">
        <v>0</v>
      </c>
      <c r="AS552" t="s">
        <v>3</v>
      </c>
      <c r="AT552">
        <v>0.05</v>
      </c>
      <c r="AU552" t="s">
        <v>3</v>
      </c>
      <c r="AV552">
        <v>1</v>
      </c>
      <c r="AW552">
        <v>2</v>
      </c>
      <c r="AX552">
        <v>85061649</v>
      </c>
      <c r="AY552">
        <v>1</v>
      </c>
      <c r="AZ552">
        <v>0</v>
      </c>
      <c r="BA552">
        <v>552</v>
      </c>
      <c r="BB552">
        <v>1</v>
      </c>
      <c r="BC552">
        <v>0</v>
      </c>
      <c r="BD552">
        <v>0</v>
      </c>
      <c r="BE552">
        <v>0</v>
      </c>
      <c r="BF552">
        <v>0</v>
      </c>
      <c r="BG552">
        <v>0</v>
      </c>
      <c r="BH552">
        <v>0</v>
      </c>
      <c r="BI552">
        <v>0</v>
      </c>
      <c r="BJ552">
        <v>0</v>
      </c>
      <c r="BK552">
        <v>32.085000000000001</v>
      </c>
      <c r="BL552">
        <v>40.589500000000001</v>
      </c>
      <c r="BM552">
        <v>0</v>
      </c>
      <c r="BN552">
        <v>0</v>
      </c>
      <c r="BO552">
        <v>0.05</v>
      </c>
      <c r="BP552">
        <v>1</v>
      </c>
      <c r="BQ552">
        <v>0</v>
      </c>
      <c r="BR552">
        <v>32.085000000000001</v>
      </c>
      <c r="BS552">
        <v>40.589500000000001</v>
      </c>
      <c r="BT552">
        <v>0</v>
      </c>
      <c r="BU552">
        <v>0</v>
      </c>
      <c r="BV552">
        <v>0.05</v>
      </c>
      <c r="BW552">
        <v>1</v>
      </c>
      <c r="CV552">
        <v>0</v>
      </c>
      <c r="CW552">
        <f>ROUND(Y552*Source!I246*DO552,7)</f>
        <v>4.7200000000000002E-3</v>
      </c>
      <c r="CX552">
        <f>ROUND(Y552*Source!I246,7)</f>
        <v>4.7200000000000002E-3</v>
      </c>
      <c r="CY552">
        <f>AB552</f>
        <v>641.70000000000005</v>
      </c>
      <c r="CZ552">
        <f>AF552</f>
        <v>641.70000000000005</v>
      </c>
      <c r="DA552">
        <f>AJ552</f>
        <v>1</v>
      </c>
      <c r="DB552">
        <f t="shared" si="194"/>
        <v>32.090000000000003</v>
      </c>
      <c r="DC552">
        <f t="shared" si="195"/>
        <v>40.590000000000003</v>
      </c>
      <c r="DD552" t="s">
        <v>3</v>
      </c>
      <c r="DE552" t="s">
        <v>3</v>
      </c>
      <c r="DF552">
        <f t="shared" si="208"/>
        <v>0</v>
      </c>
      <c r="DG552">
        <f t="shared" ref="DG552:DG560" si="209">ROUND(ROUND(AF552,2)*CX552,2)</f>
        <v>3.03</v>
      </c>
      <c r="DH552">
        <f t="shared" si="196"/>
        <v>3.83</v>
      </c>
      <c r="DI552">
        <f t="shared" si="197"/>
        <v>0</v>
      </c>
      <c r="DJ552">
        <f>DG552+DH552</f>
        <v>6.8599999999999994</v>
      </c>
      <c r="DK552">
        <v>1</v>
      </c>
      <c r="DL552" t="s">
        <v>630</v>
      </c>
      <c r="DM552">
        <v>4</v>
      </c>
      <c r="DN552" t="s">
        <v>593</v>
      </c>
      <c r="DO552">
        <v>1</v>
      </c>
    </row>
    <row r="553" spans="1:119" x14ac:dyDescent="0.2">
      <c r="A553">
        <f>ROW(Source!A246)</f>
        <v>246</v>
      </c>
      <c r="B553">
        <v>85057682</v>
      </c>
      <c r="C553">
        <v>85061635</v>
      </c>
      <c r="D553">
        <v>83852432</v>
      </c>
      <c r="E553">
        <v>1</v>
      </c>
      <c r="F553">
        <v>1</v>
      </c>
      <c r="G553">
        <v>1</v>
      </c>
      <c r="H553">
        <v>3</v>
      </c>
      <c r="I553" t="s">
        <v>796</v>
      </c>
      <c r="J553" t="s">
        <v>797</v>
      </c>
      <c r="K553" t="s">
        <v>798</v>
      </c>
      <c r="L553">
        <v>1346</v>
      </c>
      <c r="N553">
        <v>1009</v>
      </c>
      <c r="O553" t="s">
        <v>86</v>
      </c>
      <c r="P553" t="s">
        <v>86</v>
      </c>
      <c r="Q553">
        <v>1</v>
      </c>
      <c r="W553">
        <v>0</v>
      </c>
      <c r="X553">
        <v>-2122839911</v>
      </c>
      <c r="Y553">
        <f t="shared" si="193"/>
        <v>0.24</v>
      </c>
      <c r="AA553">
        <v>3310.06</v>
      </c>
      <c r="AB553">
        <v>0</v>
      </c>
      <c r="AC553">
        <v>0</v>
      </c>
      <c r="AD553">
        <v>0</v>
      </c>
      <c r="AE553">
        <v>2507.62</v>
      </c>
      <c r="AF553">
        <v>0</v>
      </c>
      <c r="AG553">
        <v>0</v>
      </c>
      <c r="AH553">
        <v>0</v>
      </c>
      <c r="AI553">
        <v>1.32</v>
      </c>
      <c r="AJ553">
        <v>1</v>
      </c>
      <c r="AK553">
        <v>1</v>
      </c>
      <c r="AL553">
        <v>1</v>
      </c>
      <c r="AM553">
        <v>2</v>
      </c>
      <c r="AN553">
        <v>0</v>
      </c>
      <c r="AO553">
        <v>0</v>
      </c>
      <c r="AP553">
        <v>1</v>
      </c>
      <c r="AQ553">
        <v>1</v>
      </c>
      <c r="AR553">
        <v>0</v>
      </c>
      <c r="AS553" t="s">
        <v>3</v>
      </c>
      <c r="AT553">
        <v>0.24</v>
      </c>
      <c r="AU553" t="s">
        <v>3</v>
      </c>
      <c r="AV553">
        <v>0</v>
      </c>
      <c r="AW553">
        <v>2</v>
      </c>
      <c r="AX553">
        <v>85061650</v>
      </c>
      <c r="AY553">
        <v>1</v>
      </c>
      <c r="AZ553">
        <v>0</v>
      </c>
      <c r="BA553">
        <v>553</v>
      </c>
      <c r="BB553">
        <v>1</v>
      </c>
      <c r="BC553">
        <v>0</v>
      </c>
      <c r="BD553">
        <v>0</v>
      </c>
      <c r="BE553">
        <v>0</v>
      </c>
      <c r="BF553">
        <v>0</v>
      </c>
      <c r="BG553">
        <v>0</v>
      </c>
      <c r="BH553">
        <v>0</v>
      </c>
      <c r="BI553">
        <v>0</v>
      </c>
      <c r="BJ553">
        <v>601.8288</v>
      </c>
      <c r="BK553">
        <v>0</v>
      </c>
      <c r="BL553">
        <v>0</v>
      </c>
      <c r="BM553">
        <v>0</v>
      </c>
      <c r="BN553">
        <v>0</v>
      </c>
      <c r="BO553">
        <v>0</v>
      </c>
      <c r="BP553">
        <v>1</v>
      </c>
      <c r="BQ553">
        <v>601.8288</v>
      </c>
      <c r="BR553">
        <v>0</v>
      </c>
      <c r="BS553">
        <v>0</v>
      </c>
      <c r="BT553">
        <v>0</v>
      </c>
      <c r="BU553">
        <v>0</v>
      </c>
      <c r="BV553">
        <v>0</v>
      </c>
      <c r="BW553">
        <v>1</v>
      </c>
      <c r="CV553">
        <v>0</v>
      </c>
      <c r="CW553">
        <v>0</v>
      </c>
      <c r="CX553">
        <f>ROUND(Y553*Source!I246,7)</f>
        <v>2.2655999999999999E-2</v>
      </c>
      <c r="CY553">
        <f t="shared" ref="CY553:CY558" si="210">AA553</f>
        <v>3310.06</v>
      </c>
      <c r="CZ553">
        <f t="shared" ref="CZ553:CZ558" si="211">AE553</f>
        <v>2507.62</v>
      </c>
      <c r="DA553">
        <f t="shared" ref="DA553:DA558" si="212">AI553</f>
        <v>1.32</v>
      </c>
      <c r="DB553">
        <f t="shared" si="194"/>
        <v>601.83000000000004</v>
      </c>
      <c r="DC553">
        <f t="shared" si="195"/>
        <v>0</v>
      </c>
      <c r="DD553" t="s">
        <v>3</v>
      </c>
      <c r="DE553" t="s">
        <v>3</v>
      </c>
      <c r="DF553">
        <f>ROUND(ROUND(AE553*AI553,2)*CX553,2)</f>
        <v>74.989999999999995</v>
      </c>
      <c r="DG553">
        <f t="shared" si="209"/>
        <v>0</v>
      </c>
      <c r="DH553">
        <f t="shared" si="196"/>
        <v>0</v>
      </c>
      <c r="DI553">
        <f t="shared" si="197"/>
        <v>0</v>
      </c>
      <c r="DJ553">
        <f t="shared" ref="DJ553:DJ558" si="213">DF553</f>
        <v>74.989999999999995</v>
      </c>
      <c r="DK553">
        <v>0</v>
      </c>
      <c r="DL553" t="s">
        <v>3</v>
      </c>
      <c r="DM553">
        <v>0</v>
      </c>
      <c r="DN553" t="s">
        <v>3</v>
      </c>
      <c r="DO553">
        <v>0</v>
      </c>
    </row>
    <row r="554" spans="1:119" x14ac:dyDescent="0.2">
      <c r="A554">
        <f>ROW(Source!A246)</f>
        <v>246</v>
      </c>
      <c r="B554">
        <v>85057682</v>
      </c>
      <c r="C554">
        <v>85061635</v>
      </c>
      <c r="D554">
        <v>83854120</v>
      </c>
      <c r="E554">
        <v>1</v>
      </c>
      <c r="F554">
        <v>1</v>
      </c>
      <c r="G554">
        <v>1</v>
      </c>
      <c r="H554">
        <v>3</v>
      </c>
      <c r="I554" t="s">
        <v>799</v>
      </c>
      <c r="J554" t="s">
        <v>800</v>
      </c>
      <c r="K554" t="s">
        <v>801</v>
      </c>
      <c r="L554">
        <v>1327</v>
      </c>
      <c r="N554">
        <v>1005</v>
      </c>
      <c r="O554" t="s">
        <v>802</v>
      </c>
      <c r="P554" t="s">
        <v>802</v>
      </c>
      <c r="Q554">
        <v>1</v>
      </c>
      <c r="W554">
        <v>0</v>
      </c>
      <c r="X554">
        <v>10451617</v>
      </c>
      <c r="Y554">
        <f t="shared" si="193"/>
        <v>0.8</v>
      </c>
      <c r="AA554">
        <v>701.5</v>
      </c>
      <c r="AB554">
        <v>0</v>
      </c>
      <c r="AC554">
        <v>0</v>
      </c>
      <c r="AD554">
        <v>0</v>
      </c>
      <c r="AE554">
        <v>531.44000000000005</v>
      </c>
      <c r="AF554">
        <v>0</v>
      </c>
      <c r="AG554">
        <v>0</v>
      </c>
      <c r="AH554">
        <v>0</v>
      </c>
      <c r="AI554">
        <v>1.32</v>
      </c>
      <c r="AJ554">
        <v>1</v>
      </c>
      <c r="AK554">
        <v>1</v>
      </c>
      <c r="AL554">
        <v>1</v>
      </c>
      <c r="AM554">
        <v>2</v>
      </c>
      <c r="AN554">
        <v>0</v>
      </c>
      <c r="AO554">
        <v>0</v>
      </c>
      <c r="AP554">
        <v>1</v>
      </c>
      <c r="AQ554">
        <v>1</v>
      </c>
      <c r="AR554">
        <v>0</v>
      </c>
      <c r="AS554" t="s">
        <v>3</v>
      </c>
      <c r="AT554">
        <v>0.8</v>
      </c>
      <c r="AU554" t="s">
        <v>3</v>
      </c>
      <c r="AV554">
        <v>0</v>
      </c>
      <c r="AW554">
        <v>2</v>
      </c>
      <c r="AX554">
        <v>85061651</v>
      </c>
      <c r="AY554">
        <v>1</v>
      </c>
      <c r="AZ554">
        <v>0</v>
      </c>
      <c r="BA554">
        <v>554</v>
      </c>
      <c r="BB554">
        <v>1</v>
      </c>
      <c r="BC554">
        <v>0</v>
      </c>
      <c r="BD554">
        <v>0</v>
      </c>
      <c r="BE554">
        <v>0</v>
      </c>
      <c r="BF554">
        <v>0</v>
      </c>
      <c r="BG554">
        <v>0</v>
      </c>
      <c r="BH554">
        <v>0</v>
      </c>
      <c r="BI554">
        <v>0</v>
      </c>
      <c r="BJ554">
        <v>425.15200000000004</v>
      </c>
      <c r="BK554">
        <v>0</v>
      </c>
      <c r="BL554">
        <v>0</v>
      </c>
      <c r="BM554">
        <v>0</v>
      </c>
      <c r="BN554">
        <v>0</v>
      </c>
      <c r="BO554">
        <v>0</v>
      </c>
      <c r="BP554">
        <v>1</v>
      </c>
      <c r="BQ554">
        <v>425.15200000000004</v>
      </c>
      <c r="BR554">
        <v>0</v>
      </c>
      <c r="BS554">
        <v>0</v>
      </c>
      <c r="BT554">
        <v>0</v>
      </c>
      <c r="BU554">
        <v>0</v>
      </c>
      <c r="BV554">
        <v>0</v>
      </c>
      <c r="BW554">
        <v>1</v>
      </c>
      <c r="CV554">
        <v>0</v>
      </c>
      <c r="CW554">
        <v>0</v>
      </c>
      <c r="CX554">
        <f>ROUND(Y554*Source!I246,7)</f>
        <v>7.5520000000000004E-2</v>
      </c>
      <c r="CY554">
        <f t="shared" si="210"/>
        <v>701.5</v>
      </c>
      <c r="CZ554">
        <f t="shared" si="211"/>
        <v>531.44000000000005</v>
      </c>
      <c r="DA554">
        <f t="shared" si="212"/>
        <v>1.32</v>
      </c>
      <c r="DB554">
        <f t="shared" si="194"/>
        <v>425.15</v>
      </c>
      <c r="DC554">
        <f t="shared" si="195"/>
        <v>0</v>
      </c>
      <c r="DD554" t="s">
        <v>3</v>
      </c>
      <c r="DE554" t="s">
        <v>3</v>
      </c>
      <c r="DF554">
        <f>ROUND(ROUND(AE554*AI554,2)*CX554,2)</f>
        <v>52.98</v>
      </c>
      <c r="DG554">
        <f t="shared" si="209"/>
        <v>0</v>
      </c>
      <c r="DH554">
        <f t="shared" si="196"/>
        <v>0</v>
      </c>
      <c r="DI554">
        <f t="shared" si="197"/>
        <v>0</v>
      </c>
      <c r="DJ554">
        <f t="shared" si="213"/>
        <v>52.98</v>
      </c>
      <c r="DK554">
        <v>0</v>
      </c>
      <c r="DL554" t="s">
        <v>3</v>
      </c>
      <c r="DM554">
        <v>0</v>
      </c>
      <c r="DN554" t="s">
        <v>3</v>
      </c>
      <c r="DO554">
        <v>0</v>
      </c>
    </row>
    <row r="555" spans="1:119" x14ac:dyDescent="0.2">
      <c r="A555">
        <f>ROW(Source!A246)</f>
        <v>246</v>
      </c>
      <c r="B555">
        <v>85057682</v>
      </c>
      <c r="C555">
        <v>85061635</v>
      </c>
      <c r="D555">
        <v>83854484</v>
      </c>
      <c r="E555">
        <v>1</v>
      </c>
      <c r="F555">
        <v>1</v>
      </c>
      <c r="G555">
        <v>1</v>
      </c>
      <c r="H555">
        <v>3</v>
      </c>
      <c r="I555" t="s">
        <v>643</v>
      </c>
      <c r="J555" t="s">
        <v>644</v>
      </c>
      <c r="K555" t="s">
        <v>645</v>
      </c>
      <c r="L555">
        <v>1346</v>
      </c>
      <c r="N555">
        <v>1009</v>
      </c>
      <c r="O555" t="s">
        <v>86</v>
      </c>
      <c r="P555" t="s">
        <v>86</v>
      </c>
      <c r="Q555">
        <v>1</v>
      </c>
      <c r="W555">
        <v>0</v>
      </c>
      <c r="X555">
        <v>-373327139</v>
      </c>
      <c r="Y555">
        <f t="shared" si="193"/>
        <v>0.21</v>
      </c>
      <c r="AA555">
        <v>86.41</v>
      </c>
      <c r="AB555">
        <v>0</v>
      </c>
      <c r="AC555">
        <v>0</v>
      </c>
      <c r="AD555">
        <v>0</v>
      </c>
      <c r="AE555">
        <v>56.11</v>
      </c>
      <c r="AF555">
        <v>0</v>
      </c>
      <c r="AG555">
        <v>0</v>
      </c>
      <c r="AH555">
        <v>0</v>
      </c>
      <c r="AI555">
        <v>1.54</v>
      </c>
      <c r="AJ555">
        <v>1</v>
      </c>
      <c r="AK555">
        <v>1</v>
      </c>
      <c r="AL555">
        <v>1</v>
      </c>
      <c r="AM555">
        <v>2</v>
      </c>
      <c r="AN555">
        <v>0</v>
      </c>
      <c r="AO555">
        <v>0</v>
      </c>
      <c r="AP555">
        <v>1</v>
      </c>
      <c r="AQ555">
        <v>1</v>
      </c>
      <c r="AR555">
        <v>0</v>
      </c>
      <c r="AS555" t="s">
        <v>3</v>
      </c>
      <c r="AT555">
        <v>0.21</v>
      </c>
      <c r="AU555" t="s">
        <v>3</v>
      </c>
      <c r="AV555">
        <v>0</v>
      </c>
      <c r="AW555">
        <v>2</v>
      </c>
      <c r="AX555">
        <v>85061652</v>
      </c>
      <c r="AY555">
        <v>1</v>
      </c>
      <c r="AZ555">
        <v>0</v>
      </c>
      <c r="BA555">
        <v>555</v>
      </c>
      <c r="BB555">
        <v>1</v>
      </c>
      <c r="BC555">
        <v>0</v>
      </c>
      <c r="BD555">
        <v>0</v>
      </c>
      <c r="BE555">
        <v>0</v>
      </c>
      <c r="BF555">
        <v>0</v>
      </c>
      <c r="BG555">
        <v>0</v>
      </c>
      <c r="BH555">
        <v>0</v>
      </c>
      <c r="BI555">
        <v>0</v>
      </c>
      <c r="BJ555">
        <v>11.783099999999999</v>
      </c>
      <c r="BK555">
        <v>0</v>
      </c>
      <c r="BL555">
        <v>0</v>
      </c>
      <c r="BM555">
        <v>0</v>
      </c>
      <c r="BN555">
        <v>0</v>
      </c>
      <c r="BO555">
        <v>0</v>
      </c>
      <c r="BP555">
        <v>1</v>
      </c>
      <c r="BQ555">
        <v>11.783099999999999</v>
      </c>
      <c r="BR555">
        <v>0</v>
      </c>
      <c r="BS555">
        <v>0</v>
      </c>
      <c r="BT555">
        <v>0</v>
      </c>
      <c r="BU555">
        <v>0</v>
      </c>
      <c r="BV555">
        <v>0</v>
      </c>
      <c r="BW555">
        <v>1</v>
      </c>
      <c r="CV555">
        <v>0</v>
      </c>
      <c r="CW555">
        <v>0</v>
      </c>
      <c r="CX555">
        <f>ROUND(Y555*Source!I246,7)</f>
        <v>1.9824000000000001E-2</v>
      </c>
      <c r="CY555">
        <f t="shared" si="210"/>
        <v>86.41</v>
      </c>
      <c r="CZ555">
        <f t="shared" si="211"/>
        <v>56.11</v>
      </c>
      <c r="DA555">
        <f t="shared" si="212"/>
        <v>1.54</v>
      </c>
      <c r="DB555">
        <f t="shared" si="194"/>
        <v>11.78</v>
      </c>
      <c r="DC555">
        <f t="shared" si="195"/>
        <v>0</v>
      </c>
      <c r="DD555" t="s">
        <v>3</v>
      </c>
      <c r="DE555" t="s">
        <v>3</v>
      </c>
      <c r="DF555">
        <f>ROUND(ROUND(AE555*AI555,2)*CX555,2)</f>
        <v>1.71</v>
      </c>
      <c r="DG555">
        <f t="shared" si="209"/>
        <v>0</v>
      </c>
      <c r="DH555">
        <f t="shared" si="196"/>
        <v>0</v>
      </c>
      <c r="DI555">
        <f t="shared" si="197"/>
        <v>0</v>
      </c>
      <c r="DJ555">
        <f t="shared" si="213"/>
        <v>1.71</v>
      </c>
      <c r="DK555">
        <v>0</v>
      </c>
      <c r="DL555" t="s">
        <v>3</v>
      </c>
      <c r="DM555">
        <v>0</v>
      </c>
      <c r="DN555" t="s">
        <v>3</v>
      </c>
      <c r="DO555">
        <v>0</v>
      </c>
    </row>
    <row r="556" spans="1:119" x14ac:dyDescent="0.2">
      <c r="A556">
        <f>ROW(Source!A246)</f>
        <v>246</v>
      </c>
      <c r="B556">
        <v>85057682</v>
      </c>
      <c r="C556">
        <v>85061635</v>
      </c>
      <c r="D556">
        <v>83781429</v>
      </c>
      <c r="E556">
        <v>117</v>
      </c>
      <c r="F556">
        <v>1</v>
      </c>
      <c r="G556">
        <v>1</v>
      </c>
      <c r="H556">
        <v>3</v>
      </c>
      <c r="I556" t="s">
        <v>238</v>
      </c>
      <c r="J556" t="s">
        <v>3</v>
      </c>
      <c r="K556" t="s">
        <v>239</v>
      </c>
      <c r="L556">
        <v>1346</v>
      </c>
      <c r="N556">
        <v>1009</v>
      </c>
      <c r="O556" t="s">
        <v>86</v>
      </c>
      <c r="P556" t="s">
        <v>86</v>
      </c>
      <c r="Q556">
        <v>1</v>
      </c>
      <c r="W556">
        <v>0</v>
      </c>
      <c r="X556">
        <v>-438754628</v>
      </c>
      <c r="Y556">
        <f t="shared" si="193"/>
        <v>26.7</v>
      </c>
      <c r="AA556">
        <v>0</v>
      </c>
      <c r="AB556">
        <v>0</v>
      </c>
      <c r="AC556">
        <v>0</v>
      </c>
      <c r="AD556">
        <v>0</v>
      </c>
      <c r="AE556">
        <v>0</v>
      </c>
      <c r="AF556">
        <v>0</v>
      </c>
      <c r="AG556">
        <v>0</v>
      </c>
      <c r="AH556">
        <v>0</v>
      </c>
      <c r="AI556">
        <v>1</v>
      </c>
      <c r="AJ556">
        <v>1</v>
      </c>
      <c r="AK556">
        <v>1</v>
      </c>
      <c r="AL556">
        <v>1</v>
      </c>
      <c r="AM556">
        <v>0</v>
      </c>
      <c r="AN556">
        <v>0</v>
      </c>
      <c r="AO556">
        <v>0</v>
      </c>
      <c r="AP556">
        <v>1</v>
      </c>
      <c r="AQ556">
        <v>0</v>
      </c>
      <c r="AR556">
        <v>0</v>
      </c>
      <c r="AS556" t="s">
        <v>3</v>
      </c>
      <c r="AT556">
        <v>26.7</v>
      </c>
      <c r="AU556" t="s">
        <v>3</v>
      </c>
      <c r="AV556">
        <v>0</v>
      </c>
      <c r="AW556">
        <v>2</v>
      </c>
      <c r="AX556">
        <v>85061653</v>
      </c>
      <c r="AY556">
        <v>1</v>
      </c>
      <c r="AZ556">
        <v>0</v>
      </c>
      <c r="BA556">
        <v>556</v>
      </c>
      <c r="BB556">
        <v>0</v>
      </c>
      <c r="BC556">
        <v>0</v>
      </c>
      <c r="BD556">
        <v>0</v>
      </c>
      <c r="BE556">
        <v>0</v>
      </c>
      <c r="BF556">
        <v>0</v>
      </c>
      <c r="BG556">
        <v>0</v>
      </c>
      <c r="BH556">
        <v>0</v>
      </c>
      <c r="BI556">
        <v>0</v>
      </c>
      <c r="BJ556">
        <v>0</v>
      </c>
      <c r="BK556">
        <v>0</v>
      </c>
      <c r="BL556">
        <v>0</v>
      </c>
      <c r="BM556">
        <v>0</v>
      </c>
      <c r="BN556">
        <v>0</v>
      </c>
      <c r="BO556">
        <v>0</v>
      </c>
      <c r="BP556">
        <v>0</v>
      </c>
      <c r="BQ556">
        <v>0</v>
      </c>
      <c r="BR556">
        <v>0</v>
      </c>
      <c r="BS556">
        <v>0</v>
      </c>
      <c r="BT556">
        <v>0</v>
      </c>
      <c r="BU556">
        <v>0</v>
      </c>
      <c r="BV556">
        <v>0</v>
      </c>
      <c r="BW556">
        <v>0</v>
      </c>
      <c r="CV556">
        <v>0</v>
      </c>
      <c r="CW556">
        <v>0</v>
      </c>
      <c r="CX556">
        <f>ROUND(Y556*Source!I246,7)</f>
        <v>2.5204800000000001</v>
      </c>
      <c r="CY556">
        <f t="shared" si="210"/>
        <v>0</v>
      </c>
      <c r="CZ556">
        <f t="shared" si="211"/>
        <v>0</v>
      </c>
      <c r="DA556">
        <f t="shared" si="212"/>
        <v>1</v>
      </c>
      <c r="DB556">
        <f t="shared" si="194"/>
        <v>0</v>
      </c>
      <c r="DC556">
        <f t="shared" si="195"/>
        <v>0</v>
      </c>
      <c r="DD556" t="s">
        <v>3</v>
      </c>
      <c r="DE556" t="s">
        <v>3</v>
      </c>
      <c r="DF556">
        <f>ROUND(ROUND(AE556,2)*CX556,2)</f>
        <v>0</v>
      </c>
      <c r="DG556">
        <f t="shared" si="209"/>
        <v>0</v>
      </c>
      <c r="DH556">
        <f t="shared" si="196"/>
        <v>0</v>
      </c>
      <c r="DI556">
        <f t="shared" si="197"/>
        <v>0</v>
      </c>
      <c r="DJ556">
        <f t="shared" si="213"/>
        <v>0</v>
      </c>
      <c r="DK556">
        <v>0</v>
      </c>
      <c r="DL556" t="s">
        <v>3</v>
      </c>
      <c r="DM556">
        <v>0</v>
      </c>
      <c r="DN556" t="s">
        <v>3</v>
      </c>
      <c r="DO556">
        <v>0</v>
      </c>
    </row>
    <row r="557" spans="1:119" x14ac:dyDescent="0.2">
      <c r="A557">
        <f>ROW(Source!A246)</f>
        <v>246</v>
      </c>
      <c r="B557">
        <v>85057682</v>
      </c>
      <c r="C557">
        <v>85061635</v>
      </c>
      <c r="D557">
        <v>83781533</v>
      </c>
      <c r="E557">
        <v>117</v>
      </c>
      <c r="F557">
        <v>1</v>
      </c>
      <c r="G557">
        <v>1</v>
      </c>
      <c r="H557">
        <v>3</v>
      </c>
      <c r="I557" t="s">
        <v>241</v>
      </c>
      <c r="J557" t="s">
        <v>3</v>
      </c>
      <c r="K557" t="s">
        <v>242</v>
      </c>
      <c r="L557">
        <v>1348</v>
      </c>
      <c r="N557">
        <v>1009</v>
      </c>
      <c r="O557" t="s">
        <v>94</v>
      </c>
      <c r="P557" t="s">
        <v>94</v>
      </c>
      <c r="Q557">
        <v>1000</v>
      </c>
      <c r="W557">
        <v>0</v>
      </c>
      <c r="X557">
        <v>-827349247</v>
      </c>
      <c r="Y557">
        <f t="shared" si="193"/>
        <v>1.03E-2</v>
      </c>
      <c r="AA557">
        <v>0</v>
      </c>
      <c r="AB557">
        <v>0</v>
      </c>
      <c r="AC557">
        <v>0</v>
      </c>
      <c r="AD557">
        <v>0</v>
      </c>
      <c r="AE557">
        <v>0</v>
      </c>
      <c r="AF557">
        <v>0</v>
      </c>
      <c r="AG557">
        <v>0</v>
      </c>
      <c r="AH557">
        <v>0</v>
      </c>
      <c r="AI557">
        <v>1</v>
      </c>
      <c r="AJ557">
        <v>1</v>
      </c>
      <c r="AK557">
        <v>1</v>
      </c>
      <c r="AL557">
        <v>1</v>
      </c>
      <c r="AM557">
        <v>0</v>
      </c>
      <c r="AN557">
        <v>0</v>
      </c>
      <c r="AO557">
        <v>0</v>
      </c>
      <c r="AP557">
        <v>1</v>
      </c>
      <c r="AQ557">
        <v>0</v>
      </c>
      <c r="AR557">
        <v>0</v>
      </c>
      <c r="AS557" t="s">
        <v>3</v>
      </c>
      <c r="AT557">
        <v>1.03E-2</v>
      </c>
      <c r="AU557" t="s">
        <v>3</v>
      </c>
      <c r="AV557">
        <v>0</v>
      </c>
      <c r="AW557">
        <v>2</v>
      </c>
      <c r="AX557">
        <v>85061654</v>
      </c>
      <c r="AY557">
        <v>1</v>
      </c>
      <c r="AZ557">
        <v>0</v>
      </c>
      <c r="BA557">
        <v>557</v>
      </c>
      <c r="BB557">
        <v>0</v>
      </c>
      <c r="BC557">
        <v>0</v>
      </c>
      <c r="BD557">
        <v>0</v>
      </c>
      <c r="BE557">
        <v>0</v>
      </c>
      <c r="BF557">
        <v>0</v>
      </c>
      <c r="BG557">
        <v>0</v>
      </c>
      <c r="BH557">
        <v>0</v>
      </c>
      <c r="BI557">
        <v>0</v>
      </c>
      <c r="BJ557">
        <v>0</v>
      </c>
      <c r="BK557">
        <v>0</v>
      </c>
      <c r="BL557">
        <v>0</v>
      </c>
      <c r="BM557">
        <v>0</v>
      </c>
      <c r="BN557">
        <v>0</v>
      </c>
      <c r="BO557">
        <v>0</v>
      </c>
      <c r="BP557">
        <v>0</v>
      </c>
      <c r="BQ557">
        <v>0</v>
      </c>
      <c r="BR557">
        <v>0</v>
      </c>
      <c r="BS557">
        <v>0</v>
      </c>
      <c r="BT557">
        <v>0</v>
      </c>
      <c r="BU557">
        <v>0</v>
      </c>
      <c r="BV557">
        <v>0</v>
      </c>
      <c r="BW557">
        <v>0</v>
      </c>
      <c r="CV557">
        <v>0</v>
      </c>
      <c r="CW557">
        <v>0</v>
      </c>
      <c r="CX557">
        <f>ROUND(Y557*Source!I246,7)</f>
        <v>9.7230000000000005E-4</v>
      </c>
      <c r="CY557">
        <f t="shared" si="210"/>
        <v>0</v>
      </c>
      <c r="CZ557">
        <f t="shared" si="211"/>
        <v>0</v>
      </c>
      <c r="DA557">
        <f t="shared" si="212"/>
        <v>1</v>
      </c>
      <c r="DB557">
        <f t="shared" si="194"/>
        <v>0</v>
      </c>
      <c r="DC557">
        <f t="shared" si="195"/>
        <v>0</v>
      </c>
      <c r="DD557" t="s">
        <v>3</v>
      </c>
      <c r="DE557" t="s">
        <v>3</v>
      </c>
      <c r="DF557">
        <f>ROUND(ROUND(AE557,2)*CX557,2)</f>
        <v>0</v>
      </c>
      <c r="DG557">
        <f t="shared" si="209"/>
        <v>0</v>
      </c>
      <c r="DH557">
        <f t="shared" si="196"/>
        <v>0</v>
      </c>
      <c r="DI557">
        <f t="shared" si="197"/>
        <v>0</v>
      </c>
      <c r="DJ557">
        <f t="shared" si="213"/>
        <v>0</v>
      </c>
      <c r="DK557">
        <v>0</v>
      </c>
      <c r="DL557" t="s">
        <v>3</v>
      </c>
      <c r="DM557">
        <v>0</v>
      </c>
      <c r="DN557" t="s">
        <v>3</v>
      </c>
      <c r="DO557">
        <v>0</v>
      </c>
    </row>
    <row r="558" spans="1:119" x14ac:dyDescent="0.2">
      <c r="A558">
        <f>ROW(Source!A246)</f>
        <v>246</v>
      </c>
      <c r="B558">
        <v>85057682</v>
      </c>
      <c r="C558">
        <v>85061635</v>
      </c>
      <c r="D558">
        <v>83870953</v>
      </c>
      <c r="E558">
        <v>1</v>
      </c>
      <c r="F558">
        <v>1</v>
      </c>
      <c r="G558">
        <v>1</v>
      </c>
      <c r="H558">
        <v>3</v>
      </c>
      <c r="I558" t="s">
        <v>803</v>
      </c>
      <c r="J558" t="s">
        <v>804</v>
      </c>
      <c r="K558" t="s">
        <v>805</v>
      </c>
      <c r="L558">
        <v>1348</v>
      </c>
      <c r="N558">
        <v>1009</v>
      </c>
      <c r="O558" t="s">
        <v>94</v>
      </c>
      <c r="P558" t="s">
        <v>94</v>
      </c>
      <c r="Q558">
        <v>1000</v>
      </c>
      <c r="W558">
        <v>0</v>
      </c>
      <c r="X558">
        <v>-1010729546</v>
      </c>
      <c r="Y558">
        <f t="shared" si="193"/>
        <v>5.0000000000000001E-3</v>
      </c>
      <c r="AA558">
        <v>36493.18</v>
      </c>
      <c r="AB558">
        <v>0</v>
      </c>
      <c r="AC558">
        <v>0</v>
      </c>
      <c r="AD558">
        <v>0</v>
      </c>
      <c r="AE558">
        <v>24995.33</v>
      </c>
      <c r="AF558">
        <v>0</v>
      </c>
      <c r="AG558">
        <v>0</v>
      </c>
      <c r="AH558">
        <v>0</v>
      </c>
      <c r="AI558">
        <v>1.46</v>
      </c>
      <c r="AJ558">
        <v>1</v>
      </c>
      <c r="AK558">
        <v>1</v>
      </c>
      <c r="AL558">
        <v>1</v>
      </c>
      <c r="AM558">
        <v>2</v>
      </c>
      <c r="AN558">
        <v>0</v>
      </c>
      <c r="AO558">
        <v>0</v>
      </c>
      <c r="AP558">
        <v>1</v>
      </c>
      <c r="AQ558">
        <v>1</v>
      </c>
      <c r="AR558">
        <v>0</v>
      </c>
      <c r="AS558" t="s">
        <v>3</v>
      </c>
      <c r="AT558">
        <v>5.0000000000000001E-3</v>
      </c>
      <c r="AU558" t="s">
        <v>3</v>
      </c>
      <c r="AV558">
        <v>0</v>
      </c>
      <c r="AW558">
        <v>2</v>
      </c>
      <c r="AX558">
        <v>85061655</v>
      </c>
      <c r="AY558">
        <v>1</v>
      </c>
      <c r="AZ558">
        <v>0</v>
      </c>
      <c r="BA558">
        <v>558</v>
      </c>
      <c r="BB558">
        <v>1</v>
      </c>
      <c r="BC558">
        <v>0</v>
      </c>
      <c r="BD558">
        <v>0</v>
      </c>
      <c r="BE558">
        <v>0</v>
      </c>
      <c r="BF558">
        <v>0</v>
      </c>
      <c r="BG558">
        <v>0</v>
      </c>
      <c r="BH558">
        <v>0</v>
      </c>
      <c r="BI558">
        <v>0</v>
      </c>
      <c r="BJ558">
        <v>124.97665000000001</v>
      </c>
      <c r="BK558">
        <v>0</v>
      </c>
      <c r="BL558">
        <v>0</v>
      </c>
      <c r="BM558">
        <v>0</v>
      </c>
      <c r="BN558">
        <v>0</v>
      </c>
      <c r="BO558">
        <v>0</v>
      </c>
      <c r="BP558">
        <v>1</v>
      </c>
      <c r="BQ558">
        <v>124.97665000000001</v>
      </c>
      <c r="BR558">
        <v>0</v>
      </c>
      <c r="BS558">
        <v>0</v>
      </c>
      <c r="BT558">
        <v>0</v>
      </c>
      <c r="BU558">
        <v>0</v>
      </c>
      <c r="BV558">
        <v>0</v>
      </c>
      <c r="BW558">
        <v>1</v>
      </c>
      <c r="CV558">
        <v>0</v>
      </c>
      <c r="CW558">
        <v>0</v>
      </c>
      <c r="CX558">
        <f>ROUND(Y558*Source!I246,7)</f>
        <v>4.7199999999999998E-4</v>
      </c>
      <c r="CY558">
        <f t="shared" si="210"/>
        <v>36493.18</v>
      </c>
      <c r="CZ558">
        <f t="shared" si="211"/>
        <v>24995.33</v>
      </c>
      <c r="DA558">
        <f t="shared" si="212"/>
        <v>1.46</v>
      </c>
      <c r="DB558">
        <f t="shared" si="194"/>
        <v>124.98</v>
      </c>
      <c r="DC558">
        <f t="shared" si="195"/>
        <v>0</v>
      </c>
      <c r="DD558" t="s">
        <v>3</v>
      </c>
      <c r="DE558" t="s">
        <v>3</v>
      </c>
      <c r="DF558">
        <f>ROUND(ROUND(AE558*AI558,2)*CX558,2)</f>
        <v>17.22</v>
      </c>
      <c r="DG558">
        <f t="shared" si="209"/>
        <v>0</v>
      </c>
      <c r="DH558">
        <f t="shared" si="196"/>
        <v>0</v>
      </c>
      <c r="DI558">
        <f t="shared" si="197"/>
        <v>0</v>
      </c>
      <c r="DJ558">
        <f t="shared" si="213"/>
        <v>17.22</v>
      </c>
      <c r="DK558">
        <v>0</v>
      </c>
      <c r="DL558" t="s">
        <v>3</v>
      </c>
      <c r="DM558">
        <v>0</v>
      </c>
      <c r="DN558" t="s">
        <v>3</v>
      </c>
      <c r="DO558">
        <v>0</v>
      </c>
    </row>
    <row r="559" spans="1:119" x14ac:dyDescent="0.2">
      <c r="A559">
        <f>ROW(Source!A247)</f>
        <v>247</v>
      </c>
      <c r="B559">
        <v>85057623</v>
      </c>
      <c r="C559">
        <v>85061635</v>
      </c>
      <c r="D559">
        <v>83777499</v>
      </c>
      <c r="E559">
        <v>117</v>
      </c>
      <c r="F559">
        <v>1</v>
      </c>
      <c r="G559">
        <v>1</v>
      </c>
      <c r="H559">
        <v>1</v>
      </c>
      <c r="I559" t="s">
        <v>655</v>
      </c>
      <c r="J559" t="s">
        <v>3</v>
      </c>
      <c r="K559" t="s">
        <v>656</v>
      </c>
      <c r="L559">
        <v>1191</v>
      </c>
      <c r="N559">
        <v>1013</v>
      </c>
      <c r="O559" t="s">
        <v>593</v>
      </c>
      <c r="P559" t="s">
        <v>593</v>
      </c>
      <c r="Q559">
        <v>1</v>
      </c>
      <c r="W559">
        <v>0</v>
      </c>
      <c r="X559">
        <v>1958912953</v>
      </c>
      <c r="Y559">
        <f t="shared" si="193"/>
        <v>19.2</v>
      </c>
      <c r="AA559">
        <v>0</v>
      </c>
      <c r="AB559">
        <v>0</v>
      </c>
      <c r="AC559">
        <v>0</v>
      </c>
      <c r="AD559">
        <v>739.09</v>
      </c>
      <c r="AE559">
        <v>0</v>
      </c>
      <c r="AF559">
        <v>0</v>
      </c>
      <c r="AG559">
        <v>0</v>
      </c>
      <c r="AH559">
        <v>739.09</v>
      </c>
      <c r="AI559">
        <v>1</v>
      </c>
      <c r="AJ559">
        <v>1</v>
      </c>
      <c r="AK559">
        <v>1</v>
      </c>
      <c r="AL559">
        <v>1</v>
      </c>
      <c r="AM559">
        <v>-2</v>
      </c>
      <c r="AN559">
        <v>0</v>
      </c>
      <c r="AO559">
        <v>0</v>
      </c>
      <c r="AP559">
        <v>1</v>
      </c>
      <c r="AQ559">
        <v>1</v>
      </c>
      <c r="AR559">
        <v>0</v>
      </c>
      <c r="AS559" t="s">
        <v>3</v>
      </c>
      <c r="AT559">
        <v>19.2</v>
      </c>
      <c r="AU559" t="s">
        <v>3</v>
      </c>
      <c r="AV559">
        <v>1</v>
      </c>
      <c r="AW559">
        <v>2</v>
      </c>
      <c r="AX559">
        <v>85061646</v>
      </c>
      <c r="AY559">
        <v>1</v>
      </c>
      <c r="AZ559">
        <v>0</v>
      </c>
      <c r="BA559">
        <v>559</v>
      </c>
      <c r="BB559">
        <v>1</v>
      </c>
      <c r="BC559">
        <v>0</v>
      </c>
      <c r="BD559">
        <v>0</v>
      </c>
      <c r="BE559">
        <v>0</v>
      </c>
      <c r="BF559">
        <v>0</v>
      </c>
      <c r="BG559">
        <v>0</v>
      </c>
      <c r="BH559">
        <v>0</v>
      </c>
      <c r="BI559">
        <v>0</v>
      </c>
      <c r="BJ559">
        <v>0</v>
      </c>
      <c r="BK559">
        <v>0</v>
      </c>
      <c r="BL559">
        <v>0</v>
      </c>
      <c r="BM559">
        <v>14190.528</v>
      </c>
      <c r="BN559">
        <v>19.2</v>
      </c>
      <c r="BO559">
        <v>0</v>
      </c>
      <c r="BP559">
        <v>1</v>
      </c>
      <c r="BQ559">
        <v>0</v>
      </c>
      <c r="BR559">
        <v>0</v>
      </c>
      <c r="BS559">
        <v>0</v>
      </c>
      <c r="BT559">
        <v>14190.528</v>
      </c>
      <c r="BU559">
        <v>19.2</v>
      </c>
      <c r="BV559">
        <v>0</v>
      </c>
      <c r="BW559">
        <v>1</v>
      </c>
      <c r="CU559">
        <f>ROUND(AT559*Source!I247*AH559*AL559,2)</f>
        <v>1339.59</v>
      </c>
      <c r="CV559">
        <f>ROUND(Y559*Source!I247,7)</f>
        <v>1.8124800000000001</v>
      </c>
      <c r="CW559">
        <v>0</v>
      </c>
      <c r="CX559">
        <f>ROUND(Y559*Source!I247,7)</f>
        <v>1.8124800000000001</v>
      </c>
      <c r="CY559">
        <f>AD559</f>
        <v>739.09</v>
      </c>
      <c r="CZ559">
        <f>AH559</f>
        <v>739.09</v>
      </c>
      <c r="DA559">
        <f>AL559</f>
        <v>1</v>
      </c>
      <c r="DB559">
        <f t="shared" si="194"/>
        <v>14190.53</v>
      </c>
      <c r="DC559">
        <f t="shared" si="195"/>
        <v>0</v>
      </c>
      <c r="DD559" t="s">
        <v>3</v>
      </c>
      <c r="DE559" t="s">
        <v>3</v>
      </c>
      <c r="DF559">
        <f>ROUND(ROUND(AE559,2)*CX559,2)</f>
        <v>0</v>
      </c>
      <c r="DG559">
        <f t="shared" si="209"/>
        <v>0</v>
      </c>
      <c r="DH559">
        <f t="shared" si="196"/>
        <v>0</v>
      </c>
      <c r="DI559">
        <f t="shared" si="197"/>
        <v>1339.59</v>
      </c>
      <c r="DJ559">
        <f>DI559</f>
        <v>1339.59</v>
      </c>
      <c r="DK559">
        <v>1</v>
      </c>
      <c r="DL559" t="s">
        <v>3</v>
      </c>
      <c r="DM559">
        <v>0</v>
      </c>
      <c r="DN559" t="s">
        <v>3</v>
      </c>
      <c r="DO559">
        <v>0</v>
      </c>
    </row>
    <row r="560" spans="1:119" x14ac:dyDescent="0.2">
      <c r="A560">
        <f>ROW(Source!A247)</f>
        <v>247</v>
      </c>
      <c r="B560">
        <v>85057623</v>
      </c>
      <c r="C560">
        <v>85061635</v>
      </c>
      <c r="D560">
        <v>83777689</v>
      </c>
      <c r="E560">
        <v>117</v>
      </c>
      <c r="F560">
        <v>1</v>
      </c>
      <c r="G560">
        <v>1</v>
      </c>
      <c r="H560">
        <v>1</v>
      </c>
      <c r="I560" t="s">
        <v>601</v>
      </c>
      <c r="J560" t="s">
        <v>3</v>
      </c>
      <c r="K560" t="s">
        <v>602</v>
      </c>
      <c r="L560">
        <v>1191</v>
      </c>
      <c r="N560">
        <v>1013</v>
      </c>
      <c r="O560" t="s">
        <v>593</v>
      </c>
      <c r="P560" t="s">
        <v>593</v>
      </c>
      <c r="Q560">
        <v>1</v>
      </c>
      <c r="W560">
        <v>0</v>
      </c>
      <c r="X560">
        <v>-1417349443</v>
      </c>
      <c r="Y560">
        <f t="shared" si="193"/>
        <v>0.06</v>
      </c>
      <c r="AA560">
        <v>0</v>
      </c>
      <c r="AB560">
        <v>0</v>
      </c>
      <c r="AC560">
        <v>0</v>
      </c>
      <c r="AD560">
        <v>0</v>
      </c>
      <c r="AE560">
        <v>0</v>
      </c>
      <c r="AF560">
        <v>0</v>
      </c>
      <c r="AG560">
        <v>0</v>
      </c>
      <c r="AH560">
        <v>0</v>
      </c>
      <c r="AI560">
        <v>1</v>
      </c>
      <c r="AJ560">
        <v>1</v>
      </c>
      <c r="AK560">
        <v>1</v>
      </c>
      <c r="AL560">
        <v>1</v>
      </c>
      <c r="AM560">
        <v>-2</v>
      </c>
      <c r="AN560">
        <v>0</v>
      </c>
      <c r="AO560">
        <v>0</v>
      </c>
      <c r="AP560">
        <v>1</v>
      </c>
      <c r="AQ560">
        <v>1</v>
      </c>
      <c r="AR560">
        <v>0</v>
      </c>
      <c r="AS560" t="s">
        <v>3</v>
      </c>
      <c r="AT560">
        <v>0.06</v>
      </c>
      <c r="AU560" t="s">
        <v>3</v>
      </c>
      <c r="AV560">
        <v>2</v>
      </c>
      <c r="AW560">
        <v>2</v>
      </c>
      <c r="AX560">
        <v>85061647</v>
      </c>
      <c r="AY560">
        <v>1</v>
      </c>
      <c r="AZ560">
        <v>0</v>
      </c>
      <c r="BA560">
        <v>560</v>
      </c>
      <c r="BB560">
        <v>1</v>
      </c>
      <c r="BC560">
        <v>0</v>
      </c>
      <c r="BD560">
        <v>0</v>
      </c>
      <c r="BE560">
        <v>0</v>
      </c>
      <c r="BF560">
        <v>0</v>
      </c>
      <c r="BG560">
        <v>0</v>
      </c>
      <c r="BH560">
        <v>0</v>
      </c>
      <c r="BI560">
        <v>0</v>
      </c>
      <c r="BJ560">
        <v>0</v>
      </c>
      <c r="BK560">
        <v>0</v>
      </c>
      <c r="BL560">
        <v>0</v>
      </c>
      <c r="BM560">
        <v>0</v>
      </c>
      <c r="BN560">
        <v>0</v>
      </c>
      <c r="BO560">
        <v>0</v>
      </c>
      <c r="BP560">
        <v>0</v>
      </c>
      <c r="BQ560">
        <v>0</v>
      </c>
      <c r="BR560">
        <v>0</v>
      </c>
      <c r="BS560">
        <v>0</v>
      </c>
      <c r="BT560">
        <v>0</v>
      </c>
      <c r="BU560">
        <v>0</v>
      </c>
      <c r="BV560">
        <v>0</v>
      </c>
      <c r="BW560">
        <v>0</v>
      </c>
      <c r="CV560">
        <v>0</v>
      </c>
      <c r="CW560">
        <v>0</v>
      </c>
      <c r="CX560">
        <f>ROUND(Y560*Source!I247,7)</f>
        <v>5.6639999999999998E-3</v>
      </c>
      <c r="CY560">
        <f>AD560</f>
        <v>0</v>
      </c>
      <c r="CZ560">
        <f>AH560</f>
        <v>0</v>
      </c>
      <c r="DA560">
        <f>AL560</f>
        <v>1</v>
      </c>
      <c r="DB560">
        <f t="shared" si="194"/>
        <v>0</v>
      </c>
      <c r="DC560">
        <f t="shared" si="195"/>
        <v>0</v>
      </c>
      <c r="DD560" t="s">
        <v>3</v>
      </c>
      <c r="DE560" t="s">
        <v>3</v>
      </c>
      <c r="DF560">
        <f>ROUND(ROUND(AE560,2)*CX560,2)</f>
        <v>0</v>
      </c>
      <c r="DG560">
        <f t="shared" si="209"/>
        <v>0</v>
      </c>
      <c r="DH560">
        <f t="shared" si="196"/>
        <v>0</v>
      </c>
      <c r="DI560">
        <f t="shared" si="197"/>
        <v>0</v>
      </c>
      <c r="DJ560">
        <f>DI560</f>
        <v>0</v>
      </c>
      <c r="DK560">
        <v>0</v>
      </c>
      <c r="DL560" t="s">
        <v>3</v>
      </c>
      <c r="DM560">
        <v>0</v>
      </c>
      <c r="DN560" t="s">
        <v>3</v>
      </c>
      <c r="DO560">
        <v>0</v>
      </c>
    </row>
    <row r="561" spans="1:119" x14ac:dyDescent="0.2">
      <c r="A561">
        <f>ROW(Source!A247)</f>
        <v>247</v>
      </c>
      <c r="B561">
        <v>85057623</v>
      </c>
      <c r="C561">
        <v>85061635</v>
      </c>
      <c r="D561">
        <v>83784365</v>
      </c>
      <c r="E561">
        <v>1</v>
      </c>
      <c r="F561">
        <v>1</v>
      </c>
      <c r="G561">
        <v>1</v>
      </c>
      <c r="H561">
        <v>2</v>
      </c>
      <c r="I561" t="s">
        <v>792</v>
      </c>
      <c r="J561" t="s">
        <v>793</v>
      </c>
      <c r="K561" t="s">
        <v>794</v>
      </c>
      <c r="L561">
        <v>1368</v>
      </c>
      <c r="N561">
        <v>1011</v>
      </c>
      <c r="O561" t="s">
        <v>606</v>
      </c>
      <c r="P561" t="s">
        <v>606</v>
      </c>
      <c r="Q561">
        <v>1</v>
      </c>
      <c r="W561">
        <v>0</v>
      </c>
      <c r="X561">
        <v>945201097</v>
      </c>
      <c r="Y561">
        <f t="shared" si="193"/>
        <v>0.01</v>
      </c>
      <c r="AA561">
        <v>0</v>
      </c>
      <c r="AB561">
        <v>57.85</v>
      </c>
      <c r="AC561">
        <v>720.91</v>
      </c>
      <c r="AD561">
        <v>0</v>
      </c>
      <c r="AE561">
        <v>0</v>
      </c>
      <c r="AF561">
        <v>37.32</v>
      </c>
      <c r="AG561">
        <v>720.91</v>
      </c>
      <c r="AH561">
        <v>0</v>
      </c>
      <c r="AI561">
        <v>1</v>
      </c>
      <c r="AJ561">
        <v>1.55</v>
      </c>
      <c r="AK561">
        <v>1</v>
      </c>
      <c r="AL561">
        <v>1</v>
      </c>
      <c r="AM561">
        <v>2</v>
      </c>
      <c r="AN561">
        <v>0</v>
      </c>
      <c r="AO561">
        <v>0</v>
      </c>
      <c r="AP561">
        <v>1</v>
      </c>
      <c r="AQ561">
        <v>1</v>
      </c>
      <c r="AR561">
        <v>0</v>
      </c>
      <c r="AS561" t="s">
        <v>3</v>
      </c>
      <c r="AT561">
        <v>0.01</v>
      </c>
      <c r="AU561" t="s">
        <v>3</v>
      </c>
      <c r="AV561">
        <v>1</v>
      </c>
      <c r="AW561">
        <v>2</v>
      </c>
      <c r="AX561">
        <v>85061648</v>
      </c>
      <c r="AY561">
        <v>1</v>
      </c>
      <c r="AZ561">
        <v>0</v>
      </c>
      <c r="BA561">
        <v>561</v>
      </c>
      <c r="BB561">
        <v>1</v>
      </c>
      <c r="BC561">
        <v>0</v>
      </c>
      <c r="BD561">
        <v>0</v>
      </c>
      <c r="BE561">
        <v>0</v>
      </c>
      <c r="BF561">
        <v>0</v>
      </c>
      <c r="BG561">
        <v>0</v>
      </c>
      <c r="BH561">
        <v>0</v>
      </c>
      <c r="BI561">
        <v>0</v>
      </c>
      <c r="BJ561">
        <v>0</v>
      </c>
      <c r="BK561">
        <v>0.37320000000000003</v>
      </c>
      <c r="BL561">
        <v>7.2090999999999994</v>
      </c>
      <c r="BM561">
        <v>0</v>
      </c>
      <c r="BN561">
        <v>0</v>
      </c>
      <c r="BO561">
        <v>0.01</v>
      </c>
      <c r="BP561">
        <v>1</v>
      </c>
      <c r="BQ561">
        <v>0</v>
      </c>
      <c r="BR561">
        <v>0.37320000000000003</v>
      </c>
      <c r="BS561">
        <v>7.2090999999999994</v>
      </c>
      <c r="BT561">
        <v>0</v>
      </c>
      <c r="BU561">
        <v>0</v>
      </c>
      <c r="BV561">
        <v>0.01</v>
      </c>
      <c r="BW561">
        <v>1</v>
      </c>
      <c r="CV561">
        <v>0</v>
      </c>
      <c r="CW561">
        <f>ROUND(Y561*Source!I247*DO561,7)</f>
        <v>9.4399999999999996E-4</v>
      </c>
      <c r="CX561">
        <f>ROUND(Y561*Source!I247,7)</f>
        <v>9.4399999999999996E-4</v>
      </c>
      <c r="CY561">
        <f>AB561</f>
        <v>57.85</v>
      </c>
      <c r="CZ561">
        <f>AF561</f>
        <v>37.32</v>
      </c>
      <c r="DA561">
        <f>AJ561</f>
        <v>1.55</v>
      </c>
      <c r="DB561">
        <f t="shared" si="194"/>
        <v>0.37</v>
      </c>
      <c r="DC561">
        <f t="shared" si="195"/>
        <v>7.21</v>
      </c>
      <c r="DD561" t="s">
        <v>3</v>
      </c>
      <c r="DE561" t="s">
        <v>3</v>
      </c>
      <c r="DF561">
        <f>ROUND(ROUND(AE561,2)*CX561,2)</f>
        <v>0</v>
      </c>
      <c r="DG561">
        <f>ROUND(ROUND(AF561*AJ561,2)*CX561,2)</f>
        <v>0.05</v>
      </c>
      <c r="DH561">
        <f t="shared" si="196"/>
        <v>0.68</v>
      </c>
      <c r="DI561">
        <f t="shared" si="197"/>
        <v>0</v>
      </c>
      <c r="DJ561">
        <f>DG561+DH561</f>
        <v>0.73000000000000009</v>
      </c>
      <c r="DK561">
        <v>0</v>
      </c>
      <c r="DL561" t="s">
        <v>795</v>
      </c>
      <c r="DM561">
        <v>3</v>
      </c>
      <c r="DN561" t="s">
        <v>593</v>
      </c>
      <c r="DO561">
        <v>1</v>
      </c>
    </row>
    <row r="562" spans="1:119" x14ac:dyDescent="0.2">
      <c r="A562">
        <f>ROW(Source!A247)</f>
        <v>247</v>
      </c>
      <c r="B562">
        <v>85057623</v>
      </c>
      <c r="C562">
        <v>85061635</v>
      </c>
      <c r="D562">
        <v>83785072</v>
      </c>
      <c r="E562">
        <v>1</v>
      </c>
      <c r="F562">
        <v>1</v>
      </c>
      <c r="G562">
        <v>1</v>
      </c>
      <c r="H562">
        <v>2</v>
      </c>
      <c r="I562" t="s">
        <v>634</v>
      </c>
      <c r="J562" t="s">
        <v>635</v>
      </c>
      <c r="K562" t="s">
        <v>636</v>
      </c>
      <c r="L562">
        <v>1368</v>
      </c>
      <c r="N562">
        <v>1011</v>
      </c>
      <c r="O562" t="s">
        <v>606</v>
      </c>
      <c r="P562" t="s">
        <v>606</v>
      </c>
      <c r="Q562">
        <v>1</v>
      </c>
      <c r="W562">
        <v>0</v>
      </c>
      <c r="X562">
        <v>-849950259</v>
      </c>
      <c r="Y562">
        <f t="shared" si="193"/>
        <v>0.05</v>
      </c>
      <c r="AA562">
        <v>0</v>
      </c>
      <c r="AB562">
        <v>641.70000000000005</v>
      </c>
      <c r="AC562">
        <v>811.79</v>
      </c>
      <c r="AD562">
        <v>0</v>
      </c>
      <c r="AE562">
        <v>0</v>
      </c>
      <c r="AF562">
        <v>641.70000000000005</v>
      </c>
      <c r="AG562">
        <v>811.79</v>
      </c>
      <c r="AH562">
        <v>0</v>
      </c>
      <c r="AI562">
        <v>1</v>
      </c>
      <c r="AJ562">
        <v>1</v>
      </c>
      <c r="AK562">
        <v>1</v>
      </c>
      <c r="AL562">
        <v>1</v>
      </c>
      <c r="AM562">
        <v>-2</v>
      </c>
      <c r="AN562">
        <v>0</v>
      </c>
      <c r="AO562">
        <v>0</v>
      </c>
      <c r="AP562">
        <v>1</v>
      </c>
      <c r="AQ562">
        <v>1</v>
      </c>
      <c r="AR562">
        <v>0</v>
      </c>
      <c r="AS562" t="s">
        <v>3</v>
      </c>
      <c r="AT562">
        <v>0.05</v>
      </c>
      <c r="AU562" t="s">
        <v>3</v>
      </c>
      <c r="AV562">
        <v>1</v>
      </c>
      <c r="AW562">
        <v>2</v>
      </c>
      <c r="AX562">
        <v>85061649</v>
      </c>
      <c r="AY562">
        <v>1</v>
      </c>
      <c r="AZ562">
        <v>0</v>
      </c>
      <c r="BA562">
        <v>562</v>
      </c>
      <c r="BB562">
        <v>1</v>
      </c>
      <c r="BC562">
        <v>0</v>
      </c>
      <c r="BD562">
        <v>0</v>
      </c>
      <c r="BE562">
        <v>0</v>
      </c>
      <c r="BF562">
        <v>0</v>
      </c>
      <c r="BG562">
        <v>0</v>
      </c>
      <c r="BH562">
        <v>0</v>
      </c>
      <c r="BI562">
        <v>0</v>
      </c>
      <c r="BJ562">
        <v>0</v>
      </c>
      <c r="BK562">
        <v>32.085000000000001</v>
      </c>
      <c r="BL562">
        <v>40.589500000000001</v>
      </c>
      <c r="BM562">
        <v>0</v>
      </c>
      <c r="BN562">
        <v>0</v>
      </c>
      <c r="BO562">
        <v>0.05</v>
      </c>
      <c r="BP562">
        <v>1</v>
      </c>
      <c r="BQ562">
        <v>0</v>
      </c>
      <c r="BR562">
        <v>32.085000000000001</v>
      </c>
      <c r="BS562">
        <v>40.589500000000001</v>
      </c>
      <c r="BT562">
        <v>0</v>
      </c>
      <c r="BU562">
        <v>0</v>
      </c>
      <c r="BV562">
        <v>0.05</v>
      </c>
      <c r="BW562">
        <v>1</v>
      </c>
      <c r="CV562">
        <v>0</v>
      </c>
      <c r="CW562">
        <f>ROUND(Y562*Source!I247*DO562,7)</f>
        <v>4.7200000000000002E-3</v>
      </c>
      <c r="CX562">
        <f>ROUND(Y562*Source!I247,7)</f>
        <v>4.7200000000000002E-3</v>
      </c>
      <c r="CY562">
        <f>AB562</f>
        <v>641.70000000000005</v>
      </c>
      <c r="CZ562">
        <f>AF562</f>
        <v>641.70000000000005</v>
      </c>
      <c r="DA562">
        <f>AJ562</f>
        <v>1</v>
      </c>
      <c r="DB562">
        <f t="shared" si="194"/>
        <v>32.090000000000003</v>
      </c>
      <c r="DC562">
        <f t="shared" si="195"/>
        <v>40.590000000000003</v>
      </c>
      <c r="DD562" t="s">
        <v>3</v>
      </c>
      <c r="DE562" t="s">
        <v>3</v>
      </c>
      <c r="DF562">
        <f>ROUND(ROUND(AE562,2)*CX562,2)</f>
        <v>0</v>
      </c>
      <c r="DG562">
        <f t="shared" ref="DG562:DG593" si="214">ROUND(ROUND(AF562,2)*CX562,2)</f>
        <v>3.03</v>
      </c>
      <c r="DH562">
        <f t="shared" si="196"/>
        <v>3.83</v>
      </c>
      <c r="DI562">
        <f t="shared" si="197"/>
        <v>0</v>
      </c>
      <c r="DJ562">
        <f>DG562+DH562</f>
        <v>6.8599999999999994</v>
      </c>
      <c r="DK562">
        <v>1</v>
      </c>
      <c r="DL562" t="s">
        <v>630</v>
      </c>
      <c r="DM562">
        <v>4</v>
      </c>
      <c r="DN562" t="s">
        <v>593</v>
      </c>
      <c r="DO562">
        <v>1</v>
      </c>
    </row>
    <row r="563" spans="1:119" x14ac:dyDescent="0.2">
      <c r="A563">
        <f>ROW(Source!A247)</f>
        <v>247</v>
      </c>
      <c r="B563">
        <v>85057623</v>
      </c>
      <c r="C563">
        <v>85061635</v>
      </c>
      <c r="D563">
        <v>83852432</v>
      </c>
      <c r="E563">
        <v>1</v>
      </c>
      <c r="F563">
        <v>1</v>
      </c>
      <c r="G563">
        <v>1</v>
      </c>
      <c r="H563">
        <v>3</v>
      </c>
      <c r="I563" t="s">
        <v>796</v>
      </c>
      <c r="J563" t="s">
        <v>797</v>
      </c>
      <c r="K563" t="s">
        <v>798</v>
      </c>
      <c r="L563">
        <v>1346</v>
      </c>
      <c r="N563">
        <v>1009</v>
      </c>
      <c r="O563" t="s">
        <v>86</v>
      </c>
      <c r="P563" t="s">
        <v>86</v>
      </c>
      <c r="Q563">
        <v>1</v>
      </c>
      <c r="W563">
        <v>0</v>
      </c>
      <c r="X563">
        <v>-2122839911</v>
      </c>
      <c r="Y563">
        <f t="shared" si="193"/>
        <v>0.24</v>
      </c>
      <c r="AA563">
        <v>3310.06</v>
      </c>
      <c r="AB563">
        <v>0</v>
      </c>
      <c r="AC563">
        <v>0</v>
      </c>
      <c r="AD563">
        <v>0</v>
      </c>
      <c r="AE563">
        <v>2507.62</v>
      </c>
      <c r="AF563">
        <v>0</v>
      </c>
      <c r="AG563">
        <v>0</v>
      </c>
      <c r="AH563">
        <v>0</v>
      </c>
      <c r="AI563">
        <v>1.32</v>
      </c>
      <c r="AJ563">
        <v>1</v>
      </c>
      <c r="AK563">
        <v>1</v>
      </c>
      <c r="AL563">
        <v>1</v>
      </c>
      <c r="AM563">
        <v>2</v>
      </c>
      <c r="AN563">
        <v>0</v>
      </c>
      <c r="AO563">
        <v>0</v>
      </c>
      <c r="AP563">
        <v>1</v>
      </c>
      <c r="AQ563">
        <v>1</v>
      </c>
      <c r="AR563">
        <v>0</v>
      </c>
      <c r="AS563" t="s">
        <v>3</v>
      </c>
      <c r="AT563">
        <v>0.24</v>
      </c>
      <c r="AU563" t="s">
        <v>3</v>
      </c>
      <c r="AV563">
        <v>0</v>
      </c>
      <c r="AW563">
        <v>2</v>
      </c>
      <c r="AX563">
        <v>85061650</v>
      </c>
      <c r="AY563">
        <v>1</v>
      </c>
      <c r="AZ563">
        <v>0</v>
      </c>
      <c r="BA563">
        <v>563</v>
      </c>
      <c r="BB563">
        <v>1</v>
      </c>
      <c r="BC563">
        <v>0</v>
      </c>
      <c r="BD563">
        <v>0</v>
      </c>
      <c r="BE563">
        <v>0</v>
      </c>
      <c r="BF563">
        <v>0</v>
      </c>
      <c r="BG563">
        <v>0</v>
      </c>
      <c r="BH563">
        <v>0</v>
      </c>
      <c r="BI563">
        <v>0</v>
      </c>
      <c r="BJ563">
        <v>601.8288</v>
      </c>
      <c r="BK563">
        <v>0</v>
      </c>
      <c r="BL563">
        <v>0</v>
      </c>
      <c r="BM563">
        <v>0</v>
      </c>
      <c r="BN563">
        <v>0</v>
      </c>
      <c r="BO563">
        <v>0</v>
      </c>
      <c r="BP563">
        <v>1</v>
      </c>
      <c r="BQ563">
        <v>601.8288</v>
      </c>
      <c r="BR563">
        <v>0</v>
      </c>
      <c r="BS563">
        <v>0</v>
      </c>
      <c r="BT563">
        <v>0</v>
      </c>
      <c r="BU563">
        <v>0</v>
      </c>
      <c r="BV563">
        <v>0</v>
      </c>
      <c r="BW563">
        <v>1</v>
      </c>
      <c r="CV563">
        <v>0</v>
      </c>
      <c r="CW563">
        <v>0</v>
      </c>
      <c r="CX563">
        <f>ROUND(Y563*Source!I247,7)</f>
        <v>2.2655999999999999E-2</v>
      </c>
      <c r="CY563">
        <f t="shared" ref="CY563:CY568" si="215">AA563</f>
        <v>3310.06</v>
      </c>
      <c r="CZ563">
        <f t="shared" ref="CZ563:CZ568" si="216">AE563</f>
        <v>2507.62</v>
      </c>
      <c r="DA563">
        <f t="shared" ref="DA563:DA568" si="217">AI563</f>
        <v>1.32</v>
      </c>
      <c r="DB563">
        <f t="shared" si="194"/>
        <v>601.83000000000004</v>
      </c>
      <c r="DC563">
        <f t="shared" si="195"/>
        <v>0</v>
      </c>
      <c r="DD563" t="s">
        <v>3</v>
      </c>
      <c r="DE563" t="s">
        <v>3</v>
      </c>
      <c r="DF563">
        <f>ROUND(ROUND(AE563*AI563,2)*CX563,2)</f>
        <v>74.989999999999995</v>
      </c>
      <c r="DG563">
        <f t="shared" si="214"/>
        <v>0</v>
      </c>
      <c r="DH563">
        <f t="shared" si="196"/>
        <v>0</v>
      </c>
      <c r="DI563">
        <f t="shared" si="197"/>
        <v>0</v>
      </c>
      <c r="DJ563">
        <f t="shared" ref="DJ563:DJ568" si="218">DF563</f>
        <v>74.989999999999995</v>
      </c>
      <c r="DK563">
        <v>0</v>
      </c>
      <c r="DL563" t="s">
        <v>3</v>
      </c>
      <c r="DM563">
        <v>0</v>
      </c>
      <c r="DN563" t="s">
        <v>3</v>
      </c>
      <c r="DO563">
        <v>0</v>
      </c>
    </row>
    <row r="564" spans="1:119" x14ac:dyDescent="0.2">
      <c r="A564">
        <f>ROW(Source!A247)</f>
        <v>247</v>
      </c>
      <c r="B564">
        <v>85057623</v>
      </c>
      <c r="C564">
        <v>85061635</v>
      </c>
      <c r="D564">
        <v>83854120</v>
      </c>
      <c r="E564">
        <v>1</v>
      </c>
      <c r="F564">
        <v>1</v>
      </c>
      <c r="G564">
        <v>1</v>
      </c>
      <c r="H564">
        <v>3</v>
      </c>
      <c r="I564" t="s">
        <v>799</v>
      </c>
      <c r="J564" t="s">
        <v>800</v>
      </c>
      <c r="K564" t="s">
        <v>801</v>
      </c>
      <c r="L564">
        <v>1327</v>
      </c>
      <c r="N564">
        <v>1005</v>
      </c>
      <c r="O564" t="s">
        <v>802</v>
      </c>
      <c r="P564" t="s">
        <v>802</v>
      </c>
      <c r="Q564">
        <v>1</v>
      </c>
      <c r="W564">
        <v>0</v>
      </c>
      <c r="X564">
        <v>10451617</v>
      </c>
      <c r="Y564">
        <f t="shared" si="193"/>
        <v>0.8</v>
      </c>
      <c r="AA564">
        <v>701.5</v>
      </c>
      <c r="AB564">
        <v>0</v>
      </c>
      <c r="AC564">
        <v>0</v>
      </c>
      <c r="AD564">
        <v>0</v>
      </c>
      <c r="AE564">
        <v>531.44000000000005</v>
      </c>
      <c r="AF564">
        <v>0</v>
      </c>
      <c r="AG564">
        <v>0</v>
      </c>
      <c r="AH564">
        <v>0</v>
      </c>
      <c r="AI564">
        <v>1.32</v>
      </c>
      <c r="AJ564">
        <v>1</v>
      </c>
      <c r="AK564">
        <v>1</v>
      </c>
      <c r="AL564">
        <v>1</v>
      </c>
      <c r="AM564">
        <v>2</v>
      </c>
      <c r="AN564">
        <v>0</v>
      </c>
      <c r="AO564">
        <v>0</v>
      </c>
      <c r="AP564">
        <v>1</v>
      </c>
      <c r="AQ564">
        <v>1</v>
      </c>
      <c r="AR564">
        <v>0</v>
      </c>
      <c r="AS564" t="s">
        <v>3</v>
      </c>
      <c r="AT564">
        <v>0.8</v>
      </c>
      <c r="AU564" t="s">
        <v>3</v>
      </c>
      <c r="AV564">
        <v>0</v>
      </c>
      <c r="AW564">
        <v>2</v>
      </c>
      <c r="AX564">
        <v>85061651</v>
      </c>
      <c r="AY564">
        <v>1</v>
      </c>
      <c r="AZ564">
        <v>0</v>
      </c>
      <c r="BA564">
        <v>564</v>
      </c>
      <c r="BB564">
        <v>1</v>
      </c>
      <c r="BC564">
        <v>0</v>
      </c>
      <c r="BD564">
        <v>0</v>
      </c>
      <c r="BE564">
        <v>0</v>
      </c>
      <c r="BF564">
        <v>0</v>
      </c>
      <c r="BG564">
        <v>0</v>
      </c>
      <c r="BH564">
        <v>0</v>
      </c>
      <c r="BI564">
        <v>0</v>
      </c>
      <c r="BJ564">
        <v>425.15200000000004</v>
      </c>
      <c r="BK564">
        <v>0</v>
      </c>
      <c r="BL564">
        <v>0</v>
      </c>
      <c r="BM564">
        <v>0</v>
      </c>
      <c r="BN564">
        <v>0</v>
      </c>
      <c r="BO564">
        <v>0</v>
      </c>
      <c r="BP564">
        <v>1</v>
      </c>
      <c r="BQ564">
        <v>425.15200000000004</v>
      </c>
      <c r="BR564">
        <v>0</v>
      </c>
      <c r="BS564">
        <v>0</v>
      </c>
      <c r="BT564">
        <v>0</v>
      </c>
      <c r="BU564">
        <v>0</v>
      </c>
      <c r="BV564">
        <v>0</v>
      </c>
      <c r="BW564">
        <v>1</v>
      </c>
      <c r="CV564">
        <v>0</v>
      </c>
      <c r="CW564">
        <v>0</v>
      </c>
      <c r="CX564">
        <f>ROUND(Y564*Source!I247,7)</f>
        <v>7.5520000000000004E-2</v>
      </c>
      <c r="CY564">
        <f t="shared" si="215"/>
        <v>701.5</v>
      </c>
      <c r="CZ564">
        <f t="shared" si="216"/>
        <v>531.44000000000005</v>
      </c>
      <c r="DA564">
        <f t="shared" si="217"/>
        <v>1.32</v>
      </c>
      <c r="DB564">
        <f t="shared" si="194"/>
        <v>425.15</v>
      </c>
      <c r="DC564">
        <f t="shared" si="195"/>
        <v>0</v>
      </c>
      <c r="DD564" t="s">
        <v>3</v>
      </c>
      <c r="DE564" t="s">
        <v>3</v>
      </c>
      <c r="DF564">
        <f>ROUND(ROUND(AE564*AI564,2)*CX564,2)</f>
        <v>52.98</v>
      </c>
      <c r="DG564">
        <f t="shared" si="214"/>
        <v>0</v>
      </c>
      <c r="DH564">
        <f t="shared" si="196"/>
        <v>0</v>
      </c>
      <c r="DI564">
        <f t="shared" si="197"/>
        <v>0</v>
      </c>
      <c r="DJ564">
        <f t="shared" si="218"/>
        <v>52.98</v>
      </c>
      <c r="DK564">
        <v>0</v>
      </c>
      <c r="DL564" t="s">
        <v>3</v>
      </c>
      <c r="DM564">
        <v>0</v>
      </c>
      <c r="DN564" t="s">
        <v>3</v>
      </c>
      <c r="DO564">
        <v>0</v>
      </c>
    </row>
    <row r="565" spans="1:119" x14ac:dyDescent="0.2">
      <c r="A565">
        <f>ROW(Source!A247)</f>
        <v>247</v>
      </c>
      <c r="B565">
        <v>85057623</v>
      </c>
      <c r="C565">
        <v>85061635</v>
      </c>
      <c r="D565">
        <v>83854484</v>
      </c>
      <c r="E565">
        <v>1</v>
      </c>
      <c r="F565">
        <v>1</v>
      </c>
      <c r="G565">
        <v>1</v>
      </c>
      <c r="H565">
        <v>3</v>
      </c>
      <c r="I565" t="s">
        <v>643</v>
      </c>
      <c r="J565" t="s">
        <v>644</v>
      </c>
      <c r="K565" t="s">
        <v>645</v>
      </c>
      <c r="L565">
        <v>1346</v>
      </c>
      <c r="N565">
        <v>1009</v>
      </c>
      <c r="O565" t="s">
        <v>86</v>
      </c>
      <c r="P565" t="s">
        <v>86</v>
      </c>
      <c r="Q565">
        <v>1</v>
      </c>
      <c r="W565">
        <v>0</v>
      </c>
      <c r="X565">
        <v>-373327139</v>
      </c>
      <c r="Y565">
        <f t="shared" si="193"/>
        <v>0.21</v>
      </c>
      <c r="AA565">
        <v>86.41</v>
      </c>
      <c r="AB565">
        <v>0</v>
      </c>
      <c r="AC565">
        <v>0</v>
      </c>
      <c r="AD565">
        <v>0</v>
      </c>
      <c r="AE565">
        <v>56.11</v>
      </c>
      <c r="AF565">
        <v>0</v>
      </c>
      <c r="AG565">
        <v>0</v>
      </c>
      <c r="AH565">
        <v>0</v>
      </c>
      <c r="AI565">
        <v>1.54</v>
      </c>
      <c r="AJ565">
        <v>1</v>
      </c>
      <c r="AK565">
        <v>1</v>
      </c>
      <c r="AL565">
        <v>1</v>
      </c>
      <c r="AM565">
        <v>2</v>
      </c>
      <c r="AN565">
        <v>0</v>
      </c>
      <c r="AO565">
        <v>0</v>
      </c>
      <c r="AP565">
        <v>1</v>
      </c>
      <c r="AQ565">
        <v>1</v>
      </c>
      <c r="AR565">
        <v>0</v>
      </c>
      <c r="AS565" t="s">
        <v>3</v>
      </c>
      <c r="AT565">
        <v>0.21</v>
      </c>
      <c r="AU565" t="s">
        <v>3</v>
      </c>
      <c r="AV565">
        <v>0</v>
      </c>
      <c r="AW565">
        <v>2</v>
      </c>
      <c r="AX565">
        <v>85061652</v>
      </c>
      <c r="AY565">
        <v>1</v>
      </c>
      <c r="AZ565">
        <v>0</v>
      </c>
      <c r="BA565">
        <v>565</v>
      </c>
      <c r="BB565">
        <v>1</v>
      </c>
      <c r="BC565">
        <v>0</v>
      </c>
      <c r="BD565">
        <v>0</v>
      </c>
      <c r="BE565">
        <v>0</v>
      </c>
      <c r="BF565">
        <v>0</v>
      </c>
      <c r="BG565">
        <v>0</v>
      </c>
      <c r="BH565">
        <v>0</v>
      </c>
      <c r="BI565">
        <v>0</v>
      </c>
      <c r="BJ565">
        <v>11.783099999999999</v>
      </c>
      <c r="BK565">
        <v>0</v>
      </c>
      <c r="BL565">
        <v>0</v>
      </c>
      <c r="BM565">
        <v>0</v>
      </c>
      <c r="BN565">
        <v>0</v>
      </c>
      <c r="BO565">
        <v>0</v>
      </c>
      <c r="BP565">
        <v>1</v>
      </c>
      <c r="BQ565">
        <v>11.783099999999999</v>
      </c>
      <c r="BR565">
        <v>0</v>
      </c>
      <c r="BS565">
        <v>0</v>
      </c>
      <c r="BT565">
        <v>0</v>
      </c>
      <c r="BU565">
        <v>0</v>
      </c>
      <c r="BV565">
        <v>0</v>
      </c>
      <c r="BW565">
        <v>1</v>
      </c>
      <c r="CV565">
        <v>0</v>
      </c>
      <c r="CW565">
        <v>0</v>
      </c>
      <c r="CX565">
        <f>ROUND(Y565*Source!I247,7)</f>
        <v>1.9824000000000001E-2</v>
      </c>
      <c r="CY565">
        <f t="shared" si="215"/>
        <v>86.41</v>
      </c>
      <c r="CZ565">
        <f t="shared" si="216"/>
        <v>56.11</v>
      </c>
      <c r="DA565">
        <f t="shared" si="217"/>
        <v>1.54</v>
      </c>
      <c r="DB565">
        <f t="shared" si="194"/>
        <v>11.78</v>
      </c>
      <c r="DC565">
        <f t="shared" si="195"/>
        <v>0</v>
      </c>
      <c r="DD565" t="s">
        <v>3</v>
      </c>
      <c r="DE565" t="s">
        <v>3</v>
      </c>
      <c r="DF565">
        <f>ROUND(ROUND(AE565*AI565,2)*CX565,2)</f>
        <v>1.71</v>
      </c>
      <c r="DG565">
        <f t="shared" si="214"/>
        <v>0</v>
      </c>
      <c r="DH565">
        <f t="shared" si="196"/>
        <v>0</v>
      </c>
      <c r="DI565">
        <f t="shared" si="197"/>
        <v>0</v>
      </c>
      <c r="DJ565">
        <f t="shared" si="218"/>
        <v>1.71</v>
      </c>
      <c r="DK565">
        <v>0</v>
      </c>
      <c r="DL565" t="s">
        <v>3</v>
      </c>
      <c r="DM565">
        <v>0</v>
      </c>
      <c r="DN565" t="s">
        <v>3</v>
      </c>
      <c r="DO565">
        <v>0</v>
      </c>
    </row>
    <row r="566" spans="1:119" x14ac:dyDescent="0.2">
      <c r="A566">
        <f>ROW(Source!A247)</f>
        <v>247</v>
      </c>
      <c r="B566">
        <v>85057623</v>
      </c>
      <c r="C566">
        <v>85061635</v>
      </c>
      <c r="D566">
        <v>83781429</v>
      </c>
      <c r="E566">
        <v>117</v>
      </c>
      <c r="F566">
        <v>1</v>
      </c>
      <c r="G566">
        <v>1</v>
      </c>
      <c r="H566">
        <v>3</v>
      </c>
      <c r="I566" t="s">
        <v>238</v>
      </c>
      <c r="J566" t="s">
        <v>3</v>
      </c>
      <c r="K566" t="s">
        <v>239</v>
      </c>
      <c r="L566">
        <v>1346</v>
      </c>
      <c r="N566">
        <v>1009</v>
      </c>
      <c r="O566" t="s">
        <v>86</v>
      </c>
      <c r="P566" t="s">
        <v>86</v>
      </c>
      <c r="Q566">
        <v>1</v>
      </c>
      <c r="W566">
        <v>0</v>
      </c>
      <c r="X566">
        <v>-438754628</v>
      </c>
      <c r="Y566">
        <f t="shared" si="193"/>
        <v>26.7</v>
      </c>
      <c r="AA566">
        <v>0</v>
      </c>
      <c r="AB566">
        <v>0</v>
      </c>
      <c r="AC566">
        <v>0</v>
      </c>
      <c r="AD566">
        <v>0</v>
      </c>
      <c r="AE566">
        <v>0</v>
      </c>
      <c r="AF566">
        <v>0</v>
      </c>
      <c r="AG566">
        <v>0</v>
      </c>
      <c r="AH566">
        <v>0</v>
      </c>
      <c r="AI566">
        <v>1</v>
      </c>
      <c r="AJ566">
        <v>1</v>
      </c>
      <c r="AK566">
        <v>1</v>
      </c>
      <c r="AL566">
        <v>1</v>
      </c>
      <c r="AM566">
        <v>0</v>
      </c>
      <c r="AN566">
        <v>0</v>
      </c>
      <c r="AO566">
        <v>0</v>
      </c>
      <c r="AP566">
        <v>1</v>
      </c>
      <c r="AQ566">
        <v>0</v>
      </c>
      <c r="AR566">
        <v>0</v>
      </c>
      <c r="AS566" t="s">
        <v>3</v>
      </c>
      <c r="AT566">
        <v>26.7</v>
      </c>
      <c r="AU566" t="s">
        <v>3</v>
      </c>
      <c r="AV566">
        <v>0</v>
      </c>
      <c r="AW566">
        <v>2</v>
      </c>
      <c r="AX566">
        <v>85061653</v>
      </c>
      <c r="AY566">
        <v>1</v>
      </c>
      <c r="AZ566">
        <v>0</v>
      </c>
      <c r="BA566">
        <v>566</v>
      </c>
      <c r="BB566">
        <v>0</v>
      </c>
      <c r="BC566">
        <v>0</v>
      </c>
      <c r="BD566">
        <v>0</v>
      </c>
      <c r="BE566">
        <v>0</v>
      </c>
      <c r="BF566">
        <v>0</v>
      </c>
      <c r="BG566">
        <v>0</v>
      </c>
      <c r="BH566">
        <v>0</v>
      </c>
      <c r="BI566">
        <v>0</v>
      </c>
      <c r="BJ566">
        <v>0</v>
      </c>
      <c r="BK566">
        <v>0</v>
      </c>
      <c r="BL566">
        <v>0</v>
      </c>
      <c r="BM566">
        <v>0</v>
      </c>
      <c r="BN566">
        <v>0</v>
      </c>
      <c r="BO566">
        <v>0</v>
      </c>
      <c r="BP566">
        <v>0</v>
      </c>
      <c r="BQ566">
        <v>0</v>
      </c>
      <c r="BR566">
        <v>0</v>
      </c>
      <c r="BS566">
        <v>0</v>
      </c>
      <c r="BT566">
        <v>0</v>
      </c>
      <c r="BU566">
        <v>0</v>
      </c>
      <c r="BV566">
        <v>0</v>
      </c>
      <c r="BW566">
        <v>0</v>
      </c>
      <c r="CV566">
        <v>0</v>
      </c>
      <c r="CW566">
        <v>0</v>
      </c>
      <c r="CX566">
        <f>ROUND(Y566*Source!I247,7)</f>
        <v>2.5204800000000001</v>
      </c>
      <c r="CY566">
        <f t="shared" si="215"/>
        <v>0</v>
      </c>
      <c r="CZ566">
        <f t="shared" si="216"/>
        <v>0</v>
      </c>
      <c r="DA566">
        <f t="shared" si="217"/>
        <v>1</v>
      </c>
      <c r="DB566">
        <f t="shared" si="194"/>
        <v>0</v>
      </c>
      <c r="DC566">
        <f t="shared" si="195"/>
        <v>0</v>
      </c>
      <c r="DD566" t="s">
        <v>3</v>
      </c>
      <c r="DE566" t="s">
        <v>3</v>
      </c>
      <c r="DF566">
        <f>ROUND(ROUND(AE566,2)*CX566,2)</f>
        <v>0</v>
      </c>
      <c r="DG566">
        <f t="shared" si="214"/>
        <v>0</v>
      </c>
      <c r="DH566">
        <f t="shared" si="196"/>
        <v>0</v>
      </c>
      <c r="DI566">
        <f t="shared" si="197"/>
        <v>0</v>
      </c>
      <c r="DJ566">
        <f t="shared" si="218"/>
        <v>0</v>
      </c>
      <c r="DK566">
        <v>0</v>
      </c>
      <c r="DL566" t="s">
        <v>3</v>
      </c>
      <c r="DM566">
        <v>0</v>
      </c>
      <c r="DN566" t="s">
        <v>3</v>
      </c>
      <c r="DO566">
        <v>0</v>
      </c>
    </row>
    <row r="567" spans="1:119" x14ac:dyDescent="0.2">
      <c r="A567">
        <f>ROW(Source!A247)</f>
        <v>247</v>
      </c>
      <c r="B567">
        <v>85057623</v>
      </c>
      <c r="C567">
        <v>85061635</v>
      </c>
      <c r="D567">
        <v>83781533</v>
      </c>
      <c r="E567">
        <v>117</v>
      </c>
      <c r="F567">
        <v>1</v>
      </c>
      <c r="G567">
        <v>1</v>
      </c>
      <c r="H567">
        <v>3</v>
      </c>
      <c r="I567" t="s">
        <v>241</v>
      </c>
      <c r="J567" t="s">
        <v>3</v>
      </c>
      <c r="K567" t="s">
        <v>242</v>
      </c>
      <c r="L567">
        <v>1348</v>
      </c>
      <c r="N567">
        <v>1009</v>
      </c>
      <c r="O567" t="s">
        <v>94</v>
      </c>
      <c r="P567" t="s">
        <v>94</v>
      </c>
      <c r="Q567">
        <v>1000</v>
      </c>
      <c r="W567">
        <v>0</v>
      </c>
      <c r="X567">
        <v>-827349247</v>
      </c>
      <c r="Y567">
        <f t="shared" si="193"/>
        <v>1.03E-2</v>
      </c>
      <c r="AA567">
        <v>0</v>
      </c>
      <c r="AB567">
        <v>0</v>
      </c>
      <c r="AC567">
        <v>0</v>
      </c>
      <c r="AD567">
        <v>0</v>
      </c>
      <c r="AE567">
        <v>0</v>
      </c>
      <c r="AF567">
        <v>0</v>
      </c>
      <c r="AG567">
        <v>0</v>
      </c>
      <c r="AH567">
        <v>0</v>
      </c>
      <c r="AI567">
        <v>1</v>
      </c>
      <c r="AJ567">
        <v>1</v>
      </c>
      <c r="AK567">
        <v>1</v>
      </c>
      <c r="AL567">
        <v>1</v>
      </c>
      <c r="AM567">
        <v>0</v>
      </c>
      <c r="AN567">
        <v>0</v>
      </c>
      <c r="AO567">
        <v>0</v>
      </c>
      <c r="AP567">
        <v>1</v>
      </c>
      <c r="AQ567">
        <v>0</v>
      </c>
      <c r="AR567">
        <v>0</v>
      </c>
      <c r="AS567" t="s">
        <v>3</v>
      </c>
      <c r="AT567">
        <v>1.03E-2</v>
      </c>
      <c r="AU567" t="s">
        <v>3</v>
      </c>
      <c r="AV567">
        <v>0</v>
      </c>
      <c r="AW567">
        <v>2</v>
      </c>
      <c r="AX567">
        <v>85061654</v>
      </c>
      <c r="AY567">
        <v>1</v>
      </c>
      <c r="AZ567">
        <v>0</v>
      </c>
      <c r="BA567">
        <v>567</v>
      </c>
      <c r="BB567">
        <v>0</v>
      </c>
      <c r="BC567">
        <v>0</v>
      </c>
      <c r="BD567">
        <v>0</v>
      </c>
      <c r="BE567">
        <v>0</v>
      </c>
      <c r="BF567">
        <v>0</v>
      </c>
      <c r="BG567">
        <v>0</v>
      </c>
      <c r="BH567">
        <v>0</v>
      </c>
      <c r="BI567">
        <v>0</v>
      </c>
      <c r="BJ567">
        <v>0</v>
      </c>
      <c r="BK567">
        <v>0</v>
      </c>
      <c r="BL567">
        <v>0</v>
      </c>
      <c r="BM567">
        <v>0</v>
      </c>
      <c r="BN567">
        <v>0</v>
      </c>
      <c r="BO567">
        <v>0</v>
      </c>
      <c r="BP567">
        <v>0</v>
      </c>
      <c r="BQ567">
        <v>0</v>
      </c>
      <c r="BR567">
        <v>0</v>
      </c>
      <c r="BS567">
        <v>0</v>
      </c>
      <c r="BT567">
        <v>0</v>
      </c>
      <c r="BU567">
        <v>0</v>
      </c>
      <c r="BV567">
        <v>0</v>
      </c>
      <c r="BW567">
        <v>0</v>
      </c>
      <c r="CV567">
        <v>0</v>
      </c>
      <c r="CW567">
        <v>0</v>
      </c>
      <c r="CX567">
        <f>ROUND(Y567*Source!I247,7)</f>
        <v>9.7230000000000005E-4</v>
      </c>
      <c r="CY567">
        <f t="shared" si="215"/>
        <v>0</v>
      </c>
      <c r="CZ567">
        <f t="shared" si="216"/>
        <v>0</v>
      </c>
      <c r="DA567">
        <f t="shared" si="217"/>
        <v>1</v>
      </c>
      <c r="DB567">
        <f t="shared" si="194"/>
        <v>0</v>
      </c>
      <c r="DC567">
        <f t="shared" si="195"/>
        <v>0</v>
      </c>
      <c r="DD567" t="s">
        <v>3</v>
      </c>
      <c r="DE567" t="s">
        <v>3</v>
      </c>
      <c r="DF567">
        <f>ROUND(ROUND(AE567,2)*CX567,2)</f>
        <v>0</v>
      </c>
      <c r="DG567">
        <f t="shared" si="214"/>
        <v>0</v>
      </c>
      <c r="DH567">
        <f t="shared" si="196"/>
        <v>0</v>
      </c>
      <c r="DI567">
        <f t="shared" si="197"/>
        <v>0</v>
      </c>
      <c r="DJ567">
        <f t="shared" si="218"/>
        <v>0</v>
      </c>
      <c r="DK567">
        <v>0</v>
      </c>
      <c r="DL567" t="s">
        <v>3</v>
      </c>
      <c r="DM567">
        <v>0</v>
      </c>
      <c r="DN567" t="s">
        <v>3</v>
      </c>
      <c r="DO567">
        <v>0</v>
      </c>
    </row>
    <row r="568" spans="1:119" x14ac:dyDescent="0.2">
      <c r="A568">
        <f>ROW(Source!A247)</f>
        <v>247</v>
      </c>
      <c r="B568">
        <v>85057623</v>
      </c>
      <c r="C568">
        <v>85061635</v>
      </c>
      <c r="D568">
        <v>83870953</v>
      </c>
      <c r="E568">
        <v>1</v>
      </c>
      <c r="F568">
        <v>1</v>
      </c>
      <c r="G568">
        <v>1</v>
      </c>
      <c r="H568">
        <v>3</v>
      </c>
      <c r="I568" t="s">
        <v>803</v>
      </c>
      <c r="J568" t="s">
        <v>804</v>
      </c>
      <c r="K568" t="s">
        <v>805</v>
      </c>
      <c r="L568">
        <v>1348</v>
      </c>
      <c r="N568">
        <v>1009</v>
      </c>
      <c r="O568" t="s">
        <v>94</v>
      </c>
      <c r="P568" t="s">
        <v>94</v>
      </c>
      <c r="Q568">
        <v>1000</v>
      </c>
      <c r="W568">
        <v>0</v>
      </c>
      <c r="X568">
        <v>-1010729546</v>
      </c>
      <c r="Y568">
        <f t="shared" si="193"/>
        <v>5.0000000000000001E-3</v>
      </c>
      <c r="AA568">
        <v>36493.18</v>
      </c>
      <c r="AB568">
        <v>0</v>
      </c>
      <c r="AC568">
        <v>0</v>
      </c>
      <c r="AD568">
        <v>0</v>
      </c>
      <c r="AE568">
        <v>24995.33</v>
      </c>
      <c r="AF568">
        <v>0</v>
      </c>
      <c r="AG568">
        <v>0</v>
      </c>
      <c r="AH568">
        <v>0</v>
      </c>
      <c r="AI568">
        <v>1.46</v>
      </c>
      <c r="AJ568">
        <v>1</v>
      </c>
      <c r="AK568">
        <v>1</v>
      </c>
      <c r="AL568">
        <v>1</v>
      </c>
      <c r="AM568">
        <v>2</v>
      </c>
      <c r="AN568">
        <v>0</v>
      </c>
      <c r="AO568">
        <v>0</v>
      </c>
      <c r="AP568">
        <v>1</v>
      </c>
      <c r="AQ568">
        <v>1</v>
      </c>
      <c r="AR568">
        <v>0</v>
      </c>
      <c r="AS568" t="s">
        <v>3</v>
      </c>
      <c r="AT568">
        <v>5.0000000000000001E-3</v>
      </c>
      <c r="AU568" t="s">
        <v>3</v>
      </c>
      <c r="AV568">
        <v>0</v>
      </c>
      <c r="AW568">
        <v>2</v>
      </c>
      <c r="AX568">
        <v>85061655</v>
      </c>
      <c r="AY568">
        <v>1</v>
      </c>
      <c r="AZ568">
        <v>0</v>
      </c>
      <c r="BA568">
        <v>568</v>
      </c>
      <c r="BB568">
        <v>1</v>
      </c>
      <c r="BC568">
        <v>0</v>
      </c>
      <c r="BD568">
        <v>0</v>
      </c>
      <c r="BE568">
        <v>0</v>
      </c>
      <c r="BF568">
        <v>0</v>
      </c>
      <c r="BG568">
        <v>0</v>
      </c>
      <c r="BH568">
        <v>0</v>
      </c>
      <c r="BI568">
        <v>0</v>
      </c>
      <c r="BJ568">
        <v>124.97665000000001</v>
      </c>
      <c r="BK568">
        <v>0</v>
      </c>
      <c r="BL568">
        <v>0</v>
      </c>
      <c r="BM568">
        <v>0</v>
      </c>
      <c r="BN568">
        <v>0</v>
      </c>
      <c r="BO568">
        <v>0</v>
      </c>
      <c r="BP568">
        <v>1</v>
      </c>
      <c r="BQ568">
        <v>124.97665000000001</v>
      </c>
      <c r="BR568">
        <v>0</v>
      </c>
      <c r="BS568">
        <v>0</v>
      </c>
      <c r="BT568">
        <v>0</v>
      </c>
      <c r="BU568">
        <v>0</v>
      </c>
      <c r="BV568">
        <v>0</v>
      </c>
      <c r="BW568">
        <v>1</v>
      </c>
      <c r="CV568">
        <v>0</v>
      </c>
      <c r="CW568">
        <v>0</v>
      </c>
      <c r="CX568">
        <f>ROUND(Y568*Source!I247,7)</f>
        <v>4.7199999999999998E-4</v>
      </c>
      <c r="CY568">
        <f t="shared" si="215"/>
        <v>36493.18</v>
      </c>
      <c r="CZ568">
        <f t="shared" si="216"/>
        <v>24995.33</v>
      </c>
      <c r="DA568">
        <f t="shared" si="217"/>
        <v>1.46</v>
      </c>
      <c r="DB568">
        <f t="shared" si="194"/>
        <v>124.98</v>
      </c>
      <c r="DC568">
        <f t="shared" si="195"/>
        <v>0</v>
      </c>
      <c r="DD568" t="s">
        <v>3</v>
      </c>
      <c r="DE568" t="s">
        <v>3</v>
      </c>
      <c r="DF568">
        <f>ROUND(ROUND(AE568*AI568,2)*CX568,2)</f>
        <v>17.22</v>
      </c>
      <c r="DG568">
        <f t="shared" si="214"/>
        <v>0</v>
      </c>
      <c r="DH568">
        <f t="shared" si="196"/>
        <v>0</v>
      </c>
      <c r="DI568">
        <f t="shared" si="197"/>
        <v>0</v>
      </c>
      <c r="DJ568">
        <f t="shared" si="218"/>
        <v>17.22</v>
      </c>
      <c r="DK568">
        <v>0</v>
      </c>
      <c r="DL568" t="s">
        <v>3</v>
      </c>
      <c r="DM568">
        <v>0</v>
      </c>
      <c r="DN568" t="s">
        <v>3</v>
      </c>
      <c r="DO568">
        <v>0</v>
      </c>
    </row>
    <row r="569" spans="1:119" x14ac:dyDescent="0.2">
      <c r="A569">
        <f>ROW(Source!A288)</f>
        <v>288</v>
      </c>
      <c r="B569">
        <v>85057682</v>
      </c>
      <c r="C569">
        <v>85061659</v>
      </c>
      <c r="D569">
        <v>83777455</v>
      </c>
      <c r="E569">
        <v>117</v>
      </c>
      <c r="F569">
        <v>1</v>
      </c>
      <c r="G569">
        <v>1</v>
      </c>
      <c r="H569">
        <v>1</v>
      </c>
      <c r="I569" t="s">
        <v>806</v>
      </c>
      <c r="J569" t="s">
        <v>3</v>
      </c>
      <c r="K569" t="s">
        <v>807</v>
      </c>
      <c r="L569">
        <v>1191</v>
      </c>
      <c r="N569">
        <v>1013</v>
      </c>
      <c r="O569" t="s">
        <v>593</v>
      </c>
      <c r="P569" t="s">
        <v>593</v>
      </c>
      <c r="Q569">
        <v>1</v>
      </c>
      <c r="W569">
        <v>0</v>
      </c>
      <c r="X569">
        <v>370475345</v>
      </c>
      <c r="Y569">
        <f t="shared" si="193"/>
        <v>154</v>
      </c>
      <c r="AA569">
        <v>0</v>
      </c>
      <c r="AB569">
        <v>0</v>
      </c>
      <c r="AC569">
        <v>0</v>
      </c>
      <c r="AD569">
        <v>660.33</v>
      </c>
      <c r="AE569">
        <v>0</v>
      </c>
      <c r="AF569">
        <v>0</v>
      </c>
      <c r="AG569">
        <v>0</v>
      </c>
      <c r="AH569">
        <v>660.33</v>
      </c>
      <c r="AI569">
        <v>1</v>
      </c>
      <c r="AJ569">
        <v>1</v>
      </c>
      <c r="AK569">
        <v>1</v>
      </c>
      <c r="AL569">
        <v>1</v>
      </c>
      <c r="AM569">
        <v>-2</v>
      </c>
      <c r="AN569">
        <v>0</v>
      </c>
      <c r="AO569">
        <v>0</v>
      </c>
      <c r="AP569">
        <v>1</v>
      </c>
      <c r="AQ569">
        <v>1</v>
      </c>
      <c r="AR569">
        <v>0</v>
      </c>
      <c r="AS569" t="s">
        <v>3</v>
      </c>
      <c r="AT569">
        <v>154</v>
      </c>
      <c r="AU569" t="s">
        <v>3</v>
      </c>
      <c r="AV569">
        <v>1</v>
      </c>
      <c r="AW569">
        <v>2</v>
      </c>
      <c r="AX569">
        <v>85061661</v>
      </c>
      <c r="AY569">
        <v>1</v>
      </c>
      <c r="AZ569">
        <v>0</v>
      </c>
      <c r="BA569">
        <v>569</v>
      </c>
      <c r="BB569">
        <v>1</v>
      </c>
      <c r="BC569">
        <v>0</v>
      </c>
      <c r="BD569">
        <v>0</v>
      </c>
      <c r="BE569">
        <v>0</v>
      </c>
      <c r="BF569">
        <v>0</v>
      </c>
      <c r="BG569">
        <v>0</v>
      </c>
      <c r="BH569">
        <v>0</v>
      </c>
      <c r="BI569">
        <v>0</v>
      </c>
      <c r="BJ569">
        <v>0</v>
      </c>
      <c r="BK569">
        <v>0</v>
      </c>
      <c r="BL569">
        <v>0</v>
      </c>
      <c r="BM569">
        <v>101690.82</v>
      </c>
      <c r="BN569">
        <v>154</v>
      </c>
      <c r="BO569">
        <v>0</v>
      </c>
      <c r="BP569">
        <v>1</v>
      </c>
      <c r="BQ569">
        <v>0</v>
      </c>
      <c r="BR569">
        <v>0</v>
      </c>
      <c r="BS569">
        <v>0</v>
      </c>
      <c r="BT569">
        <v>101690.82</v>
      </c>
      <c r="BU569">
        <v>154</v>
      </c>
      <c r="BV569">
        <v>0</v>
      </c>
      <c r="BW569">
        <v>1</v>
      </c>
      <c r="CU569">
        <f>ROUND(AT569*Source!I288*AH569*AL569,2)</f>
        <v>0</v>
      </c>
      <c r="CV569">
        <f>ROUND(Y569*Source!I288,7)</f>
        <v>0</v>
      </c>
      <c r="CW569">
        <v>0</v>
      </c>
      <c r="CX569">
        <f>ROUND(Y569*Source!I288,7)</f>
        <v>0</v>
      </c>
      <c r="CY569">
        <f t="shared" ref="CY569:CY574" si="219">AD569</f>
        <v>660.33</v>
      </c>
      <c r="CZ569">
        <f t="shared" ref="CZ569:CZ574" si="220">AH569</f>
        <v>660.33</v>
      </c>
      <c r="DA569">
        <f t="shared" ref="DA569:DA574" si="221">AL569</f>
        <v>1</v>
      </c>
      <c r="DB569">
        <f t="shared" si="194"/>
        <v>101690.82</v>
      </c>
      <c r="DC569">
        <f t="shared" si="195"/>
        <v>0</v>
      </c>
      <c r="DD569" t="s">
        <v>3</v>
      </c>
      <c r="DE569" t="s">
        <v>3</v>
      </c>
      <c r="DF569">
        <f t="shared" ref="DF569:DF577" si="222">ROUND(ROUND(AE569,2)*CX569,2)</f>
        <v>0</v>
      </c>
      <c r="DG569">
        <f t="shared" si="214"/>
        <v>0</v>
      </c>
      <c r="DH569">
        <f t="shared" si="196"/>
        <v>0</v>
      </c>
      <c r="DI569">
        <f t="shared" si="197"/>
        <v>0</v>
      </c>
      <c r="DJ569">
        <f t="shared" ref="DJ569:DJ574" si="223">DI569</f>
        <v>0</v>
      </c>
      <c r="DK569">
        <v>1</v>
      </c>
      <c r="DL569" t="s">
        <v>3</v>
      </c>
      <c r="DM569">
        <v>0</v>
      </c>
      <c r="DN569" t="s">
        <v>3</v>
      </c>
      <c r="DO569">
        <v>0</v>
      </c>
    </row>
    <row r="570" spans="1:119" x14ac:dyDescent="0.2">
      <c r="A570">
        <f>ROW(Source!A289)</f>
        <v>289</v>
      </c>
      <c r="B570">
        <v>85057623</v>
      </c>
      <c r="C570">
        <v>85061659</v>
      </c>
      <c r="D570">
        <v>83777455</v>
      </c>
      <c r="E570">
        <v>117</v>
      </c>
      <c r="F570">
        <v>1</v>
      </c>
      <c r="G570">
        <v>1</v>
      </c>
      <c r="H570">
        <v>1</v>
      </c>
      <c r="I570" t="s">
        <v>806</v>
      </c>
      <c r="J570" t="s">
        <v>3</v>
      </c>
      <c r="K570" t="s">
        <v>807</v>
      </c>
      <c r="L570">
        <v>1191</v>
      </c>
      <c r="N570">
        <v>1013</v>
      </c>
      <c r="O570" t="s">
        <v>593</v>
      </c>
      <c r="P570" t="s">
        <v>593</v>
      </c>
      <c r="Q570">
        <v>1</v>
      </c>
      <c r="W570">
        <v>0</v>
      </c>
      <c r="X570">
        <v>370475345</v>
      </c>
      <c r="Y570">
        <f t="shared" si="193"/>
        <v>154</v>
      </c>
      <c r="AA570">
        <v>0</v>
      </c>
      <c r="AB570">
        <v>0</v>
      </c>
      <c r="AC570">
        <v>0</v>
      </c>
      <c r="AD570">
        <v>660.33</v>
      </c>
      <c r="AE570">
        <v>0</v>
      </c>
      <c r="AF570">
        <v>0</v>
      </c>
      <c r="AG570">
        <v>0</v>
      </c>
      <c r="AH570">
        <v>660.33</v>
      </c>
      <c r="AI570">
        <v>1</v>
      </c>
      <c r="AJ570">
        <v>1</v>
      </c>
      <c r="AK570">
        <v>1</v>
      </c>
      <c r="AL570">
        <v>1</v>
      </c>
      <c r="AM570">
        <v>-2</v>
      </c>
      <c r="AN570">
        <v>0</v>
      </c>
      <c r="AO570">
        <v>0</v>
      </c>
      <c r="AP570">
        <v>1</v>
      </c>
      <c r="AQ570">
        <v>1</v>
      </c>
      <c r="AR570">
        <v>0</v>
      </c>
      <c r="AS570" t="s">
        <v>3</v>
      </c>
      <c r="AT570">
        <v>154</v>
      </c>
      <c r="AU570" t="s">
        <v>3</v>
      </c>
      <c r="AV570">
        <v>1</v>
      </c>
      <c r="AW570">
        <v>2</v>
      </c>
      <c r="AX570">
        <v>85061661</v>
      </c>
      <c r="AY570">
        <v>1</v>
      </c>
      <c r="AZ570">
        <v>0</v>
      </c>
      <c r="BA570">
        <v>570</v>
      </c>
      <c r="BB570">
        <v>1</v>
      </c>
      <c r="BC570">
        <v>0</v>
      </c>
      <c r="BD570">
        <v>0</v>
      </c>
      <c r="BE570">
        <v>0</v>
      </c>
      <c r="BF570">
        <v>0</v>
      </c>
      <c r="BG570">
        <v>0</v>
      </c>
      <c r="BH570">
        <v>0</v>
      </c>
      <c r="BI570">
        <v>0</v>
      </c>
      <c r="BJ570">
        <v>0</v>
      </c>
      <c r="BK570">
        <v>0</v>
      </c>
      <c r="BL570">
        <v>0</v>
      </c>
      <c r="BM570">
        <v>101690.82</v>
      </c>
      <c r="BN570">
        <v>154</v>
      </c>
      <c r="BO570">
        <v>0</v>
      </c>
      <c r="BP570">
        <v>1</v>
      </c>
      <c r="BQ570">
        <v>0</v>
      </c>
      <c r="BR570">
        <v>0</v>
      </c>
      <c r="BS570">
        <v>0</v>
      </c>
      <c r="BT570">
        <v>101690.82</v>
      </c>
      <c r="BU570">
        <v>154</v>
      </c>
      <c r="BV570">
        <v>0</v>
      </c>
      <c r="BW570">
        <v>1</v>
      </c>
      <c r="CU570">
        <f>ROUND(AT570*Source!I289*AH570*AL570,2)</f>
        <v>0</v>
      </c>
      <c r="CV570">
        <f>ROUND(Y570*Source!I289,7)</f>
        <v>0</v>
      </c>
      <c r="CW570">
        <v>0</v>
      </c>
      <c r="CX570">
        <f>ROUND(Y570*Source!I289,7)</f>
        <v>0</v>
      </c>
      <c r="CY570">
        <f t="shared" si="219"/>
        <v>660.33</v>
      </c>
      <c r="CZ570">
        <f t="shared" si="220"/>
        <v>660.33</v>
      </c>
      <c r="DA570">
        <f t="shared" si="221"/>
        <v>1</v>
      </c>
      <c r="DB570">
        <f t="shared" si="194"/>
        <v>101690.82</v>
      </c>
      <c r="DC570">
        <f t="shared" si="195"/>
        <v>0</v>
      </c>
      <c r="DD570" t="s">
        <v>3</v>
      </c>
      <c r="DE570" t="s">
        <v>3</v>
      </c>
      <c r="DF570">
        <f t="shared" si="222"/>
        <v>0</v>
      </c>
      <c r="DG570">
        <f t="shared" si="214"/>
        <v>0</v>
      </c>
      <c r="DH570">
        <f t="shared" si="196"/>
        <v>0</v>
      </c>
      <c r="DI570">
        <f t="shared" si="197"/>
        <v>0</v>
      </c>
      <c r="DJ570">
        <f t="shared" si="223"/>
        <v>0</v>
      </c>
      <c r="DK570">
        <v>1</v>
      </c>
      <c r="DL570" t="s">
        <v>3</v>
      </c>
      <c r="DM570">
        <v>0</v>
      </c>
      <c r="DN570" t="s">
        <v>3</v>
      </c>
      <c r="DO570">
        <v>0</v>
      </c>
    </row>
    <row r="571" spans="1:119" x14ac:dyDescent="0.2">
      <c r="A571">
        <f>ROW(Source!A290)</f>
        <v>290</v>
      </c>
      <c r="B571">
        <v>85057682</v>
      </c>
      <c r="C571">
        <v>85061662</v>
      </c>
      <c r="D571">
        <v>77306300</v>
      </c>
      <c r="E571">
        <v>114</v>
      </c>
      <c r="F571">
        <v>1</v>
      </c>
      <c r="G571">
        <v>1</v>
      </c>
      <c r="H571">
        <v>1</v>
      </c>
      <c r="I571" t="s">
        <v>808</v>
      </c>
      <c r="J571" t="s">
        <v>3</v>
      </c>
      <c r="K571" t="s">
        <v>809</v>
      </c>
      <c r="L571">
        <v>1191</v>
      </c>
      <c r="N571">
        <v>1013</v>
      </c>
      <c r="O571" t="s">
        <v>593</v>
      </c>
      <c r="P571" t="s">
        <v>593</v>
      </c>
      <c r="Q571">
        <v>1</v>
      </c>
      <c r="W571">
        <v>0</v>
      </c>
      <c r="X571">
        <v>-267883188</v>
      </c>
      <c r="Y571">
        <f t="shared" si="193"/>
        <v>88.5</v>
      </c>
      <c r="AA571">
        <v>0</v>
      </c>
      <c r="AB571">
        <v>0</v>
      </c>
      <c r="AC571">
        <v>0</v>
      </c>
      <c r="AD571">
        <v>633.07000000000005</v>
      </c>
      <c r="AE571">
        <v>0</v>
      </c>
      <c r="AF571">
        <v>0</v>
      </c>
      <c r="AG571">
        <v>0</v>
      </c>
      <c r="AH571">
        <v>633.07000000000005</v>
      </c>
      <c r="AI571">
        <v>1</v>
      </c>
      <c r="AJ571">
        <v>1</v>
      </c>
      <c r="AK571">
        <v>1</v>
      </c>
      <c r="AL571">
        <v>1</v>
      </c>
      <c r="AM571">
        <v>-2</v>
      </c>
      <c r="AN571">
        <v>0</v>
      </c>
      <c r="AO571">
        <v>0</v>
      </c>
      <c r="AP571">
        <v>1</v>
      </c>
      <c r="AQ571">
        <v>1</v>
      </c>
      <c r="AR571">
        <v>0</v>
      </c>
      <c r="AS571" t="s">
        <v>3</v>
      </c>
      <c r="AT571">
        <v>88.5</v>
      </c>
      <c r="AU571" t="s">
        <v>3</v>
      </c>
      <c r="AV571">
        <v>1</v>
      </c>
      <c r="AW571">
        <v>2</v>
      </c>
      <c r="AX571">
        <v>85061664</v>
      </c>
      <c r="AY571">
        <v>2</v>
      </c>
      <c r="AZ571">
        <v>131072</v>
      </c>
      <c r="BA571">
        <v>571</v>
      </c>
      <c r="BB571">
        <v>1</v>
      </c>
      <c r="BC571">
        <v>0</v>
      </c>
      <c r="BD571">
        <v>0</v>
      </c>
      <c r="BE571">
        <v>0</v>
      </c>
      <c r="BF571">
        <v>0</v>
      </c>
      <c r="BG571">
        <v>0</v>
      </c>
      <c r="BH571">
        <v>0</v>
      </c>
      <c r="BI571">
        <v>0</v>
      </c>
      <c r="BJ571">
        <v>0</v>
      </c>
      <c r="BK571">
        <v>0</v>
      </c>
      <c r="BL571">
        <v>0</v>
      </c>
      <c r="BM571">
        <v>56026.695000000007</v>
      </c>
      <c r="BN571">
        <v>88.5</v>
      </c>
      <c r="BO571">
        <v>0</v>
      </c>
      <c r="BP571">
        <v>1</v>
      </c>
      <c r="BQ571">
        <v>0</v>
      </c>
      <c r="BR571">
        <v>0</v>
      </c>
      <c r="BS571">
        <v>0</v>
      </c>
      <c r="BT571">
        <v>56026.695000000007</v>
      </c>
      <c r="BU571">
        <v>88.5</v>
      </c>
      <c r="BV571">
        <v>0</v>
      </c>
      <c r="BW571">
        <v>1</v>
      </c>
      <c r="CU571">
        <f>ROUND(AT571*Source!I290*AH571*AL571,2)</f>
        <v>0</v>
      </c>
      <c r="CV571">
        <f>ROUND(Y571*Source!I290,7)</f>
        <v>0</v>
      </c>
      <c r="CW571">
        <v>0</v>
      </c>
      <c r="CX571">
        <f>ROUND(Y571*Source!I290,7)</f>
        <v>0</v>
      </c>
      <c r="CY571">
        <f t="shared" si="219"/>
        <v>633.07000000000005</v>
      </c>
      <c r="CZ571">
        <f t="shared" si="220"/>
        <v>633.07000000000005</v>
      </c>
      <c r="DA571">
        <f t="shared" si="221"/>
        <v>1</v>
      </c>
      <c r="DB571">
        <f t="shared" si="194"/>
        <v>56026.7</v>
      </c>
      <c r="DC571">
        <f t="shared" si="195"/>
        <v>0</v>
      </c>
      <c r="DD571" t="s">
        <v>3</v>
      </c>
      <c r="DE571" t="s">
        <v>3</v>
      </c>
      <c r="DF571">
        <f t="shared" si="222"/>
        <v>0</v>
      </c>
      <c r="DG571">
        <f t="shared" si="214"/>
        <v>0</v>
      </c>
      <c r="DH571">
        <f t="shared" si="196"/>
        <v>0</v>
      </c>
      <c r="DI571">
        <f t="shared" si="197"/>
        <v>0</v>
      </c>
      <c r="DJ571">
        <f t="shared" si="223"/>
        <v>0</v>
      </c>
      <c r="DK571">
        <v>1</v>
      </c>
      <c r="DL571" t="s">
        <v>3</v>
      </c>
      <c r="DM571">
        <v>0</v>
      </c>
      <c r="DN571" t="s">
        <v>3</v>
      </c>
      <c r="DO571">
        <v>0</v>
      </c>
    </row>
    <row r="572" spans="1:119" x14ac:dyDescent="0.2">
      <c r="A572">
        <f>ROW(Source!A291)</f>
        <v>291</v>
      </c>
      <c r="B572">
        <v>85057623</v>
      </c>
      <c r="C572">
        <v>85061662</v>
      </c>
      <c r="D572">
        <v>77306300</v>
      </c>
      <c r="E572">
        <v>114</v>
      </c>
      <c r="F572">
        <v>1</v>
      </c>
      <c r="G572">
        <v>1</v>
      </c>
      <c r="H572">
        <v>1</v>
      </c>
      <c r="I572" t="s">
        <v>808</v>
      </c>
      <c r="J572" t="s">
        <v>3</v>
      </c>
      <c r="K572" t="s">
        <v>809</v>
      </c>
      <c r="L572">
        <v>1191</v>
      </c>
      <c r="N572">
        <v>1013</v>
      </c>
      <c r="O572" t="s">
        <v>593</v>
      </c>
      <c r="P572" t="s">
        <v>593</v>
      </c>
      <c r="Q572">
        <v>1</v>
      </c>
      <c r="W572">
        <v>0</v>
      </c>
      <c r="X572">
        <v>-267883188</v>
      </c>
      <c r="Y572">
        <f t="shared" si="193"/>
        <v>88.5</v>
      </c>
      <c r="AA572">
        <v>0</v>
      </c>
      <c r="AB572">
        <v>0</v>
      </c>
      <c r="AC572">
        <v>0</v>
      </c>
      <c r="AD572">
        <v>633.07000000000005</v>
      </c>
      <c r="AE572">
        <v>0</v>
      </c>
      <c r="AF572">
        <v>0</v>
      </c>
      <c r="AG572">
        <v>0</v>
      </c>
      <c r="AH572">
        <v>633.07000000000005</v>
      </c>
      <c r="AI572">
        <v>1</v>
      </c>
      <c r="AJ572">
        <v>1</v>
      </c>
      <c r="AK572">
        <v>1</v>
      </c>
      <c r="AL572">
        <v>1</v>
      </c>
      <c r="AM572">
        <v>-2</v>
      </c>
      <c r="AN572">
        <v>0</v>
      </c>
      <c r="AO572">
        <v>0</v>
      </c>
      <c r="AP572">
        <v>1</v>
      </c>
      <c r="AQ572">
        <v>1</v>
      </c>
      <c r="AR572">
        <v>0</v>
      </c>
      <c r="AS572" t="s">
        <v>3</v>
      </c>
      <c r="AT572">
        <v>88.5</v>
      </c>
      <c r="AU572" t="s">
        <v>3</v>
      </c>
      <c r="AV572">
        <v>1</v>
      </c>
      <c r="AW572">
        <v>2</v>
      </c>
      <c r="AX572">
        <v>85061664</v>
      </c>
      <c r="AY572">
        <v>2</v>
      </c>
      <c r="AZ572">
        <v>131072</v>
      </c>
      <c r="BA572">
        <v>572</v>
      </c>
      <c r="BB572">
        <v>1</v>
      </c>
      <c r="BC572">
        <v>0</v>
      </c>
      <c r="BD572">
        <v>0</v>
      </c>
      <c r="BE572">
        <v>0</v>
      </c>
      <c r="BF572">
        <v>0</v>
      </c>
      <c r="BG572">
        <v>0</v>
      </c>
      <c r="BH572">
        <v>0</v>
      </c>
      <c r="BI572">
        <v>0</v>
      </c>
      <c r="BJ572">
        <v>0</v>
      </c>
      <c r="BK572">
        <v>0</v>
      </c>
      <c r="BL572">
        <v>0</v>
      </c>
      <c r="BM572">
        <v>56026.695000000007</v>
      </c>
      <c r="BN572">
        <v>88.5</v>
      </c>
      <c r="BO572">
        <v>0</v>
      </c>
      <c r="BP572">
        <v>1</v>
      </c>
      <c r="BQ572">
        <v>0</v>
      </c>
      <c r="BR572">
        <v>0</v>
      </c>
      <c r="BS572">
        <v>0</v>
      </c>
      <c r="BT572">
        <v>56026.695000000007</v>
      </c>
      <c r="BU572">
        <v>88.5</v>
      </c>
      <c r="BV572">
        <v>0</v>
      </c>
      <c r="BW572">
        <v>1</v>
      </c>
      <c r="CU572">
        <f>ROUND(AT572*Source!I291*AH572*AL572,2)</f>
        <v>0</v>
      </c>
      <c r="CV572">
        <f>ROUND(Y572*Source!I291,7)</f>
        <v>0</v>
      </c>
      <c r="CW572">
        <v>0</v>
      </c>
      <c r="CX572">
        <f>ROUND(Y572*Source!I291,7)</f>
        <v>0</v>
      </c>
      <c r="CY572">
        <f t="shared" si="219"/>
        <v>633.07000000000005</v>
      </c>
      <c r="CZ572">
        <f t="shared" si="220"/>
        <v>633.07000000000005</v>
      </c>
      <c r="DA572">
        <f t="shared" si="221"/>
        <v>1</v>
      </c>
      <c r="DB572">
        <f t="shared" si="194"/>
        <v>56026.7</v>
      </c>
      <c r="DC572">
        <f t="shared" si="195"/>
        <v>0</v>
      </c>
      <c r="DD572" t="s">
        <v>3</v>
      </c>
      <c r="DE572" t="s">
        <v>3</v>
      </c>
      <c r="DF572">
        <f t="shared" si="222"/>
        <v>0</v>
      </c>
      <c r="DG572">
        <f t="shared" si="214"/>
        <v>0</v>
      </c>
      <c r="DH572">
        <f t="shared" si="196"/>
        <v>0</v>
      </c>
      <c r="DI572">
        <f t="shared" si="197"/>
        <v>0</v>
      </c>
      <c r="DJ572">
        <f t="shared" si="223"/>
        <v>0</v>
      </c>
      <c r="DK572">
        <v>1</v>
      </c>
      <c r="DL572" t="s">
        <v>3</v>
      </c>
      <c r="DM572">
        <v>0</v>
      </c>
      <c r="DN572" t="s">
        <v>3</v>
      </c>
      <c r="DO572">
        <v>0</v>
      </c>
    </row>
    <row r="573" spans="1:119" x14ac:dyDescent="0.2">
      <c r="A573">
        <f>ROW(Source!A292)</f>
        <v>292</v>
      </c>
      <c r="B573">
        <v>85057682</v>
      </c>
      <c r="C573">
        <v>85061665</v>
      </c>
      <c r="D573">
        <v>77306368</v>
      </c>
      <c r="E573">
        <v>114</v>
      </c>
      <c r="F573">
        <v>1</v>
      </c>
      <c r="G573">
        <v>1</v>
      </c>
      <c r="H573">
        <v>1</v>
      </c>
      <c r="I573" t="s">
        <v>661</v>
      </c>
      <c r="J573" t="s">
        <v>3</v>
      </c>
      <c r="K573" t="s">
        <v>662</v>
      </c>
      <c r="L573">
        <v>1191</v>
      </c>
      <c r="N573">
        <v>1013</v>
      </c>
      <c r="O573" t="s">
        <v>593</v>
      </c>
      <c r="P573" t="s">
        <v>593</v>
      </c>
      <c r="Q573">
        <v>1</v>
      </c>
      <c r="W573">
        <v>0</v>
      </c>
      <c r="X573">
        <v>44848675</v>
      </c>
      <c r="Y573">
        <f t="shared" si="193"/>
        <v>9.27</v>
      </c>
      <c r="AA573">
        <v>0</v>
      </c>
      <c r="AB573">
        <v>0</v>
      </c>
      <c r="AC573">
        <v>0</v>
      </c>
      <c r="AD573">
        <v>793.61</v>
      </c>
      <c r="AE573">
        <v>0</v>
      </c>
      <c r="AF573">
        <v>0</v>
      </c>
      <c r="AG573">
        <v>0</v>
      </c>
      <c r="AH573">
        <v>793.61</v>
      </c>
      <c r="AI573">
        <v>1</v>
      </c>
      <c r="AJ573">
        <v>1</v>
      </c>
      <c r="AK573">
        <v>1</v>
      </c>
      <c r="AL573">
        <v>1</v>
      </c>
      <c r="AM573">
        <v>-2</v>
      </c>
      <c r="AN573">
        <v>0</v>
      </c>
      <c r="AO573">
        <v>0</v>
      </c>
      <c r="AP573">
        <v>1</v>
      </c>
      <c r="AQ573">
        <v>1</v>
      </c>
      <c r="AR573">
        <v>0</v>
      </c>
      <c r="AS573" t="s">
        <v>3</v>
      </c>
      <c r="AT573">
        <v>9.27</v>
      </c>
      <c r="AU573" t="s">
        <v>3</v>
      </c>
      <c r="AV573">
        <v>1</v>
      </c>
      <c r="AW573">
        <v>2</v>
      </c>
      <c r="AX573">
        <v>85061674</v>
      </c>
      <c r="AY573">
        <v>2</v>
      </c>
      <c r="AZ573">
        <v>131072</v>
      </c>
      <c r="BA573">
        <v>573</v>
      </c>
      <c r="BB573">
        <v>1</v>
      </c>
      <c r="BC573">
        <v>0</v>
      </c>
      <c r="BD573">
        <v>0</v>
      </c>
      <c r="BE573">
        <v>0</v>
      </c>
      <c r="BF573">
        <v>0</v>
      </c>
      <c r="BG573">
        <v>0</v>
      </c>
      <c r="BH573">
        <v>0</v>
      </c>
      <c r="BI573">
        <v>0</v>
      </c>
      <c r="BJ573">
        <v>0</v>
      </c>
      <c r="BK573">
        <v>0</v>
      </c>
      <c r="BL573">
        <v>0</v>
      </c>
      <c r="BM573">
        <v>7356.7646999999997</v>
      </c>
      <c r="BN573">
        <v>9.27</v>
      </c>
      <c r="BO573">
        <v>0</v>
      </c>
      <c r="BP573">
        <v>1</v>
      </c>
      <c r="BQ573">
        <v>0</v>
      </c>
      <c r="BR573">
        <v>0</v>
      </c>
      <c r="BS573">
        <v>0</v>
      </c>
      <c r="BT573">
        <v>7356.7646999999997</v>
      </c>
      <c r="BU573">
        <v>9.27</v>
      </c>
      <c r="BV573">
        <v>0</v>
      </c>
      <c r="BW573">
        <v>1</v>
      </c>
      <c r="CU573">
        <f>ROUND(AT573*Source!I292*AH573*AL573,2)</f>
        <v>0</v>
      </c>
      <c r="CV573">
        <f>ROUND(Y573*Source!I292,7)</f>
        <v>0</v>
      </c>
      <c r="CW573">
        <v>0</v>
      </c>
      <c r="CX573">
        <f>ROUND(Y573*Source!I292,7)</f>
        <v>0</v>
      </c>
      <c r="CY573">
        <f t="shared" si="219"/>
        <v>793.61</v>
      </c>
      <c r="CZ573">
        <f t="shared" si="220"/>
        <v>793.61</v>
      </c>
      <c r="DA573">
        <f t="shared" si="221"/>
        <v>1</v>
      </c>
      <c r="DB573">
        <f t="shared" si="194"/>
        <v>7356.76</v>
      </c>
      <c r="DC573">
        <f t="shared" si="195"/>
        <v>0</v>
      </c>
      <c r="DD573" t="s">
        <v>3</v>
      </c>
      <c r="DE573" t="s">
        <v>3</v>
      </c>
      <c r="DF573">
        <f t="shared" si="222"/>
        <v>0</v>
      </c>
      <c r="DG573">
        <f t="shared" si="214"/>
        <v>0</v>
      </c>
      <c r="DH573">
        <f t="shared" si="196"/>
        <v>0</v>
      </c>
      <c r="DI573">
        <f t="shared" si="197"/>
        <v>0</v>
      </c>
      <c r="DJ573">
        <f t="shared" si="223"/>
        <v>0</v>
      </c>
      <c r="DK573">
        <v>1</v>
      </c>
      <c r="DL573" t="s">
        <v>3</v>
      </c>
      <c r="DM573">
        <v>0</v>
      </c>
      <c r="DN573" t="s">
        <v>3</v>
      </c>
      <c r="DO573">
        <v>0</v>
      </c>
    </row>
    <row r="574" spans="1:119" x14ac:dyDescent="0.2">
      <c r="A574">
        <f>ROW(Source!A292)</f>
        <v>292</v>
      </c>
      <c r="B574">
        <v>85057682</v>
      </c>
      <c r="C574">
        <v>85061665</v>
      </c>
      <c r="D574">
        <v>77306545</v>
      </c>
      <c r="E574">
        <v>114</v>
      </c>
      <c r="F574">
        <v>1</v>
      </c>
      <c r="G574">
        <v>1</v>
      </c>
      <c r="H574">
        <v>1</v>
      </c>
      <c r="I574" t="s">
        <v>601</v>
      </c>
      <c r="J574" t="s">
        <v>3</v>
      </c>
      <c r="K574" t="s">
        <v>602</v>
      </c>
      <c r="L574">
        <v>1191</v>
      </c>
      <c r="N574">
        <v>1013</v>
      </c>
      <c r="O574" t="s">
        <v>593</v>
      </c>
      <c r="P574" t="s">
        <v>593</v>
      </c>
      <c r="Q574">
        <v>1</v>
      </c>
      <c r="W574">
        <v>0</v>
      </c>
      <c r="X574">
        <v>-1417349443</v>
      </c>
      <c r="Y574">
        <f t="shared" si="193"/>
        <v>0.34</v>
      </c>
      <c r="AA574">
        <v>0</v>
      </c>
      <c r="AB574">
        <v>0</v>
      </c>
      <c r="AC574">
        <v>0</v>
      </c>
      <c r="AD574">
        <v>0</v>
      </c>
      <c r="AE574">
        <v>0</v>
      </c>
      <c r="AF574">
        <v>0</v>
      </c>
      <c r="AG574">
        <v>0</v>
      </c>
      <c r="AH574">
        <v>0</v>
      </c>
      <c r="AI574">
        <v>1</v>
      </c>
      <c r="AJ574">
        <v>1</v>
      </c>
      <c r="AK574">
        <v>1</v>
      </c>
      <c r="AL574">
        <v>1</v>
      </c>
      <c r="AM574">
        <v>-2</v>
      </c>
      <c r="AN574">
        <v>0</v>
      </c>
      <c r="AO574">
        <v>0</v>
      </c>
      <c r="AP574">
        <v>1</v>
      </c>
      <c r="AQ574">
        <v>1</v>
      </c>
      <c r="AR574">
        <v>0</v>
      </c>
      <c r="AS574" t="s">
        <v>3</v>
      </c>
      <c r="AT574">
        <v>0.34</v>
      </c>
      <c r="AU574" t="s">
        <v>3</v>
      </c>
      <c r="AV574">
        <v>2</v>
      </c>
      <c r="AW574">
        <v>2</v>
      </c>
      <c r="AX574">
        <v>85061675</v>
      </c>
      <c r="AY574">
        <v>1</v>
      </c>
      <c r="AZ574">
        <v>0</v>
      </c>
      <c r="BA574">
        <v>574</v>
      </c>
      <c r="BB574">
        <v>1</v>
      </c>
      <c r="BC574">
        <v>0</v>
      </c>
      <c r="BD574">
        <v>0</v>
      </c>
      <c r="BE574">
        <v>0</v>
      </c>
      <c r="BF574">
        <v>0</v>
      </c>
      <c r="BG574">
        <v>0</v>
      </c>
      <c r="BH574">
        <v>0</v>
      </c>
      <c r="BI574">
        <v>0</v>
      </c>
      <c r="BJ574">
        <v>0</v>
      </c>
      <c r="BK574">
        <v>0</v>
      </c>
      <c r="BL574">
        <v>0</v>
      </c>
      <c r="BM574">
        <v>0</v>
      </c>
      <c r="BN574">
        <v>0</v>
      </c>
      <c r="BO574">
        <v>0</v>
      </c>
      <c r="BP574">
        <v>0</v>
      </c>
      <c r="BQ574">
        <v>0</v>
      </c>
      <c r="BR574">
        <v>0</v>
      </c>
      <c r="BS574">
        <v>0</v>
      </c>
      <c r="BT574">
        <v>0</v>
      </c>
      <c r="BU574">
        <v>0</v>
      </c>
      <c r="BV574">
        <v>0</v>
      </c>
      <c r="BW574">
        <v>0</v>
      </c>
      <c r="CV574">
        <v>0</v>
      </c>
      <c r="CW574">
        <v>0</v>
      </c>
      <c r="CX574">
        <f>ROUND(Y574*Source!I292,7)</f>
        <v>0</v>
      </c>
      <c r="CY574">
        <f t="shared" si="219"/>
        <v>0</v>
      </c>
      <c r="CZ574">
        <f t="shared" si="220"/>
        <v>0</v>
      </c>
      <c r="DA574">
        <f t="shared" si="221"/>
        <v>1</v>
      </c>
      <c r="DB574">
        <f t="shared" si="194"/>
        <v>0</v>
      </c>
      <c r="DC574">
        <f t="shared" si="195"/>
        <v>0</v>
      </c>
      <c r="DD574" t="s">
        <v>3</v>
      </c>
      <c r="DE574" t="s">
        <v>3</v>
      </c>
      <c r="DF574">
        <f t="shared" si="222"/>
        <v>0</v>
      </c>
      <c r="DG574">
        <f t="shared" si="214"/>
        <v>0</v>
      </c>
      <c r="DH574">
        <f t="shared" si="196"/>
        <v>0</v>
      </c>
      <c r="DI574">
        <f t="shared" si="197"/>
        <v>0</v>
      </c>
      <c r="DJ574">
        <f t="shared" si="223"/>
        <v>0</v>
      </c>
      <c r="DK574">
        <v>0</v>
      </c>
      <c r="DL574" t="s">
        <v>3</v>
      </c>
      <c r="DM574">
        <v>0</v>
      </c>
      <c r="DN574" t="s">
        <v>3</v>
      </c>
      <c r="DO574">
        <v>0</v>
      </c>
    </row>
    <row r="575" spans="1:119" x14ac:dyDescent="0.2">
      <c r="A575">
        <f>ROW(Source!A292)</f>
        <v>292</v>
      </c>
      <c r="B575">
        <v>85057682</v>
      </c>
      <c r="C575">
        <v>85061665</v>
      </c>
      <c r="D575">
        <v>77430988</v>
      </c>
      <c r="E575">
        <v>1</v>
      </c>
      <c r="F575">
        <v>1</v>
      </c>
      <c r="G575">
        <v>1</v>
      </c>
      <c r="H575">
        <v>2</v>
      </c>
      <c r="I575" t="s">
        <v>621</v>
      </c>
      <c r="J575" t="s">
        <v>622</v>
      </c>
      <c r="K575" t="s">
        <v>623</v>
      </c>
      <c r="L575">
        <v>1368</v>
      </c>
      <c r="N575">
        <v>1011</v>
      </c>
      <c r="O575" t="s">
        <v>606</v>
      </c>
      <c r="P575" t="s">
        <v>606</v>
      </c>
      <c r="Q575">
        <v>1</v>
      </c>
      <c r="W575">
        <v>0</v>
      </c>
      <c r="X575">
        <v>-468861091</v>
      </c>
      <c r="Y575">
        <f t="shared" si="193"/>
        <v>0.17</v>
      </c>
      <c r="AA575">
        <v>0</v>
      </c>
      <c r="AB575">
        <v>1626.29</v>
      </c>
      <c r="AC575">
        <v>1090.46</v>
      </c>
      <c r="AD575">
        <v>0</v>
      </c>
      <c r="AE575">
        <v>0</v>
      </c>
      <c r="AF575">
        <v>1626.29</v>
      </c>
      <c r="AG575">
        <v>1090.46</v>
      </c>
      <c r="AH575">
        <v>0</v>
      </c>
      <c r="AI575">
        <v>1</v>
      </c>
      <c r="AJ575">
        <v>1</v>
      </c>
      <c r="AK575">
        <v>1</v>
      </c>
      <c r="AL575">
        <v>1</v>
      </c>
      <c r="AM575">
        <v>-2</v>
      </c>
      <c r="AN575">
        <v>0</v>
      </c>
      <c r="AO575">
        <v>0</v>
      </c>
      <c r="AP575">
        <v>1</v>
      </c>
      <c r="AQ575">
        <v>1</v>
      </c>
      <c r="AR575">
        <v>0</v>
      </c>
      <c r="AS575" t="s">
        <v>3</v>
      </c>
      <c r="AT575">
        <v>0.17</v>
      </c>
      <c r="AU575" t="s">
        <v>3</v>
      </c>
      <c r="AV575">
        <v>1</v>
      </c>
      <c r="AW575">
        <v>2</v>
      </c>
      <c r="AX575">
        <v>85061676</v>
      </c>
      <c r="AY575">
        <v>1</v>
      </c>
      <c r="AZ575">
        <v>0</v>
      </c>
      <c r="BA575">
        <v>575</v>
      </c>
      <c r="BB575">
        <v>1</v>
      </c>
      <c r="BC575">
        <v>0</v>
      </c>
      <c r="BD575">
        <v>0</v>
      </c>
      <c r="BE575">
        <v>0</v>
      </c>
      <c r="BF575">
        <v>0</v>
      </c>
      <c r="BG575">
        <v>0</v>
      </c>
      <c r="BH575">
        <v>0</v>
      </c>
      <c r="BI575">
        <v>0</v>
      </c>
      <c r="BJ575">
        <v>0</v>
      </c>
      <c r="BK575">
        <v>276.46930000000003</v>
      </c>
      <c r="BL575">
        <v>185.37820000000002</v>
      </c>
      <c r="BM575">
        <v>0</v>
      </c>
      <c r="BN575">
        <v>0</v>
      </c>
      <c r="BO575">
        <v>0.17</v>
      </c>
      <c r="BP575">
        <v>1</v>
      </c>
      <c r="BQ575">
        <v>0</v>
      </c>
      <c r="BR575">
        <v>276.46930000000003</v>
      </c>
      <c r="BS575">
        <v>185.37820000000002</v>
      </c>
      <c r="BT575">
        <v>0</v>
      </c>
      <c r="BU575">
        <v>0</v>
      </c>
      <c r="BV575">
        <v>0.17</v>
      </c>
      <c r="BW575">
        <v>1</v>
      </c>
      <c r="CV575">
        <v>0</v>
      </c>
      <c r="CW575">
        <f>ROUND(Y575*Source!I292*DO575,7)</f>
        <v>0</v>
      </c>
      <c r="CX575">
        <f>ROUND(Y575*Source!I292,7)</f>
        <v>0</v>
      </c>
      <c r="CY575">
        <f>AB575</f>
        <v>1626.29</v>
      </c>
      <c r="CZ575">
        <f>AF575</f>
        <v>1626.29</v>
      </c>
      <c r="DA575">
        <f>AJ575</f>
        <v>1</v>
      </c>
      <c r="DB575">
        <f t="shared" si="194"/>
        <v>276.47000000000003</v>
      </c>
      <c r="DC575">
        <f t="shared" si="195"/>
        <v>185.38</v>
      </c>
      <c r="DD575" t="s">
        <v>3</v>
      </c>
      <c r="DE575" t="s">
        <v>3</v>
      </c>
      <c r="DF575">
        <f t="shared" si="222"/>
        <v>0</v>
      </c>
      <c r="DG575">
        <f t="shared" si="214"/>
        <v>0</v>
      </c>
      <c r="DH575">
        <f t="shared" si="196"/>
        <v>0</v>
      </c>
      <c r="DI575">
        <f t="shared" si="197"/>
        <v>0</v>
      </c>
      <c r="DJ575">
        <f>DG575+DH575</f>
        <v>0</v>
      </c>
      <c r="DK575">
        <v>1</v>
      </c>
      <c r="DL575" t="s">
        <v>607</v>
      </c>
      <c r="DM575">
        <v>6</v>
      </c>
      <c r="DN575" t="s">
        <v>593</v>
      </c>
      <c r="DO575">
        <v>1</v>
      </c>
    </row>
    <row r="576" spans="1:119" x14ac:dyDescent="0.2">
      <c r="A576">
        <f>ROW(Source!A292)</f>
        <v>292</v>
      </c>
      <c r="B576">
        <v>85057682</v>
      </c>
      <c r="C576">
        <v>85061665</v>
      </c>
      <c r="D576">
        <v>77431879</v>
      </c>
      <c r="E576">
        <v>1</v>
      </c>
      <c r="F576">
        <v>1</v>
      </c>
      <c r="G576">
        <v>1</v>
      </c>
      <c r="H576">
        <v>2</v>
      </c>
      <c r="I576" t="s">
        <v>634</v>
      </c>
      <c r="J576" t="s">
        <v>635</v>
      </c>
      <c r="K576" t="s">
        <v>636</v>
      </c>
      <c r="L576">
        <v>1368</v>
      </c>
      <c r="N576">
        <v>1011</v>
      </c>
      <c r="O576" t="s">
        <v>606</v>
      </c>
      <c r="P576" t="s">
        <v>606</v>
      </c>
      <c r="Q576">
        <v>1</v>
      </c>
      <c r="W576">
        <v>0</v>
      </c>
      <c r="X576">
        <v>-1152394969</v>
      </c>
      <c r="Y576">
        <f t="shared" si="193"/>
        <v>0.17</v>
      </c>
      <c r="AA576">
        <v>0</v>
      </c>
      <c r="AB576">
        <v>641.70000000000005</v>
      </c>
      <c r="AC576">
        <v>811.79</v>
      </c>
      <c r="AD576">
        <v>0</v>
      </c>
      <c r="AE576">
        <v>0</v>
      </c>
      <c r="AF576">
        <v>641.70000000000005</v>
      </c>
      <c r="AG576">
        <v>811.79</v>
      </c>
      <c r="AH576">
        <v>0</v>
      </c>
      <c r="AI576">
        <v>1</v>
      </c>
      <c r="AJ576">
        <v>1</v>
      </c>
      <c r="AK576">
        <v>1</v>
      </c>
      <c r="AL576">
        <v>1</v>
      </c>
      <c r="AM576">
        <v>-2</v>
      </c>
      <c r="AN576">
        <v>0</v>
      </c>
      <c r="AO576">
        <v>0</v>
      </c>
      <c r="AP576">
        <v>1</v>
      </c>
      <c r="AQ576">
        <v>1</v>
      </c>
      <c r="AR576">
        <v>0</v>
      </c>
      <c r="AS576" t="s">
        <v>3</v>
      </c>
      <c r="AT576">
        <v>0.17</v>
      </c>
      <c r="AU576" t="s">
        <v>3</v>
      </c>
      <c r="AV576">
        <v>1</v>
      </c>
      <c r="AW576">
        <v>2</v>
      </c>
      <c r="AX576">
        <v>85061677</v>
      </c>
      <c r="AY576">
        <v>1</v>
      </c>
      <c r="AZ576">
        <v>0</v>
      </c>
      <c r="BA576">
        <v>576</v>
      </c>
      <c r="BB576">
        <v>1</v>
      </c>
      <c r="BC576">
        <v>0</v>
      </c>
      <c r="BD576">
        <v>0</v>
      </c>
      <c r="BE576">
        <v>0</v>
      </c>
      <c r="BF576">
        <v>0</v>
      </c>
      <c r="BG576">
        <v>0</v>
      </c>
      <c r="BH576">
        <v>0</v>
      </c>
      <c r="BI576">
        <v>0</v>
      </c>
      <c r="BJ576">
        <v>0</v>
      </c>
      <c r="BK576">
        <v>109.08900000000001</v>
      </c>
      <c r="BL576">
        <v>138.0043</v>
      </c>
      <c r="BM576">
        <v>0</v>
      </c>
      <c r="BN576">
        <v>0</v>
      </c>
      <c r="BO576">
        <v>0.17</v>
      </c>
      <c r="BP576">
        <v>1</v>
      </c>
      <c r="BQ576">
        <v>0</v>
      </c>
      <c r="BR576">
        <v>109.08900000000001</v>
      </c>
      <c r="BS576">
        <v>138.0043</v>
      </c>
      <c r="BT576">
        <v>0</v>
      </c>
      <c r="BU576">
        <v>0</v>
      </c>
      <c r="BV576">
        <v>0.17</v>
      </c>
      <c r="BW576">
        <v>1</v>
      </c>
      <c r="CV576">
        <v>0</v>
      </c>
      <c r="CW576">
        <f>ROUND(Y576*Source!I292*DO576,7)</f>
        <v>0</v>
      </c>
      <c r="CX576">
        <f>ROUND(Y576*Source!I292,7)</f>
        <v>0</v>
      </c>
      <c r="CY576">
        <f>AB576</f>
        <v>641.70000000000005</v>
      </c>
      <c r="CZ576">
        <f>AF576</f>
        <v>641.70000000000005</v>
      </c>
      <c r="DA576">
        <f>AJ576</f>
        <v>1</v>
      </c>
      <c r="DB576">
        <f t="shared" si="194"/>
        <v>109.09</v>
      </c>
      <c r="DC576">
        <f t="shared" si="195"/>
        <v>138</v>
      </c>
      <c r="DD576" t="s">
        <v>3</v>
      </c>
      <c r="DE576" t="s">
        <v>3</v>
      </c>
      <c r="DF576">
        <f t="shared" si="222"/>
        <v>0</v>
      </c>
      <c r="DG576">
        <f t="shared" si="214"/>
        <v>0</v>
      </c>
      <c r="DH576">
        <f t="shared" si="196"/>
        <v>0</v>
      </c>
      <c r="DI576">
        <f t="shared" si="197"/>
        <v>0</v>
      </c>
      <c r="DJ576">
        <f>DG576+DH576</f>
        <v>0</v>
      </c>
      <c r="DK576">
        <v>1</v>
      </c>
      <c r="DL576" t="s">
        <v>630</v>
      </c>
      <c r="DM576">
        <v>4</v>
      </c>
      <c r="DN576" t="s">
        <v>593</v>
      </c>
      <c r="DO576">
        <v>1</v>
      </c>
    </row>
    <row r="577" spans="1:119" x14ac:dyDescent="0.2">
      <c r="A577">
        <f>ROW(Source!A292)</f>
        <v>292</v>
      </c>
      <c r="B577">
        <v>85057682</v>
      </c>
      <c r="C577">
        <v>85061665</v>
      </c>
      <c r="D577">
        <v>77432074</v>
      </c>
      <c r="E577">
        <v>1</v>
      </c>
      <c r="F577">
        <v>1</v>
      </c>
      <c r="G577">
        <v>1</v>
      </c>
      <c r="H577">
        <v>2</v>
      </c>
      <c r="I577" t="s">
        <v>663</v>
      </c>
      <c r="J577" t="s">
        <v>664</v>
      </c>
      <c r="K577" t="s">
        <v>665</v>
      </c>
      <c r="L577">
        <v>1368</v>
      </c>
      <c r="N577">
        <v>1011</v>
      </c>
      <c r="O577" t="s">
        <v>606</v>
      </c>
      <c r="P577" t="s">
        <v>606</v>
      </c>
      <c r="Q577">
        <v>1</v>
      </c>
      <c r="W577">
        <v>0</v>
      </c>
      <c r="X577">
        <v>-334821386</v>
      </c>
      <c r="Y577">
        <f t="shared" ref="Y577:Y640" si="224">AT577</f>
        <v>1.51</v>
      </c>
      <c r="AA577">
        <v>0</v>
      </c>
      <c r="AB577">
        <v>34.61</v>
      </c>
      <c r="AC577">
        <v>0</v>
      </c>
      <c r="AD577">
        <v>0</v>
      </c>
      <c r="AE577">
        <v>0</v>
      </c>
      <c r="AF577">
        <v>34.61</v>
      </c>
      <c r="AG577">
        <v>0</v>
      </c>
      <c r="AH577">
        <v>0</v>
      </c>
      <c r="AI577">
        <v>1</v>
      </c>
      <c r="AJ577">
        <v>1</v>
      </c>
      <c r="AK577">
        <v>1</v>
      </c>
      <c r="AL577">
        <v>1</v>
      </c>
      <c r="AM577">
        <v>-2</v>
      </c>
      <c r="AN577">
        <v>0</v>
      </c>
      <c r="AO577">
        <v>0</v>
      </c>
      <c r="AP577">
        <v>1</v>
      </c>
      <c r="AQ577">
        <v>1</v>
      </c>
      <c r="AR577">
        <v>0</v>
      </c>
      <c r="AS577" t="s">
        <v>3</v>
      </c>
      <c r="AT577">
        <v>1.51</v>
      </c>
      <c r="AU577" t="s">
        <v>3</v>
      </c>
      <c r="AV577">
        <v>1</v>
      </c>
      <c r="AW577">
        <v>2</v>
      </c>
      <c r="AX577">
        <v>85061678</v>
      </c>
      <c r="AY577">
        <v>1</v>
      </c>
      <c r="AZ577">
        <v>0</v>
      </c>
      <c r="BA577">
        <v>577</v>
      </c>
      <c r="BB577">
        <v>1</v>
      </c>
      <c r="BC577">
        <v>0</v>
      </c>
      <c r="BD577">
        <v>0</v>
      </c>
      <c r="BE577">
        <v>0</v>
      </c>
      <c r="BF577">
        <v>0</v>
      </c>
      <c r="BG577">
        <v>0</v>
      </c>
      <c r="BH577">
        <v>0</v>
      </c>
      <c r="BI577">
        <v>0</v>
      </c>
      <c r="BJ577">
        <v>0</v>
      </c>
      <c r="BK577">
        <v>52.261099999999999</v>
      </c>
      <c r="BL577">
        <v>0</v>
      </c>
      <c r="BM577">
        <v>0</v>
      </c>
      <c r="BN577">
        <v>0</v>
      </c>
      <c r="BO577">
        <v>0</v>
      </c>
      <c r="BP577">
        <v>1</v>
      </c>
      <c r="BQ577">
        <v>0</v>
      </c>
      <c r="BR577">
        <v>52.261099999999999</v>
      </c>
      <c r="BS577">
        <v>0</v>
      </c>
      <c r="BT577">
        <v>0</v>
      </c>
      <c r="BU577">
        <v>0</v>
      </c>
      <c r="BV577">
        <v>0</v>
      </c>
      <c r="BW577">
        <v>1</v>
      </c>
      <c r="CV577">
        <v>0</v>
      </c>
      <c r="CW577">
        <f>ROUND(Y577*Source!I292*DO577,7)</f>
        <v>0</v>
      </c>
      <c r="CX577">
        <f>ROUND(Y577*Source!I292,7)</f>
        <v>0</v>
      </c>
      <c r="CY577">
        <f>AB577</f>
        <v>34.61</v>
      </c>
      <c r="CZ577">
        <f>AF577</f>
        <v>34.61</v>
      </c>
      <c r="DA577">
        <f>AJ577</f>
        <v>1</v>
      </c>
      <c r="DB577">
        <f t="shared" ref="DB577:DB640" si="225">ROUND(ROUND(AT577*CZ577,2),2)</f>
        <v>52.26</v>
      </c>
      <c r="DC577">
        <f t="shared" ref="DC577:DC640" si="226">ROUND(ROUND(AT577*AG577,2),2)</f>
        <v>0</v>
      </c>
      <c r="DD577" t="s">
        <v>3</v>
      </c>
      <c r="DE577" t="s">
        <v>3</v>
      </c>
      <c r="DF577">
        <f t="shared" si="222"/>
        <v>0</v>
      </c>
      <c r="DG577">
        <f t="shared" si="214"/>
        <v>0</v>
      </c>
      <c r="DH577">
        <f t="shared" ref="DH577:DH640" si="227">ROUND(ROUND(AG577,2)*CX577,2)</f>
        <v>0</v>
      </c>
      <c r="DI577">
        <f t="shared" ref="DI577:DI640" si="228">ROUND(ROUND(AH577,2)*CX577,2)</f>
        <v>0</v>
      </c>
      <c r="DJ577">
        <f>DG577+DH577</f>
        <v>0</v>
      </c>
      <c r="DK577">
        <v>1</v>
      </c>
      <c r="DL577" t="s">
        <v>3</v>
      </c>
      <c r="DM577">
        <v>0</v>
      </c>
      <c r="DN577" t="s">
        <v>3</v>
      </c>
      <c r="DO577">
        <v>0</v>
      </c>
    </row>
    <row r="578" spans="1:119" x14ac:dyDescent="0.2">
      <c r="A578">
        <f>ROW(Source!A292)</f>
        <v>292</v>
      </c>
      <c r="B578">
        <v>85057682</v>
      </c>
      <c r="C578">
        <v>85061665</v>
      </c>
      <c r="D578">
        <v>77378830</v>
      </c>
      <c r="E578">
        <v>1</v>
      </c>
      <c r="F578">
        <v>1</v>
      </c>
      <c r="G578">
        <v>1</v>
      </c>
      <c r="H578">
        <v>3</v>
      </c>
      <c r="I578" t="s">
        <v>670</v>
      </c>
      <c r="J578" t="s">
        <v>671</v>
      </c>
      <c r="K578" t="s">
        <v>672</v>
      </c>
      <c r="L578">
        <v>1346</v>
      </c>
      <c r="N578">
        <v>1009</v>
      </c>
      <c r="O578" t="s">
        <v>86</v>
      </c>
      <c r="P578" t="s">
        <v>86</v>
      </c>
      <c r="Q578">
        <v>1</v>
      </c>
      <c r="W578">
        <v>0</v>
      </c>
      <c r="X578">
        <v>212334824</v>
      </c>
      <c r="Y578">
        <f t="shared" si="224"/>
        <v>0.65</v>
      </c>
      <c r="AA578">
        <v>121.39</v>
      </c>
      <c r="AB578">
        <v>0</v>
      </c>
      <c r="AC578">
        <v>0</v>
      </c>
      <c r="AD578">
        <v>0</v>
      </c>
      <c r="AE578">
        <v>155.63</v>
      </c>
      <c r="AF578">
        <v>0</v>
      </c>
      <c r="AG578">
        <v>0</v>
      </c>
      <c r="AH578">
        <v>0</v>
      </c>
      <c r="AI578">
        <v>0.78</v>
      </c>
      <c r="AJ578">
        <v>1</v>
      </c>
      <c r="AK578">
        <v>1</v>
      </c>
      <c r="AL578">
        <v>1</v>
      </c>
      <c r="AM578">
        <v>2</v>
      </c>
      <c r="AN578">
        <v>0</v>
      </c>
      <c r="AO578">
        <v>0</v>
      </c>
      <c r="AP578">
        <v>1</v>
      </c>
      <c r="AQ578">
        <v>1</v>
      </c>
      <c r="AR578">
        <v>0</v>
      </c>
      <c r="AS578" t="s">
        <v>3</v>
      </c>
      <c r="AT578">
        <v>0.65</v>
      </c>
      <c r="AU578" t="s">
        <v>3</v>
      </c>
      <c r="AV578">
        <v>0</v>
      </c>
      <c r="AW578">
        <v>2</v>
      </c>
      <c r="AX578">
        <v>85061679</v>
      </c>
      <c r="AY578">
        <v>1</v>
      </c>
      <c r="AZ578">
        <v>0</v>
      </c>
      <c r="BA578">
        <v>578</v>
      </c>
      <c r="BB578">
        <v>1</v>
      </c>
      <c r="BC578">
        <v>0</v>
      </c>
      <c r="BD578">
        <v>0</v>
      </c>
      <c r="BE578">
        <v>0</v>
      </c>
      <c r="BF578">
        <v>0</v>
      </c>
      <c r="BG578">
        <v>0</v>
      </c>
      <c r="BH578">
        <v>0</v>
      </c>
      <c r="BI578">
        <v>0</v>
      </c>
      <c r="BJ578">
        <v>101.15949999999999</v>
      </c>
      <c r="BK578">
        <v>0</v>
      </c>
      <c r="BL578">
        <v>0</v>
      </c>
      <c r="BM578">
        <v>0</v>
      </c>
      <c r="BN578">
        <v>0</v>
      </c>
      <c r="BO578">
        <v>0</v>
      </c>
      <c r="BP578">
        <v>1</v>
      </c>
      <c r="BQ578">
        <v>101.15949999999999</v>
      </c>
      <c r="BR578">
        <v>0</v>
      </c>
      <c r="BS578">
        <v>0</v>
      </c>
      <c r="BT578">
        <v>0</v>
      </c>
      <c r="BU578">
        <v>0</v>
      </c>
      <c r="BV578">
        <v>0</v>
      </c>
      <c r="BW578">
        <v>1</v>
      </c>
      <c r="CV578">
        <v>0</v>
      </c>
      <c r="CW578">
        <v>0</v>
      </c>
      <c r="CX578">
        <f>ROUND(Y578*Source!I292,7)</f>
        <v>0</v>
      </c>
      <c r="CY578">
        <f>AA578</f>
        <v>121.39</v>
      </c>
      <c r="CZ578">
        <f>AE578</f>
        <v>155.63</v>
      </c>
      <c r="DA578">
        <f>AI578</f>
        <v>0.78</v>
      </c>
      <c r="DB578">
        <f t="shared" si="225"/>
        <v>101.16</v>
      </c>
      <c r="DC578">
        <f t="shared" si="226"/>
        <v>0</v>
      </c>
      <c r="DD578" t="s">
        <v>3</v>
      </c>
      <c r="DE578" t="s">
        <v>3</v>
      </c>
      <c r="DF578">
        <f>ROUND(ROUND(AE578*AI578,2)*CX578,2)</f>
        <v>0</v>
      </c>
      <c r="DG578">
        <f t="shared" si="214"/>
        <v>0</v>
      </c>
      <c r="DH578">
        <f t="shared" si="227"/>
        <v>0</v>
      </c>
      <c r="DI578">
        <f t="shared" si="228"/>
        <v>0</v>
      </c>
      <c r="DJ578">
        <f>DF578</f>
        <v>0</v>
      </c>
      <c r="DK578">
        <v>0</v>
      </c>
      <c r="DL578" t="s">
        <v>3</v>
      </c>
      <c r="DM578">
        <v>0</v>
      </c>
      <c r="DN578" t="s">
        <v>3</v>
      </c>
      <c r="DO578">
        <v>0</v>
      </c>
    </row>
    <row r="579" spans="1:119" x14ac:dyDescent="0.2">
      <c r="A579">
        <f>ROW(Source!A292)</f>
        <v>292</v>
      </c>
      <c r="B579">
        <v>85057682</v>
      </c>
      <c r="C579">
        <v>85061665</v>
      </c>
      <c r="D579">
        <v>77397164</v>
      </c>
      <c r="E579">
        <v>1</v>
      </c>
      <c r="F579">
        <v>1</v>
      </c>
      <c r="G579">
        <v>1</v>
      </c>
      <c r="H579">
        <v>3</v>
      </c>
      <c r="I579" t="s">
        <v>810</v>
      </c>
      <c r="J579" t="s">
        <v>811</v>
      </c>
      <c r="K579" t="s">
        <v>812</v>
      </c>
      <c r="L579">
        <v>1346</v>
      </c>
      <c r="N579">
        <v>1009</v>
      </c>
      <c r="O579" t="s">
        <v>86</v>
      </c>
      <c r="P579" t="s">
        <v>86</v>
      </c>
      <c r="Q579">
        <v>1</v>
      </c>
      <c r="W579">
        <v>0</v>
      </c>
      <c r="X579">
        <v>-1754100052</v>
      </c>
      <c r="Y579">
        <f t="shared" si="224"/>
        <v>2</v>
      </c>
      <c r="AA579">
        <v>1139.45</v>
      </c>
      <c r="AB579">
        <v>0</v>
      </c>
      <c r="AC579">
        <v>0</v>
      </c>
      <c r="AD579">
        <v>0</v>
      </c>
      <c r="AE579">
        <v>911.56</v>
      </c>
      <c r="AF579">
        <v>0</v>
      </c>
      <c r="AG579">
        <v>0</v>
      </c>
      <c r="AH579">
        <v>0</v>
      </c>
      <c r="AI579">
        <v>1.25</v>
      </c>
      <c r="AJ579">
        <v>1</v>
      </c>
      <c r="AK579">
        <v>1</v>
      </c>
      <c r="AL579">
        <v>1</v>
      </c>
      <c r="AM579">
        <v>2</v>
      </c>
      <c r="AN579">
        <v>0</v>
      </c>
      <c r="AO579">
        <v>0</v>
      </c>
      <c r="AP579">
        <v>1</v>
      </c>
      <c r="AQ579">
        <v>1</v>
      </c>
      <c r="AR579">
        <v>0</v>
      </c>
      <c r="AS579" t="s">
        <v>3</v>
      </c>
      <c r="AT579">
        <v>2</v>
      </c>
      <c r="AU579" t="s">
        <v>3</v>
      </c>
      <c r="AV579">
        <v>0</v>
      </c>
      <c r="AW579">
        <v>2</v>
      </c>
      <c r="AX579">
        <v>85061680</v>
      </c>
      <c r="AY579">
        <v>1</v>
      </c>
      <c r="AZ579">
        <v>0</v>
      </c>
      <c r="BA579">
        <v>579</v>
      </c>
      <c r="BB579">
        <v>1</v>
      </c>
      <c r="BC579">
        <v>0</v>
      </c>
      <c r="BD579">
        <v>0</v>
      </c>
      <c r="BE579">
        <v>0</v>
      </c>
      <c r="BF579">
        <v>0</v>
      </c>
      <c r="BG579">
        <v>0</v>
      </c>
      <c r="BH579">
        <v>0</v>
      </c>
      <c r="BI579">
        <v>0</v>
      </c>
      <c r="BJ579">
        <v>1823.12</v>
      </c>
      <c r="BK579">
        <v>0</v>
      </c>
      <c r="BL579">
        <v>0</v>
      </c>
      <c r="BM579">
        <v>0</v>
      </c>
      <c r="BN579">
        <v>0</v>
      </c>
      <c r="BO579">
        <v>0</v>
      </c>
      <c r="BP579">
        <v>1</v>
      </c>
      <c r="BQ579">
        <v>1823.12</v>
      </c>
      <c r="BR579">
        <v>0</v>
      </c>
      <c r="BS579">
        <v>0</v>
      </c>
      <c r="BT579">
        <v>0</v>
      </c>
      <c r="BU579">
        <v>0</v>
      </c>
      <c r="BV579">
        <v>0</v>
      </c>
      <c r="BW579">
        <v>1</v>
      </c>
      <c r="CV579">
        <v>0</v>
      </c>
      <c r="CW579">
        <v>0</v>
      </c>
      <c r="CX579">
        <f>ROUND(Y579*Source!I292,7)</f>
        <v>0</v>
      </c>
      <c r="CY579">
        <f>AA579</f>
        <v>1139.45</v>
      </c>
      <c r="CZ579">
        <f>AE579</f>
        <v>911.56</v>
      </c>
      <c r="DA579">
        <f>AI579</f>
        <v>1.25</v>
      </c>
      <c r="DB579">
        <f t="shared" si="225"/>
        <v>1823.12</v>
      </c>
      <c r="DC579">
        <f t="shared" si="226"/>
        <v>0</v>
      </c>
      <c r="DD579" t="s">
        <v>3</v>
      </c>
      <c r="DE579" t="s">
        <v>3</v>
      </c>
      <c r="DF579">
        <f>ROUND(ROUND(AE579*AI579,2)*CX579,2)</f>
        <v>0</v>
      </c>
      <c r="DG579">
        <f t="shared" si="214"/>
        <v>0</v>
      </c>
      <c r="DH579">
        <f t="shared" si="227"/>
        <v>0</v>
      </c>
      <c r="DI579">
        <f t="shared" si="228"/>
        <v>0</v>
      </c>
      <c r="DJ579">
        <f>DF579</f>
        <v>0</v>
      </c>
      <c r="DK579">
        <v>0</v>
      </c>
      <c r="DL579" t="s">
        <v>3</v>
      </c>
      <c r="DM579">
        <v>0</v>
      </c>
      <c r="DN579" t="s">
        <v>3</v>
      </c>
      <c r="DO579">
        <v>0</v>
      </c>
    </row>
    <row r="580" spans="1:119" x14ac:dyDescent="0.2">
      <c r="A580">
        <f>ROW(Source!A292)</f>
        <v>292</v>
      </c>
      <c r="B580">
        <v>85057682</v>
      </c>
      <c r="C580">
        <v>85061665</v>
      </c>
      <c r="D580">
        <v>77312233</v>
      </c>
      <c r="E580">
        <v>114</v>
      </c>
      <c r="F580">
        <v>1</v>
      </c>
      <c r="G580">
        <v>1</v>
      </c>
      <c r="H580">
        <v>3</v>
      </c>
      <c r="I580" t="s">
        <v>150</v>
      </c>
      <c r="J580" t="s">
        <v>3</v>
      </c>
      <c r="K580" t="s">
        <v>151</v>
      </c>
      <c r="L580">
        <v>3277935</v>
      </c>
      <c r="N580">
        <v>1013</v>
      </c>
      <c r="O580" t="s">
        <v>152</v>
      </c>
      <c r="P580" t="s">
        <v>152</v>
      </c>
      <c r="Q580">
        <v>1</v>
      </c>
      <c r="W580">
        <v>0</v>
      </c>
      <c r="X580">
        <v>274903907</v>
      </c>
      <c r="Y580">
        <f t="shared" si="224"/>
        <v>2</v>
      </c>
      <c r="AA580">
        <v>0</v>
      </c>
      <c r="AB580">
        <v>0</v>
      </c>
      <c r="AC580">
        <v>0</v>
      </c>
      <c r="AD580">
        <v>0</v>
      </c>
      <c r="AE580">
        <v>0</v>
      </c>
      <c r="AF580">
        <v>0</v>
      </c>
      <c r="AG580">
        <v>0</v>
      </c>
      <c r="AH580">
        <v>0</v>
      </c>
      <c r="AI580">
        <v>1</v>
      </c>
      <c r="AJ580">
        <v>1</v>
      </c>
      <c r="AK580">
        <v>1</v>
      </c>
      <c r="AL580">
        <v>1</v>
      </c>
      <c r="AM580">
        <v>-2</v>
      </c>
      <c r="AN580">
        <v>0</v>
      </c>
      <c r="AO580">
        <v>0</v>
      </c>
      <c r="AP580">
        <v>0</v>
      </c>
      <c r="AQ580">
        <v>0</v>
      </c>
      <c r="AR580">
        <v>0</v>
      </c>
      <c r="AS580" t="s">
        <v>3</v>
      </c>
      <c r="AT580">
        <v>2</v>
      </c>
      <c r="AU580" t="s">
        <v>3</v>
      </c>
      <c r="AV580">
        <v>0</v>
      </c>
      <c r="AW580">
        <v>2</v>
      </c>
      <c r="AX580">
        <v>85061681</v>
      </c>
      <c r="AY580">
        <v>1</v>
      </c>
      <c r="AZ580">
        <v>0</v>
      </c>
      <c r="BA580">
        <v>580</v>
      </c>
      <c r="BB580">
        <v>0</v>
      </c>
      <c r="BC580">
        <v>0</v>
      </c>
      <c r="BD580">
        <v>0</v>
      </c>
      <c r="BE580">
        <v>0</v>
      </c>
      <c r="BF580">
        <v>0</v>
      </c>
      <c r="BG580">
        <v>0</v>
      </c>
      <c r="BH580">
        <v>0</v>
      </c>
      <c r="BI580">
        <v>0</v>
      </c>
      <c r="BJ580">
        <v>0</v>
      </c>
      <c r="BK580">
        <v>0</v>
      </c>
      <c r="BL580">
        <v>0</v>
      </c>
      <c r="BM580">
        <v>0</v>
      </c>
      <c r="BN580">
        <v>0</v>
      </c>
      <c r="BO580">
        <v>0</v>
      </c>
      <c r="BP580">
        <v>0</v>
      </c>
      <c r="BQ580">
        <v>0</v>
      </c>
      <c r="BR580">
        <v>0</v>
      </c>
      <c r="BS580">
        <v>0</v>
      </c>
      <c r="BT580">
        <v>0</v>
      </c>
      <c r="BU580">
        <v>0</v>
      </c>
      <c r="BV580">
        <v>0</v>
      </c>
      <c r="BW580">
        <v>0</v>
      </c>
      <c r="CV580">
        <v>0</v>
      </c>
      <c r="CW580">
        <v>0</v>
      </c>
      <c r="CX580">
        <f>ROUND(Y580*Source!I292,7)</f>
        <v>0</v>
      </c>
      <c r="CY580">
        <f>AA580</f>
        <v>0</v>
      </c>
      <c r="CZ580">
        <f>AE580</f>
        <v>0</v>
      </c>
      <c r="DA580">
        <f>AI580</f>
        <v>1</v>
      </c>
      <c r="DB580">
        <f t="shared" si="225"/>
        <v>0</v>
      </c>
      <c r="DC580">
        <f t="shared" si="226"/>
        <v>0</v>
      </c>
      <c r="DD580" t="s">
        <v>3</v>
      </c>
      <c r="DE580" t="s">
        <v>3</v>
      </c>
      <c r="DF580">
        <f t="shared" ref="DF580:DF585" si="229">ROUND(ROUND(AE580,2)*CX580,2)</f>
        <v>0</v>
      </c>
      <c r="DG580">
        <f t="shared" si="214"/>
        <v>0</v>
      </c>
      <c r="DH580">
        <f t="shared" si="227"/>
        <v>0</v>
      </c>
      <c r="DI580">
        <f t="shared" si="228"/>
        <v>0</v>
      </c>
      <c r="DJ580">
        <f>DF580</f>
        <v>0</v>
      </c>
      <c r="DK580">
        <v>0</v>
      </c>
      <c r="DL580" t="s">
        <v>3</v>
      </c>
      <c r="DM580">
        <v>0</v>
      </c>
      <c r="DN580" t="s">
        <v>3</v>
      </c>
      <c r="DO580">
        <v>0</v>
      </c>
    </row>
    <row r="581" spans="1:119" x14ac:dyDescent="0.2">
      <c r="A581">
        <f>ROW(Source!A293)</f>
        <v>293</v>
      </c>
      <c r="B581">
        <v>85057623</v>
      </c>
      <c r="C581">
        <v>85061665</v>
      </c>
      <c r="D581">
        <v>77306368</v>
      </c>
      <c r="E581">
        <v>114</v>
      </c>
      <c r="F581">
        <v>1</v>
      </c>
      <c r="G581">
        <v>1</v>
      </c>
      <c r="H581">
        <v>1</v>
      </c>
      <c r="I581" t="s">
        <v>661</v>
      </c>
      <c r="J581" t="s">
        <v>3</v>
      </c>
      <c r="K581" t="s">
        <v>662</v>
      </c>
      <c r="L581">
        <v>1191</v>
      </c>
      <c r="N581">
        <v>1013</v>
      </c>
      <c r="O581" t="s">
        <v>593</v>
      </c>
      <c r="P581" t="s">
        <v>593</v>
      </c>
      <c r="Q581">
        <v>1</v>
      </c>
      <c r="W581">
        <v>0</v>
      </c>
      <c r="X581">
        <v>44848675</v>
      </c>
      <c r="Y581">
        <f t="shared" si="224"/>
        <v>9.27</v>
      </c>
      <c r="AA581">
        <v>0</v>
      </c>
      <c r="AB581">
        <v>0</v>
      </c>
      <c r="AC581">
        <v>0</v>
      </c>
      <c r="AD581">
        <v>793.61</v>
      </c>
      <c r="AE581">
        <v>0</v>
      </c>
      <c r="AF581">
        <v>0</v>
      </c>
      <c r="AG581">
        <v>0</v>
      </c>
      <c r="AH581">
        <v>793.61</v>
      </c>
      <c r="AI581">
        <v>1</v>
      </c>
      <c r="AJ581">
        <v>1</v>
      </c>
      <c r="AK581">
        <v>1</v>
      </c>
      <c r="AL581">
        <v>1</v>
      </c>
      <c r="AM581">
        <v>-2</v>
      </c>
      <c r="AN581">
        <v>0</v>
      </c>
      <c r="AO581">
        <v>0</v>
      </c>
      <c r="AP581">
        <v>1</v>
      </c>
      <c r="AQ581">
        <v>1</v>
      </c>
      <c r="AR581">
        <v>0</v>
      </c>
      <c r="AS581" t="s">
        <v>3</v>
      </c>
      <c r="AT581">
        <v>9.27</v>
      </c>
      <c r="AU581" t="s">
        <v>3</v>
      </c>
      <c r="AV581">
        <v>1</v>
      </c>
      <c r="AW581">
        <v>2</v>
      </c>
      <c r="AX581">
        <v>85061674</v>
      </c>
      <c r="AY581">
        <v>2</v>
      </c>
      <c r="AZ581">
        <v>131072</v>
      </c>
      <c r="BA581">
        <v>581</v>
      </c>
      <c r="BB581">
        <v>1</v>
      </c>
      <c r="BC581">
        <v>0</v>
      </c>
      <c r="BD581">
        <v>0</v>
      </c>
      <c r="BE581">
        <v>0</v>
      </c>
      <c r="BF581">
        <v>0</v>
      </c>
      <c r="BG581">
        <v>0</v>
      </c>
      <c r="BH581">
        <v>0</v>
      </c>
      <c r="BI581">
        <v>0</v>
      </c>
      <c r="BJ581">
        <v>0</v>
      </c>
      <c r="BK581">
        <v>0</v>
      </c>
      <c r="BL581">
        <v>0</v>
      </c>
      <c r="BM581">
        <v>7356.7646999999997</v>
      </c>
      <c r="BN581">
        <v>9.27</v>
      </c>
      <c r="BO581">
        <v>0</v>
      </c>
      <c r="BP581">
        <v>1</v>
      </c>
      <c r="BQ581">
        <v>0</v>
      </c>
      <c r="BR581">
        <v>0</v>
      </c>
      <c r="BS581">
        <v>0</v>
      </c>
      <c r="BT581">
        <v>7356.7646999999997</v>
      </c>
      <c r="BU581">
        <v>9.27</v>
      </c>
      <c r="BV581">
        <v>0</v>
      </c>
      <c r="BW581">
        <v>1</v>
      </c>
      <c r="CU581">
        <f>ROUND(AT581*Source!I293*AH581*AL581,2)</f>
        <v>0</v>
      </c>
      <c r="CV581">
        <f>ROUND(Y581*Source!I293,7)</f>
        <v>0</v>
      </c>
      <c r="CW581">
        <v>0</v>
      </c>
      <c r="CX581">
        <f>ROUND(Y581*Source!I293,7)</f>
        <v>0</v>
      </c>
      <c r="CY581">
        <f>AD581</f>
        <v>793.61</v>
      </c>
      <c r="CZ581">
        <f>AH581</f>
        <v>793.61</v>
      </c>
      <c r="DA581">
        <f>AL581</f>
        <v>1</v>
      </c>
      <c r="DB581">
        <f t="shared" si="225"/>
        <v>7356.76</v>
      </c>
      <c r="DC581">
        <f t="shared" si="226"/>
        <v>0</v>
      </c>
      <c r="DD581" t="s">
        <v>3</v>
      </c>
      <c r="DE581" t="s">
        <v>3</v>
      </c>
      <c r="DF581">
        <f t="shared" si="229"/>
        <v>0</v>
      </c>
      <c r="DG581">
        <f t="shared" si="214"/>
        <v>0</v>
      </c>
      <c r="DH581">
        <f t="shared" si="227"/>
        <v>0</v>
      </c>
      <c r="DI581">
        <f t="shared" si="228"/>
        <v>0</v>
      </c>
      <c r="DJ581">
        <f>DI581</f>
        <v>0</v>
      </c>
      <c r="DK581">
        <v>1</v>
      </c>
      <c r="DL581" t="s">
        <v>3</v>
      </c>
      <c r="DM581">
        <v>0</v>
      </c>
      <c r="DN581" t="s">
        <v>3</v>
      </c>
      <c r="DO581">
        <v>0</v>
      </c>
    </row>
    <row r="582" spans="1:119" x14ac:dyDescent="0.2">
      <c r="A582">
        <f>ROW(Source!A293)</f>
        <v>293</v>
      </c>
      <c r="B582">
        <v>85057623</v>
      </c>
      <c r="C582">
        <v>85061665</v>
      </c>
      <c r="D582">
        <v>77306545</v>
      </c>
      <c r="E582">
        <v>114</v>
      </c>
      <c r="F582">
        <v>1</v>
      </c>
      <c r="G582">
        <v>1</v>
      </c>
      <c r="H582">
        <v>1</v>
      </c>
      <c r="I582" t="s">
        <v>601</v>
      </c>
      <c r="J582" t="s">
        <v>3</v>
      </c>
      <c r="K582" t="s">
        <v>602</v>
      </c>
      <c r="L582">
        <v>1191</v>
      </c>
      <c r="N582">
        <v>1013</v>
      </c>
      <c r="O582" t="s">
        <v>593</v>
      </c>
      <c r="P582" t="s">
        <v>593</v>
      </c>
      <c r="Q582">
        <v>1</v>
      </c>
      <c r="W582">
        <v>0</v>
      </c>
      <c r="X582">
        <v>-1417349443</v>
      </c>
      <c r="Y582">
        <f t="shared" si="224"/>
        <v>0.34</v>
      </c>
      <c r="AA582">
        <v>0</v>
      </c>
      <c r="AB582">
        <v>0</v>
      </c>
      <c r="AC582">
        <v>0</v>
      </c>
      <c r="AD582">
        <v>0</v>
      </c>
      <c r="AE582">
        <v>0</v>
      </c>
      <c r="AF582">
        <v>0</v>
      </c>
      <c r="AG582">
        <v>0</v>
      </c>
      <c r="AH582">
        <v>0</v>
      </c>
      <c r="AI582">
        <v>1</v>
      </c>
      <c r="AJ582">
        <v>1</v>
      </c>
      <c r="AK582">
        <v>1</v>
      </c>
      <c r="AL582">
        <v>1</v>
      </c>
      <c r="AM582">
        <v>-2</v>
      </c>
      <c r="AN582">
        <v>0</v>
      </c>
      <c r="AO582">
        <v>0</v>
      </c>
      <c r="AP582">
        <v>1</v>
      </c>
      <c r="AQ582">
        <v>1</v>
      </c>
      <c r="AR582">
        <v>0</v>
      </c>
      <c r="AS582" t="s">
        <v>3</v>
      </c>
      <c r="AT582">
        <v>0.34</v>
      </c>
      <c r="AU582" t="s">
        <v>3</v>
      </c>
      <c r="AV582">
        <v>2</v>
      </c>
      <c r="AW582">
        <v>2</v>
      </c>
      <c r="AX582">
        <v>85061675</v>
      </c>
      <c r="AY582">
        <v>1</v>
      </c>
      <c r="AZ582">
        <v>0</v>
      </c>
      <c r="BA582">
        <v>582</v>
      </c>
      <c r="BB582">
        <v>1</v>
      </c>
      <c r="BC582">
        <v>0</v>
      </c>
      <c r="BD582">
        <v>0</v>
      </c>
      <c r="BE582">
        <v>0</v>
      </c>
      <c r="BF582">
        <v>0</v>
      </c>
      <c r="BG582">
        <v>0</v>
      </c>
      <c r="BH582">
        <v>0</v>
      </c>
      <c r="BI582">
        <v>0</v>
      </c>
      <c r="BJ582">
        <v>0</v>
      </c>
      <c r="BK582">
        <v>0</v>
      </c>
      <c r="BL582">
        <v>0</v>
      </c>
      <c r="BM582">
        <v>0</v>
      </c>
      <c r="BN582">
        <v>0</v>
      </c>
      <c r="BO582">
        <v>0</v>
      </c>
      <c r="BP582">
        <v>0</v>
      </c>
      <c r="BQ582">
        <v>0</v>
      </c>
      <c r="BR582">
        <v>0</v>
      </c>
      <c r="BS582">
        <v>0</v>
      </c>
      <c r="BT582">
        <v>0</v>
      </c>
      <c r="BU582">
        <v>0</v>
      </c>
      <c r="BV582">
        <v>0</v>
      </c>
      <c r="BW582">
        <v>0</v>
      </c>
      <c r="CV582">
        <v>0</v>
      </c>
      <c r="CW582">
        <v>0</v>
      </c>
      <c r="CX582">
        <f>ROUND(Y582*Source!I293,7)</f>
        <v>0</v>
      </c>
      <c r="CY582">
        <f>AD582</f>
        <v>0</v>
      </c>
      <c r="CZ582">
        <f>AH582</f>
        <v>0</v>
      </c>
      <c r="DA582">
        <f>AL582</f>
        <v>1</v>
      </c>
      <c r="DB582">
        <f t="shared" si="225"/>
        <v>0</v>
      </c>
      <c r="DC582">
        <f t="shared" si="226"/>
        <v>0</v>
      </c>
      <c r="DD582" t="s">
        <v>3</v>
      </c>
      <c r="DE582" t="s">
        <v>3</v>
      </c>
      <c r="DF582">
        <f t="shared" si="229"/>
        <v>0</v>
      </c>
      <c r="DG582">
        <f t="shared" si="214"/>
        <v>0</v>
      </c>
      <c r="DH582">
        <f t="shared" si="227"/>
        <v>0</v>
      </c>
      <c r="DI582">
        <f t="shared" si="228"/>
        <v>0</v>
      </c>
      <c r="DJ582">
        <f>DI582</f>
        <v>0</v>
      </c>
      <c r="DK582">
        <v>0</v>
      </c>
      <c r="DL582" t="s">
        <v>3</v>
      </c>
      <c r="DM582">
        <v>0</v>
      </c>
      <c r="DN582" t="s">
        <v>3</v>
      </c>
      <c r="DO582">
        <v>0</v>
      </c>
    </row>
    <row r="583" spans="1:119" x14ac:dyDescent="0.2">
      <c r="A583">
        <f>ROW(Source!A293)</f>
        <v>293</v>
      </c>
      <c r="B583">
        <v>85057623</v>
      </c>
      <c r="C583">
        <v>85061665</v>
      </c>
      <c r="D583">
        <v>77430988</v>
      </c>
      <c r="E583">
        <v>1</v>
      </c>
      <c r="F583">
        <v>1</v>
      </c>
      <c r="G583">
        <v>1</v>
      </c>
      <c r="H583">
        <v>2</v>
      </c>
      <c r="I583" t="s">
        <v>621</v>
      </c>
      <c r="J583" t="s">
        <v>622</v>
      </c>
      <c r="K583" t="s">
        <v>623</v>
      </c>
      <c r="L583">
        <v>1368</v>
      </c>
      <c r="N583">
        <v>1011</v>
      </c>
      <c r="O583" t="s">
        <v>606</v>
      </c>
      <c r="P583" t="s">
        <v>606</v>
      </c>
      <c r="Q583">
        <v>1</v>
      </c>
      <c r="W583">
        <v>0</v>
      </c>
      <c r="X583">
        <v>-468861091</v>
      </c>
      <c r="Y583">
        <f t="shared" si="224"/>
        <v>0.17</v>
      </c>
      <c r="AA583">
        <v>0</v>
      </c>
      <c r="AB583">
        <v>1626.29</v>
      </c>
      <c r="AC583">
        <v>1090.46</v>
      </c>
      <c r="AD583">
        <v>0</v>
      </c>
      <c r="AE583">
        <v>0</v>
      </c>
      <c r="AF583">
        <v>1626.29</v>
      </c>
      <c r="AG583">
        <v>1090.46</v>
      </c>
      <c r="AH583">
        <v>0</v>
      </c>
      <c r="AI583">
        <v>1</v>
      </c>
      <c r="AJ583">
        <v>1</v>
      </c>
      <c r="AK583">
        <v>1</v>
      </c>
      <c r="AL583">
        <v>1</v>
      </c>
      <c r="AM583">
        <v>-2</v>
      </c>
      <c r="AN583">
        <v>0</v>
      </c>
      <c r="AO583">
        <v>0</v>
      </c>
      <c r="AP583">
        <v>1</v>
      </c>
      <c r="AQ583">
        <v>1</v>
      </c>
      <c r="AR583">
        <v>0</v>
      </c>
      <c r="AS583" t="s">
        <v>3</v>
      </c>
      <c r="AT583">
        <v>0.17</v>
      </c>
      <c r="AU583" t="s">
        <v>3</v>
      </c>
      <c r="AV583">
        <v>1</v>
      </c>
      <c r="AW583">
        <v>2</v>
      </c>
      <c r="AX583">
        <v>85061676</v>
      </c>
      <c r="AY583">
        <v>1</v>
      </c>
      <c r="AZ583">
        <v>0</v>
      </c>
      <c r="BA583">
        <v>583</v>
      </c>
      <c r="BB583">
        <v>1</v>
      </c>
      <c r="BC583">
        <v>0</v>
      </c>
      <c r="BD583">
        <v>0</v>
      </c>
      <c r="BE583">
        <v>0</v>
      </c>
      <c r="BF583">
        <v>0</v>
      </c>
      <c r="BG583">
        <v>0</v>
      </c>
      <c r="BH583">
        <v>0</v>
      </c>
      <c r="BI583">
        <v>0</v>
      </c>
      <c r="BJ583">
        <v>0</v>
      </c>
      <c r="BK583">
        <v>276.46930000000003</v>
      </c>
      <c r="BL583">
        <v>185.37820000000002</v>
      </c>
      <c r="BM583">
        <v>0</v>
      </c>
      <c r="BN583">
        <v>0</v>
      </c>
      <c r="BO583">
        <v>0.17</v>
      </c>
      <c r="BP583">
        <v>1</v>
      </c>
      <c r="BQ583">
        <v>0</v>
      </c>
      <c r="BR583">
        <v>276.46930000000003</v>
      </c>
      <c r="BS583">
        <v>185.37820000000002</v>
      </c>
      <c r="BT583">
        <v>0</v>
      </c>
      <c r="BU583">
        <v>0</v>
      </c>
      <c r="BV583">
        <v>0.17</v>
      </c>
      <c r="BW583">
        <v>1</v>
      </c>
      <c r="CV583">
        <v>0</v>
      </c>
      <c r="CW583">
        <f>ROUND(Y583*Source!I293*DO583,7)</f>
        <v>0</v>
      </c>
      <c r="CX583">
        <f>ROUND(Y583*Source!I293,7)</f>
        <v>0</v>
      </c>
      <c r="CY583">
        <f>AB583</f>
        <v>1626.29</v>
      </c>
      <c r="CZ583">
        <f>AF583</f>
        <v>1626.29</v>
      </c>
      <c r="DA583">
        <f>AJ583</f>
        <v>1</v>
      </c>
      <c r="DB583">
        <f t="shared" si="225"/>
        <v>276.47000000000003</v>
      </c>
      <c r="DC583">
        <f t="shared" si="226"/>
        <v>185.38</v>
      </c>
      <c r="DD583" t="s">
        <v>3</v>
      </c>
      <c r="DE583" t="s">
        <v>3</v>
      </c>
      <c r="DF583">
        <f t="shared" si="229"/>
        <v>0</v>
      </c>
      <c r="DG583">
        <f t="shared" si="214"/>
        <v>0</v>
      </c>
      <c r="DH583">
        <f t="shared" si="227"/>
        <v>0</v>
      </c>
      <c r="DI583">
        <f t="shared" si="228"/>
        <v>0</v>
      </c>
      <c r="DJ583">
        <f>DG583+DH583</f>
        <v>0</v>
      </c>
      <c r="DK583">
        <v>1</v>
      </c>
      <c r="DL583" t="s">
        <v>607</v>
      </c>
      <c r="DM583">
        <v>6</v>
      </c>
      <c r="DN583" t="s">
        <v>593</v>
      </c>
      <c r="DO583">
        <v>1</v>
      </c>
    </row>
    <row r="584" spans="1:119" x14ac:dyDescent="0.2">
      <c r="A584">
        <f>ROW(Source!A293)</f>
        <v>293</v>
      </c>
      <c r="B584">
        <v>85057623</v>
      </c>
      <c r="C584">
        <v>85061665</v>
      </c>
      <c r="D584">
        <v>77431879</v>
      </c>
      <c r="E584">
        <v>1</v>
      </c>
      <c r="F584">
        <v>1</v>
      </c>
      <c r="G584">
        <v>1</v>
      </c>
      <c r="H584">
        <v>2</v>
      </c>
      <c r="I584" t="s">
        <v>634</v>
      </c>
      <c r="J584" t="s">
        <v>635</v>
      </c>
      <c r="K584" t="s">
        <v>636</v>
      </c>
      <c r="L584">
        <v>1368</v>
      </c>
      <c r="N584">
        <v>1011</v>
      </c>
      <c r="O584" t="s">
        <v>606</v>
      </c>
      <c r="P584" t="s">
        <v>606</v>
      </c>
      <c r="Q584">
        <v>1</v>
      </c>
      <c r="W584">
        <v>0</v>
      </c>
      <c r="X584">
        <v>-1152394969</v>
      </c>
      <c r="Y584">
        <f t="shared" si="224"/>
        <v>0.17</v>
      </c>
      <c r="AA584">
        <v>0</v>
      </c>
      <c r="AB584">
        <v>641.70000000000005</v>
      </c>
      <c r="AC584">
        <v>811.79</v>
      </c>
      <c r="AD584">
        <v>0</v>
      </c>
      <c r="AE584">
        <v>0</v>
      </c>
      <c r="AF584">
        <v>641.70000000000005</v>
      </c>
      <c r="AG584">
        <v>811.79</v>
      </c>
      <c r="AH584">
        <v>0</v>
      </c>
      <c r="AI584">
        <v>1</v>
      </c>
      <c r="AJ584">
        <v>1</v>
      </c>
      <c r="AK584">
        <v>1</v>
      </c>
      <c r="AL584">
        <v>1</v>
      </c>
      <c r="AM584">
        <v>-2</v>
      </c>
      <c r="AN584">
        <v>0</v>
      </c>
      <c r="AO584">
        <v>0</v>
      </c>
      <c r="AP584">
        <v>1</v>
      </c>
      <c r="AQ584">
        <v>1</v>
      </c>
      <c r="AR584">
        <v>0</v>
      </c>
      <c r="AS584" t="s">
        <v>3</v>
      </c>
      <c r="AT584">
        <v>0.17</v>
      </c>
      <c r="AU584" t="s">
        <v>3</v>
      </c>
      <c r="AV584">
        <v>1</v>
      </c>
      <c r="AW584">
        <v>2</v>
      </c>
      <c r="AX584">
        <v>85061677</v>
      </c>
      <c r="AY584">
        <v>1</v>
      </c>
      <c r="AZ584">
        <v>0</v>
      </c>
      <c r="BA584">
        <v>584</v>
      </c>
      <c r="BB584">
        <v>1</v>
      </c>
      <c r="BC584">
        <v>0</v>
      </c>
      <c r="BD584">
        <v>0</v>
      </c>
      <c r="BE584">
        <v>0</v>
      </c>
      <c r="BF584">
        <v>0</v>
      </c>
      <c r="BG584">
        <v>0</v>
      </c>
      <c r="BH584">
        <v>0</v>
      </c>
      <c r="BI584">
        <v>0</v>
      </c>
      <c r="BJ584">
        <v>0</v>
      </c>
      <c r="BK584">
        <v>109.08900000000001</v>
      </c>
      <c r="BL584">
        <v>138.0043</v>
      </c>
      <c r="BM584">
        <v>0</v>
      </c>
      <c r="BN584">
        <v>0</v>
      </c>
      <c r="BO584">
        <v>0.17</v>
      </c>
      <c r="BP584">
        <v>1</v>
      </c>
      <c r="BQ584">
        <v>0</v>
      </c>
      <c r="BR584">
        <v>109.08900000000001</v>
      </c>
      <c r="BS584">
        <v>138.0043</v>
      </c>
      <c r="BT584">
        <v>0</v>
      </c>
      <c r="BU584">
        <v>0</v>
      </c>
      <c r="BV584">
        <v>0.17</v>
      </c>
      <c r="BW584">
        <v>1</v>
      </c>
      <c r="CV584">
        <v>0</v>
      </c>
      <c r="CW584">
        <f>ROUND(Y584*Source!I293*DO584,7)</f>
        <v>0</v>
      </c>
      <c r="CX584">
        <f>ROUND(Y584*Source!I293,7)</f>
        <v>0</v>
      </c>
      <c r="CY584">
        <f>AB584</f>
        <v>641.70000000000005</v>
      </c>
      <c r="CZ584">
        <f>AF584</f>
        <v>641.70000000000005</v>
      </c>
      <c r="DA584">
        <f>AJ584</f>
        <v>1</v>
      </c>
      <c r="DB584">
        <f t="shared" si="225"/>
        <v>109.09</v>
      </c>
      <c r="DC584">
        <f t="shared" si="226"/>
        <v>138</v>
      </c>
      <c r="DD584" t="s">
        <v>3</v>
      </c>
      <c r="DE584" t="s">
        <v>3</v>
      </c>
      <c r="DF584">
        <f t="shared" si="229"/>
        <v>0</v>
      </c>
      <c r="DG584">
        <f t="shared" si="214"/>
        <v>0</v>
      </c>
      <c r="DH584">
        <f t="shared" si="227"/>
        <v>0</v>
      </c>
      <c r="DI584">
        <f t="shared" si="228"/>
        <v>0</v>
      </c>
      <c r="DJ584">
        <f>DG584+DH584</f>
        <v>0</v>
      </c>
      <c r="DK584">
        <v>1</v>
      </c>
      <c r="DL584" t="s">
        <v>630</v>
      </c>
      <c r="DM584">
        <v>4</v>
      </c>
      <c r="DN584" t="s">
        <v>593</v>
      </c>
      <c r="DO584">
        <v>1</v>
      </c>
    </row>
    <row r="585" spans="1:119" x14ac:dyDescent="0.2">
      <c r="A585">
        <f>ROW(Source!A293)</f>
        <v>293</v>
      </c>
      <c r="B585">
        <v>85057623</v>
      </c>
      <c r="C585">
        <v>85061665</v>
      </c>
      <c r="D585">
        <v>77432074</v>
      </c>
      <c r="E585">
        <v>1</v>
      </c>
      <c r="F585">
        <v>1</v>
      </c>
      <c r="G585">
        <v>1</v>
      </c>
      <c r="H585">
        <v>2</v>
      </c>
      <c r="I585" t="s">
        <v>663</v>
      </c>
      <c r="J585" t="s">
        <v>664</v>
      </c>
      <c r="K585" t="s">
        <v>665</v>
      </c>
      <c r="L585">
        <v>1368</v>
      </c>
      <c r="N585">
        <v>1011</v>
      </c>
      <c r="O585" t="s">
        <v>606</v>
      </c>
      <c r="P585" t="s">
        <v>606</v>
      </c>
      <c r="Q585">
        <v>1</v>
      </c>
      <c r="W585">
        <v>0</v>
      </c>
      <c r="X585">
        <v>-334821386</v>
      </c>
      <c r="Y585">
        <f t="shared" si="224"/>
        <v>1.51</v>
      </c>
      <c r="AA585">
        <v>0</v>
      </c>
      <c r="AB585">
        <v>34.61</v>
      </c>
      <c r="AC585">
        <v>0</v>
      </c>
      <c r="AD585">
        <v>0</v>
      </c>
      <c r="AE585">
        <v>0</v>
      </c>
      <c r="AF585">
        <v>34.61</v>
      </c>
      <c r="AG585">
        <v>0</v>
      </c>
      <c r="AH585">
        <v>0</v>
      </c>
      <c r="AI585">
        <v>1</v>
      </c>
      <c r="AJ585">
        <v>1</v>
      </c>
      <c r="AK585">
        <v>1</v>
      </c>
      <c r="AL585">
        <v>1</v>
      </c>
      <c r="AM585">
        <v>-2</v>
      </c>
      <c r="AN585">
        <v>0</v>
      </c>
      <c r="AO585">
        <v>0</v>
      </c>
      <c r="AP585">
        <v>1</v>
      </c>
      <c r="AQ585">
        <v>1</v>
      </c>
      <c r="AR585">
        <v>0</v>
      </c>
      <c r="AS585" t="s">
        <v>3</v>
      </c>
      <c r="AT585">
        <v>1.51</v>
      </c>
      <c r="AU585" t="s">
        <v>3</v>
      </c>
      <c r="AV585">
        <v>1</v>
      </c>
      <c r="AW585">
        <v>2</v>
      </c>
      <c r="AX585">
        <v>85061678</v>
      </c>
      <c r="AY585">
        <v>1</v>
      </c>
      <c r="AZ585">
        <v>0</v>
      </c>
      <c r="BA585">
        <v>585</v>
      </c>
      <c r="BB585">
        <v>1</v>
      </c>
      <c r="BC585">
        <v>0</v>
      </c>
      <c r="BD585">
        <v>0</v>
      </c>
      <c r="BE585">
        <v>0</v>
      </c>
      <c r="BF585">
        <v>0</v>
      </c>
      <c r="BG585">
        <v>0</v>
      </c>
      <c r="BH585">
        <v>0</v>
      </c>
      <c r="BI585">
        <v>0</v>
      </c>
      <c r="BJ585">
        <v>0</v>
      </c>
      <c r="BK585">
        <v>52.261099999999999</v>
      </c>
      <c r="BL585">
        <v>0</v>
      </c>
      <c r="BM585">
        <v>0</v>
      </c>
      <c r="BN585">
        <v>0</v>
      </c>
      <c r="BO585">
        <v>0</v>
      </c>
      <c r="BP585">
        <v>1</v>
      </c>
      <c r="BQ585">
        <v>0</v>
      </c>
      <c r="BR585">
        <v>52.261099999999999</v>
      </c>
      <c r="BS585">
        <v>0</v>
      </c>
      <c r="BT585">
        <v>0</v>
      </c>
      <c r="BU585">
        <v>0</v>
      </c>
      <c r="BV585">
        <v>0</v>
      </c>
      <c r="BW585">
        <v>1</v>
      </c>
      <c r="CV585">
        <v>0</v>
      </c>
      <c r="CW585">
        <f>ROUND(Y585*Source!I293*DO585,7)</f>
        <v>0</v>
      </c>
      <c r="CX585">
        <f>ROUND(Y585*Source!I293,7)</f>
        <v>0</v>
      </c>
      <c r="CY585">
        <f>AB585</f>
        <v>34.61</v>
      </c>
      <c r="CZ585">
        <f>AF585</f>
        <v>34.61</v>
      </c>
      <c r="DA585">
        <f>AJ585</f>
        <v>1</v>
      </c>
      <c r="DB585">
        <f t="shared" si="225"/>
        <v>52.26</v>
      </c>
      <c r="DC585">
        <f t="shared" si="226"/>
        <v>0</v>
      </c>
      <c r="DD585" t="s">
        <v>3</v>
      </c>
      <c r="DE585" t="s">
        <v>3</v>
      </c>
      <c r="DF585">
        <f t="shared" si="229"/>
        <v>0</v>
      </c>
      <c r="DG585">
        <f t="shared" si="214"/>
        <v>0</v>
      </c>
      <c r="DH585">
        <f t="shared" si="227"/>
        <v>0</v>
      </c>
      <c r="DI585">
        <f t="shared" si="228"/>
        <v>0</v>
      </c>
      <c r="DJ585">
        <f>DG585+DH585</f>
        <v>0</v>
      </c>
      <c r="DK585">
        <v>1</v>
      </c>
      <c r="DL585" t="s">
        <v>3</v>
      </c>
      <c r="DM585">
        <v>0</v>
      </c>
      <c r="DN585" t="s">
        <v>3</v>
      </c>
      <c r="DO585">
        <v>0</v>
      </c>
    </row>
    <row r="586" spans="1:119" x14ac:dyDescent="0.2">
      <c r="A586">
        <f>ROW(Source!A293)</f>
        <v>293</v>
      </c>
      <c r="B586">
        <v>85057623</v>
      </c>
      <c r="C586">
        <v>85061665</v>
      </c>
      <c r="D586">
        <v>77378830</v>
      </c>
      <c r="E586">
        <v>1</v>
      </c>
      <c r="F586">
        <v>1</v>
      </c>
      <c r="G586">
        <v>1</v>
      </c>
      <c r="H586">
        <v>3</v>
      </c>
      <c r="I586" t="s">
        <v>670</v>
      </c>
      <c r="J586" t="s">
        <v>671</v>
      </c>
      <c r="K586" t="s">
        <v>672</v>
      </c>
      <c r="L586">
        <v>1346</v>
      </c>
      <c r="N586">
        <v>1009</v>
      </c>
      <c r="O586" t="s">
        <v>86</v>
      </c>
      <c r="P586" t="s">
        <v>86</v>
      </c>
      <c r="Q586">
        <v>1</v>
      </c>
      <c r="W586">
        <v>0</v>
      </c>
      <c r="X586">
        <v>212334824</v>
      </c>
      <c r="Y586">
        <f t="shared" si="224"/>
        <v>0.65</v>
      </c>
      <c r="AA586">
        <v>121.39</v>
      </c>
      <c r="AB586">
        <v>0</v>
      </c>
      <c r="AC586">
        <v>0</v>
      </c>
      <c r="AD586">
        <v>0</v>
      </c>
      <c r="AE586">
        <v>155.63</v>
      </c>
      <c r="AF586">
        <v>0</v>
      </c>
      <c r="AG586">
        <v>0</v>
      </c>
      <c r="AH586">
        <v>0</v>
      </c>
      <c r="AI586">
        <v>0.78</v>
      </c>
      <c r="AJ586">
        <v>1</v>
      </c>
      <c r="AK586">
        <v>1</v>
      </c>
      <c r="AL586">
        <v>1</v>
      </c>
      <c r="AM586">
        <v>2</v>
      </c>
      <c r="AN586">
        <v>0</v>
      </c>
      <c r="AO586">
        <v>0</v>
      </c>
      <c r="AP586">
        <v>1</v>
      </c>
      <c r="AQ586">
        <v>1</v>
      </c>
      <c r="AR586">
        <v>0</v>
      </c>
      <c r="AS586" t="s">
        <v>3</v>
      </c>
      <c r="AT586">
        <v>0.65</v>
      </c>
      <c r="AU586" t="s">
        <v>3</v>
      </c>
      <c r="AV586">
        <v>0</v>
      </c>
      <c r="AW586">
        <v>2</v>
      </c>
      <c r="AX586">
        <v>85061679</v>
      </c>
      <c r="AY586">
        <v>1</v>
      </c>
      <c r="AZ586">
        <v>0</v>
      </c>
      <c r="BA586">
        <v>586</v>
      </c>
      <c r="BB586">
        <v>1</v>
      </c>
      <c r="BC586">
        <v>0</v>
      </c>
      <c r="BD586">
        <v>0</v>
      </c>
      <c r="BE586">
        <v>0</v>
      </c>
      <c r="BF586">
        <v>0</v>
      </c>
      <c r="BG586">
        <v>0</v>
      </c>
      <c r="BH586">
        <v>0</v>
      </c>
      <c r="BI586">
        <v>0</v>
      </c>
      <c r="BJ586">
        <v>101.15949999999999</v>
      </c>
      <c r="BK586">
        <v>0</v>
      </c>
      <c r="BL586">
        <v>0</v>
      </c>
      <c r="BM586">
        <v>0</v>
      </c>
      <c r="BN586">
        <v>0</v>
      </c>
      <c r="BO586">
        <v>0</v>
      </c>
      <c r="BP586">
        <v>1</v>
      </c>
      <c r="BQ586">
        <v>101.15949999999999</v>
      </c>
      <c r="BR586">
        <v>0</v>
      </c>
      <c r="BS586">
        <v>0</v>
      </c>
      <c r="BT586">
        <v>0</v>
      </c>
      <c r="BU586">
        <v>0</v>
      </c>
      <c r="BV586">
        <v>0</v>
      </c>
      <c r="BW586">
        <v>1</v>
      </c>
      <c r="CV586">
        <v>0</v>
      </c>
      <c r="CW586">
        <v>0</v>
      </c>
      <c r="CX586">
        <f>ROUND(Y586*Source!I293,7)</f>
        <v>0</v>
      </c>
      <c r="CY586">
        <f>AA586</f>
        <v>121.39</v>
      </c>
      <c r="CZ586">
        <f>AE586</f>
        <v>155.63</v>
      </c>
      <c r="DA586">
        <f>AI586</f>
        <v>0.78</v>
      </c>
      <c r="DB586">
        <f t="shared" si="225"/>
        <v>101.16</v>
      </c>
      <c r="DC586">
        <f t="shared" si="226"/>
        <v>0</v>
      </c>
      <c r="DD586" t="s">
        <v>3</v>
      </c>
      <c r="DE586" t="s">
        <v>3</v>
      </c>
      <c r="DF586">
        <f>ROUND(ROUND(AE586*AI586,2)*CX586,2)</f>
        <v>0</v>
      </c>
      <c r="DG586">
        <f t="shared" si="214"/>
        <v>0</v>
      </c>
      <c r="DH586">
        <f t="shared" si="227"/>
        <v>0</v>
      </c>
      <c r="DI586">
        <f t="shared" si="228"/>
        <v>0</v>
      </c>
      <c r="DJ586">
        <f>DF586</f>
        <v>0</v>
      </c>
      <c r="DK586">
        <v>0</v>
      </c>
      <c r="DL586" t="s">
        <v>3</v>
      </c>
      <c r="DM586">
        <v>0</v>
      </c>
      <c r="DN586" t="s">
        <v>3</v>
      </c>
      <c r="DO586">
        <v>0</v>
      </c>
    </row>
    <row r="587" spans="1:119" x14ac:dyDescent="0.2">
      <c r="A587">
        <f>ROW(Source!A293)</f>
        <v>293</v>
      </c>
      <c r="B587">
        <v>85057623</v>
      </c>
      <c r="C587">
        <v>85061665</v>
      </c>
      <c r="D587">
        <v>77397164</v>
      </c>
      <c r="E587">
        <v>1</v>
      </c>
      <c r="F587">
        <v>1</v>
      </c>
      <c r="G587">
        <v>1</v>
      </c>
      <c r="H587">
        <v>3</v>
      </c>
      <c r="I587" t="s">
        <v>810</v>
      </c>
      <c r="J587" t="s">
        <v>811</v>
      </c>
      <c r="K587" t="s">
        <v>812</v>
      </c>
      <c r="L587">
        <v>1346</v>
      </c>
      <c r="N587">
        <v>1009</v>
      </c>
      <c r="O587" t="s">
        <v>86</v>
      </c>
      <c r="P587" t="s">
        <v>86</v>
      </c>
      <c r="Q587">
        <v>1</v>
      </c>
      <c r="W587">
        <v>0</v>
      </c>
      <c r="X587">
        <v>-1754100052</v>
      </c>
      <c r="Y587">
        <f t="shared" si="224"/>
        <v>2</v>
      </c>
      <c r="AA587">
        <v>1139.45</v>
      </c>
      <c r="AB587">
        <v>0</v>
      </c>
      <c r="AC587">
        <v>0</v>
      </c>
      <c r="AD587">
        <v>0</v>
      </c>
      <c r="AE587">
        <v>911.56</v>
      </c>
      <c r="AF587">
        <v>0</v>
      </c>
      <c r="AG587">
        <v>0</v>
      </c>
      <c r="AH587">
        <v>0</v>
      </c>
      <c r="AI587">
        <v>1.25</v>
      </c>
      <c r="AJ587">
        <v>1</v>
      </c>
      <c r="AK587">
        <v>1</v>
      </c>
      <c r="AL587">
        <v>1</v>
      </c>
      <c r="AM587">
        <v>2</v>
      </c>
      <c r="AN587">
        <v>0</v>
      </c>
      <c r="AO587">
        <v>0</v>
      </c>
      <c r="AP587">
        <v>1</v>
      </c>
      <c r="AQ587">
        <v>1</v>
      </c>
      <c r="AR587">
        <v>0</v>
      </c>
      <c r="AS587" t="s">
        <v>3</v>
      </c>
      <c r="AT587">
        <v>2</v>
      </c>
      <c r="AU587" t="s">
        <v>3</v>
      </c>
      <c r="AV587">
        <v>0</v>
      </c>
      <c r="AW587">
        <v>2</v>
      </c>
      <c r="AX587">
        <v>85061680</v>
      </c>
      <c r="AY587">
        <v>1</v>
      </c>
      <c r="AZ587">
        <v>0</v>
      </c>
      <c r="BA587">
        <v>587</v>
      </c>
      <c r="BB587">
        <v>1</v>
      </c>
      <c r="BC587">
        <v>0</v>
      </c>
      <c r="BD587">
        <v>0</v>
      </c>
      <c r="BE587">
        <v>0</v>
      </c>
      <c r="BF587">
        <v>0</v>
      </c>
      <c r="BG587">
        <v>0</v>
      </c>
      <c r="BH587">
        <v>0</v>
      </c>
      <c r="BI587">
        <v>0</v>
      </c>
      <c r="BJ587">
        <v>1823.12</v>
      </c>
      <c r="BK587">
        <v>0</v>
      </c>
      <c r="BL587">
        <v>0</v>
      </c>
      <c r="BM587">
        <v>0</v>
      </c>
      <c r="BN587">
        <v>0</v>
      </c>
      <c r="BO587">
        <v>0</v>
      </c>
      <c r="BP587">
        <v>1</v>
      </c>
      <c r="BQ587">
        <v>1823.12</v>
      </c>
      <c r="BR587">
        <v>0</v>
      </c>
      <c r="BS587">
        <v>0</v>
      </c>
      <c r="BT587">
        <v>0</v>
      </c>
      <c r="BU587">
        <v>0</v>
      </c>
      <c r="BV587">
        <v>0</v>
      </c>
      <c r="BW587">
        <v>1</v>
      </c>
      <c r="CV587">
        <v>0</v>
      </c>
      <c r="CW587">
        <v>0</v>
      </c>
      <c r="CX587">
        <f>ROUND(Y587*Source!I293,7)</f>
        <v>0</v>
      </c>
      <c r="CY587">
        <f>AA587</f>
        <v>1139.45</v>
      </c>
      <c r="CZ587">
        <f>AE587</f>
        <v>911.56</v>
      </c>
      <c r="DA587">
        <f>AI587</f>
        <v>1.25</v>
      </c>
      <c r="DB587">
        <f t="shared" si="225"/>
        <v>1823.12</v>
      </c>
      <c r="DC587">
        <f t="shared" si="226"/>
        <v>0</v>
      </c>
      <c r="DD587" t="s">
        <v>3</v>
      </c>
      <c r="DE587" t="s">
        <v>3</v>
      </c>
      <c r="DF587">
        <f>ROUND(ROUND(AE587*AI587,2)*CX587,2)</f>
        <v>0</v>
      </c>
      <c r="DG587">
        <f t="shared" si="214"/>
        <v>0</v>
      </c>
      <c r="DH587">
        <f t="shared" si="227"/>
        <v>0</v>
      </c>
      <c r="DI587">
        <f t="shared" si="228"/>
        <v>0</v>
      </c>
      <c r="DJ587">
        <f>DF587</f>
        <v>0</v>
      </c>
      <c r="DK587">
        <v>0</v>
      </c>
      <c r="DL587" t="s">
        <v>3</v>
      </c>
      <c r="DM587">
        <v>0</v>
      </c>
      <c r="DN587" t="s">
        <v>3</v>
      </c>
      <c r="DO587">
        <v>0</v>
      </c>
    </row>
    <row r="588" spans="1:119" x14ac:dyDescent="0.2">
      <c r="A588">
        <f>ROW(Source!A293)</f>
        <v>293</v>
      </c>
      <c r="B588">
        <v>85057623</v>
      </c>
      <c r="C588">
        <v>85061665</v>
      </c>
      <c r="D588">
        <v>77312233</v>
      </c>
      <c r="E588">
        <v>114</v>
      </c>
      <c r="F588">
        <v>1</v>
      </c>
      <c r="G588">
        <v>1</v>
      </c>
      <c r="H588">
        <v>3</v>
      </c>
      <c r="I588" t="s">
        <v>150</v>
      </c>
      <c r="J588" t="s">
        <v>3</v>
      </c>
      <c r="K588" t="s">
        <v>151</v>
      </c>
      <c r="L588">
        <v>3277935</v>
      </c>
      <c r="N588">
        <v>1013</v>
      </c>
      <c r="O588" t="s">
        <v>152</v>
      </c>
      <c r="P588" t="s">
        <v>152</v>
      </c>
      <c r="Q588">
        <v>1</v>
      </c>
      <c r="W588">
        <v>0</v>
      </c>
      <c r="X588">
        <v>274903907</v>
      </c>
      <c r="Y588">
        <f t="shared" si="224"/>
        <v>2</v>
      </c>
      <c r="AA588">
        <v>0</v>
      </c>
      <c r="AB588">
        <v>0</v>
      </c>
      <c r="AC588">
        <v>0</v>
      </c>
      <c r="AD588">
        <v>0</v>
      </c>
      <c r="AE588">
        <v>0</v>
      </c>
      <c r="AF588">
        <v>0</v>
      </c>
      <c r="AG588">
        <v>0</v>
      </c>
      <c r="AH588">
        <v>0</v>
      </c>
      <c r="AI588">
        <v>1</v>
      </c>
      <c r="AJ588">
        <v>1</v>
      </c>
      <c r="AK588">
        <v>1</v>
      </c>
      <c r="AL588">
        <v>1</v>
      </c>
      <c r="AM588">
        <v>-2</v>
      </c>
      <c r="AN588">
        <v>0</v>
      </c>
      <c r="AO588">
        <v>0</v>
      </c>
      <c r="AP588">
        <v>0</v>
      </c>
      <c r="AQ588">
        <v>0</v>
      </c>
      <c r="AR588">
        <v>0</v>
      </c>
      <c r="AS588" t="s">
        <v>3</v>
      </c>
      <c r="AT588">
        <v>2</v>
      </c>
      <c r="AU588" t="s">
        <v>3</v>
      </c>
      <c r="AV588">
        <v>0</v>
      </c>
      <c r="AW588">
        <v>2</v>
      </c>
      <c r="AX588">
        <v>85061681</v>
      </c>
      <c r="AY588">
        <v>1</v>
      </c>
      <c r="AZ588">
        <v>0</v>
      </c>
      <c r="BA588">
        <v>588</v>
      </c>
      <c r="BB588">
        <v>0</v>
      </c>
      <c r="BC588">
        <v>0</v>
      </c>
      <c r="BD588">
        <v>0</v>
      </c>
      <c r="BE588">
        <v>0</v>
      </c>
      <c r="BF588">
        <v>0</v>
      </c>
      <c r="BG588">
        <v>0</v>
      </c>
      <c r="BH588">
        <v>0</v>
      </c>
      <c r="BI588">
        <v>0</v>
      </c>
      <c r="BJ588">
        <v>0</v>
      </c>
      <c r="BK588">
        <v>0</v>
      </c>
      <c r="BL588">
        <v>0</v>
      </c>
      <c r="BM588">
        <v>0</v>
      </c>
      <c r="BN588">
        <v>0</v>
      </c>
      <c r="BO588">
        <v>0</v>
      </c>
      <c r="BP588">
        <v>0</v>
      </c>
      <c r="BQ588">
        <v>0</v>
      </c>
      <c r="BR588">
        <v>0</v>
      </c>
      <c r="BS588">
        <v>0</v>
      </c>
      <c r="BT588">
        <v>0</v>
      </c>
      <c r="BU588">
        <v>0</v>
      </c>
      <c r="BV588">
        <v>0</v>
      </c>
      <c r="BW588">
        <v>0</v>
      </c>
      <c r="CV588">
        <v>0</v>
      </c>
      <c r="CW588">
        <v>0</v>
      </c>
      <c r="CX588">
        <f>ROUND(Y588*Source!I293,7)</f>
        <v>0</v>
      </c>
      <c r="CY588">
        <f>AA588</f>
        <v>0</v>
      </c>
      <c r="CZ588">
        <f>AE588</f>
        <v>0</v>
      </c>
      <c r="DA588">
        <f>AI588</f>
        <v>1</v>
      </c>
      <c r="DB588">
        <f t="shared" si="225"/>
        <v>0</v>
      </c>
      <c r="DC588">
        <f t="shared" si="226"/>
        <v>0</v>
      </c>
      <c r="DD588" t="s">
        <v>3</v>
      </c>
      <c r="DE588" t="s">
        <v>3</v>
      </c>
      <c r="DF588">
        <f t="shared" ref="DF588:DF593" si="230">ROUND(ROUND(AE588,2)*CX588,2)</f>
        <v>0</v>
      </c>
      <c r="DG588">
        <f t="shared" si="214"/>
        <v>0</v>
      </c>
      <c r="DH588">
        <f t="shared" si="227"/>
        <v>0</v>
      </c>
      <c r="DI588">
        <f t="shared" si="228"/>
        <v>0</v>
      </c>
      <c r="DJ588">
        <f>DF588</f>
        <v>0</v>
      </c>
      <c r="DK588">
        <v>0</v>
      </c>
      <c r="DL588" t="s">
        <v>3</v>
      </c>
      <c r="DM588">
        <v>0</v>
      </c>
      <c r="DN588" t="s">
        <v>3</v>
      </c>
      <c r="DO588">
        <v>0</v>
      </c>
    </row>
    <row r="589" spans="1:119" x14ac:dyDescent="0.2">
      <c r="A589">
        <f>ROW(Source!A299)</f>
        <v>299</v>
      </c>
      <c r="B589">
        <v>85057682</v>
      </c>
      <c r="C589">
        <v>85061685</v>
      </c>
      <c r="D589">
        <v>83777513</v>
      </c>
      <c r="E589">
        <v>117</v>
      </c>
      <c r="F589">
        <v>1</v>
      </c>
      <c r="G589">
        <v>1</v>
      </c>
      <c r="H589">
        <v>1</v>
      </c>
      <c r="I589" t="s">
        <v>661</v>
      </c>
      <c r="J589" t="s">
        <v>3</v>
      </c>
      <c r="K589" t="s">
        <v>662</v>
      </c>
      <c r="L589">
        <v>1191</v>
      </c>
      <c r="N589">
        <v>1013</v>
      </c>
      <c r="O589" t="s">
        <v>593</v>
      </c>
      <c r="P589" t="s">
        <v>593</v>
      </c>
      <c r="Q589">
        <v>1</v>
      </c>
      <c r="W589">
        <v>0</v>
      </c>
      <c r="X589">
        <v>44848675</v>
      </c>
      <c r="Y589">
        <f t="shared" si="224"/>
        <v>16.5</v>
      </c>
      <c r="AA589">
        <v>0</v>
      </c>
      <c r="AB589">
        <v>0</v>
      </c>
      <c r="AC589">
        <v>0</v>
      </c>
      <c r="AD589">
        <v>793.61</v>
      </c>
      <c r="AE589">
        <v>0</v>
      </c>
      <c r="AF589">
        <v>0</v>
      </c>
      <c r="AG589">
        <v>0</v>
      </c>
      <c r="AH589">
        <v>793.61</v>
      </c>
      <c r="AI589">
        <v>1</v>
      </c>
      <c r="AJ589">
        <v>1</v>
      </c>
      <c r="AK589">
        <v>1</v>
      </c>
      <c r="AL589">
        <v>1</v>
      </c>
      <c r="AM589">
        <v>-2</v>
      </c>
      <c r="AN589">
        <v>0</v>
      </c>
      <c r="AO589">
        <v>0</v>
      </c>
      <c r="AP589">
        <v>1</v>
      </c>
      <c r="AQ589">
        <v>1</v>
      </c>
      <c r="AR589">
        <v>0</v>
      </c>
      <c r="AS589" t="s">
        <v>3</v>
      </c>
      <c r="AT589">
        <v>16.5</v>
      </c>
      <c r="AU589" t="s">
        <v>3</v>
      </c>
      <c r="AV589">
        <v>1</v>
      </c>
      <c r="AW589">
        <v>2</v>
      </c>
      <c r="AX589">
        <v>85061694</v>
      </c>
      <c r="AY589">
        <v>1</v>
      </c>
      <c r="AZ589">
        <v>0</v>
      </c>
      <c r="BA589">
        <v>589</v>
      </c>
      <c r="BB589">
        <v>1</v>
      </c>
      <c r="BC589">
        <v>0</v>
      </c>
      <c r="BD589">
        <v>0</v>
      </c>
      <c r="BE589">
        <v>0</v>
      </c>
      <c r="BF589">
        <v>0</v>
      </c>
      <c r="BG589">
        <v>0</v>
      </c>
      <c r="BH589">
        <v>0</v>
      </c>
      <c r="BI589">
        <v>0</v>
      </c>
      <c r="BJ589">
        <v>0</v>
      </c>
      <c r="BK589">
        <v>0</v>
      </c>
      <c r="BL589">
        <v>0</v>
      </c>
      <c r="BM589">
        <v>13094.565000000001</v>
      </c>
      <c r="BN589">
        <v>16.5</v>
      </c>
      <c r="BO589">
        <v>0</v>
      </c>
      <c r="BP589">
        <v>1</v>
      </c>
      <c r="BQ589">
        <v>0</v>
      </c>
      <c r="BR589">
        <v>0</v>
      </c>
      <c r="BS589">
        <v>0</v>
      </c>
      <c r="BT589">
        <v>13094.565000000001</v>
      </c>
      <c r="BU589">
        <v>16.5</v>
      </c>
      <c r="BV589">
        <v>0</v>
      </c>
      <c r="BW589">
        <v>1</v>
      </c>
      <c r="CU589">
        <f>ROUND(AT589*Source!I299*AH589*AL589,2)</f>
        <v>0</v>
      </c>
      <c r="CV589">
        <f>ROUND(Y589*Source!I299,7)</f>
        <v>0</v>
      </c>
      <c r="CW589">
        <v>0</v>
      </c>
      <c r="CX589">
        <f>ROUND(Y589*Source!I299,7)</f>
        <v>0</v>
      </c>
      <c r="CY589">
        <f>AD589</f>
        <v>793.61</v>
      </c>
      <c r="CZ589">
        <f>AH589</f>
        <v>793.61</v>
      </c>
      <c r="DA589">
        <f>AL589</f>
        <v>1</v>
      </c>
      <c r="DB589">
        <f t="shared" si="225"/>
        <v>13094.57</v>
      </c>
      <c r="DC589">
        <f t="shared" si="226"/>
        <v>0</v>
      </c>
      <c r="DD589" t="s">
        <v>3</v>
      </c>
      <c r="DE589" t="s">
        <v>3</v>
      </c>
      <c r="DF589">
        <f t="shared" si="230"/>
        <v>0</v>
      </c>
      <c r="DG589">
        <f t="shared" si="214"/>
        <v>0</v>
      </c>
      <c r="DH589">
        <f t="shared" si="227"/>
        <v>0</v>
      </c>
      <c r="DI589">
        <f t="shared" si="228"/>
        <v>0</v>
      </c>
      <c r="DJ589">
        <f>DI589</f>
        <v>0</v>
      </c>
      <c r="DK589">
        <v>1</v>
      </c>
      <c r="DL589" t="s">
        <v>3</v>
      </c>
      <c r="DM589">
        <v>0</v>
      </c>
      <c r="DN589" t="s">
        <v>3</v>
      </c>
      <c r="DO589">
        <v>0</v>
      </c>
    </row>
    <row r="590" spans="1:119" x14ac:dyDescent="0.2">
      <c r="A590">
        <f>ROW(Source!A299)</f>
        <v>299</v>
      </c>
      <c r="B590">
        <v>85057682</v>
      </c>
      <c r="C590">
        <v>85061685</v>
      </c>
      <c r="D590">
        <v>83777689</v>
      </c>
      <c r="E590">
        <v>117</v>
      </c>
      <c r="F590">
        <v>1</v>
      </c>
      <c r="G590">
        <v>1</v>
      </c>
      <c r="H590">
        <v>1</v>
      </c>
      <c r="I590" t="s">
        <v>601</v>
      </c>
      <c r="J590" t="s">
        <v>3</v>
      </c>
      <c r="K590" t="s">
        <v>602</v>
      </c>
      <c r="L590">
        <v>1191</v>
      </c>
      <c r="N590">
        <v>1013</v>
      </c>
      <c r="O590" t="s">
        <v>593</v>
      </c>
      <c r="P590" t="s">
        <v>593</v>
      </c>
      <c r="Q590">
        <v>1</v>
      </c>
      <c r="W590">
        <v>0</v>
      </c>
      <c r="X590">
        <v>-1417349443</v>
      </c>
      <c r="Y590">
        <f t="shared" si="224"/>
        <v>0.26</v>
      </c>
      <c r="AA590">
        <v>0</v>
      </c>
      <c r="AB590">
        <v>0</v>
      </c>
      <c r="AC590">
        <v>0</v>
      </c>
      <c r="AD590">
        <v>0</v>
      </c>
      <c r="AE590">
        <v>0</v>
      </c>
      <c r="AF590">
        <v>0</v>
      </c>
      <c r="AG590">
        <v>0</v>
      </c>
      <c r="AH590">
        <v>0</v>
      </c>
      <c r="AI590">
        <v>1</v>
      </c>
      <c r="AJ590">
        <v>1</v>
      </c>
      <c r="AK590">
        <v>1</v>
      </c>
      <c r="AL590">
        <v>1</v>
      </c>
      <c r="AM590">
        <v>-2</v>
      </c>
      <c r="AN590">
        <v>0</v>
      </c>
      <c r="AO590">
        <v>0</v>
      </c>
      <c r="AP590">
        <v>1</v>
      </c>
      <c r="AQ590">
        <v>1</v>
      </c>
      <c r="AR590">
        <v>0</v>
      </c>
      <c r="AS590" t="s">
        <v>3</v>
      </c>
      <c r="AT590">
        <v>0.26</v>
      </c>
      <c r="AU590" t="s">
        <v>3</v>
      </c>
      <c r="AV590">
        <v>2</v>
      </c>
      <c r="AW590">
        <v>2</v>
      </c>
      <c r="AX590">
        <v>85061695</v>
      </c>
      <c r="AY590">
        <v>1</v>
      </c>
      <c r="AZ590">
        <v>0</v>
      </c>
      <c r="BA590">
        <v>590</v>
      </c>
      <c r="BB590">
        <v>1</v>
      </c>
      <c r="BC590">
        <v>0</v>
      </c>
      <c r="BD590">
        <v>0</v>
      </c>
      <c r="BE590">
        <v>0</v>
      </c>
      <c r="BF590">
        <v>0</v>
      </c>
      <c r="BG590">
        <v>0</v>
      </c>
      <c r="BH590">
        <v>0</v>
      </c>
      <c r="BI590">
        <v>0</v>
      </c>
      <c r="BJ590">
        <v>0</v>
      </c>
      <c r="BK590">
        <v>0</v>
      </c>
      <c r="BL590">
        <v>0</v>
      </c>
      <c r="BM590">
        <v>0</v>
      </c>
      <c r="BN590">
        <v>0</v>
      </c>
      <c r="BO590">
        <v>0</v>
      </c>
      <c r="BP590">
        <v>0</v>
      </c>
      <c r="BQ590">
        <v>0</v>
      </c>
      <c r="BR590">
        <v>0</v>
      </c>
      <c r="BS590">
        <v>0</v>
      </c>
      <c r="BT590">
        <v>0</v>
      </c>
      <c r="BU590">
        <v>0</v>
      </c>
      <c r="BV590">
        <v>0</v>
      </c>
      <c r="BW590">
        <v>0</v>
      </c>
      <c r="CV590">
        <v>0</v>
      </c>
      <c r="CW590">
        <v>0</v>
      </c>
      <c r="CX590">
        <f>ROUND(Y590*Source!I299,7)</f>
        <v>0</v>
      </c>
      <c r="CY590">
        <f>AD590</f>
        <v>0</v>
      </c>
      <c r="CZ590">
        <f>AH590</f>
        <v>0</v>
      </c>
      <c r="DA590">
        <f>AL590</f>
        <v>1</v>
      </c>
      <c r="DB590">
        <f t="shared" si="225"/>
        <v>0</v>
      </c>
      <c r="DC590">
        <f t="shared" si="226"/>
        <v>0</v>
      </c>
      <c r="DD590" t="s">
        <v>3</v>
      </c>
      <c r="DE590" t="s">
        <v>3</v>
      </c>
      <c r="DF590">
        <f t="shared" si="230"/>
        <v>0</v>
      </c>
      <c r="DG590">
        <f t="shared" si="214"/>
        <v>0</v>
      </c>
      <c r="DH590">
        <f t="shared" si="227"/>
        <v>0</v>
      </c>
      <c r="DI590">
        <f t="shared" si="228"/>
        <v>0</v>
      </c>
      <c r="DJ590">
        <f>DI590</f>
        <v>0</v>
      </c>
      <c r="DK590">
        <v>0</v>
      </c>
      <c r="DL590" t="s">
        <v>3</v>
      </c>
      <c r="DM590">
        <v>0</v>
      </c>
      <c r="DN590" t="s">
        <v>3</v>
      </c>
      <c r="DO590">
        <v>0</v>
      </c>
    </row>
    <row r="591" spans="1:119" x14ac:dyDescent="0.2">
      <c r="A591">
        <f>ROW(Source!A299)</f>
        <v>299</v>
      </c>
      <c r="B591">
        <v>85057682</v>
      </c>
      <c r="C591">
        <v>85061685</v>
      </c>
      <c r="D591">
        <v>83784178</v>
      </c>
      <c r="E591">
        <v>1</v>
      </c>
      <c r="F591">
        <v>1</v>
      </c>
      <c r="G591">
        <v>1</v>
      </c>
      <c r="H591">
        <v>2</v>
      </c>
      <c r="I591" t="s">
        <v>621</v>
      </c>
      <c r="J591" t="s">
        <v>622</v>
      </c>
      <c r="K591" t="s">
        <v>623</v>
      </c>
      <c r="L591">
        <v>1368</v>
      </c>
      <c r="N591">
        <v>1011</v>
      </c>
      <c r="O591" t="s">
        <v>606</v>
      </c>
      <c r="P591" t="s">
        <v>606</v>
      </c>
      <c r="Q591">
        <v>1</v>
      </c>
      <c r="W591">
        <v>0</v>
      </c>
      <c r="X591">
        <v>639918019</v>
      </c>
      <c r="Y591">
        <f t="shared" si="224"/>
        <v>0.13</v>
      </c>
      <c r="AA591">
        <v>0</v>
      </c>
      <c r="AB591">
        <v>1626.29</v>
      </c>
      <c r="AC591">
        <v>1090.46</v>
      </c>
      <c r="AD591">
        <v>0</v>
      </c>
      <c r="AE591">
        <v>0</v>
      </c>
      <c r="AF591">
        <v>1626.29</v>
      </c>
      <c r="AG591">
        <v>1090.46</v>
      </c>
      <c r="AH591">
        <v>0</v>
      </c>
      <c r="AI591">
        <v>1</v>
      </c>
      <c r="AJ591">
        <v>1</v>
      </c>
      <c r="AK591">
        <v>1</v>
      </c>
      <c r="AL591">
        <v>1</v>
      </c>
      <c r="AM591">
        <v>-2</v>
      </c>
      <c r="AN591">
        <v>0</v>
      </c>
      <c r="AO591">
        <v>0</v>
      </c>
      <c r="AP591">
        <v>1</v>
      </c>
      <c r="AQ591">
        <v>1</v>
      </c>
      <c r="AR591">
        <v>0</v>
      </c>
      <c r="AS591" t="s">
        <v>3</v>
      </c>
      <c r="AT591">
        <v>0.13</v>
      </c>
      <c r="AU591" t="s">
        <v>3</v>
      </c>
      <c r="AV591">
        <v>1</v>
      </c>
      <c r="AW591">
        <v>2</v>
      </c>
      <c r="AX591">
        <v>85061696</v>
      </c>
      <c r="AY591">
        <v>1</v>
      </c>
      <c r="AZ591">
        <v>0</v>
      </c>
      <c r="BA591">
        <v>591</v>
      </c>
      <c r="BB591">
        <v>1</v>
      </c>
      <c r="BC591">
        <v>0</v>
      </c>
      <c r="BD591">
        <v>0</v>
      </c>
      <c r="BE591">
        <v>0</v>
      </c>
      <c r="BF591">
        <v>0</v>
      </c>
      <c r="BG591">
        <v>0</v>
      </c>
      <c r="BH591">
        <v>0</v>
      </c>
      <c r="BI591">
        <v>0</v>
      </c>
      <c r="BJ591">
        <v>0</v>
      </c>
      <c r="BK591">
        <v>211.4177</v>
      </c>
      <c r="BL591">
        <v>141.75980000000001</v>
      </c>
      <c r="BM591">
        <v>0</v>
      </c>
      <c r="BN591">
        <v>0</v>
      </c>
      <c r="BO591">
        <v>0.13</v>
      </c>
      <c r="BP591">
        <v>1</v>
      </c>
      <c r="BQ591">
        <v>0</v>
      </c>
      <c r="BR591">
        <v>211.4177</v>
      </c>
      <c r="BS591">
        <v>141.75980000000001</v>
      </c>
      <c r="BT591">
        <v>0</v>
      </c>
      <c r="BU591">
        <v>0</v>
      </c>
      <c r="BV591">
        <v>0.13</v>
      </c>
      <c r="BW591">
        <v>1</v>
      </c>
      <c r="CV591">
        <v>0</v>
      </c>
      <c r="CW591">
        <f>ROUND(Y591*Source!I299*DO591,7)</f>
        <v>0</v>
      </c>
      <c r="CX591">
        <f>ROUND(Y591*Source!I299,7)</f>
        <v>0</v>
      </c>
      <c r="CY591">
        <f>AB591</f>
        <v>1626.29</v>
      </c>
      <c r="CZ591">
        <f>AF591</f>
        <v>1626.29</v>
      </c>
      <c r="DA591">
        <f>AJ591</f>
        <v>1</v>
      </c>
      <c r="DB591">
        <f t="shared" si="225"/>
        <v>211.42</v>
      </c>
      <c r="DC591">
        <f t="shared" si="226"/>
        <v>141.76</v>
      </c>
      <c r="DD591" t="s">
        <v>3</v>
      </c>
      <c r="DE591" t="s">
        <v>3</v>
      </c>
      <c r="DF591">
        <f t="shared" si="230"/>
        <v>0</v>
      </c>
      <c r="DG591">
        <f t="shared" si="214"/>
        <v>0</v>
      </c>
      <c r="DH591">
        <f t="shared" si="227"/>
        <v>0</v>
      </c>
      <c r="DI591">
        <f t="shared" si="228"/>
        <v>0</v>
      </c>
      <c r="DJ591">
        <f>DG591+DH591</f>
        <v>0</v>
      </c>
      <c r="DK591">
        <v>1</v>
      </c>
      <c r="DL591" t="s">
        <v>607</v>
      </c>
      <c r="DM591">
        <v>6</v>
      </c>
      <c r="DN591" t="s">
        <v>593</v>
      </c>
      <c r="DO591">
        <v>1</v>
      </c>
    </row>
    <row r="592" spans="1:119" x14ac:dyDescent="0.2">
      <c r="A592">
        <f>ROW(Source!A299)</f>
        <v>299</v>
      </c>
      <c r="B592">
        <v>85057682</v>
      </c>
      <c r="C592">
        <v>85061685</v>
      </c>
      <c r="D592">
        <v>83785072</v>
      </c>
      <c r="E592">
        <v>1</v>
      </c>
      <c r="F592">
        <v>1</v>
      </c>
      <c r="G592">
        <v>1</v>
      </c>
      <c r="H592">
        <v>2</v>
      </c>
      <c r="I592" t="s">
        <v>634</v>
      </c>
      <c r="J592" t="s">
        <v>635</v>
      </c>
      <c r="K592" t="s">
        <v>636</v>
      </c>
      <c r="L592">
        <v>1368</v>
      </c>
      <c r="N592">
        <v>1011</v>
      </c>
      <c r="O592" t="s">
        <v>606</v>
      </c>
      <c r="P592" t="s">
        <v>606</v>
      </c>
      <c r="Q592">
        <v>1</v>
      </c>
      <c r="W592">
        <v>0</v>
      </c>
      <c r="X592">
        <v>-849950259</v>
      </c>
      <c r="Y592">
        <f t="shared" si="224"/>
        <v>0.13</v>
      </c>
      <c r="AA592">
        <v>0</v>
      </c>
      <c r="AB592">
        <v>641.70000000000005</v>
      </c>
      <c r="AC592">
        <v>811.79</v>
      </c>
      <c r="AD592">
        <v>0</v>
      </c>
      <c r="AE592">
        <v>0</v>
      </c>
      <c r="AF592">
        <v>641.70000000000005</v>
      </c>
      <c r="AG592">
        <v>811.79</v>
      </c>
      <c r="AH592">
        <v>0</v>
      </c>
      <c r="AI592">
        <v>1</v>
      </c>
      <c r="AJ592">
        <v>1</v>
      </c>
      <c r="AK592">
        <v>1</v>
      </c>
      <c r="AL592">
        <v>1</v>
      </c>
      <c r="AM592">
        <v>-2</v>
      </c>
      <c r="AN592">
        <v>0</v>
      </c>
      <c r="AO592">
        <v>0</v>
      </c>
      <c r="AP592">
        <v>1</v>
      </c>
      <c r="AQ592">
        <v>1</v>
      </c>
      <c r="AR592">
        <v>0</v>
      </c>
      <c r="AS592" t="s">
        <v>3</v>
      </c>
      <c r="AT592">
        <v>0.13</v>
      </c>
      <c r="AU592" t="s">
        <v>3</v>
      </c>
      <c r="AV592">
        <v>1</v>
      </c>
      <c r="AW592">
        <v>2</v>
      </c>
      <c r="AX592">
        <v>85061697</v>
      </c>
      <c r="AY592">
        <v>1</v>
      </c>
      <c r="AZ592">
        <v>0</v>
      </c>
      <c r="BA592">
        <v>592</v>
      </c>
      <c r="BB592">
        <v>1</v>
      </c>
      <c r="BC592">
        <v>0</v>
      </c>
      <c r="BD592">
        <v>0</v>
      </c>
      <c r="BE592">
        <v>0</v>
      </c>
      <c r="BF592">
        <v>0</v>
      </c>
      <c r="BG592">
        <v>0</v>
      </c>
      <c r="BH592">
        <v>0</v>
      </c>
      <c r="BI592">
        <v>0</v>
      </c>
      <c r="BJ592">
        <v>0</v>
      </c>
      <c r="BK592">
        <v>83.421000000000006</v>
      </c>
      <c r="BL592">
        <v>105.53270000000001</v>
      </c>
      <c r="BM592">
        <v>0</v>
      </c>
      <c r="BN592">
        <v>0</v>
      </c>
      <c r="BO592">
        <v>0.13</v>
      </c>
      <c r="BP592">
        <v>1</v>
      </c>
      <c r="BQ592">
        <v>0</v>
      </c>
      <c r="BR592">
        <v>83.421000000000006</v>
      </c>
      <c r="BS592">
        <v>105.53270000000001</v>
      </c>
      <c r="BT592">
        <v>0</v>
      </c>
      <c r="BU592">
        <v>0</v>
      </c>
      <c r="BV592">
        <v>0.13</v>
      </c>
      <c r="BW592">
        <v>1</v>
      </c>
      <c r="CV592">
        <v>0</v>
      </c>
      <c r="CW592">
        <f>ROUND(Y592*Source!I299*DO592,7)</f>
        <v>0</v>
      </c>
      <c r="CX592">
        <f>ROUND(Y592*Source!I299,7)</f>
        <v>0</v>
      </c>
      <c r="CY592">
        <f>AB592</f>
        <v>641.70000000000005</v>
      </c>
      <c r="CZ592">
        <f>AF592</f>
        <v>641.70000000000005</v>
      </c>
      <c r="DA592">
        <f>AJ592</f>
        <v>1</v>
      </c>
      <c r="DB592">
        <f t="shared" si="225"/>
        <v>83.42</v>
      </c>
      <c r="DC592">
        <f t="shared" si="226"/>
        <v>105.53</v>
      </c>
      <c r="DD592" t="s">
        <v>3</v>
      </c>
      <c r="DE592" t="s">
        <v>3</v>
      </c>
      <c r="DF592">
        <f t="shared" si="230"/>
        <v>0</v>
      </c>
      <c r="DG592">
        <f t="shared" si="214"/>
        <v>0</v>
      </c>
      <c r="DH592">
        <f t="shared" si="227"/>
        <v>0</v>
      </c>
      <c r="DI592">
        <f t="shared" si="228"/>
        <v>0</v>
      </c>
      <c r="DJ592">
        <f>DG592+DH592</f>
        <v>0</v>
      </c>
      <c r="DK592">
        <v>1</v>
      </c>
      <c r="DL592" t="s">
        <v>630</v>
      </c>
      <c r="DM592">
        <v>4</v>
      </c>
      <c r="DN592" t="s">
        <v>593</v>
      </c>
      <c r="DO592">
        <v>1</v>
      </c>
    </row>
    <row r="593" spans="1:119" x14ac:dyDescent="0.2">
      <c r="A593">
        <f>ROW(Source!A299)</f>
        <v>299</v>
      </c>
      <c r="B593">
        <v>85057682</v>
      </c>
      <c r="C593">
        <v>85061685</v>
      </c>
      <c r="D593">
        <v>83785268</v>
      </c>
      <c r="E593">
        <v>1</v>
      </c>
      <c r="F593">
        <v>1</v>
      </c>
      <c r="G593">
        <v>1</v>
      </c>
      <c r="H593">
        <v>2</v>
      </c>
      <c r="I593" t="s">
        <v>663</v>
      </c>
      <c r="J593" t="s">
        <v>664</v>
      </c>
      <c r="K593" t="s">
        <v>665</v>
      </c>
      <c r="L593">
        <v>1368</v>
      </c>
      <c r="N593">
        <v>1011</v>
      </c>
      <c r="O593" t="s">
        <v>606</v>
      </c>
      <c r="P593" t="s">
        <v>606</v>
      </c>
      <c r="Q593">
        <v>1</v>
      </c>
      <c r="W593">
        <v>0</v>
      </c>
      <c r="X593">
        <v>303316554</v>
      </c>
      <c r="Y593">
        <f t="shared" si="224"/>
        <v>2.7</v>
      </c>
      <c r="AA593">
        <v>0</v>
      </c>
      <c r="AB593">
        <v>34.61</v>
      </c>
      <c r="AC593">
        <v>0</v>
      </c>
      <c r="AD593">
        <v>0</v>
      </c>
      <c r="AE593">
        <v>0</v>
      </c>
      <c r="AF593">
        <v>34.61</v>
      </c>
      <c r="AG593">
        <v>0</v>
      </c>
      <c r="AH593">
        <v>0</v>
      </c>
      <c r="AI593">
        <v>1</v>
      </c>
      <c r="AJ593">
        <v>1</v>
      </c>
      <c r="AK593">
        <v>1</v>
      </c>
      <c r="AL593">
        <v>1</v>
      </c>
      <c r="AM593">
        <v>-2</v>
      </c>
      <c r="AN593">
        <v>0</v>
      </c>
      <c r="AO593">
        <v>0</v>
      </c>
      <c r="AP593">
        <v>1</v>
      </c>
      <c r="AQ593">
        <v>1</v>
      </c>
      <c r="AR593">
        <v>0</v>
      </c>
      <c r="AS593" t="s">
        <v>3</v>
      </c>
      <c r="AT593">
        <v>2.7</v>
      </c>
      <c r="AU593" t="s">
        <v>3</v>
      </c>
      <c r="AV593">
        <v>1</v>
      </c>
      <c r="AW593">
        <v>2</v>
      </c>
      <c r="AX593">
        <v>85061698</v>
      </c>
      <c r="AY593">
        <v>1</v>
      </c>
      <c r="AZ593">
        <v>0</v>
      </c>
      <c r="BA593">
        <v>593</v>
      </c>
      <c r="BB593">
        <v>1</v>
      </c>
      <c r="BC593">
        <v>0</v>
      </c>
      <c r="BD593">
        <v>0</v>
      </c>
      <c r="BE593">
        <v>0</v>
      </c>
      <c r="BF593">
        <v>0</v>
      </c>
      <c r="BG593">
        <v>0</v>
      </c>
      <c r="BH593">
        <v>0</v>
      </c>
      <c r="BI593">
        <v>0</v>
      </c>
      <c r="BJ593">
        <v>0</v>
      </c>
      <c r="BK593">
        <v>93.447000000000003</v>
      </c>
      <c r="BL593">
        <v>0</v>
      </c>
      <c r="BM593">
        <v>0</v>
      </c>
      <c r="BN593">
        <v>0</v>
      </c>
      <c r="BO593">
        <v>0</v>
      </c>
      <c r="BP593">
        <v>1</v>
      </c>
      <c r="BQ593">
        <v>0</v>
      </c>
      <c r="BR593">
        <v>93.447000000000003</v>
      </c>
      <c r="BS593">
        <v>0</v>
      </c>
      <c r="BT593">
        <v>0</v>
      </c>
      <c r="BU593">
        <v>0</v>
      </c>
      <c r="BV593">
        <v>0</v>
      </c>
      <c r="BW593">
        <v>1</v>
      </c>
      <c r="CV593">
        <v>0</v>
      </c>
      <c r="CW593">
        <f>ROUND(Y593*Source!I299*DO593,7)</f>
        <v>0</v>
      </c>
      <c r="CX593">
        <f>ROUND(Y593*Source!I299,7)</f>
        <v>0</v>
      </c>
      <c r="CY593">
        <f>AB593</f>
        <v>34.61</v>
      </c>
      <c r="CZ593">
        <f>AF593</f>
        <v>34.61</v>
      </c>
      <c r="DA593">
        <f>AJ593</f>
        <v>1</v>
      </c>
      <c r="DB593">
        <f t="shared" si="225"/>
        <v>93.45</v>
      </c>
      <c r="DC593">
        <f t="shared" si="226"/>
        <v>0</v>
      </c>
      <c r="DD593" t="s">
        <v>3</v>
      </c>
      <c r="DE593" t="s">
        <v>3</v>
      </c>
      <c r="DF593">
        <f t="shared" si="230"/>
        <v>0</v>
      </c>
      <c r="DG593">
        <f t="shared" si="214"/>
        <v>0</v>
      </c>
      <c r="DH593">
        <f t="shared" si="227"/>
        <v>0</v>
      </c>
      <c r="DI593">
        <f t="shared" si="228"/>
        <v>0</v>
      </c>
      <c r="DJ593">
        <f>DG593+DH593</f>
        <v>0</v>
      </c>
      <c r="DK593">
        <v>1</v>
      </c>
      <c r="DL593" t="s">
        <v>3</v>
      </c>
      <c r="DM593">
        <v>0</v>
      </c>
      <c r="DN593" t="s">
        <v>3</v>
      </c>
      <c r="DO593">
        <v>0</v>
      </c>
    </row>
    <row r="594" spans="1:119" x14ac:dyDescent="0.2">
      <c r="A594">
        <f>ROW(Source!A299)</f>
        <v>299</v>
      </c>
      <c r="B594">
        <v>85057682</v>
      </c>
      <c r="C594">
        <v>85061685</v>
      </c>
      <c r="D594">
        <v>83852582</v>
      </c>
      <c r="E594">
        <v>1</v>
      </c>
      <c r="F594">
        <v>1</v>
      </c>
      <c r="G594">
        <v>1</v>
      </c>
      <c r="H594">
        <v>3</v>
      </c>
      <c r="I594" t="s">
        <v>670</v>
      </c>
      <c r="J594" t="s">
        <v>671</v>
      </c>
      <c r="K594" t="s">
        <v>672</v>
      </c>
      <c r="L594">
        <v>1346</v>
      </c>
      <c r="N594">
        <v>1009</v>
      </c>
      <c r="O594" t="s">
        <v>86</v>
      </c>
      <c r="P594" t="s">
        <v>86</v>
      </c>
      <c r="Q594">
        <v>1</v>
      </c>
      <c r="W594">
        <v>0</v>
      </c>
      <c r="X594">
        <v>-163259778</v>
      </c>
      <c r="Y594">
        <f t="shared" si="224"/>
        <v>0.6</v>
      </c>
      <c r="AA594">
        <v>121.39</v>
      </c>
      <c r="AB594">
        <v>0</v>
      </c>
      <c r="AC594">
        <v>0</v>
      </c>
      <c r="AD594">
        <v>0</v>
      </c>
      <c r="AE594">
        <v>155.63</v>
      </c>
      <c r="AF594">
        <v>0</v>
      </c>
      <c r="AG594">
        <v>0</v>
      </c>
      <c r="AH594">
        <v>0</v>
      </c>
      <c r="AI594">
        <v>0.78</v>
      </c>
      <c r="AJ594">
        <v>1</v>
      </c>
      <c r="AK594">
        <v>1</v>
      </c>
      <c r="AL594">
        <v>1</v>
      </c>
      <c r="AM594">
        <v>2</v>
      </c>
      <c r="AN594">
        <v>0</v>
      </c>
      <c r="AO594">
        <v>0</v>
      </c>
      <c r="AP594">
        <v>1</v>
      </c>
      <c r="AQ594">
        <v>1</v>
      </c>
      <c r="AR594">
        <v>0</v>
      </c>
      <c r="AS594" t="s">
        <v>3</v>
      </c>
      <c r="AT594">
        <v>0.6</v>
      </c>
      <c r="AU594" t="s">
        <v>3</v>
      </c>
      <c r="AV594">
        <v>0</v>
      </c>
      <c r="AW594">
        <v>2</v>
      </c>
      <c r="AX594">
        <v>85061699</v>
      </c>
      <c r="AY594">
        <v>1</v>
      </c>
      <c r="AZ594">
        <v>0</v>
      </c>
      <c r="BA594">
        <v>594</v>
      </c>
      <c r="BB594">
        <v>1</v>
      </c>
      <c r="BC594">
        <v>0</v>
      </c>
      <c r="BD594">
        <v>0</v>
      </c>
      <c r="BE594">
        <v>0</v>
      </c>
      <c r="BF594">
        <v>0</v>
      </c>
      <c r="BG594">
        <v>0</v>
      </c>
      <c r="BH594">
        <v>0</v>
      </c>
      <c r="BI594">
        <v>0</v>
      </c>
      <c r="BJ594">
        <v>93.378</v>
      </c>
      <c r="BK594">
        <v>0</v>
      </c>
      <c r="BL594">
        <v>0</v>
      </c>
      <c r="BM594">
        <v>0</v>
      </c>
      <c r="BN594">
        <v>0</v>
      </c>
      <c r="BO594">
        <v>0</v>
      </c>
      <c r="BP594">
        <v>1</v>
      </c>
      <c r="BQ594">
        <v>93.378</v>
      </c>
      <c r="BR594">
        <v>0</v>
      </c>
      <c r="BS594">
        <v>0</v>
      </c>
      <c r="BT594">
        <v>0</v>
      </c>
      <c r="BU594">
        <v>0</v>
      </c>
      <c r="BV594">
        <v>0</v>
      </c>
      <c r="BW594">
        <v>1</v>
      </c>
      <c r="CV594">
        <v>0</v>
      </c>
      <c r="CW594">
        <v>0</v>
      </c>
      <c r="CX594">
        <f>ROUND(Y594*Source!I299,7)</f>
        <v>0</v>
      </c>
      <c r="CY594">
        <f>AA594</f>
        <v>121.39</v>
      </c>
      <c r="CZ594">
        <f>AE594</f>
        <v>155.63</v>
      </c>
      <c r="DA594">
        <f>AI594</f>
        <v>0.78</v>
      </c>
      <c r="DB594">
        <f t="shared" si="225"/>
        <v>93.38</v>
      </c>
      <c r="DC594">
        <f t="shared" si="226"/>
        <v>0</v>
      </c>
      <c r="DD594" t="s">
        <v>3</v>
      </c>
      <c r="DE594" t="s">
        <v>3</v>
      </c>
      <c r="DF594">
        <f>ROUND(ROUND(AE594*AI594,2)*CX594,2)</f>
        <v>0</v>
      </c>
      <c r="DG594">
        <f t="shared" ref="DG594:DG625" si="231">ROUND(ROUND(AF594,2)*CX594,2)</f>
        <v>0</v>
      </c>
      <c r="DH594">
        <f t="shared" si="227"/>
        <v>0</v>
      </c>
      <c r="DI594">
        <f t="shared" si="228"/>
        <v>0</v>
      </c>
      <c r="DJ594">
        <f>DF594</f>
        <v>0</v>
      </c>
      <c r="DK594">
        <v>0</v>
      </c>
      <c r="DL594" t="s">
        <v>3</v>
      </c>
      <c r="DM594">
        <v>0</v>
      </c>
      <c r="DN594" t="s">
        <v>3</v>
      </c>
      <c r="DO594">
        <v>0</v>
      </c>
    </row>
    <row r="595" spans="1:119" x14ac:dyDescent="0.2">
      <c r="A595">
        <f>ROW(Source!A299)</f>
        <v>299</v>
      </c>
      <c r="B595">
        <v>85057682</v>
      </c>
      <c r="C595">
        <v>85061685</v>
      </c>
      <c r="D595">
        <v>83870453</v>
      </c>
      <c r="E595">
        <v>1</v>
      </c>
      <c r="F595">
        <v>1</v>
      </c>
      <c r="G595">
        <v>1</v>
      </c>
      <c r="H595">
        <v>3</v>
      </c>
      <c r="I595" t="s">
        <v>810</v>
      </c>
      <c r="J595" t="s">
        <v>811</v>
      </c>
      <c r="K595" t="s">
        <v>812</v>
      </c>
      <c r="L595">
        <v>1346</v>
      </c>
      <c r="N595">
        <v>1009</v>
      </c>
      <c r="O595" t="s">
        <v>86</v>
      </c>
      <c r="P595" t="s">
        <v>86</v>
      </c>
      <c r="Q595">
        <v>1</v>
      </c>
      <c r="W595">
        <v>0</v>
      </c>
      <c r="X595">
        <v>72056734</v>
      </c>
      <c r="Y595">
        <f t="shared" si="224"/>
        <v>2</v>
      </c>
      <c r="AA595">
        <v>1139.45</v>
      </c>
      <c r="AB595">
        <v>0</v>
      </c>
      <c r="AC595">
        <v>0</v>
      </c>
      <c r="AD595">
        <v>0</v>
      </c>
      <c r="AE595">
        <v>911.56</v>
      </c>
      <c r="AF595">
        <v>0</v>
      </c>
      <c r="AG595">
        <v>0</v>
      </c>
      <c r="AH595">
        <v>0</v>
      </c>
      <c r="AI595">
        <v>1.25</v>
      </c>
      <c r="AJ595">
        <v>1</v>
      </c>
      <c r="AK595">
        <v>1</v>
      </c>
      <c r="AL595">
        <v>1</v>
      </c>
      <c r="AM595">
        <v>2</v>
      </c>
      <c r="AN595">
        <v>0</v>
      </c>
      <c r="AO595">
        <v>0</v>
      </c>
      <c r="AP595">
        <v>1</v>
      </c>
      <c r="AQ595">
        <v>1</v>
      </c>
      <c r="AR595">
        <v>0</v>
      </c>
      <c r="AS595" t="s">
        <v>3</v>
      </c>
      <c r="AT595">
        <v>2</v>
      </c>
      <c r="AU595" t="s">
        <v>3</v>
      </c>
      <c r="AV595">
        <v>0</v>
      </c>
      <c r="AW595">
        <v>2</v>
      </c>
      <c r="AX595">
        <v>85061700</v>
      </c>
      <c r="AY595">
        <v>1</v>
      </c>
      <c r="AZ595">
        <v>0</v>
      </c>
      <c r="BA595">
        <v>595</v>
      </c>
      <c r="BB595">
        <v>1</v>
      </c>
      <c r="BC595">
        <v>0</v>
      </c>
      <c r="BD595">
        <v>0</v>
      </c>
      <c r="BE595">
        <v>0</v>
      </c>
      <c r="BF595">
        <v>0</v>
      </c>
      <c r="BG595">
        <v>0</v>
      </c>
      <c r="BH595">
        <v>0</v>
      </c>
      <c r="BI595">
        <v>0</v>
      </c>
      <c r="BJ595">
        <v>1823.12</v>
      </c>
      <c r="BK595">
        <v>0</v>
      </c>
      <c r="BL595">
        <v>0</v>
      </c>
      <c r="BM595">
        <v>0</v>
      </c>
      <c r="BN595">
        <v>0</v>
      </c>
      <c r="BO595">
        <v>0</v>
      </c>
      <c r="BP595">
        <v>1</v>
      </c>
      <c r="BQ595">
        <v>1823.12</v>
      </c>
      <c r="BR595">
        <v>0</v>
      </c>
      <c r="BS595">
        <v>0</v>
      </c>
      <c r="BT595">
        <v>0</v>
      </c>
      <c r="BU595">
        <v>0</v>
      </c>
      <c r="BV595">
        <v>0</v>
      </c>
      <c r="BW595">
        <v>1</v>
      </c>
      <c r="CV595">
        <v>0</v>
      </c>
      <c r="CW595">
        <v>0</v>
      </c>
      <c r="CX595">
        <f>ROUND(Y595*Source!I299,7)</f>
        <v>0</v>
      </c>
      <c r="CY595">
        <f>AA595</f>
        <v>1139.45</v>
      </c>
      <c r="CZ595">
        <f>AE595</f>
        <v>911.56</v>
      </c>
      <c r="DA595">
        <f>AI595</f>
        <v>1.25</v>
      </c>
      <c r="DB595">
        <f t="shared" si="225"/>
        <v>1823.12</v>
      </c>
      <c r="DC595">
        <f t="shared" si="226"/>
        <v>0</v>
      </c>
      <c r="DD595" t="s">
        <v>3</v>
      </c>
      <c r="DE595" t="s">
        <v>3</v>
      </c>
      <c r="DF595">
        <f>ROUND(ROUND(AE595*AI595,2)*CX595,2)</f>
        <v>0</v>
      </c>
      <c r="DG595">
        <f t="shared" si="231"/>
        <v>0</v>
      </c>
      <c r="DH595">
        <f t="shared" si="227"/>
        <v>0</v>
      </c>
      <c r="DI595">
        <f t="shared" si="228"/>
        <v>0</v>
      </c>
      <c r="DJ595">
        <f>DF595</f>
        <v>0</v>
      </c>
      <c r="DK595">
        <v>0</v>
      </c>
      <c r="DL595" t="s">
        <v>3</v>
      </c>
      <c r="DM595">
        <v>0</v>
      </c>
      <c r="DN595" t="s">
        <v>3</v>
      </c>
      <c r="DO595">
        <v>0</v>
      </c>
    </row>
    <row r="596" spans="1:119" x14ac:dyDescent="0.2">
      <c r="A596">
        <f>ROW(Source!A299)</f>
        <v>299</v>
      </c>
      <c r="B596">
        <v>85057682</v>
      </c>
      <c r="C596">
        <v>85061685</v>
      </c>
      <c r="D596">
        <v>83783523</v>
      </c>
      <c r="E596">
        <v>117</v>
      </c>
      <c r="F596">
        <v>1</v>
      </c>
      <c r="G596">
        <v>1</v>
      </c>
      <c r="H596">
        <v>3</v>
      </c>
      <c r="I596" t="s">
        <v>150</v>
      </c>
      <c r="J596" t="s">
        <v>3</v>
      </c>
      <c r="K596" t="s">
        <v>151</v>
      </c>
      <c r="L596">
        <v>3277935</v>
      </c>
      <c r="N596">
        <v>1013</v>
      </c>
      <c r="O596" t="s">
        <v>152</v>
      </c>
      <c r="P596" t="s">
        <v>152</v>
      </c>
      <c r="Q596">
        <v>1</v>
      </c>
      <c r="W596">
        <v>0</v>
      </c>
      <c r="X596">
        <v>274903907</v>
      </c>
      <c r="Y596">
        <f t="shared" si="224"/>
        <v>2</v>
      </c>
      <c r="AA596">
        <v>0</v>
      </c>
      <c r="AB596">
        <v>0</v>
      </c>
      <c r="AC596">
        <v>0</v>
      </c>
      <c r="AD596">
        <v>0</v>
      </c>
      <c r="AE596">
        <v>0</v>
      </c>
      <c r="AF596">
        <v>0</v>
      </c>
      <c r="AG596">
        <v>0</v>
      </c>
      <c r="AH596">
        <v>0</v>
      </c>
      <c r="AI596">
        <v>1</v>
      </c>
      <c r="AJ596">
        <v>1</v>
      </c>
      <c r="AK596">
        <v>1</v>
      </c>
      <c r="AL596">
        <v>1</v>
      </c>
      <c r="AM596">
        <v>0</v>
      </c>
      <c r="AN596">
        <v>0</v>
      </c>
      <c r="AO596">
        <v>0</v>
      </c>
      <c r="AP596">
        <v>0</v>
      </c>
      <c r="AQ596">
        <v>0</v>
      </c>
      <c r="AR596">
        <v>0</v>
      </c>
      <c r="AS596" t="s">
        <v>3</v>
      </c>
      <c r="AT596">
        <v>2</v>
      </c>
      <c r="AU596" t="s">
        <v>3</v>
      </c>
      <c r="AV596">
        <v>0</v>
      </c>
      <c r="AW596">
        <v>2</v>
      </c>
      <c r="AX596">
        <v>85061701</v>
      </c>
      <c r="AY596">
        <v>1</v>
      </c>
      <c r="AZ596">
        <v>0</v>
      </c>
      <c r="BA596">
        <v>596</v>
      </c>
      <c r="BB596">
        <v>0</v>
      </c>
      <c r="BC596">
        <v>0</v>
      </c>
      <c r="BD596">
        <v>0</v>
      </c>
      <c r="BE596">
        <v>0</v>
      </c>
      <c r="BF596">
        <v>0</v>
      </c>
      <c r="BG596">
        <v>0</v>
      </c>
      <c r="BH596">
        <v>0</v>
      </c>
      <c r="BI596">
        <v>0</v>
      </c>
      <c r="BJ596">
        <v>0</v>
      </c>
      <c r="BK596">
        <v>0</v>
      </c>
      <c r="BL596">
        <v>0</v>
      </c>
      <c r="BM596">
        <v>0</v>
      </c>
      <c r="BN596">
        <v>0</v>
      </c>
      <c r="BO596">
        <v>0</v>
      </c>
      <c r="BP596">
        <v>0</v>
      </c>
      <c r="BQ596">
        <v>0</v>
      </c>
      <c r="BR596">
        <v>0</v>
      </c>
      <c r="BS596">
        <v>0</v>
      </c>
      <c r="BT596">
        <v>0</v>
      </c>
      <c r="BU596">
        <v>0</v>
      </c>
      <c r="BV596">
        <v>0</v>
      </c>
      <c r="BW596">
        <v>0</v>
      </c>
      <c r="CV596">
        <v>0</v>
      </c>
      <c r="CW596">
        <v>0</v>
      </c>
      <c r="CX596">
        <f>ROUND(Y596*Source!I299,7)</f>
        <v>0</v>
      </c>
      <c r="CY596">
        <f>AA596</f>
        <v>0</v>
      </c>
      <c r="CZ596">
        <f>AE596</f>
        <v>0</v>
      </c>
      <c r="DA596">
        <f>AI596</f>
        <v>1</v>
      </c>
      <c r="DB596">
        <f t="shared" si="225"/>
        <v>0</v>
      </c>
      <c r="DC596">
        <f t="shared" si="226"/>
        <v>0</v>
      </c>
      <c r="DD596" t="s">
        <v>3</v>
      </c>
      <c r="DE596" t="s">
        <v>3</v>
      </c>
      <c r="DF596">
        <f t="shared" ref="DF596:DF601" si="232">ROUND(ROUND(AE596,2)*CX596,2)</f>
        <v>0</v>
      </c>
      <c r="DG596">
        <f t="shared" si="231"/>
        <v>0</v>
      </c>
      <c r="DH596">
        <f t="shared" si="227"/>
        <v>0</v>
      </c>
      <c r="DI596">
        <f t="shared" si="228"/>
        <v>0</v>
      </c>
      <c r="DJ596">
        <f>DF596</f>
        <v>0</v>
      </c>
      <c r="DK596">
        <v>0</v>
      </c>
      <c r="DL596" t="s">
        <v>3</v>
      </c>
      <c r="DM596">
        <v>0</v>
      </c>
      <c r="DN596" t="s">
        <v>3</v>
      </c>
      <c r="DO596">
        <v>0</v>
      </c>
    </row>
    <row r="597" spans="1:119" x14ac:dyDescent="0.2">
      <c r="A597">
        <f>ROW(Source!A300)</f>
        <v>300</v>
      </c>
      <c r="B597">
        <v>85057623</v>
      </c>
      <c r="C597">
        <v>85061685</v>
      </c>
      <c r="D597">
        <v>83777513</v>
      </c>
      <c r="E597">
        <v>117</v>
      </c>
      <c r="F597">
        <v>1</v>
      </c>
      <c r="G597">
        <v>1</v>
      </c>
      <c r="H597">
        <v>1</v>
      </c>
      <c r="I597" t="s">
        <v>661</v>
      </c>
      <c r="J597" t="s">
        <v>3</v>
      </c>
      <c r="K597" t="s">
        <v>662</v>
      </c>
      <c r="L597">
        <v>1191</v>
      </c>
      <c r="N597">
        <v>1013</v>
      </c>
      <c r="O597" t="s">
        <v>593</v>
      </c>
      <c r="P597" t="s">
        <v>593</v>
      </c>
      <c r="Q597">
        <v>1</v>
      </c>
      <c r="W597">
        <v>0</v>
      </c>
      <c r="X597">
        <v>44848675</v>
      </c>
      <c r="Y597">
        <f t="shared" si="224"/>
        <v>16.5</v>
      </c>
      <c r="AA597">
        <v>0</v>
      </c>
      <c r="AB597">
        <v>0</v>
      </c>
      <c r="AC597">
        <v>0</v>
      </c>
      <c r="AD597">
        <v>793.61</v>
      </c>
      <c r="AE597">
        <v>0</v>
      </c>
      <c r="AF597">
        <v>0</v>
      </c>
      <c r="AG597">
        <v>0</v>
      </c>
      <c r="AH597">
        <v>793.61</v>
      </c>
      <c r="AI597">
        <v>1</v>
      </c>
      <c r="AJ597">
        <v>1</v>
      </c>
      <c r="AK597">
        <v>1</v>
      </c>
      <c r="AL597">
        <v>1</v>
      </c>
      <c r="AM597">
        <v>-2</v>
      </c>
      <c r="AN597">
        <v>0</v>
      </c>
      <c r="AO597">
        <v>0</v>
      </c>
      <c r="AP597">
        <v>1</v>
      </c>
      <c r="AQ597">
        <v>1</v>
      </c>
      <c r="AR597">
        <v>0</v>
      </c>
      <c r="AS597" t="s">
        <v>3</v>
      </c>
      <c r="AT597">
        <v>16.5</v>
      </c>
      <c r="AU597" t="s">
        <v>3</v>
      </c>
      <c r="AV597">
        <v>1</v>
      </c>
      <c r="AW597">
        <v>2</v>
      </c>
      <c r="AX597">
        <v>85061694</v>
      </c>
      <c r="AY597">
        <v>1</v>
      </c>
      <c r="AZ597">
        <v>0</v>
      </c>
      <c r="BA597">
        <v>597</v>
      </c>
      <c r="BB597">
        <v>1</v>
      </c>
      <c r="BC597">
        <v>0</v>
      </c>
      <c r="BD597">
        <v>0</v>
      </c>
      <c r="BE597">
        <v>0</v>
      </c>
      <c r="BF597">
        <v>0</v>
      </c>
      <c r="BG597">
        <v>0</v>
      </c>
      <c r="BH597">
        <v>0</v>
      </c>
      <c r="BI597">
        <v>0</v>
      </c>
      <c r="BJ597">
        <v>0</v>
      </c>
      <c r="BK597">
        <v>0</v>
      </c>
      <c r="BL597">
        <v>0</v>
      </c>
      <c r="BM597">
        <v>13094.565000000001</v>
      </c>
      <c r="BN597">
        <v>16.5</v>
      </c>
      <c r="BO597">
        <v>0</v>
      </c>
      <c r="BP597">
        <v>1</v>
      </c>
      <c r="BQ597">
        <v>0</v>
      </c>
      <c r="BR597">
        <v>0</v>
      </c>
      <c r="BS597">
        <v>0</v>
      </c>
      <c r="BT597">
        <v>13094.565000000001</v>
      </c>
      <c r="BU597">
        <v>16.5</v>
      </c>
      <c r="BV597">
        <v>0</v>
      </c>
      <c r="BW597">
        <v>1</v>
      </c>
      <c r="CU597">
        <f>ROUND(AT597*Source!I300*AH597*AL597,2)</f>
        <v>0</v>
      </c>
      <c r="CV597">
        <f>ROUND(Y597*Source!I300,7)</f>
        <v>0</v>
      </c>
      <c r="CW597">
        <v>0</v>
      </c>
      <c r="CX597">
        <f>ROUND(Y597*Source!I300,7)</f>
        <v>0</v>
      </c>
      <c r="CY597">
        <f>AD597</f>
        <v>793.61</v>
      </c>
      <c r="CZ597">
        <f>AH597</f>
        <v>793.61</v>
      </c>
      <c r="DA597">
        <f>AL597</f>
        <v>1</v>
      </c>
      <c r="DB597">
        <f t="shared" si="225"/>
        <v>13094.57</v>
      </c>
      <c r="DC597">
        <f t="shared" si="226"/>
        <v>0</v>
      </c>
      <c r="DD597" t="s">
        <v>3</v>
      </c>
      <c r="DE597" t="s">
        <v>3</v>
      </c>
      <c r="DF597">
        <f t="shared" si="232"/>
        <v>0</v>
      </c>
      <c r="DG597">
        <f t="shared" si="231"/>
        <v>0</v>
      </c>
      <c r="DH597">
        <f t="shared" si="227"/>
        <v>0</v>
      </c>
      <c r="DI597">
        <f t="shared" si="228"/>
        <v>0</v>
      </c>
      <c r="DJ597">
        <f>DI597</f>
        <v>0</v>
      </c>
      <c r="DK597">
        <v>1</v>
      </c>
      <c r="DL597" t="s">
        <v>3</v>
      </c>
      <c r="DM597">
        <v>0</v>
      </c>
      <c r="DN597" t="s">
        <v>3</v>
      </c>
      <c r="DO597">
        <v>0</v>
      </c>
    </row>
    <row r="598" spans="1:119" x14ac:dyDescent="0.2">
      <c r="A598">
        <f>ROW(Source!A300)</f>
        <v>300</v>
      </c>
      <c r="B598">
        <v>85057623</v>
      </c>
      <c r="C598">
        <v>85061685</v>
      </c>
      <c r="D598">
        <v>83777689</v>
      </c>
      <c r="E598">
        <v>117</v>
      </c>
      <c r="F598">
        <v>1</v>
      </c>
      <c r="G598">
        <v>1</v>
      </c>
      <c r="H598">
        <v>1</v>
      </c>
      <c r="I598" t="s">
        <v>601</v>
      </c>
      <c r="J598" t="s">
        <v>3</v>
      </c>
      <c r="K598" t="s">
        <v>602</v>
      </c>
      <c r="L598">
        <v>1191</v>
      </c>
      <c r="N598">
        <v>1013</v>
      </c>
      <c r="O598" t="s">
        <v>593</v>
      </c>
      <c r="P598" t="s">
        <v>593</v>
      </c>
      <c r="Q598">
        <v>1</v>
      </c>
      <c r="W598">
        <v>0</v>
      </c>
      <c r="X598">
        <v>-1417349443</v>
      </c>
      <c r="Y598">
        <f t="shared" si="224"/>
        <v>0.26</v>
      </c>
      <c r="AA598">
        <v>0</v>
      </c>
      <c r="AB598">
        <v>0</v>
      </c>
      <c r="AC598">
        <v>0</v>
      </c>
      <c r="AD598">
        <v>0</v>
      </c>
      <c r="AE598">
        <v>0</v>
      </c>
      <c r="AF598">
        <v>0</v>
      </c>
      <c r="AG598">
        <v>0</v>
      </c>
      <c r="AH598">
        <v>0</v>
      </c>
      <c r="AI598">
        <v>1</v>
      </c>
      <c r="AJ598">
        <v>1</v>
      </c>
      <c r="AK598">
        <v>1</v>
      </c>
      <c r="AL598">
        <v>1</v>
      </c>
      <c r="AM598">
        <v>-2</v>
      </c>
      <c r="AN598">
        <v>0</v>
      </c>
      <c r="AO598">
        <v>0</v>
      </c>
      <c r="AP598">
        <v>1</v>
      </c>
      <c r="AQ598">
        <v>1</v>
      </c>
      <c r="AR598">
        <v>0</v>
      </c>
      <c r="AS598" t="s">
        <v>3</v>
      </c>
      <c r="AT598">
        <v>0.26</v>
      </c>
      <c r="AU598" t="s">
        <v>3</v>
      </c>
      <c r="AV598">
        <v>2</v>
      </c>
      <c r="AW598">
        <v>2</v>
      </c>
      <c r="AX598">
        <v>85061695</v>
      </c>
      <c r="AY598">
        <v>1</v>
      </c>
      <c r="AZ598">
        <v>0</v>
      </c>
      <c r="BA598">
        <v>598</v>
      </c>
      <c r="BB598">
        <v>1</v>
      </c>
      <c r="BC598">
        <v>0</v>
      </c>
      <c r="BD598">
        <v>0</v>
      </c>
      <c r="BE598">
        <v>0</v>
      </c>
      <c r="BF598">
        <v>0</v>
      </c>
      <c r="BG598">
        <v>0</v>
      </c>
      <c r="BH598">
        <v>0</v>
      </c>
      <c r="BI598">
        <v>0</v>
      </c>
      <c r="BJ598">
        <v>0</v>
      </c>
      <c r="BK598">
        <v>0</v>
      </c>
      <c r="BL598">
        <v>0</v>
      </c>
      <c r="BM598">
        <v>0</v>
      </c>
      <c r="BN598">
        <v>0</v>
      </c>
      <c r="BO598">
        <v>0</v>
      </c>
      <c r="BP598">
        <v>0</v>
      </c>
      <c r="BQ598">
        <v>0</v>
      </c>
      <c r="BR598">
        <v>0</v>
      </c>
      <c r="BS598">
        <v>0</v>
      </c>
      <c r="BT598">
        <v>0</v>
      </c>
      <c r="BU598">
        <v>0</v>
      </c>
      <c r="BV598">
        <v>0</v>
      </c>
      <c r="BW598">
        <v>0</v>
      </c>
      <c r="CV598">
        <v>0</v>
      </c>
      <c r="CW598">
        <v>0</v>
      </c>
      <c r="CX598">
        <f>ROUND(Y598*Source!I300,7)</f>
        <v>0</v>
      </c>
      <c r="CY598">
        <f>AD598</f>
        <v>0</v>
      </c>
      <c r="CZ598">
        <f>AH598</f>
        <v>0</v>
      </c>
      <c r="DA598">
        <f>AL598</f>
        <v>1</v>
      </c>
      <c r="DB598">
        <f t="shared" si="225"/>
        <v>0</v>
      </c>
      <c r="DC598">
        <f t="shared" si="226"/>
        <v>0</v>
      </c>
      <c r="DD598" t="s">
        <v>3</v>
      </c>
      <c r="DE598" t="s">
        <v>3</v>
      </c>
      <c r="DF598">
        <f t="shared" si="232"/>
        <v>0</v>
      </c>
      <c r="DG598">
        <f t="shared" si="231"/>
        <v>0</v>
      </c>
      <c r="DH598">
        <f t="shared" si="227"/>
        <v>0</v>
      </c>
      <c r="DI598">
        <f t="shared" si="228"/>
        <v>0</v>
      </c>
      <c r="DJ598">
        <f>DI598</f>
        <v>0</v>
      </c>
      <c r="DK598">
        <v>0</v>
      </c>
      <c r="DL598" t="s">
        <v>3</v>
      </c>
      <c r="DM598">
        <v>0</v>
      </c>
      <c r="DN598" t="s">
        <v>3</v>
      </c>
      <c r="DO598">
        <v>0</v>
      </c>
    </row>
    <row r="599" spans="1:119" x14ac:dyDescent="0.2">
      <c r="A599">
        <f>ROW(Source!A300)</f>
        <v>300</v>
      </c>
      <c r="B599">
        <v>85057623</v>
      </c>
      <c r="C599">
        <v>85061685</v>
      </c>
      <c r="D599">
        <v>83784178</v>
      </c>
      <c r="E599">
        <v>1</v>
      </c>
      <c r="F599">
        <v>1</v>
      </c>
      <c r="G599">
        <v>1</v>
      </c>
      <c r="H599">
        <v>2</v>
      </c>
      <c r="I599" t="s">
        <v>621</v>
      </c>
      <c r="J599" t="s">
        <v>622</v>
      </c>
      <c r="K599" t="s">
        <v>623</v>
      </c>
      <c r="L599">
        <v>1368</v>
      </c>
      <c r="N599">
        <v>1011</v>
      </c>
      <c r="O599" t="s">
        <v>606</v>
      </c>
      <c r="P599" t="s">
        <v>606</v>
      </c>
      <c r="Q599">
        <v>1</v>
      </c>
      <c r="W599">
        <v>0</v>
      </c>
      <c r="X599">
        <v>639918019</v>
      </c>
      <c r="Y599">
        <f t="shared" si="224"/>
        <v>0.13</v>
      </c>
      <c r="AA599">
        <v>0</v>
      </c>
      <c r="AB599">
        <v>1626.29</v>
      </c>
      <c r="AC599">
        <v>1090.46</v>
      </c>
      <c r="AD599">
        <v>0</v>
      </c>
      <c r="AE599">
        <v>0</v>
      </c>
      <c r="AF599">
        <v>1626.29</v>
      </c>
      <c r="AG599">
        <v>1090.46</v>
      </c>
      <c r="AH599">
        <v>0</v>
      </c>
      <c r="AI599">
        <v>1</v>
      </c>
      <c r="AJ599">
        <v>1</v>
      </c>
      <c r="AK599">
        <v>1</v>
      </c>
      <c r="AL599">
        <v>1</v>
      </c>
      <c r="AM599">
        <v>-2</v>
      </c>
      <c r="AN599">
        <v>0</v>
      </c>
      <c r="AO599">
        <v>0</v>
      </c>
      <c r="AP599">
        <v>1</v>
      </c>
      <c r="AQ599">
        <v>1</v>
      </c>
      <c r="AR599">
        <v>0</v>
      </c>
      <c r="AS599" t="s">
        <v>3</v>
      </c>
      <c r="AT599">
        <v>0.13</v>
      </c>
      <c r="AU599" t="s">
        <v>3</v>
      </c>
      <c r="AV599">
        <v>1</v>
      </c>
      <c r="AW599">
        <v>2</v>
      </c>
      <c r="AX599">
        <v>85061696</v>
      </c>
      <c r="AY599">
        <v>1</v>
      </c>
      <c r="AZ599">
        <v>0</v>
      </c>
      <c r="BA599">
        <v>599</v>
      </c>
      <c r="BB599">
        <v>1</v>
      </c>
      <c r="BC599">
        <v>0</v>
      </c>
      <c r="BD599">
        <v>0</v>
      </c>
      <c r="BE599">
        <v>0</v>
      </c>
      <c r="BF599">
        <v>0</v>
      </c>
      <c r="BG599">
        <v>0</v>
      </c>
      <c r="BH599">
        <v>0</v>
      </c>
      <c r="BI599">
        <v>0</v>
      </c>
      <c r="BJ599">
        <v>0</v>
      </c>
      <c r="BK599">
        <v>211.4177</v>
      </c>
      <c r="BL599">
        <v>141.75980000000001</v>
      </c>
      <c r="BM599">
        <v>0</v>
      </c>
      <c r="BN599">
        <v>0</v>
      </c>
      <c r="BO599">
        <v>0.13</v>
      </c>
      <c r="BP599">
        <v>1</v>
      </c>
      <c r="BQ599">
        <v>0</v>
      </c>
      <c r="BR599">
        <v>211.4177</v>
      </c>
      <c r="BS599">
        <v>141.75980000000001</v>
      </c>
      <c r="BT599">
        <v>0</v>
      </c>
      <c r="BU599">
        <v>0</v>
      </c>
      <c r="BV599">
        <v>0.13</v>
      </c>
      <c r="BW599">
        <v>1</v>
      </c>
      <c r="CV599">
        <v>0</v>
      </c>
      <c r="CW599">
        <f>ROUND(Y599*Source!I300*DO599,7)</f>
        <v>0</v>
      </c>
      <c r="CX599">
        <f>ROUND(Y599*Source!I300,7)</f>
        <v>0</v>
      </c>
      <c r="CY599">
        <f>AB599</f>
        <v>1626.29</v>
      </c>
      <c r="CZ599">
        <f>AF599</f>
        <v>1626.29</v>
      </c>
      <c r="DA599">
        <f>AJ599</f>
        <v>1</v>
      </c>
      <c r="DB599">
        <f t="shared" si="225"/>
        <v>211.42</v>
      </c>
      <c r="DC599">
        <f t="shared" si="226"/>
        <v>141.76</v>
      </c>
      <c r="DD599" t="s">
        <v>3</v>
      </c>
      <c r="DE599" t="s">
        <v>3</v>
      </c>
      <c r="DF599">
        <f t="shared" si="232"/>
        <v>0</v>
      </c>
      <c r="DG599">
        <f t="shared" si="231"/>
        <v>0</v>
      </c>
      <c r="DH599">
        <f t="shared" si="227"/>
        <v>0</v>
      </c>
      <c r="DI599">
        <f t="shared" si="228"/>
        <v>0</v>
      </c>
      <c r="DJ599">
        <f>DG599+DH599</f>
        <v>0</v>
      </c>
      <c r="DK599">
        <v>1</v>
      </c>
      <c r="DL599" t="s">
        <v>607</v>
      </c>
      <c r="DM599">
        <v>6</v>
      </c>
      <c r="DN599" t="s">
        <v>593</v>
      </c>
      <c r="DO599">
        <v>1</v>
      </c>
    </row>
    <row r="600" spans="1:119" x14ac:dyDescent="0.2">
      <c r="A600">
        <f>ROW(Source!A300)</f>
        <v>300</v>
      </c>
      <c r="B600">
        <v>85057623</v>
      </c>
      <c r="C600">
        <v>85061685</v>
      </c>
      <c r="D600">
        <v>83785072</v>
      </c>
      <c r="E600">
        <v>1</v>
      </c>
      <c r="F600">
        <v>1</v>
      </c>
      <c r="G600">
        <v>1</v>
      </c>
      <c r="H600">
        <v>2</v>
      </c>
      <c r="I600" t="s">
        <v>634</v>
      </c>
      <c r="J600" t="s">
        <v>635</v>
      </c>
      <c r="K600" t="s">
        <v>636</v>
      </c>
      <c r="L600">
        <v>1368</v>
      </c>
      <c r="N600">
        <v>1011</v>
      </c>
      <c r="O600" t="s">
        <v>606</v>
      </c>
      <c r="P600" t="s">
        <v>606</v>
      </c>
      <c r="Q600">
        <v>1</v>
      </c>
      <c r="W600">
        <v>0</v>
      </c>
      <c r="X600">
        <v>-849950259</v>
      </c>
      <c r="Y600">
        <f t="shared" si="224"/>
        <v>0.13</v>
      </c>
      <c r="AA600">
        <v>0</v>
      </c>
      <c r="AB600">
        <v>641.70000000000005</v>
      </c>
      <c r="AC600">
        <v>811.79</v>
      </c>
      <c r="AD600">
        <v>0</v>
      </c>
      <c r="AE600">
        <v>0</v>
      </c>
      <c r="AF600">
        <v>641.70000000000005</v>
      </c>
      <c r="AG600">
        <v>811.79</v>
      </c>
      <c r="AH600">
        <v>0</v>
      </c>
      <c r="AI600">
        <v>1</v>
      </c>
      <c r="AJ600">
        <v>1</v>
      </c>
      <c r="AK600">
        <v>1</v>
      </c>
      <c r="AL600">
        <v>1</v>
      </c>
      <c r="AM600">
        <v>-2</v>
      </c>
      <c r="AN600">
        <v>0</v>
      </c>
      <c r="AO600">
        <v>0</v>
      </c>
      <c r="AP600">
        <v>1</v>
      </c>
      <c r="AQ600">
        <v>1</v>
      </c>
      <c r="AR600">
        <v>0</v>
      </c>
      <c r="AS600" t="s">
        <v>3</v>
      </c>
      <c r="AT600">
        <v>0.13</v>
      </c>
      <c r="AU600" t="s">
        <v>3</v>
      </c>
      <c r="AV600">
        <v>1</v>
      </c>
      <c r="AW600">
        <v>2</v>
      </c>
      <c r="AX600">
        <v>85061697</v>
      </c>
      <c r="AY600">
        <v>1</v>
      </c>
      <c r="AZ600">
        <v>0</v>
      </c>
      <c r="BA600">
        <v>600</v>
      </c>
      <c r="BB600">
        <v>1</v>
      </c>
      <c r="BC600">
        <v>0</v>
      </c>
      <c r="BD600">
        <v>0</v>
      </c>
      <c r="BE600">
        <v>0</v>
      </c>
      <c r="BF600">
        <v>0</v>
      </c>
      <c r="BG600">
        <v>0</v>
      </c>
      <c r="BH600">
        <v>0</v>
      </c>
      <c r="BI600">
        <v>0</v>
      </c>
      <c r="BJ600">
        <v>0</v>
      </c>
      <c r="BK600">
        <v>83.421000000000006</v>
      </c>
      <c r="BL600">
        <v>105.53270000000001</v>
      </c>
      <c r="BM600">
        <v>0</v>
      </c>
      <c r="BN600">
        <v>0</v>
      </c>
      <c r="BO600">
        <v>0.13</v>
      </c>
      <c r="BP600">
        <v>1</v>
      </c>
      <c r="BQ600">
        <v>0</v>
      </c>
      <c r="BR600">
        <v>83.421000000000006</v>
      </c>
      <c r="BS600">
        <v>105.53270000000001</v>
      </c>
      <c r="BT600">
        <v>0</v>
      </c>
      <c r="BU600">
        <v>0</v>
      </c>
      <c r="BV600">
        <v>0.13</v>
      </c>
      <c r="BW600">
        <v>1</v>
      </c>
      <c r="CV600">
        <v>0</v>
      </c>
      <c r="CW600">
        <f>ROUND(Y600*Source!I300*DO600,7)</f>
        <v>0</v>
      </c>
      <c r="CX600">
        <f>ROUND(Y600*Source!I300,7)</f>
        <v>0</v>
      </c>
      <c r="CY600">
        <f>AB600</f>
        <v>641.70000000000005</v>
      </c>
      <c r="CZ600">
        <f>AF600</f>
        <v>641.70000000000005</v>
      </c>
      <c r="DA600">
        <f>AJ600</f>
        <v>1</v>
      </c>
      <c r="DB600">
        <f t="shared" si="225"/>
        <v>83.42</v>
      </c>
      <c r="DC600">
        <f t="shared" si="226"/>
        <v>105.53</v>
      </c>
      <c r="DD600" t="s">
        <v>3</v>
      </c>
      <c r="DE600" t="s">
        <v>3</v>
      </c>
      <c r="DF600">
        <f t="shared" si="232"/>
        <v>0</v>
      </c>
      <c r="DG600">
        <f t="shared" si="231"/>
        <v>0</v>
      </c>
      <c r="DH600">
        <f t="shared" si="227"/>
        <v>0</v>
      </c>
      <c r="DI600">
        <f t="shared" si="228"/>
        <v>0</v>
      </c>
      <c r="DJ600">
        <f>DG600+DH600</f>
        <v>0</v>
      </c>
      <c r="DK600">
        <v>1</v>
      </c>
      <c r="DL600" t="s">
        <v>630</v>
      </c>
      <c r="DM600">
        <v>4</v>
      </c>
      <c r="DN600" t="s">
        <v>593</v>
      </c>
      <c r="DO600">
        <v>1</v>
      </c>
    </row>
    <row r="601" spans="1:119" x14ac:dyDescent="0.2">
      <c r="A601">
        <f>ROW(Source!A300)</f>
        <v>300</v>
      </c>
      <c r="B601">
        <v>85057623</v>
      </c>
      <c r="C601">
        <v>85061685</v>
      </c>
      <c r="D601">
        <v>83785268</v>
      </c>
      <c r="E601">
        <v>1</v>
      </c>
      <c r="F601">
        <v>1</v>
      </c>
      <c r="G601">
        <v>1</v>
      </c>
      <c r="H601">
        <v>2</v>
      </c>
      <c r="I601" t="s">
        <v>663</v>
      </c>
      <c r="J601" t="s">
        <v>664</v>
      </c>
      <c r="K601" t="s">
        <v>665</v>
      </c>
      <c r="L601">
        <v>1368</v>
      </c>
      <c r="N601">
        <v>1011</v>
      </c>
      <c r="O601" t="s">
        <v>606</v>
      </c>
      <c r="P601" t="s">
        <v>606</v>
      </c>
      <c r="Q601">
        <v>1</v>
      </c>
      <c r="W601">
        <v>0</v>
      </c>
      <c r="X601">
        <v>303316554</v>
      </c>
      <c r="Y601">
        <f t="shared" si="224"/>
        <v>2.7</v>
      </c>
      <c r="AA601">
        <v>0</v>
      </c>
      <c r="AB601">
        <v>34.61</v>
      </c>
      <c r="AC601">
        <v>0</v>
      </c>
      <c r="AD601">
        <v>0</v>
      </c>
      <c r="AE601">
        <v>0</v>
      </c>
      <c r="AF601">
        <v>34.61</v>
      </c>
      <c r="AG601">
        <v>0</v>
      </c>
      <c r="AH601">
        <v>0</v>
      </c>
      <c r="AI601">
        <v>1</v>
      </c>
      <c r="AJ601">
        <v>1</v>
      </c>
      <c r="AK601">
        <v>1</v>
      </c>
      <c r="AL601">
        <v>1</v>
      </c>
      <c r="AM601">
        <v>-2</v>
      </c>
      <c r="AN601">
        <v>0</v>
      </c>
      <c r="AO601">
        <v>0</v>
      </c>
      <c r="AP601">
        <v>1</v>
      </c>
      <c r="AQ601">
        <v>1</v>
      </c>
      <c r="AR601">
        <v>0</v>
      </c>
      <c r="AS601" t="s">
        <v>3</v>
      </c>
      <c r="AT601">
        <v>2.7</v>
      </c>
      <c r="AU601" t="s">
        <v>3</v>
      </c>
      <c r="AV601">
        <v>1</v>
      </c>
      <c r="AW601">
        <v>2</v>
      </c>
      <c r="AX601">
        <v>85061698</v>
      </c>
      <c r="AY601">
        <v>1</v>
      </c>
      <c r="AZ601">
        <v>0</v>
      </c>
      <c r="BA601">
        <v>601</v>
      </c>
      <c r="BB601">
        <v>1</v>
      </c>
      <c r="BC601">
        <v>0</v>
      </c>
      <c r="BD601">
        <v>0</v>
      </c>
      <c r="BE601">
        <v>0</v>
      </c>
      <c r="BF601">
        <v>0</v>
      </c>
      <c r="BG601">
        <v>0</v>
      </c>
      <c r="BH601">
        <v>0</v>
      </c>
      <c r="BI601">
        <v>0</v>
      </c>
      <c r="BJ601">
        <v>0</v>
      </c>
      <c r="BK601">
        <v>93.447000000000003</v>
      </c>
      <c r="BL601">
        <v>0</v>
      </c>
      <c r="BM601">
        <v>0</v>
      </c>
      <c r="BN601">
        <v>0</v>
      </c>
      <c r="BO601">
        <v>0</v>
      </c>
      <c r="BP601">
        <v>1</v>
      </c>
      <c r="BQ601">
        <v>0</v>
      </c>
      <c r="BR601">
        <v>93.447000000000003</v>
      </c>
      <c r="BS601">
        <v>0</v>
      </c>
      <c r="BT601">
        <v>0</v>
      </c>
      <c r="BU601">
        <v>0</v>
      </c>
      <c r="BV601">
        <v>0</v>
      </c>
      <c r="BW601">
        <v>1</v>
      </c>
      <c r="CV601">
        <v>0</v>
      </c>
      <c r="CW601">
        <f>ROUND(Y601*Source!I300*DO601,7)</f>
        <v>0</v>
      </c>
      <c r="CX601">
        <f>ROUND(Y601*Source!I300,7)</f>
        <v>0</v>
      </c>
      <c r="CY601">
        <f>AB601</f>
        <v>34.61</v>
      </c>
      <c r="CZ601">
        <f>AF601</f>
        <v>34.61</v>
      </c>
      <c r="DA601">
        <f>AJ601</f>
        <v>1</v>
      </c>
      <c r="DB601">
        <f t="shared" si="225"/>
        <v>93.45</v>
      </c>
      <c r="DC601">
        <f t="shared" si="226"/>
        <v>0</v>
      </c>
      <c r="DD601" t="s">
        <v>3</v>
      </c>
      <c r="DE601" t="s">
        <v>3</v>
      </c>
      <c r="DF601">
        <f t="shared" si="232"/>
        <v>0</v>
      </c>
      <c r="DG601">
        <f t="shared" si="231"/>
        <v>0</v>
      </c>
      <c r="DH601">
        <f t="shared" si="227"/>
        <v>0</v>
      </c>
      <c r="DI601">
        <f t="shared" si="228"/>
        <v>0</v>
      </c>
      <c r="DJ601">
        <f>DG601+DH601</f>
        <v>0</v>
      </c>
      <c r="DK601">
        <v>1</v>
      </c>
      <c r="DL601" t="s">
        <v>3</v>
      </c>
      <c r="DM601">
        <v>0</v>
      </c>
      <c r="DN601" t="s">
        <v>3</v>
      </c>
      <c r="DO601">
        <v>0</v>
      </c>
    </row>
    <row r="602" spans="1:119" x14ac:dyDescent="0.2">
      <c r="A602">
        <f>ROW(Source!A300)</f>
        <v>300</v>
      </c>
      <c r="B602">
        <v>85057623</v>
      </c>
      <c r="C602">
        <v>85061685</v>
      </c>
      <c r="D602">
        <v>83852582</v>
      </c>
      <c r="E602">
        <v>1</v>
      </c>
      <c r="F602">
        <v>1</v>
      </c>
      <c r="G602">
        <v>1</v>
      </c>
      <c r="H602">
        <v>3</v>
      </c>
      <c r="I602" t="s">
        <v>670</v>
      </c>
      <c r="J602" t="s">
        <v>671</v>
      </c>
      <c r="K602" t="s">
        <v>672</v>
      </c>
      <c r="L602">
        <v>1346</v>
      </c>
      <c r="N602">
        <v>1009</v>
      </c>
      <c r="O602" t="s">
        <v>86</v>
      </c>
      <c r="P602" t="s">
        <v>86</v>
      </c>
      <c r="Q602">
        <v>1</v>
      </c>
      <c r="W602">
        <v>0</v>
      </c>
      <c r="X602">
        <v>-163259778</v>
      </c>
      <c r="Y602">
        <f t="shared" si="224"/>
        <v>0.6</v>
      </c>
      <c r="AA602">
        <v>121.39</v>
      </c>
      <c r="AB602">
        <v>0</v>
      </c>
      <c r="AC602">
        <v>0</v>
      </c>
      <c r="AD602">
        <v>0</v>
      </c>
      <c r="AE602">
        <v>155.63</v>
      </c>
      <c r="AF602">
        <v>0</v>
      </c>
      <c r="AG602">
        <v>0</v>
      </c>
      <c r="AH602">
        <v>0</v>
      </c>
      <c r="AI602">
        <v>0.78</v>
      </c>
      <c r="AJ602">
        <v>1</v>
      </c>
      <c r="AK602">
        <v>1</v>
      </c>
      <c r="AL602">
        <v>1</v>
      </c>
      <c r="AM602">
        <v>2</v>
      </c>
      <c r="AN602">
        <v>0</v>
      </c>
      <c r="AO602">
        <v>0</v>
      </c>
      <c r="AP602">
        <v>1</v>
      </c>
      <c r="AQ602">
        <v>1</v>
      </c>
      <c r="AR602">
        <v>0</v>
      </c>
      <c r="AS602" t="s">
        <v>3</v>
      </c>
      <c r="AT602">
        <v>0.6</v>
      </c>
      <c r="AU602" t="s">
        <v>3</v>
      </c>
      <c r="AV602">
        <v>0</v>
      </c>
      <c r="AW602">
        <v>2</v>
      </c>
      <c r="AX602">
        <v>85061699</v>
      </c>
      <c r="AY602">
        <v>1</v>
      </c>
      <c r="AZ602">
        <v>0</v>
      </c>
      <c r="BA602">
        <v>602</v>
      </c>
      <c r="BB602">
        <v>1</v>
      </c>
      <c r="BC602">
        <v>0</v>
      </c>
      <c r="BD602">
        <v>0</v>
      </c>
      <c r="BE602">
        <v>0</v>
      </c>
      <c r="BF602">
        <v>0</v>
      </c>
      <c r="BG602">
        <v>0</v>
      </c>
      <c r="BH602">
        <v>0</v>
      </c>
      <c r="BI602">
        <v>0</v>
      </c>
      <c r="BJ602">
        <v>93.378</v>
      </c>
      <c r="BK602">
        <v>0</v>
      </c>
      <c r="BL602">
        <v>0</v>
      </c>
      <c r="BM602">
        <v>0</v>
      </c>
      <c r="BN602">
        <v>0</v>
      </c>
      <c r="BO602">
        <v>0</v>
      </c>
      <c r="BP602">
        <v>1</v>
      </c>
      <c r="BQ602">
        <v>93.378</v>
      </c>
      <c r="BR602">
        <v>0</v>
      </c>
      <c r="BS602">
        <v>0</v>
      </c>
      <c r="BT602">
        <v>0</v>
      </c>
      <c r="BU602">
        <v>0</v>
      </c>
      <c r="BV602">
        <v>0</v>
      </c>
      <c r="BW602">
        <v>1</v>
      </c>
      <c r="CV602">
        <v>0</v>
      </c>
      <c r="CW602">
        <v>0</v>
      </c>
      <c r="CX602">
        <f>ROUND(Y602*Source!I300,7)</f>
        <v>0</v>
      </c>
      <c r="CY602">
        <f>AA602</f>
        <v>121.39</v>
      </c>
      <c r="CZ602">
        <f>AE602</f>
        <v>155.63</v>
      </c>
      <c r="DA602">
        <f>AI602</f>
        <v>0.78</v>
      </c>
      <c r="DB602">
        <f t="shared" si="225"/>
        <v>93.38</v>
      </c>
      <c r="DC602">
        <f t="shared" si="226"/>
        <v>0</v>
      </c>
      <c r="DD602" t="s">
        <v>3</v>
      </c>
      <c r="DE602" t="s">
        <v>3</v>
      </c>
      <c r="DF602">
        <f>ROUND(ROUND(AE602*AI602,2)*CX602,2)</f>
        <v>0</v>
      </c>
      <c r="DG602">
        <f t="shared" si="231"/>
        <v>0</v>
      </c>
      <c r="DH602">
        <f t="shared" si="227"/>
        <v>0</v>
      </c>
      <c r="DI602">
        <f t="shared" si="228"/>
        <v>0</v>
      </c>
      <c r="DJ602">
        <f>DF602</f>
        <v>0</v>
      </c>
      <c r="DK602">
        <v>0</v>
      </c>
      <c r="DL602" t="s">
        <v>3</v>
      </c>
      <c r="DM602">
        <v>0</v>
      </c>
      <c r="DN602" t="s">
        <v>3</v>
      </c>
      <c r="DO602">
        <v>0</v>
      </c>
    </row>
    <row r="603" spans="1:119" x14ac:dyDescent="0.2">
      <c r="A603">
        <f>ROW(Source!A300)</f>
        <v>300</v>
      </c>
      <c r="B603">
        <v>85057623</v>
      </c>
      <c r="C603">
        <v>85061685</v>
      </c>
      <c r="D603">
        <v>83870453</v>
      </c>
      <c r="E603">
        <v>1</v>
      </c>
      <c r="F603">
        <v>1</v>
      </c>
      <c r="G603">
        <v>1</v>
      </c>
      <c r="H603">
        <v>3</v>
      </c>
      <c r="I603" t="s">
        <v>810</v>
      </c>
      <c r="J603" t="s">
        <v>811</v>
      </c>
      <c r="K603" t="s">
        <v>812</v>
      </c>
      <c r="L603">
        <v>1346</v>
      </c>
      <c r="N603">
        <v>1009</v>
      </c>
      <c r="O603" t="s">
        <v>86</v>
      </c>
      <c r="P603" t="s">
        <v>86</v>
      </c>
      <c r="Q603">
        <v>1</v>
      </c>
      <c r="W603">
        <v>0</v>
      </c>
      <c r="X603">
        <v>72056734</v>
      </c>
      <c r="Y603">
        <f t="shared" si="224"/>
        <v>2</v>
      </c>
      <c r="AA603">
        <v>1139.45</v>
      </c>
      <c r="AB603">
        <v>0</v>
      </c>
      <c r="AC603">
        <v>0</v>
      </c>
      <c r="AD603">
        <v>0</v>
      </c>
      <c r="AE603">
        <v>911.56</v>
      </c>
      <c r="AF603">
        <v>0</v>
      </c>
      <c r="AG603">
        <v>0</v>
      </c>
      <c r="AH603">
        <v>0</v>
      </c>
      <c r="AI603">
        <v>1.25</v>
      </c>
      <c r="AJ603">
        <v>1</v>
      </c>
      <c r="AK603">
        <v>1</v>
      </c>
      <c r="AL603">
        <v>1</v>
      </c>
      <c r="AM603">
        <v>2</v>
      </c>
      <c r="AN603">
        <v>0</v>
      </c>
      <c r="AO603">
        <v>0</v>
      </c>
      <c r="AP603">
        <v>1</v>
      </c>
      <c r="AQ603">
        <v>1</v>
      </c>
      <c r="AR603">
        <v>0</v>
      </c>
      <c r="AS603" t="s">
        <v>3</v>
      </c>
      <c r="AT603">
        <v>2</v>
      </c>
      <c r="AU603" t="s">
        <v>3</v>
      </c>
      <c r="AV603">
        <v>0</v>
      </c>
      <c r="AW603">
        <v>2</v>
      </c>
      <c r="AX603">
        <v>85061700</v>
      </c>
      <c r="AY603">
        <v>1</v>
      </c>
      <c r="AZ603">
        <v>0</v>
      </c>
      <c r="BA603">
        <v>603</v>
      </c>
      <c r="BB603">
        <v>1</v>
      </c>
      <c r="BC603">
        <v>0</v>
      </c>
      <c r="BD603">
        <v>0</v>
      </c>
      <c r="BE603">
        <v>0</v>
      </c>
      <c r="BF603">
        <v>0</v>
      </c>
      <c r="BG603">
        <v>0</v>
      </c>
      <c r="BH603">
        <v>0</v>
      </c>
      <c r="BI603">
        <v>0</v>
      </c>
      <c r="BJ603">
        <v>1823.12</v>
      </c>
      <c r="BK603">
        <v>0</v>
      </c>
      <c r="BL603">
        <v>0</v>
      </c>
      <c r="BM603">
        <v>0</v>
      </c>
      <c r="BN603">
        <v>0</v>
      </c>
      <c r="BO603">
        <v>0</v>
      </c>
      <c r="BP603">
        <v>1</v>
      </c>
      <c r="BQ603">
        <v>1823.12</v>
      </c>
      <c r="BR603">
        <v>0</v>
      </c>
      <c r="BS603">
        <v>0</v>
      </c>
      <c r="BT603">
        <v>0</v>
      </c>
      <c r="BU603">
        <v>0</v>
      </c>
      <c r="BV603">
        <v>0</v>
      </c>
      <c r="BW603">
        <v>1</v>
      </c>
      <c r="CV603">
        <v>0</v>
      </c>
      <c r="CW603">
        <v>0</v>
      </c>
      <c r="CX603">
        <f>ROUND(Y603*Source!I300,7)</f>
        <v>0</v>
      </c>
      <c r="CY603">
        <f>AA603</f>
        <v>1139.45</v>
      </c>
      <c r="CZ603">
        <f>AE603</f>
        <v>911.56</v>
      </c>
      <c r="DA603">
        <f>AI603</f>
        <v>1.25</v>
      </c>
      <c r="DB603">
        <f t="shared" si="225"/>
        <v>1823.12</v>
      </c>
      <c r="DC603">
        <f t="shared" si="226"/>
        <v>0</v>
      </c>
      <c r="DD603" t="s">
        <v>3</v>
      </c>
      <c r="DE603" t="s">
        <v>3</v>
      </c>
      <c r="DF603">
        <f>ROUND(ROUND(AE603*AI603,2)*CX603,2)</f>
        <v>0</v>
      </c>
      <c r="DG603">
        <f t="shared" si="231"/>
        <v>0</v>
      </c>
      <c r="DH603">
        <f t="shared" si="227"/>
        <v>0</v>
      </c>
      <c r="DI603">
        <f t="shared" si="228"/>
        <v>0</v>
      </c>
      <c r="DJ603">
        <f>DF603</f>
        <v>0</v>
      </c>
      <c r="DK603">
        <v>0</v>
      </c>
      <c r="DL603" t="s">
        <v>3</v>
      </c>
      <c r="DM603">
        <v>0</v>
      </c>
      <c r="DN603" t="s">
        <v>3</v>
      </c>
      <c r="DO603">
        <v>0</v>
      </c>
    </row>
    <row r="604" spans="1:119" x14ac:dyDescent="0.2">
      <c r="A604">
        <f>ROW(Source!A300)</f>
        <v>300</v>
      </c>
      <c r="B604">
        <v>85057623</v>
      </c>
      <c r="C604">
        <v>85061685</v>
      </c>
      <c r="D604">
        <v>83783523</v>
      </c>
      <c r="E604">
        <v>117</v>
      </c>
      <c r="F604">
        <v>1</v>
      </c>
      <c r="G604">
        <v>1</v>
      </c>
      <c r="H604">
        <v>3</v>
      </c>
      <c r="I604" t="s">
        <v>150</v>
      </c>
      <c r="J604" t="s">
        <v>3</v>
      </c>
      <c r="K604" t="s">
        <v>151</v>
      </c>
      <c r="L604">
        <v>3277935</v>
      </c>
      <c r="N604">
        <v>1013</v>
      </c>
      <c r="O604" t="s">
        <v>152</v>
      </c>
      <c r="P604" t="s">
        <v>152</v>
      </c>
      <c r="Q604">
        <v>1</v>
      </c>
      <c r="W604">
        <v>0</v>
      </c>
      <c r="X604">
        <v>274903907</v>
      </c>
      <c r="Y604">
        <f t="shared" si="224"/>
        <v>2</v>
      </c>
      <c r="AA604">
        <v>0</v>
      </c>
      <c r="AB604">
        <v>0</v>
      </c>
      <c r="AC604">
        <v>0</v>
      </c>
      <c r="AD604">
        <v>0</v>
      </c>
      <c r="AE604">
        <v>0</v>
      </c>
      <c r="AF604">
        <v>0</v>
      </c>
      <c r="AG604">
        <v>0</v>
      </c>
      <c r="AH604">
        <v>0</v>
      </c>
      <c r="AI604">
        <v>1</v>
      </c>
      <c r="AJ604">
        <v>1</v>
      </c>
      <c r="AK604">
        <v>1</v>
      </c>
      <c r="AL604">
        <v>1</v>
      </c>
      <c r="AM604">
        <v>0</v>
      </c>
      <c r="AN604">
        <v>0</v>
      </c>
      <c r="AO604">
        <v>0</v>
      </c>
      <c r="AP604">
        <v>0</v>
      </c>
      <c r="AQ604">
        <v>0</v>
      </c>
      <c r="AR604">
        <v>0</v>
      </c>
      <c r="AS604" t="s">
        <v>3</v>
      </c>
      <c r="AT604">
        <v>2</v>
      </c>
      <c r="AU604" t="s">
        <v>3</v>
      </c>
      <c r="AV604">
        <v>0</v>
      </c>
      <c r="AW604">
        <v>2</v>
      </c>
      <c r="AX604">
        <v>85061701</v>
      </c>
      <c r="AY604">
        <v>1</v>
      </c>
      <c r="AZ604">
        <v>0</v>
      </c>
      <c r="BA604">
        <v>604</v>
      </c>
      <c r="BB604">
        <v>0</v>
      </c>
      <c r="BC604">
        <v>0</v>
      </c>
      <c r="BD604">
        <v>0</v>
      </c>
      <c r="BE604">
        <v>0</v>
      </c>
      <c r="BF604">
        <v>0</v>
      </c>
      <c r="BG604">
        <v>0</v>
      </c>
      <c r="BH604">
        <v>0</v>
      </c>
      <c r="BI604">
        <v>0</v>
      </c>
      <c r="BJ604">
        <v>0</v>
      </c>
      <c r="BK604">
        <v>0</v>
      </c>
      <c r="BL604">
        <v>0</v>
      </c>
      <c r="BM604">
        <v>0</v>
      </c>
      <c r="BN604">
        <v>0</v>
      </c>
      <c r="BO604">
        <v>0</v>
      </c>
      <c r="BP604">
        <v>0</v>
      </c>
      <c r="BQ604">
        <v>0</v>
      </c>
      <c r="BR604">
        <v>0</v>
      </c>
      <c r="BS604">
        <v>0</v>
      </c>
      <c r="BT604">
        <v>0</v>
      </c>
      <c r="BU604">
        <v>0</v>
      </c>
      <c r="BV604">
        <v>0</v>
      </c>
      <c r="BW604">
        <v>0</v>
      </c>
      <c r="CV604">
        <v>0</v>
      </c>
      <c r="CW604">
        <v>0</v>
      </c>
      <c r="CX604">
        <f>ROUND(Y604*Source!I300,7)</f>
        <v>0</v>
      </c>
      <c r="CY604">
        <f>AA604</f>
        <v>0</v>
      </c>
      <c r="CZ604">
        <f>AE604</f>
        <v>0</v>
      </c>
      <c r="DA604">
        <f>AI604</f>
        <v>1</v>
      </c>
      <c r="DB604">
        <f t="shared" si="225"/>
        <v>0</v>
      </c>
      <c r="DC604">
        <f t="shared" si="226"/>
        <v>0</v>
      </c>
      <c r="DD604" t="s">
        <v>3</v>
      </c>
      <c r="DE604" t="s">
        <v>3</v>
      </c>
      <c r="DF604">
        <f t="shared" ref="DF604:DF609" si="233">ROUND(ROUND(AE604,2)*CX604,2)</f>
        <v>0</v>
      </c>
      <c r="DG604">
        <f t="shared" si="231"/>
        <v>0</v>
      </c>
      <c r="DH604">
        <f t="shared" si="227"/>
        <v>0</v>
      </c>
      <c r="DI604">
        <f t="shared" si="228"/>
        <v>0</v>
      </c>
      <c r="DJ604">
        <f>DF604</f>
        <v>0</v>
      </c>
      <c r="DK604">
        <v>0</v>
      </c>
      <c r="DL604" t="s">
        <v>3</v>
      </c>
      <c r="DM604">
        <v>0</v>
      </c>
      <c r="DN604" t="s">
        <v>3</v>
      </c>
      <c r="DO604">
        <v>0</v>
      </c>
    </row>
    <row r="605" spans="1:119" x14ac:dyDescent="0.2">
      <c r="A605">
        <f>ROW(Source!A304)</f>
        <v>304</v>
      </c>
      <c r="B605">
        <v>85057682</v>
      </c>
      <c r="C605">
        <v>85061704</v>
      </c>
      <c r="D605">
        <v>83777513</v>
      </c>
      <c r="E605">
        <v>117</v>
      </c>
      <c r="F605">
        <v>1</v>
      </c>
      <c r="G605">
        <v>1</v>
      </c>
      <c r="H605">
        <v>1</v>
      </c>
      <c r="I605" t="s">
        <v>661</v>
      </c>
      <c r="J605" t="s">
        <v>3</v>
      </c>
      <c r="K605" t="s">
        <v>662</v>
      </c>
      <c r="L605">
        <v>1191</v>
      </c>
      <c r="N605">
        <v>1013</v>
      </c>
      <c r="O605" t="s">
        <v>593</v>
      </c>
      <c r="P605" t="s">
        <v>593</v>
      </c>
      <c r="Q605">
        <v>1</v>
      </c>
      <c r="W605">
        <v>0</v>
      </c>
      <c r="X605">
        <v>44848675</v>
      </c>
      <c r="Y605">
        <f t="shared" si="224"/>
        <v>18.5</v>
      </c>
      <c r="AA605">
        <v>0</v>
      </c>
      <c r="AB605">
        <v>0</v>
      </c>
      <c r="AC605">
        <v>0</v>
      </c>
      <c r="AD605">
        <v>793.61</v>
      </c>
      <c r="AE605">
        <v>0</v>
      </c>
      <c r="AF605">
        <v>0</v>
      </c>
      <c r="AG605">
        <v>0</v>
      </c>
      <c r="AH605">
        <v>793.61</v>
      </c>
      <c r="AI605">
        <v>1</v>
      </c>
      <c r="AJ605">
        <v>1</v>
      </c>
      <c r="AK605">
        <v>1</v>
      </c>
      <c r="AL605">
        <v>1</v>
      </c>
      <c r="AM605">
        <v>-2</v>
      </c>
      <c r="AN605">
        <v>0</v>
      </c>
      <c r="AO605">
        <v>0</v>
      </c>
      <c r="AP605">
        <v>1</v>
      </c>
      <c r="AQ605">
        <v>1</v>
      </c>
      <c r="AR605">
        <v>0</v>
      </c>
      <c r="AS605" t="s">
        <v>3</v>
      </c>
      <c r="AT605">
        <v>18.5</v>
      </c>
      <c r="AU605" t="s">
        <v>3</v>
      </c>
      <c r="AV605">
        <v>1</v>
      </c>
      <c r="AW605">
        <v>2</v>
      </c>
      <c r="AX605">
        <v>85061714</v>
      </c>
      <c r="AY605">
        <v>1</v>
      </c>
      <c r="AZ605">
        <v>0</v>
      </c>
      <c r="BA605">
        <v>605</v>
      </c>
      <c r="BB605">
        <v>1</v>
      </c>
      <c r="BC605">
        <v>0</v>
      </c>
      <c r="BD605">
        <v>0</v>
      </c>
      <c r="BE605">
        <v>0</v>
      </c>
      <c r="BF605">
        <v>0</v>
      </c>
      <c r="BG605">
        <v>0</v>
      </c>
      <c r="BH605">
        <v>0</v>
      </c>
      <c r="BI605">
        <v>0</v>
      </c>
      <c r="BJ605">
        <v>0</v>
      </c>
      <c r="BK605">
        <v>0</v>
      </c>
      <c r="BL605">
        <v>0</v>
      </c>
      <c r="BM605">
        <v>14681.785</v>
      </c>
      <c r="BN605">
        <v>18.5</v>
      </c>
      <c r="BO605">
        <v>0</v>
      </c>
      <c r="BP605">
        <v>1</v>
      </c>
      <c r="BQ605">
        <v>0</v>
      </c>
      <c r="BR605">
        <v>0</v>
      </c>
      <c r="BS605">
        <v>0</v>
      </c>
      <c r="BT605">
        <v>14681.785</v>
      </c>
      <c r="BU605">
        <v>18.5</v>
      </c>
      <c r="BV605">
        <v>0</v>
      </c>
      <c r="BW605">
        <v>1</v>
      </c>
      <c r="CU605">
        <f>ROUND(AT605*Source!I304*AH605*AL605,2)</f>
        <v>0</v>
      </c>
      <c r="CV605">
        <f>ROUND(Y605*Source!I304,7)</f>
        <v>0</v>
      </c>
      <c r="CW605">
        <v>0</v>
      </c>
      <c r="CX605">
        <f>ROUND(Y605*Source!I304,7)</f>
        <v>0</v>
      </c>
      <c r="CY605">
        <f>AD605</f>
        <v>793.61</v>
      </c>
      <c r="CZ605">
        <f>AH605</f>
        <v>793.61</v>
      </c>
      <c r="DA605">
        <f>AL605</f>
        <v>1</v>
      </c>
      <c r="DB605">
        <f t="shared" si="225"/>
        <v>14681.79</v>
      </c>
      <c r="DC605">
        <f t="shared" si="226"/>
        <v>0</v>
      </c>
      <c r="DD605" t="s">
        <v>3</v>
      </c>
      <c r="DE605" t="s">
        <v>3</v>
      </c>
      <c r="DF605">
        <f t="shared" si="233"/>
        <v>0</v>
      </c>
      <c r="DG605">
        <f t="shared" si="231"/>
        <v>0</v>
      </c>
      <c r="DH605">
        <f t="shared" si="227"/>
        <v>0</v>
      </c>
      <c r="DI605">
        <f t="shared" si="228"/>
        <v>0</v>
      </c>
      <c r="DJ605">
        <f>DI605</f>
        <v>0</v>
      </c>
      <c r="DK605">
        <v>1</v>
      </c>
      <c r="DL605" t="s">
        <v>3</v>
      </c>
      <c r="DM605">
        <v>0</v>
      </c>
      <c r="DN605" t="s">
        <v>3</v>
      </c>
      <c r="DO605">
        <v>0</v>
      </c>
    </row>
    <row r="606" spans="1:119" x14ac:dyDescent="0.2">
      <c r="A606">
        <f>ROW(Source!A304)</f>
        <v>304</v>
      </c>
      <c r="B606">
        <v>85057682</v>
      </c>
      <c r="C606">
        <v>85061704</v>
      </c>
      <c r="D606">
        <v>83777689</v>
      </c>
      <c r="E606">
        <v>117</v>
      </c>
      <c r="F606">
        <v>1</v>
      </c>
      <c r="G606">
        <v>1</v>
      </c>
      <c r="H606">
        <v>1</v>
      </c>
      <c r="I606" t="s">
        <v>601</v>
      </c>
      <c r="J606" t="s">
        <v>3</v>
      </c>
      <c r="K606" t="s">
        <v>602</v>
      </c>
      <c r="L606">
        <v>1191</v>
      </c>
      <c r="N606">
        <v>1013</v>
      </c>
      <c r="O606" t="s">
        <v>593</v>
      </c>
      <c r="P606" t="s">
        <v>593</v>
      </c>
      <c r="Q606">
        <v>1</v>
      </c>
      <c r="W606">
        <v>0</v>
      </c>
      <c r="X606">
        <v>-1417349443</v>
      </c>
      <c r="Y606">
        <f t="shared" si="224"/>
        <v>0.34</v>
      </c>
      <c r="AA606">
        <v>0</v>
      </c>
      <c r="AB606">
        <v>0</v>
      </c>
      <c r="AC606">
        <v>0</v>
      </c>
      <c r="AD606">
        <v>0</v>
      </c>
      <c r="AE606">
        <v>0</v>
      </c>
      <c r="AF606">
        <v>0</v>
      </c>
      <c r="AG606">
        <v>0</v>
      </c>
      <c r="AH606">
        <v>0</v>
      </c>
      <c r="AI606">
        <v>1</v>
      </c>
      <c r="AJ606">
        <v>1</v>
      </c>
      <c r="AK606">
        <v>1</v>
      </c>
      <c r="AL606">
        <v>1</v>
      </c>
      <c r="AM606">
        <v>-2</v>
      </c>
      <c r="AN606">
        <v>0</v>
      </c>
      <c r="AO606">
        <v>0</v>
      </c>
      <c r="AP606">
        <v>1</v>
      </c>
      <c r="AQ606">
        <v>1</v>
      </c>
      <c r="AR606">
        <v>0</v>
      </c>
      <c r="AS606" t="s">
        <v>3</v>
      </c>
      <c r="AT606">
        <v>0.34</v>
      </c>
      <c r="AU606" t="s">
        <v>3</v>
      </c>
      <c r="AV606">
        <v>2</v>
      </c>
      <c r="AW606">
        <v>2</v>
      </c>
      <c r="AX606">
        <v>85061715</v>
      </c>
      <c r="AY606">
        <v>1</v>
      </c>
      <c r="AZ606">
        <v>0</v>
      </c>
      <c r="BA606">
        <v>606</v>
      </c>
      <c r="BB606">
        <v>1</v>
      </c>
      <c r="BC606">
        <v>0</v>
      </c>
      <c r="BD606">
        <v>0</v>
      </c>
      <c r="BE606">
        <v>0</v>
      </c>
      <c r="BF606">
        <v>0</v>
      </c>
      <c r="BG606">
        <v>0</v>
      </c>
      <c r="BH606">
        <v>0</v>
      </c>
      <c r="BI606">
        <v>0</v>
      </c>
      <c r="BJ606">
        <v>0</v>
      </c>
      <c r="BK606">
        <v>0</v>
      </c>
      <c r="BL606">
        <v>0</v>
      </c>
      <c r="BM606">
        <v>0</v>
      </c>
      <c r="BN606">
        <v>0</v>
      </c>
      <c r="BO606">
        <v>0</v>
      </c>
      <c r="BP606">
        <v>0</v>
      </c>
      <c r="BQ606">
        <v>0</v>
      </c>
      <c r="BR606">
        <v>0</v>
      </c>
      <c r="BS606">
        <v>0</v>
      </c>
      <c r="BT606">
        <v>0</v>
      </c>
      <c r="BU606">
        <v>0</v>
      </c>
      <c r="BV606">
        <v>0</v>
      </c>
      <c r="BW606">
        <v>0</v>
      </c>
      <c r="CV606">
        <v>0</v>
      </c>
      <c r="CW606">
        <v>0</v>
      </c>
      <c r="CX606">
        <f>ROUND(Y606*Source!I304,7)</f>
        <v>0</v>
      </c>
      <c r="CY606">
        <f>AD606</f>
        <v>0</v>
      </c>
      <c r="CZ606">
        <f>AH606</f>
        <v>0</v>
      </c>
      <c r="DA606">
        <f>AL606</f>
        <v>1</v>
      </c>
      <c r="DB606">
        <f t="shared" si="225"/>
        <v>0</v>
      </c>
      <c r="DC606">
        <f t="shared" si="226"/>
        <v>0</v>
      </c>
      <c r="DD606" t="s">
        <v>3</v>
      </c>
      <c r="DE606" t="s">
        <v>3</v>
      </c>
      <c r="DF606">
        <f t="shared" si="233"/>
        <v>0</v>
      </c>
      <c r="DG606">
        <f t="shared" si="231"/>
        <v>0</v>
      </c>
      <c r="DH606">
        <f t="shared" si="227"/>
        <v>0</v>
      </c>
      <c r="DI606">
        <f t="shared" si="228"/>
        <v>0</v>
      </c>
      <c r="DJ606">
        <f>DI606</f>
        <v>0</v>
      </c>
      <c r="DK606">
        <v>0</v>
      </c>
      <c r="DL606" t="s">
        <v>3</v>
      </c>
      <c r="DM606">
        <v>0</v>
      </c>
      <c r="DN606" t="s">
        <v>3</v>
      </c>
      <c r="DO606">
        <v>0</v>
      </c>
    </row>
    <row r="607" spans="1:119" x14ac:dyDescent="0.2">
      <c r="A607">
        <f>ROW(Source!A304)</f>
        <v>304</v>
      </c>
      <c r="B607">
        <v>85057682</v>
      </c>
      <c r="C607">
        <v>85061704</v>
      </c>
      <c r="D607">
        <v>83784178</v>
      </c>
      <c r="E607">
        <v>1</v>
      </c>
      <c r="F607">
        <v>1</v>
      </c>
      <c r="G607">
        <v>1</v>
      </c>
      <c r="H607">
        <v>2</v>
      </c>
      <c r="I607" t="s">
        <v>621</v>
      </c>
      <c r="J607" t="s">
        <v>622</v>
      </c>
      <c r="K607" t="s">
        <v>623</v>
      </c>
      <c r="L607">
        <v>1368</v>
      </c>
      <c r="N607">
        <v>1011</v>
      </c>
      <c r="O607" t="s">
        <v>606</v>
      </c>
      <c r="P607" t="s">
        <v>606</v>
      </c>
      <c r="Q607">
        <v>1</v>
      </c>
      <c r="W607">
        <v>0</v>
      </c>
      <c r="X607">
        <v>639918019</v>
      </c>
      <c r="Y607">
        <f t="shared" si="224"/>
        <v>0.17</v>
      </c>
      <c r="AA607">
        <v>0</v>
      </c>
      <c r="AB607">
        <v>1626.29</v>
      </c>
      <c r="AC607">
        <v>1090.46</v>
      </c>
      <c r="AD607">
        <v>0</v>
      </c>
      <c r="AE607">
        <v>0</v>
      </c>
      <c r="AF607">
        <v>1626.29</v>
      </c>
      <c r="AG607">
        <v>1090.46</v>
      </c>
      <c r="AH607">
        <v>0</v>
      </c>
      <c r="AI607">
        <v>1</v>
      </c>
      <c r="AJ607">
        <v>1</v>
      </c>
      <c r="AK607">
        <v>1</v>
      </c>
      <c r="AL607">
        <v>1</v>
      </c>
      <c r="AM607">
        <v>-2</v>
      </c>
      <c r="AN607">
        <v>0</v>
      </c>
      <c r="AO607">
        <v>0</v>
      </c>
      <c r="AP607">
        <v>1</v>
      </c>
      <c r="AQ607">
        <v>1</v>
      </c>
      <c r="AR607">
        <v>0</v>
      </c>
      <c r="AS607" t="s">
        <v>3</v>
      </c>
      <c r="AT607">
        <v>0.17</v>
      </c>
      <c r="AU607" t="s">
        <v>3</v>
      </c>
      <c r="AV607">
        <v>1</v>
      </c>
      <c r="AW607">
        <v>2</v>
      </c>
      <c r="AX607">
        <v>85061716</v>
      </c>
      <c r="AY607">
        <v>1</v>
      </c>
      <c r="AZ607">
        <v>0</v>
      </c>
      <c r="BA607">
        <v>607</v>
      </c>
      <c r="BB607">
        <v>1</v>
      </c>
      <c r="BC607">
        <v>0</v>
      </c>
      <c r="BD607">
        <v>0</v>
      </c>
      <c r="BE607">
        <v>0</v>
      </c>
      <c r="BF607">
        <v>0</v>
      </c>
      <c r="BG607">
        <v>0</v>
      </c>
      <c r="BH607">
        <v>0</v>
      </c>
      <c r="BI607">
        <v>0</v>
      </c>
      <c r="BJ607">
        <v>0</v>
      </c>
      <c r="BK607">
        <v>276.46930000000003</v>
      </c>
      <c r="BL607">
        <v>185.37820000000002</v>
      </c>
      <c r="BM607">
        <v>0</v>
      </c>
      <c r="BN607">
        <v>0</v>
      </c>
      <c r="BO607">
        <v>0.17</v>
      </c>
      <c r="BP607">
        <v>1</v>
      </c>
      <c r="BQ607">
        <v>0</v>
      </c>
      <c r="BR607">
        <v>276.46930000000003</v>
      </c>
      <c r="BS607">
        <v>185.37820000000002</v>
      </c>
      <c r="BT607">
        <v>0</v>
      </c>
      <c r="BU607">
        <v>0</v>
      </c>
      <c r="BV607">
        <v>0.17</v>
      </c>
      <c r="BW607">
        <v>1</v>
      </c>
      <c r="CV607">
        <v>0</v>
      </c>
      <c r="CW607">
        <f>ROUND(Y607*Source!I304*DO607,7)</f>
        <v>0</v>
      </c>
      <c r="CX607">
        <f>ROUND(Y607*Source!I304,7)</f>
        <v>0</v>
      </c>
      <c r="CY607">
        <f>AB607</f>
        <v>1626.29</v>
      </c>
      <c r="CZ607">
        <f>AF607</f>
        <v>1626.29</v>
      </c>
      <c r="DA607">
        <f>AJ607</f>
        <v>1</v>
      </c>
      <c r="DB607">
        <f t="shared" si="225"/>
        <v>276.47000000000003</v>
      </c>
      <c r="DC607">
        <f t="shared" si="226"/>
        <v>185.38</v>
      </c>
      <c r="DD607" t="s">
        <v>3</v>
      </c>
      <c r="DE607" t="s">
        <v>3</v>
      </c>
      <c r="DF607">
        <f t="shared" si="233"/>
        <v>0</v>
      </c>
      <c r="DG607">
        <f t="shared" si="231"/>
        <v>0</v>
      </c>
      <c r="DH607">
        <f t="shared" si="227"/>
        <v>0</v>
      </c>
      <c r="DI607">
        <f t="shared" si="228"/>
        <v>0</v>
      </c>
      <c r="DJ607">
        <f>DG607+DH607</f>
        <v>0</v>
      </c>
      <c r="DK607">
        <v>1</v>
      </c>
      <c r="DL607" t="s">
        <v>607</v>
      </c>
      <c r="DM607">
        <v>6</v>
      </c>
      <c r="DN607" t="s">
        <v>593</v>
      </c>
      <c r="DO607">
        <v>1</v>
      </c>
    </row>
    <row r="608" spans="1:119" x14ac:dyDescent="0.2">
      <c r="A608">
        <f>ROW(Source!A304)</f>
        <v>304</v>
      </c>
      <c r="B608">
        <v>85057682</v>
      </c>
      <c r="C608">
        <v>85061704</v>
      </c>
      <c r="D608">
        <v>83785072</v>
      </c>
      <c r="E608">
        <v>1</v>
      </c>
      <c r="F608">
        <v>1</v>
      </c>
      <c r="G608">
        <v>1</v>
      </c>
      <c r="H608">
        <v>2</v>
      </c>
      <c r="I608" t="s">
        <v>634</v>
      </c>
      <c r="J608" t="s">
        <v>635</v>
      </c>
      <c r="K608" t="s">
        <v>636</v>
      </c>
      <c r="L608">
        <v>1368</v>
      </c>
      <c r="N608">
        <v>1011</v>
      </c>
      <c r="O608" t="s">
        <v>606</v>
      </c>
      <c r="P608" t="s">
        <v>606</v>
      </c>
      <c r="Q608">
        <v>1</v>
      </c>
      <c r="W608">
        <v>0</v>
      </c>
      <c r="X608">
        <v>-849950259</v>
      </c>
      <c r="Y608">
        <f t="shared" si="224"/>
        <v>0.17</v>
      </c>
      <c r="AA608">
        <v>0</v>
      </c>
      <c r="AB608">
        <v>641.70000000000005</v>
      </c>
      <c r="AC608">
        <v>811.79</v>
      </c>
      <c r="AD608">
        <v>0</v>
      </c>
      <c r="AE608">
        <v>0</v>
      </c>
      <c r="AF608">
        <v>641.70000000000005</v>
      </c>
      <c r="AG608">
        <v>811.79</v>
      </c>
      <c r="AH608">
        <v>0</v>
      </c>
      <c r="AI608">
        <v>1</v>
      </c>
      <c r="AJ608">
        <v>1</v>
      </c>
      <c r="AK608">
        <v>1</v>
      </c>
      <c r="AL608">
        <v>1</v>
      </c>
      <c r="AM608">
        <v>-2</v>
      </c>
      <c r="AN608">
        <v>0</v>
      </c>
      <c r="AO608">
        <v>0</v>
      </c>
      <c r="AP608">
        <v>1</v>
      </c>
      <c r="AQ608">
        <v>1</v>
      </c>
      <c r="AR608">
        <v>0</v>
      </c>
      <c r="AS608" t="s">
        <v>3</v>
      </c>
      <c r="AT608">
        <v>0.17</v>
      </c>
      <c r="AU608" t="s">
        <v>3</v>
      </c>
      <c r="AV608">
        <v>1</v>
      </c>
      <c r="AW608">
        <v>2</v>
      </c>
      <c r="AX608">
        <v>85061717</v>
      </c>
      <c r="AY608">
        <v>1</v>
      </c>
      <c r="AZ608">
        <v>0</v>
      </c>
      <c r="BA608">
        <v>608</v>
      </c>
      <c r="BB608">
        <v>1</v>
      </c>
      <c r="BC608">
        <v>0</v>
      </c>
      <c r="BD608">
        <v>0</v>
      </c>
      <c r="BE608">
        <v>0</v>
      </c>
      <c r="BF608">
        <v>0</v>
      </c>
      <c r="BG608">
        <v>0</v>
      </c>
      <c r="BH608">
        <v>0</v>
      </c>
      <c r="BI608">
        <v>0</v>
      </c>
      <c r="BJ608">
        <v>0</v>
      </c>
      <c r="BK608">
        <v>109.08900000000001</v>
      </c>
      <c r="BL608">
        <v>138.0043</v>
      </c>
      <c r="BM608">
        <v>0</v>
      </c>
      <c r="BN608">
        <v>0</v>
      </c>
      <c r="BO608">
        <v>0.17</v>
      </c>
      <c r="BP608">
        <v>1</v>
      </c>
      <c r="BQ608">
        <v>0</v>
      </c>
      <c r="BR608">
        <v>109.08900000000001</v>
      </c>
      <c r="BS608">
        <v>138.0043</v>
      </c>
      <c r="BT608">
        <v>0</v>
      </c>
      <c r="BU608">
        <v>0</v>
      </c>
      <c r="BV608">
        <v>0.17</v>
      </c>
      <c r="BW608">
        <v>1</v>
      </c>
      <c r="CV608">
        <v>0</v>
      </c>
      <c r="CW608">
        <f>ROUND(Y608*Source!I304*DO608,7)</f>
        <v>0</v>
      </c>
      <c r="CX608">
        <f>ROUND(Y608*Source!I304,7)</f>
        <v>0</v>
      </c>
      <c r="CY608">
        <f>AB608</f>
        <v>641.70000000000005</v>
      </c>
      <c r="CZ608">
        <f>AF608</f>
        <v>641.70000000000005</v>
      </c>
      <c r="DA608">
        <f>AJ608</f>
        <v>1</v>
      </c>
      <c r="DB608">
        <f t="shared" si="225"/>
        <v>109.09</v>
      </c>
      <c r="DC608">
        <f t="shared" si="226"/>
        <v>138</v>
      </c>
      <c r="DD608" t="s">
        <v>3</v>
      </c>
      <c r="DE608" t="s">
        <v>3</v>
      </c>
      <c r="DF608">
        <f t="shared" si="233"/>
        <v>0</v>
      </c>
      <c r="DG608">
        <f t="shared" si="231"/>
        <v>0</v>
      </c>
      <c r="DH608">
        <f t="shared" si="227"/>
        <v>0</v>
      </c>
      <c r="DI608">
        <f t="shared" si="228"/>
        <v>0</v>
      </c>
      <c r="DJ608">
        <f>DG608+DH608</f>
        <v>0</v>
      </c>
      <c r="DK608">
        <v>1</v>
      </c>
      <c r="DL608" t="s">
        <v>630</v>
      </c>
      <c r="DM608">
        <v>4</v>
      </c>
      <c r="DN608" t="s">
        <v>593</v>
      </c>
      <c r="DO608">
        <v>1</v>
      </c>
    </row>
    <row r="609" spans="1:119" x14ac:dyDescent="0.2">
      <c r="A609">
        <f>ROW(Source!A304)</f>
        <v>304</v>
      </c>
      <c r="B609">
        <v>85057682</v>
      </c>
      <c r="C609">
        <v>85061704</v>
      </c>
      <c r="D609">
        <v>83785268</v>
      </c>
      <c r="E609">
        <v>1</v>
      </c>
      <c r="F609">
        <v>1</v>
      </c>
      <c r="G609">
        <v>1</v>
      </c>
      <c r="H609">
        <v>2</v>
      </c>
      <c r="I609" t="s">
        <v>663</v>
      </c>
      <c r="J609" t="s">
        <v>664</v>
      </c>
      <c r="K609" t="s">
        <v>665</v>
      </c>
      <c r="L609">
        <v>1368</v>
      </c>
      <c r="N609">
        <v>1011</v>
      </c>
      <c r="O609" t="s">
        <v>606</v>
      </c>
      <c r="P609" t="s">
        <v>606</v>
      </c>
      <c r="Q609">
        <v>1</v>
      </c>
      <c r="W609">
        <v>0</v>
      </c>
      <c r="X609">
        <v>303316554</v>
      </c>
      <c r="Y609">
        <f t="shared" si="224"/>
        <v>2.9</v>
      </c>
      <c r="AA609">
        <v>0</v>
      </c>
      <c r="AB609">
        <v>34.61</v>
      </c>
      <c r="AC609">
        <v>0</v>
      </c>
      <c r="AD609">
        <v>0</v>
      </c>
      <c r="AE609">
        <v>0</v>
      </c>
      <c r="AF609">
        <v>34.61</v>
      </c>
      <c r="AG609">
        <v>0</v>
      </c>
      <c r="AH609">
        <v>0</v>
      </c>
      <c r="AI609">
        <v>1</v>
      </c>
      <c r="AJ609">
        <v>1</v>
      </c>
      <c r="AK609">
        <v>1</v>
      </c>
      <c r="AL609">
        <v>1</v>
      </c>
      <c r="AM609">
        <v>-2</v>
      </c>
      <c r="AN609">
        <v>0</v>
      </c>
      <c r="AO609">
        <v>0</v>
      </c>
      <c r="AP609">
        <v>1</v>
      </c>
      <c r="AQ609">
        <v>1</v>
      </c>
      <c r="AR609">
        <v>0</v>
      </c>
      <c r="AS609" t="s">
        <v>3</v>
      </c>
      <c r="AT609">
        <v>2.9</v>
      </c>
      <c r="AU609" t="s">
        <v>3</v>
      </c>
      <c r="AV609">
        <v>1</v>
      </c>
      <c r="AW609">
        <v>2</v>
      </c>
      <c r="AX609">
        <v>85061718</v>
      </c>
      <c r="AY609">
        <v>1</v>
      </c>
      <c r="AZ609">
        <v>0</v>
      </c>
      <c r="BA609">
        <v>609</v>
      </c>
      <c r="BB609">
        <v>1</v>
      </c>
      <c r="BC609">
        <v>0</v>
      </c>
      <c r="BD609">
        <v>0</v>
      </c>
      <c r="BE609">
        <v>0</v>
      </c>
      <c r="BF609">
        <v>0</v>
      </c>
      <c r="BG609">
        <v>0</v>
      </c>
      <c r="BH609">
        <v>0</v>
      </c>
      <c r="BI609">
        <v>0</v>
      </c>
      <c r="BJ609">
        <v>0</v>
      </c>
      <c r="BK609">
        <v>100.369</v>
      </c>
      <c r="BL609">
        <v>0</v>
      </c>
      <c r="BM609">
        <v>0</v>
      </c>
      <c r="BN609">
        <v>0</v>
      </c>
      <c r="BO609">
        <v>0</v>
      </c>
      <c r="BP609">
        <v>1</v>
      </c>
      <c r="BQ609">
        <v>0</v>
      </c>
      <c r="BR609">
        <v>100.369</v>
      </c>
      <c r="BS609">
        <v>0</v>
      </c>
      <c r="BT609">
        <v>0</v>
      </c>
      <c r="BU609">
        <v>0</v>
      </c>
      <c r="BV609">
        <v>0</v>
      </c>
      <c r="BW609">
        <v>1</v>
      </c>
      <c r="CV609">
        <v>0</v>
      </c>
      <c r="CW609">
        <f>ROUND(Y609*Source!I304*DO609,7)</f>
        <v>0</v>
      </c>
      <c r="CX609">
        <f>ROUND(Y609*Source!I304,7)</f>
        <v>0</v>
      </c>
      <c r="CY609">
        <f>AB609</f>
        <v>34.61</v>
      </c>
      <c r="CZ609">
        <f>AF609</f>
        <v>34.61</v>
      </c>
      <c r="DA609">
        <f>AJ609</f>
        <v>1</v>
      </c>
      <c r="DB609">
        <f t="shared" si="225"/>
        <v>100.37</v>
      </c>
      <c r="DC609">
        <f t="shared" si="226"/>
        <v>0</v>
      </c>
      <c r="DD609" t="s">
        <v>3</v>
      </c>
      <c r="DE609" t="s">
        <v>3</v>
      </c>
      <c r="DF609">
        <f t="shared" si="233"/>
        <v>0</v>
      </c>
      <c r="DG609">
        <f t="shared" si="231"/>
        <v>0</v>
      </c>
      <c r="DH609">
        <f t="shared" si="227"/>
        <v>0</v>
      </c>
      <c r="DI609">
        <f t="shared" si="228"/>
        <v>0</v>
      </c>
      <c r="DJ609">
        <f>DG609+DH609</f>
        <v>0</v>
      </c>
      <c r="DK609">
        <v>1</v>
      </c>
      <c r="DL609" t="s">
        <v>3</v>
      </c>
      <c r="DM609">
        <v>0</v>
      </c>
      <c r="DN609" t="s">
        <v>3</v>
      </c>
      <c r="DO609">
        <v>0</v>
      </c>
    </row>
    <row r="610" spans="1:119" x14ac:dyDescent="0.2">
      <c r="A610">
        <f>ROW(Source!A304)</f>
        <v>304</v>
      </c>
      <c r="B610">
        <v>85057682</v>
      </c>
      <c r="C610">
        <v>85061704</v>
      </c>
      <c r="D610">
        <v>83852582</v>
      </c>
      <c r="E610">
        <v>1</v>
      </c>
      <c r="F610">
        <v>1</v>
      </c>
      <c r="G610">
        <v>1</v>
      </c>
      <c r="H610">
        <v>3</v>
      </c>
      <c r="I610" t="s">
        <v>670</v>
      </c>
      <c r="J610" t="s">
        <v>671</v>
      </c>
      <c r="K610" t="s">
        <v>672</v>
      </c>
      <c r="L610">
        <v>1346</v>
      </c>
      <c r="N610">
        <v>1009</v>
      </c>
      <c r="O610" t="s">
        <v>86</v>
      </c>
      <c r="P610" t="s">
        <v>86</v>
      </c>
      <c r="Q610">
        <v>1</v>
      </c>
      <c r="W610">
        <v>0</v>
      </c>
      <c r="X610">
        <v>-163259778</v>
      </c>
      <c r="Y610">
        <f t="shared" si="224"/>
        <v>0.9</v>
      </c>
      <c r="AA610">
        <v>121.39</v>
      </c>
      <c r="AB610">
        <v>0</v>
      </c>
      <c r="AC610">
        <v>0</v>
      </c>
      <c r="AD610">
        <v>0</v>
      </c>
      <c r="AE610">
        <v>155.63</v>
      </c>
      <c r="AF610">
        <v>0</v>
      </c>
      <c r="AG610">
        <v>0</v>
      </c>
      <c r="AH610">
        <v>0</v>
      </c>
      <c r="AI610">
        <v>0.78</v>
      </c>
      <c r="AJ610">
        <v>1</v>
      </c>
      <c r="AK610">
        <v>1</v>
      </c>
      <c r="AL610">
        <v>1</v>
      </c>
      <c r="AM610">
        <v>2</v>
      </c>
      <c r="AN610">
        <v>0</v>
      </c>
      <c r="AO610">
        <v>0</v>
      </c>
      <c r="AP610">
        <v>1</v>
      </c>
      <c r="AQ610">
        <v>1</v>
      </c>
      <c r="AR610">
        <v>0</v>
      </c>
      <c r="AS610" t="s">
        <v>3</v>
      </c>
      <c r="AT610">
        <v>0.9</v>
      </c>
      <c r="AU610" t="s">
        <v>3</v>
      </c>
      <c r="AV610">
        <v>0</v>
      </c>
      <c r="AW610">
        <v>2</v>
      </c>
      <c r="AX610">
        <v>85061719</v>
      </c>
      <c r="AY610">
        <v>1</v>
      </c>
      <c r="AZ610">
        <v>0</v>
      </c>
      <c r="BA610">
        <v>610</v>
      </c>
      <c r="BB610">
        <v>1</v>
      </c>
      <c r="BC610">
        <v>0</v>
      </c>
      <c r="BD610">
        <v>0</v>
      </c>
      <c r="BE610">
        <v>0</v>
      </c>
      <c r="BF610">
        <v>0</v>
      </c>
      <c r="BG610">
        <v>0</v>
      </c>
      <c r="BH610">
        <v>0</v>
      </c>
      <c r="BI610">
        <v>0</v>
      </c>
      <c r="BJ610">
        <v>140.06700000000001</v>
      </c>
      <c r="BK610">
        <v>0</v>
      </c>
      <c r="BL610">
        <v>0</v>
      </c>
      <c r="BM610">
        <v>0</v>
      </c>
      <c r="BN610">
        <v>0</v>
      </c>
      <c r="BO610">
        <v>0</v>
      </c>
      <c r="BP610">
        <v>1</v>
      </c>
      <c r="BQ610">
        <v>140.06700000000001</v>
      </c>
      <c r="BR610">
        <v>0</v>
      </c>
      <c r="BS610">
        <v>0</v>
      </c>
      <c r="BT610">
        <v>0</v>
      </c>
      <c r="BU610">
        <v>0</v>
      </c>
      <c r="BV610">
        <v>0</v>
      </c>
      <c r="BW610">
        <v>1</v>
      </c>
      <c r="CV610">
        <v>0</v>
      </c>
      <c r="CW610">
        <v>0</v>
      </c>
      <c r="CX610">
        <f>ROUND(Y610*Source!I304,7)</f>
        <v>0</v>
      </c>
      <c r="CY610">
        <f>AA610</f>
        <v>121.39</v>
      </c>
      <c r="CZ610">
        <f>AE610</f>
        <v>155.63</v>
      </c>
      <c r="DA610">
        <f>AI610</f>
        <v>0.78</v>
      </c>
      <c r="DB610">
        <f t="shared" si="225"/>
        <v>140.07</v>
      </c>
      <c r="DC610">
        <f t="shared" si="226"/>
        <v>0</v>
      </c>
      <c r="DD610" t="s">
        <v>3</v>
      </c>
      <c r="DE610" t="s">
        <v>3</v>
      </c>
      <c r="DF610">
        <f>ROUND(ROUND(AE610*AI610,2)*CX610,2)</f>
        <v>0</v>
      </c>
      <c r="DG610">
        <f t="shared" si="231"/>
        <v>0</v>
      </c>
      <c r="DH610">
        <f t="shared" si="227"/>
        <v>0</v>
      </c>
      <c r="DI610">
        <f t="shared" si="228"/>
        <v>0</v>
      </c>
      <c r="DJ610">
        <f>DF610</f>
        <v>0</v>
      </c>
      <c r="DK610">
        <v>0</v>
      </c>
      <c r="DL610" t="s">
        <v>3</v>
      </c>
      <c r="DM610">
        <v>0</v>
      </c>
      <c r="DN610" t="s">
        <v>3</v>
      </c>
      <c r="DO610">
        <v>0</v>
      </c>
    </row>
    <row r="611" spans="1:119" x14ac:dyDescent="0.2">
      <c r="A611">
        <f>ROW(Source!A304)</f>
        <v>304</v>
      </c>
      <c r="B611">
        <v>85057682</v>
      </c>
      <c r="C611">
        <v>85061704</v>
      </c>
      <c r="D611">
        <v>83860653</v>
      </c>
      <c r="E611">
        <v>1</v>
      </c>
      <c r="F611">
        <v>1</v>
      </c>
      <c r="G611">
        <v>1</v>
      </c>
      <c r="H611">
        <v>3</v>
      </c>
      <c r="I611" t="s">
        <v>813</v>
      </c>
      <c r="J611" t="s">
        <v>814</v>
      </c>
      <c r="K611" t="s">
        <v>815</v>
      </c>
      <c r="L611">
        <v>1348</v>
      </c>
      <c r="N611">
        <v>1009</v>
      </c>
      <c r="O611" t="s">
        <v>94</v>
      </c>
      <c r="P611" t="s">
        <v>94</v>
      </c>
      <c r="Q611">
        <v>1000</v>
      </c>
      <c r="W611">
        <v>0</v>
      </c>
      <c r="X611">
        <v>-1417638397</v>
      </c>
      <c r="Y611">
        <f t="shared" si="224"/>
        <v>4.0000000000000001E-3</v>
      </c>
      <c r="AA611">
        <v>49995.77</v>
      </c>
      <c r="AB611">
        <v>0</v>
      </c>
      <c r="AC611">
        <v>0</v>
      </c>
      <c r="AD611">
        <v>0</v>
      </c>
      <c r="AE611">
        <v>49995.77</v>
      </c>
      <c r="AF611">
        <v>0</v>
      </c>
      <c r="AG611">
        <v>0</v>
      </c>
      <c r="AH611">
        <v>0</v>
      </c>
      <c r="AI611">
        <v>1</v>
      </c>
      <c r="AJ611">
        <v>1</v>
      </c>
      <c r="AK611">
        <v>1</v>
      </c>
      <c r="AL611">
        <v>1</v>
      </c>
      <c r="AM611">
        <v>-2</v>
      </c>
      <c r="AN611">
        <v>0</v>
      </c>
      <c r="AO611">
        <v>0</v>
      </c>
      <c r="AP611">
        <v>1</v>
      </c>
      <c r="AQ611">
        <v>1</v>
      </c>
      <c r="AR611">
        <v>0</v>
      </c>
      <c r="AS611" t="s">
        <v>3</v>
      </c>
      <c r="AT611">
        <v>4.0000000000000001E-3</v>
      </c>
      <c r="AU611" t="s">
        <v>3</v>
      </c>
      <c r="AV611">
        <v>0</v>
      </c>
      <c r="AW611">
        <v>2</v>
      </c>
      <c r="AX611">
        <v>85061720</v>
      </c>
      <c r="AY611">
        <v>1</v>
      </c>
      <c r="AZ611">
        <v>0</v>
      </c>
      <c r="BA611">
        <v>611</v>
      </c>
      <c r="BB611">
        <v>1</v>
      </c>
      <c r="BC611">
        <v>0</v>
      </c>
      <c r="BD611">
        <v>0</v>
      </c>
      <c r="BE611">
        <v>0</v>
      </c>
      <c r="BF611">
        <v>0</v>
      </c>
      <c r="BG611">
        <v>0</v>
      </c>
      <c r="BH611">
        <v>0</v>
      </c>
      <c r="BI611">
        <v>0</v>
      </c>
      <c r="BJ611">
        <v>199.98308</v>
      </c>
      <c r="BK611">
        <v>0</v>
      </c>
      <c r="BL611">
        <v>0</v>
      </c>
      <c r="BM611">
        <v>0</v>
      </c>
      <c r="BN611">
        <v>0</v>
      </c>
      <c r="BO611">
        <v>0</v>
      </c>
      <c r="BP611">
        <v>1</v>
      </c>
      <c r="BQ611">
        <v>199.98308</v>
      </c>
      <c r="BR611">
        <v>0</v>
      </c>
      <c r="BS611">
        <v>0</v>
      </c>
      <c r="BT611">
        <v>0</v>
      </c>
      <c r="BU611">
        <v>0</v>
      </c>
      <c r="BV611">
        <v>0</v>
      </c>
      <c r="BW611">
        <v>1</v>
      </c>
      <c r="CV611">
        <v>0</v>
      </c>
      <c r="CW611">
        <v>0</v>
      </c>
      <c r="CX611">
        <f>ROUND(Y611*Source!I304,7)</f>
        <v>0</v>
      </c>
      <c r="CY611">
        <f>AA611</f>
        <v>49995.77</v>
      </c>
      <c r="CZ611">
        <f>AE611</f>
        <v>49995.77</v>
      </c>
      <c r="DA611">
        <f>AI611</f>
        <v>1</v>
      </c>
      <c r="DB611">
        <f t="shared" si="225"/>
        <v>199.98</v>
      </c>
      <c r="DC611">
        <f t="shared" si="226"/>
        <v>0</v>
      </c>
      <c r="DD611" t="s">
        <v>3</v>
      </c>
      <c r="DE611" t="s">
        <v>3</v>
      </c>
      <c r="DF611">
        <f>ROUND(ROUND(AE611,2)*CX611,2)</f>
        <v>0</v>
      </c>
      <c r="DG611">
        <f t="shared" si="231"/>
        <v>0</v>
      </c>
      <c r="DH611">
        <f t="shared" si="227"/>
        <v>0</v>
      </c>
      <c r="DI611">
        <f t="shared" si="228"/>
        <v>0</v>
      </c>
      <c r="DJ611">
        <f>DF611</f>
        <v>0</v>
      </c>
      <c r="DK611">
        <v>1</v>
      </c>
      <c r="DL611" t="s">
        <v>3</v>
      </c>
      <c r="DM611">
        <v>0</v>
      </c>
      <c r="DN611" t="s">
        <v>3</v>
      </c>
      <c r="DO611">
        <v>0</v>
      </c>
    </row>
    <row r="612" spans="1:119" x14ac:dyDescent="0.2">
      <c r="A612">
        <f>ROW(Source!A304)</f>
        <v>304</v>
      </c>
      <c r="B612">
        <v>85057682</v>
      </c>
      <c r="C612">
        <v>85061704</v>
      </c>
      <c r="D612">
        <v>83870453</v>
      </c>
      <c r="E612">
        <v>1</v>
      </c>
      <c r="F612">
        <v>1</v>
      </c>
      <c r="G612">
        <v>1</v>
      </c>
      <c r="H612">
        <v>3</v>
      </c>
      <c r="I612" t="s">
        <v>810</v>
      </c>
      <c r="J612" t="s">
        <v>811</v>
      </c>
      <c r="K612" t="s">
        <v>812</v>
      </c>
      <c r="L612">
        <v>1346</v>
      </c>
      <c r="N612">
        <v>1009</v>
      </c>
      <c r="O612" t="s">
        <v>86</v>
      </c>
      <c r="P612" t="s">
        <v>86</v>
      </c>
      <c r="Q612">
        <v>1</v>
      </c>
      <c r="W612">
        <v>0</v>
      </c>
      <c r="X612">
        <v>72056734</v>
      </c>
      <c r="Y612">
        <f t="shared" si="224"/>
        <v>2.4</v>
      </c>
      <c r="AA612">
        <v>1139.45</v>
      </c>
      <c r="AB612">
        <v>0</v>
      </c>
      <c r="AC612">
        <v>0</v>
      </c>
      <c r="AD612">
        <v>0</v>
      </c>
      <c r="AE612">
        <v>911.56</v>
      </c>
      <c r="AF612">
        <v>0</v>
      </c>
      <c r="AG612">
        <v>0</v>
      </c>
      <c r="AH612">
        <v>0</v>
      </c>
      <c r="AI612">
        <v>1.25</v>
      </c>
      <c r="AJ612">
        <v>1</v>
      </c>
      <c r="AK612">
        <v>1</v>
      </c>
      <c r="AL612">
        <v>1</v>
      </c>
      <c r="AM612">
        <v>2</v>
      </c>
      <c r="AN612">
        <v>0</v>
      </c>
      <c r="AO612">
        <v>0</v>
      </c>
      <c r="AP612">
        <v>1</v>
      </c>
      <c r="AQ612">
        <v>1</v>
      </c>
      <c r="AR612">
        <v>0</v>
      </c>
      <c r="AS612" t="s">
        <v>3</v>
      </c>
      <c r="AT612">
        <v>2.4</v>
      </c>
      <c r="AU612" t="s">
        <v>3</v>
      </c>
      <c r="AV612">
        <v>0</v>
      </c>
      <c r="AW612">
        <v>2</v>
      </c>
      <c r="AX612">
        <v>85061721</v>
      </c>
      <c r="AY612">
        <v>1</v>
      </c>
      <c r="AZ612">
        <v>0</v>
      </c>
      <c r="BA612">
        <v>612</v>
      </c>
      <c r="BB612">
        <v>1</v>
      </c>
      <c r="BC612">
        <v>0</v>
      </c>
      <c r="BD612">
        <v>0</v>
      </c>
      <c r="BE612">
        <v>0</v>
      </c>
      <c r="BF612">
        <v>0</v>
      </c>
      <c r="BG612">
        <v>0</v>
      </c>
      <c r="BH612">
        <v>0</v>
      </c>
      <c r="BI612">
        <v>0</v>
      </c>
      <c r="BJ612">
        <v>2187.7439999999997</v>
      </c>
      <c r="BK612">
        <v>0</v>
      </c>
      <c r="BL612">
        <v>0</v>
      </c>
      <c r="BM612">
        <v>0</v>
      </c>
      <c r="BN612">
        <v>0</v>
      </c>
      <c r="BO612">
        <v>0</v>
      </c>
      <c r="BP612">
        <v>1</v>
      </c>
      <c r="BQ612">
        <v>2187.7439999999997</v>
      </c>
      <c r="BR612">
        <v>0</v>
      </c>
      <c r="BS612">
        <v>0</v>
      </c>
      <c r="BT612">
        <v>0</v>
      </c>
      <c r="BU612">
        <v>0</v>
      </c>
      <c r="BV612">
        <v>0</v>
      </c>
      <c r="BW612">
        <v>1</v>
      </c>
      <c r="CV612">
        <v>0</v>
      </c>
      <c r="CW612">
        <v>0</v>
      </c>
      <c r="CX612">
        <f>ROUND(Y612*Source!I304,7)</f>
        <v>0</v>
      </c>
      <c r="CY612">
        <f>AA612</f>
        <v>1139.45</v>
      </c>
      <c r="CZ612">
        <f>AE612</f>
        <v>911.56</v>
      </c>
      <c r="DA612">
        <f>AI612</f>
        <v>1.25</v>
      </c>
      <c r="DB612">
        <f t="shared" si="225"/>
        <v>2187.7399999999998</v>
      </c>
      <c r="DC612">
        <f t="shared" si="226"/>
        <v>0</v>
      </c>
      <c r="DD612" t="s">
        <v>3</v>
      </c>
      <c r="DE612" t="s">
        <v>3</v>
      </c>
      <c r="DF612">
        <f>ROUND(ROUND(AE612*AI612,2)*CX612,2)</f>
        <v>0</v>
      </c>
      <c r="DG612">
        <f t="shared" si="231"/>
        <v>0</v>
      </c>
      <c r="DH612">
        <f t="shared" si="227"/>
        <v>0</v>
      </c>
      <c r="DI612">
        <f t="shared" si="228"/>
        <v>0</v>
      </c>
      <c r="DJ612">
        <f>DF612</f>
        <v>0</v>
      </c>
      <c r="DK612">
        <v>0</v>
      </c>
      <c r="DL612" t="s">
        <v>3</v>
      </c>
      <c r="DM612">
        <v>0</v>
      </c>
      <c r="DN612" t="s">
        <v>3</v>
      </c>
      <c r="DO612">
        <v>0</v>
      </c>
    </row>
    <row r="613" spans="1:119" x14ac:dyDescent="0.2">
      <c r="A613">
        <f>ROW(Source!A304)</f>
        <v>304</v>
      </c>
      <c r="B613">
        <v>85057682</v>
      </c>
      <c r="C613">
        <v>85061704</v>
      </c>
      <c r="D613">
        <v>83783523</v>
      </c>
      <c r="E613">
        <v>117</v>
      </c>
      <c r="F613">
        <v>1</v>
      </c>
      <c r="G613">
        <v>1</v>
      </c>
      <c r="H613">
        <v>3</v>
      </c>
      <c r="I613" t="s">
        <v>150</v>
      </c>
      <c r="J613" t="s">
        <v>3</v>
      </c>
      <c r="K613" t="s">
        <v>151</v>
      </c>
      <c r="L613">
        <v>3277935</v>
      </c>
      <c r="N613">
        <v>1013</v>
      </c>
      <c r="O613" t="s">
        <v>152</v>
      </c>
      <c r="P613" t="s">
        <v>152</v>
      </c>
      <c r="Q613">
        <v>1</v>
      </c>
      <c r="W613">
        <v>0</v>
      </c>
      <c r="X613">
        <v>274903907</v>
      </c>
      <c r="Y613">
        <f t="shared" si="224"/>
        <v>2</v>
      </c>
      <c r="AA613">
        <v>0</v>
      </c>
      <c r="AB613">
        <v>0</v>
      </c>
      <c r="AC613">
        <v>0</v>
      </c>
      <c r="AD613">
        <v>0</v>
      </c>
      <c r="AE613">
        <v>0</v>
      </c>
      <c r="AF613">
        <v>0</v>
      </c>
      <c r="AG613">
        <v>0</v>
      </c>
      <c r="AH613">
        <v>0</v>
      </c>
      <c r="AI613">
        <v>1</v>
      </c>
      <c r="AJ613">
        <v>1</v>
      </c>
      <c r="AK613">
        <v>1</v>
      </c>
      <c r="AL613">
        <v>1</v>
      </c>
      <c r="AM613">
        <v>0</v>
      </c>
      <c r="AN613">
        <v>0</v>
      </c>
      <c r="AO613">
        <v>0</v>
      </c>
      <c r="AP613">
        <v>0</v>
      </c>
      <c r="AQ613">
        <v>0</v>
      </c>
      <c r="AR613">
        <v>0</v>
      </c>
      <c r="AS613" t="s">
        <v>3</v>
      </c>
      <c r="AT613">
        <v>2</v>
      </c>
      <c r="AU613" t="s">
        <v>3</v>
      </c>
      <c r="AV613">
        <v>0</v>
      </c>
      <c r="AW613">
        <v>2</v>
      </c>
      <c r="AX613">
        <v>85061722</v>
      </c>
      <c r="AY613">
        <v>1</v>
      </c>
      <c r="AZ613">
        <v>0</v>
      </c>
      <c r="BA613">
        <v>613</v>
      </c>
      <c r="BB613">
        <v>0</v>
      </c>
      <c r="BC613">
        <v>0</v>
      </c>
      <c r="BD613">
        <v>0</v>
      </c>
      <c r="BE613">
        <v>0</v>
      </c>
      <c r="BF613">
        <v>0</v>
      </c>
      <c r="BG613">
        <v>0</v>
      </c>
      <c r="BH613">
        <v>0</v>
      </c>
      <c r="BI613">
        <v>0</v>
      </c>
      <c r="BJ613">
        <v>0</v>
      </c>
      <c r="BK613">
        <v>0</v>
      </c>
      <c r="BL613">
        <v>0</v>
      </c>
      <c r="BM613">
        <v>0</v>
      </c>
      <c r="BN613">
        <v>0</v>
      </c>
      <c r="BO613">
        <v>0</v>
      </c>
      <c r="BP613">
        <v>0</v>
      </c>
      <c r="BQ613">
        <v>0</v>
      </c>
      <c r="BR613">
        <v>0</v>
      </c>
      <c r="BS613">
        <v>0</v>
      </c>
      <c r="BT613">
        <v>0</v>
      </c>
      <c r="BU613">
        <v>0</v>
      </c>
      <c r="BV613">
        <v>0</v>
      </c>
      <c r="BW613">
        <v>0</v>
      </c>
      <c r="CV613">
        <v>0</v>
      </c>
      <c r="CW613">
        <v>0</v>
      </c>
      <c r="CX613">
        <f>ROUND(Y613*Source!I304,7)</f>
        <v>0</v>
      </c>
      <c r="CY613">
        <f>AA613</f>
        <v>0</v>
      </c>
      <c r="CZ613">
        <f>AE613</f>
        <v>0</v>
      </c>
      <c r="DA613">
        <f>AI613</f>
        <v>1</v>
      </c>
      <c r="DB613">
        <f t="shared" si="225"/>
        <v>0</v>
      </c>
      <c r="DC613">
        <f t="shared" si="226"/>
        <v>0</v>
      </c>
      <c r="DD613" t="s">
        <v>3</v>
      </c>
      <c r="DE613" t="s">
        <v>3</v>
      </c>
      <c r="DF613">
        <f t="shared" ref="DF613:DF618" si="234">ROUND(ROUND(AE613,2)*CX613,2)</f>
        <v>0</v>
      </c>
      <c r="DG613">
        <f t="shared" si="231"/>
        <v>0</v>
      </c>
      <c r="DH613">
        <f t="shared" si="227"/>
        <v>0</v>
      </c>
      <c r="DI613">
        <f t="shared" si="228"/>
        <v>0</v>
      </c>
      <c r="DJ613">
        <f>DF613</f>
        <v>0</v>
      </c>
      <c r="DK613">
        <v>0</v>
      </c>
      <c r="DL613" t="s">
        <v>3</v>
      </c>
      <c r="DM613">
        <v>0</v>
      </c>
      <c r="DN613" t="s">
        <v>3</v>
      </c>
      <c r="DO613">
        <v>0</v>
      </c>
    </row>
    <row r="614" spans="1:119" x14ac:dyDescent="0.2">
      <c r="A614">
        <f>ROW(Source!A305)</f>
        <v>305</v>
      </c>
      <c r="B614">
        <v>85057623</v>
      </c>
      <c r="C614">
        <v>85061704</v>
      </c>
      <c r="D614">
        <v>83777513</v>
      </c>
      <c r="E614">
        <v>117</v>
      </c>
      <c r="F614">
        <v>1</v>
      </c>
      <c r="G614">
        <v>1</v>
      </c>
      <c r="H614">
        <v>1</v>
      </c>
      <c r="I614" t="s">
        <v>661</v>
      </c>
      <c r="J614" t="s">
        <v>3</v>
      </c>
      <c r="K614" t="s">
        <v>662</v>
      </c>
      <c r="L614">
        <v>1191</v>
      </c>
      <c r="N614">
        <v>1013</v>
      </c>
      <c r="O614" t="s">
        <v>593</v>
      </c>
      <c r="P614" t="s">
        <v>593</v>
      </c>
      <c r="Q614">
        <v>1</v>
      </c>
      <c r="W614">
        <v>0</v>
      </c>
      <c r="X614">
        <v>44848675</v>
      </c>
      <c r="Y614">
        <f t="shared" si="224"/>
        <v>18.5</v>
      </c>
      <c r="AA614">
        <v>0</v>
      </c>
      <c r="AB614">
        <v>0</v>
      </c>
      <c r="AC614">
        <v>0</v>
      </c>
      <c r="AD614">
        <v>793.61</v>
      </c>
      <c r="AE614">
        <v>0</v>
      </c>
      <c r="AF614">
        <v>0</v>
      </c>
      <c r="AG614">
        <v>0</v>
      </c>
      <c r="AH614">
        <v>793.61</v>
      </c>
      <c r="AI614">
        <v>1</v>
      </c>
      <c r="AJ614">
        <v>1</v>
      </c>
      <c r="AK614">
        <v>1</v>
      </c>
      <c r="AL614">
        <v>1</v>
      </c>
      <c r="AM614">
        <v>-2</v>
      </c>
      <c r="AN614">
        <v>0</v>
      </c>
      <c r="AO614">
        <v>0</v>
      </c>
      <c r="AP614">
        <v>1</v>
      </c>
      <c r="AQ614">
        <v>1</v>
      </c>
      <c r="AR614">
        <v>0</v>
      </c>
      <c r="AS614" t="s">
        <v>3</v>
      </c>
      <c r="AT614">
        <v>18.5</v>
      </c>
      <c r="AU614" t="s">
        <v>3</v>
      </c>
      <c r="AV614">
        <v>1</v>
      </c>
      <c r="AW614">
        <v>2</v>
      </c>
      <c r="AX614">
        <v>85061714</v>
      </c>
      <c r="AY614">
        <v>1</v>
      </c>
      <c r="AZ614">
        <v>0</v>
      </c>
      <c r="BA614">
        <v>614</v>
      </c>
      <c r="BB614">
        <v>1</v>
      </c>
      <c r="BC614">
        <v>0</v>
      </c>
      <c r="BD614">
        <v>0</v>
      </c>
      <c r="BE614">
        <v>0</v>
      </c>
      <c r="BF614">
        <v>0</v>
      </c>
      <c r="BG614">
        <v>0</v>
      </c>
      <c r="BH614">
        <v>0</v>
      </c>
      <c r="BI614">
        <v>0</v>
      </c>
      <c r="BJ614">
        <v>0</v>
      </c>
      <c r="BK614">
        <v>0</v>
      </c>
      <c r="BL614">
        <v>0</v>
      </c>
      <c r="BM614">
        <v>14681.785</v>
      </c>
      <c r="BN614">
        <v>18.5</v>
      </c>
      <c r="BO614">
        <v>0</v>
      </c>
      <c r="BP614">
        <v>1</v>
      </c>
      <c r="BQ614">
        <v>0</v>
      </c>
      <c r="BR614">
        <v>0</v>
      </c>
      <c r="BS614">
        <v>0</v>
      </c>
      <c r="BT614">
        <v>14681.785</v>
      </c>
      <c r="BU614">
        <v>18.5</v>
      </c>
      <c r="BV614">
        <v>0</v>
      </c>
      <c r="BW614">
        <v>1</v>
      </c>
      <c r="CU614">
        <f>ROUND(AT614*Source!I305*AH614*AL614,2)</f>
        <v>0</v>
      </c>
      <c r="CV614">
        <f>ROUND(Y614*Source!I305,7)</f>
        <v>0</v>
      </c>
      <c r="CW614">
        <v>0</v>
      </c>
      <c r="CX614">
        <f>ROUND(Y614*Source!I305,7)</f>
        <v>0</v>
      </c>
      <c r="CY614">
        <f>AD614</f>
        <v>793.61</v>
      </c>
      <c r="CZ614">
        <f>AH614</f>
        <v>793.61</v>
      </c>
      <c r="DA614">
        <f>AL614</f>
        <v>1</v>
      </c>
      <c r="DB614">
        <f t="shared" si="225"/>
        <v>14681.79</v>
      </c>
      <c r="DC614">
        <f t="shared" si="226"/>
        <v>0</v>
      </c>
      <c r="DD614" t="s">
        <v>3</v>
      </c>
      <c r="DE614" t="s">
        <v>3</v>
      </c>
      <c r="DF614">
        <f t="shared" si="234"/>
        <v>0</v>
      </c>
      <c r="DG614">
        <f t="shared" si="231"/>
        <v>0</v>
      </c>
      <c r="DH614">
        <f t="shared" si="227"/>
        <v>0</v>
      </c>
      <c r="DI614">
        <f t="shared" si="228"/>
        <v>0</v>
      </c>
      <c r="DJ614">
        <f>DI614</f>
        <v>0</v>
      </c>
      <c r="DK614">
        <v>1</v>
      </c>
      <c r="DL614" t="s">
        <v>3</v>
      </c>
      <c r="DM614">
        <v>0</v>
      </c>
      <c r="DN614" t="s">
        <v>3</v>
      </c>
      <c r="DO614">
        <v>0</v>
      </c>
    </row>
    <row r="615" spans="1:119" x14ac:dyDescent="0.2">
      <c r="A615">
        <f>ROW(Source!A305)</f>
        <v>305</v>
      </c>
      <c r="B615">
        <v>85057623</v>
      </c>
      <c r="C615">
        <v>85061704</v>
      </c>
      <c r="D615">
        <v>83777689</v>
      </c>
      <c r="E615">
        <v>117</v>
      </c>
      <c r="F615">
        <v>1</v>
      </c>
      <c r="G615">
        <v>1</v>
      </c>
      <c r="H615">
        <v>1</v>
      </c>
      <c r="I615" t="s">
        <v>601</v>
      </c>
      <c r="J615" t="s">
        <v>3</v>
      </c>
      <c r="K615" t="s">
        <v>602</v>
      </c>
      <c r="L615">
        <v>1191</v>
      </c>
      <c r="N615">
        <v>1013</v>
      </c>
      <c r="O615" t="s">
        <v>593</v>
      </c>
      <c r="P615" t="s">
        <v>593</v>
      </c>
      <c r="Q615">
        <v>1</v>
      </c>
      <c r="W615">
        <v>0</v>
      </c>
      <c r="X615">
        <v>-1417349443</v>
      </c>
      <c r="Y615">
        <f t="shared" si="224"/>
        <v>0.34</v>
      </c>
      <c r="AA615">
        <v>0</v>
      </c>
      <c r="AB615">
        <v>0</v>
      </c>
      <c r="AC615">
        <v>0</v>
      </c>
      <c r="AD615">
        <v>0</v>
      </c>
      <c r="AE615">
        <v>0</v>
      </c>
      <c r="AF615">
        <v>0</v>
      </c>
      <c r="AG615">
        <v>0</v>
      </c>
      <c r="AH615">
        <v>0</v>
      </c>
      <c r="AI615">
        <v>1</v>
      </c>
      <c r="AJ615">
        <v>1</v>
      </c>
      <c r="AK615">
        <v>1</v>
      </c>
      <c r="AL615">
        <v>1</v>
      </c>
      <c r="AM615">
        <v>-2</v>
      </c>
      <c r="AN615">
        <v>0</v>
      </c>
      <c r="AO615">
        <v>0</v>
      </c>
      <c r="AP615">
        <v>1</v>
      </c>
      <c r="AQ615">
        <v>1</v>
      </c>
      <c r="AR615">
        <v>0</v>
      </c>
      <c r="AS615" t="s">
        <v>3</v>
      </c>
      <c r="AT615">
        <v>0.34</v>
      </c>
      <c r="AU615" t="s">
        <v>3</v>
      </c>
      <c r="AV615">
        <v>2</v>
      </c>
      <c r="AW615">
        <v>2</v>
      </c>
      <c r="AX615">
        <v>85061715</v>
      </c>
      <c r="AY615">
        <v>1</v>
      </c>
      <c r="AZ615">
        <v>0</v>
      </c>
      <c r="BA615">
        <v>615</v>
      </c>
      <c r="BB615">
        <v>1</v>
      </c>
      <c r="BC615">
        <v>0</v>
      </c>
      <c r="BD615">
        <v>0</v>
      </c>
      <c r="BE615">
        <v>0</v>
      </c>
      <c r="BF615">
        <v>0</v>
      </c>
      <c r="BG615">
        <v>0</v>
      </c>
      <c r="BH615">
        <v>0</v>
      </c>
      <c r="BI615">
        <v>0</v>
      </c>
      <c r="BJ615">
        <v>0</v>
      </c>
      <c r="BK615">
        <v>0</v>
      </c>
      <c r="BL615">
        <v>0</v>
      </c>
      <c r="BM615">
        <v>0</v>
      </c>
      <c r="BN615">
        <v>0</v>
      </c>
      <c r="BO615">
        <v>0</v>
      </c>
      <c r="BP615">
        <v>0</v>
      </c>
      <c r="BQ615">
        <v>0</v>
      </c>
      <c r="BR615">
        <v>0</v>
      </c>
      <c r="BS615">
        <v>0</v>
      </c>
      <c r="BT615">
        <v>0</v>
      </c>
      <c r="BU615">
        <v>0</v>
      </c>
      <c r="BV615">
        <v>0</v>
      </c>
      <c r="BW615">
        <v>0</v>
      </c>
      <c r="CV615">
        <v>0</v>
      </c>
      <c r="CW615">
        <v>0</v>
      </c>
      <c r="CX615">
        <f>ROUND(Y615*Source!I305,7)</f>
        <v>0</v>
      </c>
      <c r="CY615">
        <f>AD615</f>
        <v>0</v>
      </c>
      <c r="CZ615">
        <f>AH615</f>
        <v>0</v>
      </c>
      <c r="DA615">
        <f>AL615</f>
        <v>1</v>
      </c>
      <c r="DB615">
        <f t="shared" si="225"/>
        <v>0</v>
      </c>
      <c r="DC615">
        <f t="shared" si="226"/>
        <v>0</v>
      </c>
      <c r="DD615" t="s">
        <v>3</v>
      </c>
      <c r="DE615" t="s">
        <v>3</v>
      </c>
      <c r="DF615">
        <f t="shared" si="234"/>
        <v>0</v>
      </c>
      <c r="DG615">
        <f t="shared" si="231"/>
        <v>0</v>
      </c>
      <c r="DH615">
        <f t="shared" si="227"/>
        <v>0</v>
      </c>
      <c r="DI615">
        <f t="shared" si="228"/>
        <v>0</v>
      </c>
      <c r="DJ615">
        <f>DI615</f>
        <v>0</v>
      </c>
      <c r="DK615">
        <v>0</v>
      </c>
      <c r="DL615" t="s">
        <v>3</v>
      </c>
      <c r="DM615">
        <v>0</v>
      </c>
      <c r="DN615" t="s">
        <v>3</v>
      </c>
      <c r="DO615">
        <v>0</v>
      </c>
    </row>
    <row r="616" spans="1:119" x14ac:dyDescent="0.2">
      <c r="A616">
        <f>ROW(Source!A305)</f>
        <v>305</v>
      </c>
      <c r="B616">
        <v>85057623</v>
      </c>
      <c r="C616">
        <v>85061704</v>
      </c>
      <c r="D616">
        <v>83784178</v>
      </c>
      <c r="E616">
        <v>1</v>
      </c>
      <c r="F616">
        <v>1</v>
      </c>
      <c r="G616">
        <v>1</v>
      </c>
      <c r="H616">
        <v>2</v>
      </c>
      <c r="I616" t="s">
        <v>621</v>
      </c>
      <c r="J616" t="s">
        <v>622</v>
      </c>
      <c r="K616" t="s">
        <v>623</v>
      </c>
      <c r="L616">
        <v>1368</v>
      </c>
      <c r="N616">
        <v>1011</v>
      </c>
      <c r="O616" t="s">
        <v>606</v>
      </c>
      <c r="P616" t="s">
        <v>606</v>
      </c>
      <c r="Q616">
        <v>1</v>
      </c>
      <c r="W616">
        <v>0</v>
      </c>
      <c r="X616">
        <v>639918019</v>
      </c>
      <c r="Y616">
        <f t="shared" si="224"/>
        <v>0.17</v>
      </c>
      <c r="AA616">
        <v>0</v>
      </c>
      <c r="AB616">
        <v>1626.29</v>
      </c>
      <c r="AC616">
        <v>1090.46</v>
      </c>
      <c r="AD616">
        <v>0</v>
      </c>
      <c r="AE616">
        <v>0</v>
      </c>
      <c r="AF616">
        <v>1626.29</v>
      </c>
      <c r="AG616">
        <v>1090.46</v>
      </c>
      <c r="AH616">
        <v>0</v>
      </c>
      <c r="AI616">
        <v>1</v>
      </c>
      <c r="AJ616">
        <v>1</v>
      </c>
      <c r="AK616">
        <v>1</v>
      </c>
      <c r="AL616">
        <v>1</v>
      </c>
      <c r="AM616">
        <v>-2</v>
      </c>
      <c r="AN616">
        <v>0</v>
      </c>
      <c r="AO616">
        <v>0</v>
      </c>
      <c r="AP616">
        <v>1</v>
      </c>
      <c r="AQ616">
        <v>1</v>
      </c>
      <c r="AR616">
        <v>0</v>
      </c>
      <c r="AS616" t="s">
        <v>3</v>
      </c>
      <c r="AT616">
        <v>0.17</v>
      </c>
      <c r="AU616" t="s">
        <v>3</v>
      </c>
      <c r="AV616">
        <v>1</v>
      </c>
      <c r="AW616">
        <v>2</v>
      </c>
      <c r="AX616">
        <v>85061716</v>
      </c>
      <c r="AY616">
        <v>1</v>
      </c>
      <c r="AZ616">
        <v>0</v>
      </c>
      <c r="BA616">
        <v>616</v>
      </c>
      <c r="BB616">
        <v>1</v>
      </c>
      <c r="BC616">
        <v>0</v>
      </c>
      <c r="BD616">
        <v>0</v>
      </c>
      <c r="BE616">
        <v>0</v>
      </c>
      <c r="BF616">
        <v>0</v>
      </c>
      <c r="BG616">
        <v>0</v>
      </c>
      <c r="BH616">
        <v>0</v>
      </c>
      <c r="BI616">
        <v>0</v>
      </c>
      <c r="BJ616">
        <v>0</v>
      </c>
      <c r="BK616">
        <v>276.46930000000003</v>
      </c>
      <c r="BL616">
        <v>185.37820000000002</v>
      </c>
      <c r="BM616">
        <v>0</v>
      </c>
      <c r="BN616">
        <v>0</v>
      </c>
      <c r="BO616">
        <v>0.17</v>
      </c>
      <c r="BP616">
        <v>1</v>
      </c>
      <c r="BQ616">
        <v>0</v>
      </c>
      <c r="BR616">
        <v>276.46930000000003</v>
      </c>
      <c r="BS616">
        <v>185.37820000000002</v>
      </c>
      <c r="BT616">
        <v>0</v>
      </c>
      <c r="BU616">
        <v>0</v>
      </c>
      <c r="BV616">
        <v>0.17</v>
      </c>
      <c r="BW616">
        <v>1</v>
      </c>
      <c r="CV616">
        <v>0</v>
      </c>
      <c r="CW616">
        <f>ROUND(Y616*Source!I305*DO616,7)</f>
        <v>0</v>
      </c>
      <c r="CX616">
        <f>ROUND(Y616*Source!I305,7)</f>
        <v>0</v>
      </c>
      <c r="CY616">
        <f>AB616</f>
        <v>1626.29</v>
      </c>
      <c r="CZ616">
        <f>AF616</f>
        <v>1626.29</v>
      </c>
      <c r="DA616">
        <f>AJ616</f>
        <v>1</v>
      </c>
      <c r="DB616">
        <f t="shared" si="225"/>
        <v>276.47000000000003</v>
      </c>
      <c r="DC616">
        <f t="shared" si="226"/>
        <v>185.38</v>
      </c>
      <c r="DD616" t="s">
        <v>3</v>
      </c>
      <c r="DE616" t="s">
        <v>3</v>
      </c>
      <c r="DF616">
        <f t="shared" si="234"/>
        <v>0</v>
      </c>
      <c r="DG616">
        <f t="shared" si="231"/>
        <v>0</v>
      </c>
      <c r="DH616">
        <f t="shared" si="227"/>
        <v>0</v>
      </c>
      <c r="DI616">
        <f t="shared" si="228"/>
        <v>0</v>
      </c>
      <c r="DJ616">
        <f>DG616+DH616</f>
        <v>0</v>
      </c>
      <c r="DK616">
        <v>1</v>
      </c>
      <c r="DL616" t="s">
        <v>607</v>
      </c>
      <c r="DM616">
        <v>6</v>
      </c>
      <c r="DN616" t="s">
        <v>593</v>
      </c>
      <c r="DO616">
        <v>1</v>
      </c>
    </row>
    <row r="617" spans="1:119" x14ac:dyDescent="0.2">
      <c r="A617">
        <f>ROW(Source!A305)</f>
        <v>305</v>
      </c>
      <c r="B617">
        <v>85057623</v>
      </c>
      <c r="C617">
        <v>85061704</v>
      </c>
      <c r="D617">
        <v>83785072</v>
      </c>
      <c r="E617">
        <v>1</v>
      </c>
      <c r="F617">
        <v>1</v>
      </c>
      <c r="G617">
        <v>1</v>
      </c>
      <c r="H617">
        <v>2</v>
      </c>
      <c r="I617" t="s">
        <v>634</v>
      </c>
      <c r="J617" t="s">
        <v>635</v>
      </c>
      <c r="K617" t="s">
        <v>636</v>
      </c>
      <c r="L617">
        <v>1368</v>
      </c>
      <c r="N617">
        <v>1011</v>
      </c>
      <c r="O617" t="s">
        <v>606</v>
      </c>
      <c r="P617" t="s">
        <v>606</v>
      </c>
      <c r="Q617">
        <v>1</v>
      </c>
      <c r="W617">
        <v>0</v>
      </c>
      <c r="X617">
        <v>-849950259</v>
      </c>
      <c r="Y617">
        <f t="shared" si="224"/>
        <v>0.17</v>
      </c>
      <c r="AA617">
        <v>0</v>
      </c>
      <c r="AB617">
        <v>641.70000000000005</v>
      </c>
      <c r="AC617">
        <v>811.79</v>
      </c>
      <c r="AD617">
        <v>0</v>
      </c>
      <c r="AE617">
        <v>0</v>
      </c>
      <c r="AF617">
        <v>641.70000000000005</v>
      </c>
      <c r="AG617">
        <v>811.79</v>
      </c>
      <c r="AH617">
        <v>0</v>
      </c>
      <c r="AI617">
        <v>1</v>
      </c>
      <c r="AJ617">
        <v>1</v>
      </c>
      <c r="AK617">
        <v>1</v>
      </c>
      <c r="AL617">
        <v>1</v>
      </c>
      <c r="AM617">
        <v>-2</v>
      </c>
      <c r="AN617">
        <v>0</v>
      </c>
      <c r="AO617">
        <v>0</v>
      </c>
      <c r="AP617">
        <v>1</v>
      </c>
      <c r="AQ617">
        <v>1</v>
      </c>
      <c r="AR617">
        <v>0</v>
      </c>
      <c r="AS617" t="s">
        <v>3</v>
      </c>
      <c r="AT617">
        <v>0.17</v>
      </c>
      <c r="AU617" t="s">
        <v>3</v>
      </c>
      <c r="AV617">
        <v>1</v>
      </c>
      <c r="AW617">
        <v>2</v>
      </c>
      <c r="AX617">
        <v>85061717</v>
      </c>
      <c r="AY617">
        <v>1</v>
      </c>
      <c r="AZ617">
        <v>0</v>
      </c>
      <c r="BA617">
        <v>617</v>
      </c>
      <c r="BB617">
        <v>1</v>
      </c>
      <c r="BC617">
        <v>0</v>
      </c>
      <c r="BD617">
        <v>0</v>
      </c>
      <c r="BE617">
        <v>0</v>
      </c>
      <c r="BF617">
        <v>0</v>
      </c>
      <c r="BG617">
        <v>0</v>
      </c>
      <c r="BH617">
        <v>0</v>
      </c>
      <c r="BI617">
        <v>0</v>
      </c>
      <c r="BJ617">
        <v>0</v>
      </c>
      <c r="BK617">
        <v>109.08900000000001</v>
      </c>
      <c r="BL617">
        <v>138.0043</v>
      </c>
      <c r="BM617">
        <v>0</v>
      </c>
      <c r="BN617">
        <v>0</v>
      </c>
      <c r="BO617">
        <v>0.17</v>
      </c>
      <c r="BP617">
        <v>1</v>
      </c>
      <c r="BQ617">
        <v>0</v>
      </c>
      <c r="BR617">
        <v>109.08900000000001</v>
      </c>
      <c r="BS617">
        <v>138.0043</v>
      </c>
      <c r="BT617">
        <v>0</v>
      </c>
      <c r="BU617">
        <v>0</v>
      </c>
      <c r="BV617">
        <v>0.17</v>
      </c>
      <c r="BW617">
        <v>1</v>
      </c>
      <c r="CV617">
        <v>0</v>
      </c>
      <c r="CW617">
        <f>ROUND(Y617*Source!I305*DO617,7)</f>
        <v>0</v>
      </c>
      <c r="CX617">
        <f>ROUND(Y617*Source!I305,7)</f>
        <v>0</v>
      </c>
      <c r="CY617">
        <f>AB617</f>
        <v>641.70000000000005</v>
      </c>
      <c r="CZ617">
        <f>AF617</f>
        <v>641.70000000000005</v>
      </c>
      <c r="DA617">
        <f>AJ617</f>
        <v>1</v>
      </c>
      <c r="DB617">
        <f t="shared" si="225"/>
        <v>109.09</v>
      </c>
      <c r="DC617">
        <f t="shared" si="226"/>
        <v>138</v>
      </c>
      <c r="DD617" t="s">
        <v>3</v>
      </c>
      <c r="DE617" t="s">
        <v>3</v>
      </c>
      <c r="DF617">
        <f t="shared" si="234"/>
        <v>0</v>
      </c>
      <c r="DG617">
        <f t="shared" si="231"/>
        <v>0</v>
      </c>
      <c r="DH617">
        <f t="shared" si="227"/>
        <v>0</v>
      </c>
      <c r="DI617">
        <f t="shared" si="228"/>
        <v>0</v>
      </c>
      <c r="DJ617">
        <f>DG617+DH617</f>
        <v>0</v>
      </c>
      <c r="DK617">
        <v>1</v>
      </c>
      <c r="DL617" t="s">
        <v>630</v>
      </c>
      <c r="DM617">
        <v>4</v>
      </c>
      <c r="DN617" t="s">
        <v>593</v>
      </c>
      <c r="DO617">
        <v>1</v>
      </c>
    </row>
    <row r="618" spans="1:119" x14ac:dyDescent="0.2">
      <c r="A618">
        <f>ROW(Source!A305)</f>
        <v>305</v>
      </c>
      <c r="B618">
        <v>85057623</v>
      </c>
      <c r="C618">
        <v>85061704</v>
      </c>
      <c r="D618">
        <v>83785268</v>
      </c>
      <c r="E618">
        <v>1</v>
      </c>
      <c r="F618">
        <v>1</v>
      </c>
      <c r="G618">
        <v>1</v>
      </c>
      <c r="H618">
        <v>2</v>
      </c>
      <c r="I618" t="s">
        <v>663</v>
      </c>
      <c r="J618" t="s">
        <v>664</v>
      </c>
      <c r="K618" t="s">
        <v>665</v>
      </c>
      <c r="L618">
        <v>1368</v>
      </c>
      <c r="N618">
        <v>1011</v>
      </c>
      <c r="O618" t="s">
        <v>606</v>
      </c>
      <c r="P618" t="s">
        <v>606</v>
      </c>
      <c r="Q618">
        <v>1</v>
      </c>
      <c r="W618">
        <v>0</v>
      </c>
      <c r="X618">
        <v>303316554</v>
      </c>
      <c r="Y618">
        <f t="shared" si="224"/>
        <v>2.9</v>
      </c>
      <c r="AA618">
        <v>0</v>
      </c>
      <c r="AB618">
        <v>34.61</v>
      </c>
      <c r="AC618">
        <v>0</v>
      </c>
      <c r="AD618">
        <v>0</v>
      </c>
      <c r="AE618">
        <v>0</v>
      </c>
      <c r="AF618">
        <v>34.61</v>
      </c>
      <c r="AG618">
        <v>0</v>
      </c>
      <c r="AH618">
        <v>0</v>
      </c>
      <c r="AI618">
        <v>1</v>
      </c>
      <c r="AJ618">
        <v>1</v>
      </c>
      <c r="AK618">
        <v>1</v>
      </c>
      <c r="AL618">
        <v>1</v>
      </c>
      <c r="AM618">
        <v>-2</v>
      </c>
      <c r="AN618">
        <v>0</v>
      </c>
      <c r="AO618">
        <v>0</v>
      </c>
      <c r="AP618">
        <v>1</v>
      </c>
      <c r="AQ618">
        <v>1</v>
      </c>
      <c r="AR618">
        <v>0</v>
      </c>
      <c r="AS618" t="s">
        <v>3</v>
      </c>
      <c r="AT618">
        <v>2.9</v>
      </c>
      <c r="AU618" t="s">
        <v>3</v>
      </c>
      <c r="AV618">
        <v>1</v>
      </c>
      <c r="AW618">
        <v>2</v>
      </c>
      <c r="AX618">
        <v>85061718</v>
      </c>
      <c r="AY618">
        <v>1</v>
      </c>
      <c r="AZ618">
        <v>0</v>
      </c>
      <c r="BA618">
        <v>618</v>
      </c>
      <c r="BB618">
        <v>1</v>
      </c>
      <c r="BC618">
        <v>0</v>
      </c>
      <c r="BD618">
        <v>0</v>
      </c>
      <c r="BE618">
        <v>0</v>
      </c>
      <c r="BF618">
        <v>0</v>
      </c>
      <c r="BG618">
        <v>0</v>
      </c>
      <c r="BH618">
        <v>0</v>
      </c>
      <c r="BI618">
        <v>0</v>
      </c>
      <c r="BJ618">
        <v>0</v>
      </c>
      <c r="BK618">
        <v>100.369</v>
      </c>
      <c r="BL618">
        <v>0</v>
      </c>
      <c r="BM618">
        <v>0</v>
      </c>
      <c r="BN618">
        <v>0</v>
      </c>
      <c r="BO618">
        <v>0</v>
      </c>
      <c r="BP618">
        <v>1</v>
      </c>
      <c r="BQ618">
        <v>0</v>
      </c>
      <c r="BR618">
        <v>100.369</v>
      </c>
      <c r="BS618">
        <v>0</v>
      </c>
      <c r="BT618">
        <v>0</v>
      </c>
      <c r="BU618">
        <v>0</v>
      </c>
      <c r="BV618">
        <v>0</v>
      </c>
      <c r="BW618">
        <v>1</v>
      </c>
      <c r="CV618">
        <v>0</v>
      </c>
      <c r="CW618">
        <f>ROUND(Y618*Source!I305*DO618,7)</f>
        <v>0</v>
      </c>
      <c r="CX618">
        <f>ROUND(Y618*Source!I305,7)</f>
        <v>0</v>
      </c>
      <c r="CY618">
        <f>AB618</f>
        <v>34.61</v>
      </c>
      <c r="CZ618">
        <f>AF618</f>
        <v>34.61</v>
      </c>
      <c r="DA618">
        <f>AJ618</f>
        <v>1</v>
      </c>
      <c r="DB618">
        <f t="shared" si="225"/>
        <v>100.37</v>
      </c>
      <c r="DC618">
        <f t="shared" si="226"/>
        <v>0</v>
      </c>
      <c r="DD618" t="s">
        <v>3</v>
      </c>
      <c r="DE618" t="s">
        <v>3</v>
      </c>
      <c r="DF618">
        <f t="shared" si="234"/>
        <v>0</v>
      </c>
      <c r="DG618">
        <f t="shared" si="231"/>
        <v>0</v>
      </c>
      <c r="DH618">
        <f t="shared" si="227"/>
        <v>0</v>
      </c>
      <c r="DI618">
        <f t="shared" si="228"/>
        <v>0</v>
      </c>
      <c r="DJ618">
        <f>DG618+DH618</f>
        <v>0</v>
      </c>
      <c r="DK618">
        <v>1</v>
      </c>
      <c r="DL618" t="s">
        <v>3</v>
      </c>
      <c r="DM618">
        <v>0</v>
      </c>
      <c r="DN618" t="s">
        <v>3</v>
      </c>
      <c r="DO618">
        <v>0</v>
      </c>
    </row>
    <row r="619" spans="1:119" x14ac:dyDescent="0.2">
      <c r="A619">
        <f>ROW(Source!A305)</f>
        <v>305</v>
      </c>
      <c r="B619">
        <v>85057623</v>
      </c>
      <c r="C619">
        <v>85061704</v>
      </c>
      <c r="D619">
        <v>83852582</v>
      </c>
      <c r="E619">
        <v>1</v>
      </c>
      <c r="F619">
        <v>1</v>
      </c>
      <c r="G619">
        <v>1</v>
      </c>
      <c r="H619">
        <v>3</v>
      </c>
      <c r="I619" t="s">
        <v>670</v>
      </c>
      <c r="J619" t="s">
        <v>671</v>
      </c>
      <c r="K619" t="s">
        <v>672</v>
      </c>
      <c r="L619">
        <v>1346</v>
      </c>
      <c r="N619">
        <v>1009</v>
      </c>
      <c r="O619" t="s">
        <v>86</v>
      </c>
      <c r="P619" t="s">
        <v>86</v>
      </c>
      <c r="Q619">
        <v>1</v>
      </c>
      <c r="W619">
        <v>0</v>
      </c>
      <c r="X619">
        <v>-163259778</v>
      </c>
      <c r="Y619">
        <f t="shared" si="224"/>
        <v>0.9</v>
      </c>
      <c r="AA619">
        <v>121.39</v>
      </c>
      <c r="AB619">
        <v>0</v>
      </c>
      <c r="AC619">
        <v>0</v>
      </c>
      <c r="AD619">
        <v>0</v>
      </c>
      <c r="AE619">
        <v>155.63</v>
      </c>
      <c r="AF619">
        <v>0</v>
      </c>
      <c r="AG619">
        <v>0</v>
      </c>
      <c r="AH619">
        <v>0</v>
      </c>
      <c r="AI619">
        <v>0.78</v>
      </c>
      <c r="AJ619">
        <v>1</v>
      </c>
      <c r="AK619">
        <v>1</v>
      </c>
      <c r="AL619">
        <v>1</v>
      </c>
      <c r="AM619">
        <v>2</v>
      </c>
      <c r="AN619">
        <v>0</v>
      </c>
      <c r="AO619">
        <v>0</v>
      </c>
      <c r="AP619">
        <v>1</v>
      </c>
      <c r="AQ619">
        <v>1</v>
      </c>
      <c r="AR619">
        <v>0</v>
      </c>
      <c r="AS619" t="s">
        <v>3</v>
      </c>
      <c r="AT619">
        <v>0.9</v>
      </c>
      <c r="AU619" t="s">
        <v>3</v>
      </c>
      <c r="AV619">
        <v>0</v>
      </c>
      <c r="AW619">
        <v>2</v>
      </c>
      <c r="AX619">
        <v>85061719</v>
      </c>
      <c r="AY619">
        <v>1</v>
      </c>
      <c r="AZ619">
        <v>0</v>
      </c>
      <c r="BA619">
        <v>619</v>
      </c>
      <c r="BB619">
        <v>1</v>
      </c>
      <c r="BC619">
        <v>0</v>
      </c>
      <c r="BD619">
        <v>0</v>
      </c>
      <c r="BE619">
        <v>0</v>
      </c>
      <c r="BF619">
        <v>0</v>
      </c>
      <c r="BG619">
        <v>0</v>
      </c>
      <c r="BH619">
        <v>0</v>
      </c>
      <c r="BI619">
        <v>0</v>
      </c>
      <c r="BJ619">
        <v>140.06700000000001</v>
      </c>
      <c r="BK619">
        <v>0</v>
      </c>
      <c r="BL619">
        <v>0</v>
      </c>
      <c r="BM619">
        <v>0</v>
      </c>
      <c r="BN619">
        <v>0</v>
      </c>
      <c r="BO619">
        <v>0</v>
      </c>
      <c r="BP619">
        <v>1</v>
      </c>
      <c r="BQ619">
        <v>140.06700000000001</v>
      </c>
      <c r="BR619">
        <v>0</v>
      </c>
      <c r="BS619">
        <v>0</v>
      </c>
      <c r="BT619">
        <v>0</v>
      </c>
      <c r="BU619">
        <v>0</v>
      </c>
      <c r="BV619">
        <v>0</v>
      </c>
      <c r="BW619">
        <v>1</v>
      </c>
      <c r="CV619">
        <v>0</v>
      </c>
      <c r="CW619">
        <v>0</v>
      </c>
      <c r="CX619">
        <f>ROUND(Y619*Source!I305,7)</f>
        <v>0</v>
      </c>
      <c r="CY619">
        <f>AA619</f>
        <v>121.39</v>
      </c>
      <c r="CZ619">
        <f>AE619</f>
        <v>155.63</v>
      </c>
      <c r="DA619">
        <f>AI619</f>
        <v>0.78</v>
      </c>
      <c r="DB619">
        <f t="shared" si="225"/>
        <v>140.07</v>
      </c>
      <c r="DC619">
        <f t="shared" si="226"/>
        <v>0</v>
      </c>
      <c r="DD619" t="s">
        <v>3</v>
      </c>
      <c r="DE619" t="s">
        <v>3</v>
      </c>
      <c r="DF619">
        <f>ROUND(ROUND(AE619*AI619,2)*CX619,2)</f>
        <v>0</v>
      </c>
      <c r="DG619">
        <f t="shared" si="231"/>
        <v>0</v>
      </c>
      <c r="DH619">
        <f t="shared" si="227"/>
        <v>0</v>
      </c>
      <c r="DI619">
        <f t="shared" si="228"/>
        <v>0</v>
      </c>
      <c r="DJ619">
        <f>DF619</f>
        <v>0</v>
      </c>
      <c r="DK619">
        <v>0</v>
      </c>
      <c r="DL619" t="s">
        <v>3</v>
      </c>
      <c r="DM619">
        <v>0</v>
      </c>
      <c r="DN619" t="s">
        <v>3</v>
      </c>
      <c r="DO619">
        <v>0</v>
      </c>
    </row>
    <row r="620" spans="1:119" x14ac:dyDescent="0.2">
      <c r="A620">
        <f>ROW(Source!A305)</f>
        <v>305</v>
      </c>
      <c r="B620">
        <v>85057623</v>
      </c>
      <c r="C620">
        <v>85061704</v>
      </c>
      <c r="D620">
        <v>83860653</v>
      </c>
      <c r="E620">
        <v>1</v>
      </c>
      <c r="F620">
        <v>1</v>
      </c>
      <c r="G620">
        <v>1</v>
      </c>
      <c r="H620">
        <v>3</v>
      </c>
      <c r="I620" t="s">
        <v>813</v>
      </c>
      <c r="J620" t="s">
        <v>814</v>
      </c>
      <c r="K620" t="s">
        <v>815</v>
      </c>
      <c r="L620">
        <v>1348</v>
      </c>
      <c r="N620">
        <v>1009</v>
      </c>
      <c r="O620" t="s">
        <v>94</v>
      </c>
      <c r="P620" t="s">
        <v>94</v>
      </c>
      <c r="Q620">
        <v>1000</v>
      </c>
      <c r="W620">
        <v>0</v>
      </c>
      <c r="X620">
        <v>-1417638397</v>
      </c>
      <c r="Y620">
        <f t="shared" si="224"/>
        <v>4.0000000000000001E-3</v>
      </c>
      <c r="AA620">
        <v>49995.77</v>
      </c>
      <c r="AB620">
        <v>0</v>
      </c>
      <c r="AC620">
        <v>0</v>
      </c>
      <c r="AD620">
        <v>0</v>
      </c>
      <c r="AE620">
        <v>49995.77</v>
      </c>
      <c r="AF620">
        <v>0</v>
      </c>
      <c r="AG620">
        <v>0</v>
      </c>
      <c r="AH620">
        <v>0</v>
      </c>
      <c r="AI620">
        <v>1</v>
      </c>
      <c r="AJ620">
        <v>1</v>
      </c>
      <c r="AK620">
        <v>1</v>
      </c>
      <c r="AL620">
        <v>1</v>
      </c>
      <c r="AM620">
        <v>-2</v>
      </c>
      <c r="AN620">
        <v>0</v>
      </c>
      <c r="AO620">
        <v>0</v>
      </c>
      <c r="AP620">
        <v>1</v>
      </c>
      <c r="AQ620">
        <v>1</v>
      </c>
      <c r="AR620">
        <v>0</v>
      </c>
      <c r="AS620" t="s">
        <v>3</v>
      </c>
      <c r="AT620">
        <v>4.0000000000000001E-3</v>
      </c>
      <c r="AU620" t="s">
        <v>3</v>
      </c>
      <c r="AV620">
        <v>0</v>
      </c>
      <c r="AW620">
        <v>2</v>
      </c>
      <c r="AX620">
        <v>85061720</v>
      </c>
      <c r="AY620">
        <v>1</v>
      </c>
      <c r="AZ620">
        <v>0</v>
      </c>
      <c r="BA620">
        <v>620</v>
      </c>
      <c r="BB620">
        <v>1</v>
      </c>
      <c r="BC620">
        <v>0</v>
      </c>
      <c r="BD620">
        <v>0</v>
      </c>
      <c r="BE620">
        <v>0</v>
      </c>
      <c r="BF620">
        <v>0</v>
      </c>
      <c r="BG620">
        <v>0</v>
      </c>
      <c r="BH620">
        <v>0</v>
      </c>
      <c r="BI620">
        <v>0</v>
      </c>
      <c r="BJ620">
        <v>199.98308</v>
      </c>
      <c r="BK620">
        <v>0</v>
      </c>
      <c r="BL620">
        <v>0</v>
      </c>
      <c r="BM620">
        <v>0</v>
      </c>
      <c r="BN620">
        <v>0</v>
      </c>
      <c r="BO620">
        <v>0</v>
      </c>
      <c r="BP620">
        <v>1</v>
      </c>
      <c r="BQ620">
        <v>199.98308</v>
      </c>
      <c r="BR620">
        <v>0</v>
      </c>
      <c r="BS620">
        <v>0</v>
      </c>
      <c r="BT620">
        <v>0</v>
      </c>
      <c r="BU620">
        <v>0</v>
      </c>
      <c r="BV620">
        <v>0</v>
      </c>
      <c r="BW620">
        <v>1</v>
      </c>
      <c r="CV620">
        <v>0</v>
      </c>
      <c r="CW620">
        <v>0</v>
      </c>
      <c r="CX620">
        <f>ROUND(Y620*Source!I305,7)</f>
        <v>0</v>
      </c>
      <c r="CY620">
        <f>AA620</f>
        <v>49995.77</v>
      </c>
      <c r="CZ620">
        <f>AE620</f>
        <v>49995.77</v>
      </c>
      <c r="DA620">
        <f>AI620</f>
        <v>1</v>
      </c>
      <c r="DB620">
        <f t="shared" si="225"/>
        <v>199.98</v>
      </c>
      <c r="DC620">
        <f t="shared" si="226"/>
        <v>0</v>
      </c>
      <c r="DD620" t="s">
        <v>3</v>
      </c>
      <c r="DE620" t="s">
        <v>3</v>
      </c>
      <c r="DF620">
        <f>ROUND(ROUND(AE620,2)*CX620,2)</f>
        <v>0</v>
      </c>
      <c r="DG620">
        <f t="shared" si="231"/>
        <v>0</v>
      </c>
      <c r="DH620">
        <f t="shared" si="227"/>
        <v>0</v>
      </c>
      <c r="DI620">
        <f t="shared" si="228"/>
        <v>0</v>
      </c>
      <c r="DJ620">
        <f>DF620</f>
        <v>0</v>
      </c>
      <c r="DK620">
        <v>1</v>
      </c>
      <c r="DL620" t="s">
        <v>3</v>
      </c>
      <c r="DM620">
        <v>0</v>
      </c>
      <c r="DN620" t="s">
        <v>3</v>
      </c>
      <c r="DO620">
        <v>0</v>
      </c>
    </row>
    <row r="621" spans="1:119" x14ac:dyDescent="0.2">
      <c r="A621">
        <f>ROW(Source!A305)</f>
        <v>305</v>
      </c>
      <c r="B621">
        <v>85057623</v>
      </c>
      <c r="C621">
        <v>85061704</v>
      </c>
      <c r="D621">
        <v>83870453</v>
      </c>
      <c r="E621">
        <v>1</v>
      </c>
      <c r="F621">
        <v>1</v>
      </c>
      <c r="G621">
        <v>1</v>
      </c>
      <c r="H621">
        <v>3</v>
      </c>
      <c r="I621" t="s">
        <v>810</v>
      </c>
      <c r="J621" t="s">
        <v>811</v>
      </c>
      <c r="K621" t="s">
        <v>812</v>
      </c>
      <c r="L621">
        <v>1346</v>
      </c>
      <c r="N621">
        <v>1009</v>
      </c>
      <c r="O621" t="s">
        <v>86</v>
      </c>
      <c r="P621" t="s">
        <v>86</v>
      </c>
      <c r="Q621">
        <v>1</v>
      </c>
      <c r="W621">
        <v>0</v>
      </c>
      <c r="X621">
        <v>72056734</v>
      </c>
      <c r="Y621">
        <f t="shared" si="224"/>
        <v>2.4</v>
      </c>
      <c r="AA621">
        <v>1139.45</v>
      </c>
      <c r="AB621">
        <v>0</v>
      </c>
      <c r="AC621">
        <v>0</v>
      </c>
      <c r="AD621">
        <v>0</v>
      </c>
      <c r="AE621">
        <v>911.56</v>
      </c>
      <c r="AF621">
        <v>0</v>
      </c>
      <c r="AG621">
        <v>0</v>
      </c>
      <c r="AH621">
        <v>0</v>
      </c>
      <c r="AI621">
        <v>1.25</v>
      </c>
      <c r="AJ621">
        <v>1</v>
      </c>
      <c r="AK621">
        <v>1</v>
      </c>
      <c r="AL621">
        <v>1</v>
      </c>
      <c r="AM621">
        <v>2</v>
      </c>
      <c r="AN621">
        <v>0</v>
      </c>
      <c r="AO621">
        <v>0</v>
      </c>
      <c r="AP621">
        <v>1</v>
      </c>
      <c r="AQ621">
        <v>1</v>
      </c>
      <c r="AR621">
        <v>0</v>
      </c>
      <c r="AS621" t="s">
        <v>3</v>
      </c>
      <c r="AT621">
        <v>2.4</v>
      </c>
      <c r="AU621" t="s">
        <v>3</v>
      </c>
      <c r="AV621">
        <v>0</v>
      </c>
      <c r="AW621">
        <v>2</v>
      </c>
      <c r="AX621">
        <v>85061721</v>
      </c>
      <c r="AY621">
        <v>1</v>
      </c>
      <c r="AZ621">
        <v>0</v>
      </c>
      <c r="BA621">
        <v>621</v>
      </c>
      <c r="BB621">
        <v>1</v>
      </c>
      <c r="BC621">
        <v>0</v>
      </c>
      <c r="BD621">
        <v>0</v>
      </c>
      <c r="BE621">
        <v>0</v>
      </c>
      <c r="BF621">
        <v>0</v>
      </c>
      <c r="BG621">
        <v>0</v>
      </c>
      <c r="BH621">
        <v>0</v>
      </c>
      <c r="BI621">
        <v>0</v>
      </c>
      <c r="BJ621">
        <v>2187.7439999999997</v>
      </c>
      <c r="BK621">
        <v>0</v>
      </c>
      <c r="BL621">
        <v>0</v>
      </c>
      <c r="BM621">
        <v>0</v>
      </c>
      <c r="BN621">
        <v>0</v>
      </c>
      <c r="BO621">
        <v>0</v>
      </c>
      <c r="BP621">
        <v>1</v>
      </c>
      <c r="BQ621">
        <v>2187.7439999999997</v>
      </c>
      <c r="BR621">
        <v>0</v>
      </c>
      <c r="BS621">
        <v>0</v>
      </c>
      <c r="BT621">
        <v>0</v>
      </c>
      <c r="BU621">
        <v>0</v>
      </c>
      <c r="BV621">
        <v>0</v>
      </c>
      <c r="BW621">
        <v>1</v>
      </c>
      <c r="CV621">
        <v>0</v>
      </c>
      <c r="CW621">
        <v>0</v>
      </c>
      <c r="CX621">
        <f>ROUND(Y621*Source!I305,7)</f>
        <v>0</v>
      </c>
      <c r="CY621">
        <f>AA621</f>
        <v>1139.45</v>
      </c>
      <c r="CZ621">
        <f>AE621</f>
        <v>911.56</v>
      </c>
      <c r="DA621">
        <f>AI621</f>
        <v>1.25</v>
      </c>
      <c r="DB621">
        <f t="shared" si="225"/>
        <v>2187.7399999999998</v>
      </c>
      <c r="DC621">
        <f t="shared" si="226"/>
        <v>0</v>
      </c>
      <c r="DD621" t="s">
        <v>3</v>
      </c>
      <c r="DE621" t="s">
        <v>3</v>
      </c>
      <c r="DF621">
        <f>ROUND(ROUND(AE621*AI621,2)*CX621,2)</f>
        <v>0</v>
      </c>
      <c r="DG621">
        <f t="shared" si="231"/>
        <v>0</v>
      </c>
      <c r="DH621">
        <f t="shared" si="227"/>
        <v>0</v>
      </c>
      <c r="DI621">
        <f t="shared" si="228"/>
        <v>0</v>
      </c>
      <c r="DJ621">
        <f>DF621</f>
        <v>0</v>
      </c>
      <c r="DK621">
        <v>0</v>
      </c>
      <c r="DL621" t="s">
        <v>3</v>
      </c>
      <c r="DM621">
        <v>0</v>
      </c>
      <c r="DN621" t="s">
        <v>3</v>
      </c>
      <c r="DO621">
        <v>0</v>
      </c>
    </row>
    <row r="622" spans="1:119" x14ac:dyDescent="0.2">
      <c r="A622">
        <f>ROW(Source!A305)</f>
        <v>305</v>
      </c>
      <c r="B622">
        <v>85057623</v>
      </c>
      <c r="C622">
        <v>85061704</v>
      </c>
      <c r="D622">
        <v>83783523</v>
      </c>
      <c r="E622">
        <v>117</v>
      </c>
      <c r="F622">
        <v>1</v>
      </c>
      <c r="G622">
        <v>1</v>
      </c>
      <c r="H622">
        <v>3</v>
      </c>
      <c r="I622" t="s">
        <v>150</v>
      </c>
      <c r="J622" t="s">
        <v>3</v>
      </c>
      <c r="K622" t="s">
        <v>151</v>
      </c>
      <c r="L622">
        <v>3277935</v>
      </c>
      <c r="N622">
        <v>1013</v>
      </c>
      <c r="O622" t="s">
        <v>152</v>
      </c>
      <c r="P622" t="s">
        <v>152</v>
      </c>
      <c r="Q622">
        <v>1</v>
      </c>
      <c r="W622">
        <v>0</v>
      </c>
      <c r="X622">
        <v>274903907</v>
      </c>
      <c r="Y622">
        <f t="shared" si="224"/>
        <v>2</v>
      </c>
      <c r="AA622">
        <v>0</v>
      </c>
      <c r="AB622">
        <v>0</v>
      </c>
      <c r="AC622">
        <v>0</v>
      </c>
      <c r="AD622">
        <v>0</v>
      </c>
      <c r="AE622">
        <v>0</v>
      </c>
      <c r="AF622">
        <v>0</v>
      </c>
      <c r="AG622">
        <v>0</v>
      </c>
      <c r="AH622">
        <v>0</v>
      </c>
      <c r="AI622">
        <v>1</v>
      </c>
      <c r="AJ622">
        <v>1</v>
      </c>
      <c r="AK622">
        <v>1</v>
      </c>
      <c r="AL622">
        <v>1</v>
      </c>
      <c r="AM622">
        <v>0</v>
      </c>
      <c r="AN622">
        <v>0</v>
      </c>
      <c r="AO622">
        <v>0</v>
      </c>
      <c r="AP622">
        <v>0</v>
      </c>
      <c r="AQ622">
        <v>0</v>
      </c>
      <c r="AR622">
        <v>0</v>
      </c>
      <c r="AS622" t="s">
        <v>3</v>
      </c>
      <c r="AT622">
        <v>2</v>
      </c>
      <c r="AU622" t="s">
        <v>3</v>
      </c>
      <c r="AV622">
        <v>0</v>
      </c>
      <c r="AW622">
        <v>2</v>
      </c>
      <c r="AX622">
        <v>85061722</v>
      </c>
      <c r="AY622">
        <v>1</v>
      </c>
      <c r="AZ622">
        <v>0</v>
      </c>
      <c r="BA622">
        <v>622</v>
      </c>
      <c r="BB622">
        <v>0</v>
      </c>
      <c r="BC622">
        <v>0</v>
      </c>
      <c r="BD622">
        <v>0</v>
      </c>
      <c r="BE622">
        <v>0</v>
      </c>
      <c r="BF622">
        <v>0</v>
      </c>
      <c r="BG622">
        <v>0</v>
      </c>
      <c r="BH622">
        <v>0</v>
      </c>
      <c r="BI622">
        <v>0</v>
      </c>
      <c r="BJ622">
        <v>0</v>
      </c>
      <c r="BK622">
        <v>0</v>
      </c>
      <c r="BL622">
        <v>0</v>
      </c>
      <c r="BM622">
        <v>0</v>
      </c>
      <c r="BN622">
        <v>0</v>
      </c>
      <c r="BO622">
        <v>0</v>
      </c>
      <c r="BP622">
        <v>0</v>
      </c>
      <c r="BQ622">
        <v>0</v>
      </c>
      <c r="BR622">
        <v>0</v>
      </c>
      <c r="BS622">
        <v>0</v>
      </c>
      <c r="BT622">
        <v>0</v>
      </c>
      <c r="BU622">
        <v>0</v>
      </c>
      <c r="BV622">
        <v>0</v>
      </c>
      <c r="BW622">
        <v>0</v>
      </c>
      <c r="CV622">
        <v>0</v>
      </c>
      <c r="CW622">
        <v>0</v>
      </c>
      <c r="CX622">
        <f>ROUND(Y622*Source!I305,7)</f>
        <v>0</v>
      </c>
      <c r="CY622">
        <f>AA622</f>
        <v>0</v>
      </c>
      <c r="CZ622">
        <f>AE622</f>
        <v>0</v>
      </c>
      <c r="DA622">
        <f>AI622</f>
        <v>1</v>
      </c>
      <c r="DB622">
        <f t="shared" si="225"/>
        <v>0</v>
      </c>
      <c r="DC622">
        <f t="shared" si="226"/>
        <v>0</v>
      </c>
      <c r="DD622" t="s">
        <v>3</v>
      </c>
      <c r="DE622" t="s">
        <v>3</v>
      </c>
      <c r="DF622">
        <f t="shared" ref="DF622:DF627" si="235">ROUND(ROUND(AE622,2)*CX622,2)</f>
        <v>0</v>
      </c>
      <c r="DG622">
        <f t="shared" si="231"/>
        <v>0</v>
      </c>
      <c r="DH622">
        <f t="shared" si="227"/>
        <v>0</v>
      </c>
      <c r="DI622">
        <f t="shared" si="228"/>
        <v>0</v>
      </c>
      <c r="DJ622">
        <f>DF622</f>
        <v>0</v>
      </c>
      <c r="DK622">
        <v>0</v>
      </c>
      <c r="DL622" t="s">
        <v>3</v>
      </c>
      <c r="DM622">
        <v>0</v>
      </c>
      <c r="DN622" t="s">
        <v>3</v>
      </c>
      <c r="DO622">
        <v>0</v>
      </c>
    </row>
    <row r="623" spans="1:119" x14ac:dyDescent="0.2">
      <c r="A623">
        <f>ROW(Source!A311)</f>
        <v>311</v>
      </c>
      <c r="B623">
        <v>85057682</v>
      </c>
      <c r="C623">
        <v>85061726</v>
      </c>
      <c r="D623">
        <v>83777519</v>
      </c>
      <c r="E623">
        <v>117</v>
      </c>
      <c r="F623">
        <v>1</v>
      </c>
      <c r="G623">
        <v>1</v>
      </c>
      <c r="H623">
        <v>1</v>
      </c>
      <c r="I623" t="s">
        <v>716</v>
      </c>
      <c r="J623" t="s">
        <v>3</v>
      </c>
      <c r="K623" t="s">
        <v>717</v>
      </c>
      <c r="L623">
        <v>1191</v>
      </c>
      <c r="N623">
        <v>1013</v>
      </c>
      <c r="O623" t="s">
        <v>593</v>
      </c>
      <c r="P623" t="s">
        <v>593</v>
      </c>
      <c r="Q623">
        <v>1</v>
      </c>
      <c r="W623">
        <v>0</v>
      </c>
      <c r="X623">
        <v>888410196</v>
      </c>
      <c r="Y623">
        <f t="shared" si="224"/>
        <v>41.2</v>
      </c>
      <c r="AA623">
        <v>0</v>
      </c>
      <c r="AB623">
        <v>0</v>
      </c>
      <c r="AC623">
        <v>0</v>
      </c>
      <c r="AD623">
        <v>811.79</v>
      </c>
      <c r="AE623">
        <v>0</v>
      </c>
      <c r="AF623">
        <v>0</v>
      </c>
      <c r="AG623">
        <v>0</v>
      </c>
      <c r="AH623">
        <v>811.79</v>
      </c>
      <c r="AI623">
        <v>1</v>
      </c>
      <c r="AJ623">
        <v>1</v>
      </c>
      <c r="AK623">
        <v>1</v>
      </c>
      <c r="AL623">
        <v>1</v>
      </c>
      <c r="AM623">
        <v>-2</v>
      </c>
      <c r="AN623">
        <v>0</v>
      </c>
      <c r="AO623">
        <v>0</v>
      </c>
      <c r="AP623">
        <v>1</v>
      </c>
      <c r="AQ623">
        <v>1</v>
      </c>
      <c r="AR623">
        <v>0</v>
      </c>
      <c r="AS623" t="s">
        <v>3</v>
      </c>
      <c r="AT623">
        <v>41.2</v>
      </c>
      <c r="AU623" t="s">
        <v>3</v>
      </c>
      <c r="AV623">
        <v>1</v>
      </c>
      <c r="AW623">
        <v>2</v>
      </c>
      <c r="AX623">
        <v>85061736</v>
      </c>
      <c r="AY623">
        <v>1</v>
      </c>
      <c r="AZ623">
        <v>0</v>
      </c>
      <c r="BA623">
        <v>623</v>
      </c>
      <c r="BB623">
        <v>1</v>
      </c>
      <c r="BC623">
        <v>0</v>
      </c>
      <c r="BD623">
        <v>0</v>
      </c>
      <c r="BE623">
        <v>0</v>
      </c>
      <c r="BF623">
        <v>0</v>
      </c>
      <c r="BG623">
        <v>0</v>
      </c>
      <c r="BH623">
        <v>0</v>
      </c>
      <c r="BI623">
        <v>0</v>
      </c>
      <c r="BJ623">
        <v>0</v>
      </c>
      <c r="BK623">
        <v>0</v>
      </c>
      <c r="BL623">
        <v>0</v>
      </c>
      <c r="BM623">
        <v>33445.748</v>
      </c>
      <c r="BN623">
        <v>41.2</v>
      </c>
      <c r="BO623">
        <v>0</v>
      </c>
      <c r="BP623">
        <v>1</v>
      </c>
      <c r="BQ623">
        <v>0</v>
      </c>
      <c r="BR623">
        <v>0</v>
      </c>
      <c r="BS623">
        <v>0</v>
      </c>
      <c r="BT623">
        <v>33445.748</v>
      </c>
      <c r="BU623">
        <v>41.2</v>
      </c>
      <c r="BV623">
        <v>0</v>
      </c>
      <c r="BW623">
        <v>1</v>
      </c>
      <c r="CU623">
        <f>ROUND(AT623*Source!I311*AH623*AL623,2)</f>
        <v>334.46</v>
      </c>
      <c r="CV623">
        <f>ROUND(Y623*Source!I311,7)</f>
        <v>0.41199999999999998</v>
      </c>
      <c r="CW623">
        <v>0</v>
      </c>
      <c r="CX623">
        <f>ROUND(Y623*Source!I311,7)</f>
        <v>0.41199999999999998</v>
      </c>
      <c r="CY623">
        <f>AD623</f>
        <v>811.79</v>
      </c>
      <c r="CZ623">
        <f>AH623</f>
        <v>811.79</v>
      </c>
      <c r="DA623">
        <f>AL623</f>
        <v>1</v>
      </c>
      <c r="DB623">
        <f t="shared" si="225"/>
        <v>33445.75</v>
      </c>
      <c r="DC623">
        <f t="shared" si="226"/>
        <v>0</v>
      </c>
      <c r="DD623" t="s">
        <v>3</v>
      </c>
      <c r="DE623" t="s">
        <v>3</v>
      </c>
      <c r="DF623">
        <f t="shared" si="235"/>
        <v>0</v>
      </c>
      <c r="DG623">
        <f t="shared" si="231"/>
        <v>0</v>
      </c>
      <c r="DH623">
        <f t="shared" si="227"/>
        <v>0</v>
      </c>
      <c r="DI623">
        <f t="shared" si="228"/>
        <v>334.46</v>
      </c>
      <c r="DJ623">
        <f>DI623</f>
        <v>334.46</v>
      </c>
      <c r="DK623">
        <v>1</v>
      </c>
      <c r="DL623" t="s">
        <v>3</v>
      </c>
      <c r="DM623">
        <v>0</v>
      </c>
      <c r="DN623" t="s">
        <v>3</v>
      </c>
      <c r="DO623">
        <v>0</v>
      </c>
    </row>
    <row r="624" spans="1:119" x14ac:dyDescent="0.2">
      <c r="A624">
        <f>ROW(Source!A311)</f>
        <v>311</v>
      </c>
      <c r="B624">
        <v>85057682</v>
      </c>
      <c r="C624">
        <v>85061726</v>
      </c>
      <c r="D624">
        <v>83777689</v>
      </c>
      <c r="E624">
        <v>117</v>
      </c>
      <c r="F624">
        <v>1</v>
      </c>
      <c r="G624">
        <v>1</v>
      </c>
      <c r="H624">
        <v>1</v>
      </c>
      <c r="I624" t="s">
        <v>601</v>
      </c>
      <c r="J624" t="s">
        <v>3</v>
      </c>
      <c r="K624" t="s">
        <v>602</v>
      </c>
      <c r="L624">
        <v>1191</v>
      </c>
      <c r="N624">
        <v>1013</v>
      </c>
      <c r="O624" t="s">
        <v>593</v>
      </c>
      <c r="P624" t="s">
        <v>593</v>
      </c>
      <c r="Q624">
        <v>1</v>
      </c>
      <c r="W624">
        <v>0</v>
      </c>
      <c r="X624">
        <v>-1417349443</v>
      </c>
      <c r="Y624">
        <f t="shared" si="224"/>
        <v>0.2</v>
      </c>
      <c r="AA624">
        <v>0</v>
      </c>
      <c r="AB624">
        <v>0</v>
      </c>
      <c r="AC624">
        <v>0</v>
      </c>
      <c r="AD624">
        <v>0</v>
      </c>
      <c r="AE624">
        <v>0</v>
      </c>
      <c r="AF624">
        <v>0</v>
      </c>
      <c r="AG624">
        <v>0</v>
      </c>
      <c r="AH624">
        <v>0</v>
      </c>
      <c r="AI624">
        <v>1</v>
      </c>
      <c r="AJ624">
        <v>1</v>
      </c>
      <c r="AK624">
        <v>1</v>
      </c>
      <c r="AL624">
        <v>1</v>
      </c>
      <c r="AM624">
        <v>-2</v>
      </c>
      <c r="AN624">
        <v>0</v>
      </c>
      <c r="AO624">
        <v>0</v>
      </c>
      <c r="AP624">
        <v>1</v>
      </c>
      <c r="AQ624">
        <v>1</v>
      </c>
      <c r="AR624">
        <v>0</v>
      </c>
      <c r="AS624" t="s">
        <v>3</v>
      </c>
      <c r="AT624">
        <v>0.2</v>
      </c>
      <c r="AU624" t="s">
        <v>3</v>
      </c>
      <c r="AV624">
        <v>2</v>
      </c>
      <c r="AW624">
        <v>2</v>
      </c>
      <c r="AX624">
        <v>85061737</v>
      </c>
      <c r="AY624">
        <v>1</v>
      </c>
      <c r="AZ624">
        <v>0</v>
      </c>
      <c r="BA624">
        <v>624</v>
      </c>
      <c r="BB624">
        <v>1</v>
      </c>
      <c r="BC624">
        <v>0</v>
      </c>
      <c r="BD624">
        <v>0</v>
      </c>
      <c r="BE624">
        <v>0</v>
      </c>
      <c r="BF624">
        <v>0</v>
      </c>
      <c r="BG624">
        <v>0</v>
      </c>
      <c r="BH624">
        <v>0</v>
      </c>
      <c r="BI624">
        <v>0</v>
      </c>
      <c r="BJ624">
        <v>0</v>
      </c>
      <c r="BK624">
        <v>0</v>
      </c>
      <c r="BL624">
        <v>0</v>
      </c>
      <c r="BM624">
        <v>0</v>
      </c>
      <c r="BN624">
        <v>0</v>
      </c>
      <c r="BO624">
        <v>0</v>
      </c>
      <c r="BP624">
        <v>0</v>
      </c>
      <c r="BQ624">
        <v>0</v>
      </c>
      <c r="BR624">
        <v>0</v>
      </c>
      <c r="BS624">
        <v>0</v>
      </c>
      <c r="BT624">
        <v>0</v>
      </c>
      <c r="BU624">
        <v>0</v>
      </c>
      <c r="BV624">
        <v>0</v>
      </c>
      <c r="BW624">
        <v>0</v>
      </c>
      <c r="CV624">
        <v>0</v>
      </c>
      <c r="CW624">
        <v>0</v>
      </c>
      <c r="CX624">
        <f>ROUND(Y624*Source!I311,7)</f>
        <v>2E-3</v>
      </c>
      <c r="CY624">
        <f>AD624</f>
        <v>0</v>
      </c>
      <c r="CZ624">
        <f>AH624</f>
        <v>0</v>
      </c>
      <c r="DA624">
        <f>AL624</f>
        <v>1</v>
      </c>
      <c r="DB624">
        <f t="shared" si="225"/>
        <v>0</v>
      </c>
      <c r="DC624">
        <f t="shared" si="226"/>
        <v>0</v>
      </c>
      <c r="DD624" t="s">
        <v>3</v>
      </c>
      <c r="DE624" t="s">
        <v>3</v>
      </c>
      <c r="DF624">
        <f t="shared" si="235"/>
        <v>0</v>
      </c>
      <c r="DG624">
        <f t="shared" si="231"/>
        <v>0</v>
      </c>
      <c r="DH624">
        <f t="shared" si="227"/>
        <v>0</v>
      </c>
      <c r="DI624">
        <f t="shared" si="228"/>
        <v>0</v>
      </c>
      <c r="DJ624">
        <f>DI624</f>
        <v>0</v>
      </c>
      <c r="DK624">
        <v>0</v>
      </c>
      <c r="DL624" t="s">
        <v>3</v>
      </c>
      <c r="DM624">
        <v>0</v>
      </c>
      <c r="DN624" t="s">
        <v>3</v>
      </c>
      <c r="DO624">
        <v>0</v>
      </c>
    </row>
    <row r="625" spans="1:119" x14ac:dyDescent="0.2">
      <c r="A625">
        <f>ROW(Source!A311)</f>
        <v>311</v>
      </c>
      <c r="B625">
        <v>85057682</v>
      </c>
      <c r="C625">
        <v>85061726</v>
      </c>
      <c r="D625">
        <v>83784178</v>
      </c>
      <c r="E625">
        <v>1</v>
      </c>
      <c r="F625">
        <v>1</v>
      </c>
      <c r="G625">
        <v>1</v>
      </c>
      <c r="H625">
        <v>2</v>
      </c>
      <c r="I625" t="s">
        <v>621</v>
      </c>
      <c r="J625" t="s">
        <v>622</v>
      </c>
      <c r="K625" t="s">
        <v>623</v>
      </c>
      <c r="L625">
        <v>1368</v>
      </c>
      <c r="N625">
        <v>1011</v>
      </c>
      <c r="O625" t="s">
        <v>606</v>
      </c>
      <c r="P625" t="s">
        <v>606</v>
      </c>
      <c r="Q625">
        <v>1</v>
      </c>
      <c r="W625">
        <v>0</v>
      </c>
      <c r="X625">
        <v>639918019</v>
      </c>
      <c r="Y625">
        <f t="shared" si="224"/>
        <v>0.1</v>
      </c>
      <c r="AA625">
        <v>0</v>
      </c>
      <c r="AB625">
        <v>1626.29</v>
      </c>
      <c r="AC625">
        <v>1090.46</v>
      </c>
      <c r="AD625">
        <v>0</v>
      </c>
      <c r="AE625">
        <v>0</v>
      </c>
      <c r="AF625">
        <v>1626.29</v>
      </c>
      <c r="AG625">
        <v>1090.46</v>
      </c>
      <c r="AH625">
        <v>0</v>
      </c>
      <c r="AI625">
        <v>1</v>
      </c>
      <c r="AJ625">
        <v>1</v>
      </c>
      <c r="AK625">
        <v>1</v>
      </c>
      <c r="AL625">
        <v>1</v>
      </c>
      <c r="AM625">
        <v>-2</v>
      </c>
      <c r="AN625">
        <v>0</v>
      </c>
      <c r="AO625">
        <v>0</v>
      </c>
      <c r="AP625">
        <v>1</v>
      </c>
      <c r="AQ625">
        <v>1</v>
      </c>
      <c r="AR625">
        <v>0</v>
      </c>
      <c r="AS625" t="s">
        <v>3</v>
      </c>
      <c r="AT625">
        <v>0.1</v>
      </c>
      <c r="AU625" t="s">
        <v>3</v>
      </c>
      <c r="AV625">
        <v>1</v>
      </c>
      <c r="AW625">
        <v>2</v>
      </c>
      <c r="AX625">
        <v>85061738</v>
      </c>
      <c r="AY625">
        <v>1</v>
      </c>
      <c r="AZ625">
        <v>0</v>
      </c>
      <c r="BA625">
        <v>625</v>
      </c>
      <c r="BB625">
        <v>1</v>
      </c>
      <c r="BC625">
        <v>0</v>
      </c>
      <c r="BD625">
        <v>0</v>
      </c>
      <c r="BE625">
        <v>0</v>
      </c>
      <c r="BF625">
        <v>0</v>
      </c>
      <c r="BG625">
        <v>0</v>
      </c>
      <c r="BH625">
        <v>0</v>
      </c>
      <c r="BI625">
        <v>0</v>
      </c>
      <c r="BJ625">
        <v>0</v>
      </c>
      <c r="BK625">
        <v>162.62900000000002</v>
      </c>
      <c r="BL625">
        <v>109.04600000000001</v>
      </c>
      <c r="BM625">
        <v>0</v>
      </c>
      <c r="BN625">
        <v>0</v>
      </c>
      <c r="BO625">
        <v>0.1</v>
      </c>
      <c r="BP625">
        <v>1</v>
      </c>
      <c r="BQ625">
        <v>0</v>
      </c>
      <c r="BR625">
        <v>162.62900000000002</v>
      </c>
      <c r="BS625">
        <v>109.04600000000001</v>
      </c>
      <c r="BT625">
        <v>0</v>
      </c>
      <c r="BU625">
        <v>0</v>
      </c>
      <c r="BV625">
        <v>0.1</v>
      </c>
      <c r="BW625">
        <v>1</v>
      </c>
      <c r="CV625">
        <v>0</v>
      </c>
      <c r="CW625">
        <f>ROUND(Y625*Source!I311*DO625,7)</f>
        <v>1E-3</v>
      </c>
      <c r="CX625">
        <f>ROUND(Y625*Source!I311,7)</f>
        <v>1E-3</v>
      </c>
      <c r="CY625">
        <f>AB625</f>
        <v>1626.29</v>
      </c>
      <c r="CZ625">
        <f>AF625</f>
        <v>1626.29</v>
      </c>
      <c r="DA625">
        <f>AJ625</f>
        <v>1</v>
      </c>
      <c r="DB625">
        <f t="shared" si="225"/>
        <v>162.63</v>
      </c>
      <c r="DC625">
        <f t="shared" si="226"/>
        <v>109.05</v>
      </c>
      <c r="DD625" t="s">
        <v>3</v>
      </c>
      <c r="DE625" t="s">
        <v>3</v>
      </c>
      <c r="DF625">
        <f t="shared" si="235"/>
        <v>0</v>
      </c>
      <c r="DG625">
        <f t="shared" si="231"/>
        <v>1.63</v>
      </c>
      <c r="DH625">
        <f t="shared" si="227"/>
        <v>1.0900000000000001</v>
      </c>
      <c r="DI625">
        <f t="shared" si="228"/>
        <v>0</v>
      </c>
      <c r="DJ625">
        <f>DG625+DH625</f>
        <v>2.7199999999999998</v>
      </c>
      <c r="DK625">
        <v>1</v>
      </c>
      <c r="DL625" t="s">
        <v>607</v>
      </c>
      <c r="DM625">
        <v>6</v>
      </c>
      <c r="DN625" t="s">
        <v>593</v>
      </c>
      <c r="DO625">
        <v>1</v>
      </c>
    </row>
    <row r="626" spans="1:119" x14ac:dyDescent="0.2">
      <c r="A626">
        <f>ROW(Source!A311)</f>
        <v>311</v>
      </c>
      <c r="B626">
        <v>85057682</v>
      </c>
      <c r="C626">
        <v>85061726</v>
      </c>
      <c r="D626">
        <v>83785072</v>
      </c>
      <c r="E626">
        <v>1</v>
      </c>
      <c r="F626">
        <v>1</v>
      </c>
      <c r="G626">
        <v>1</v>
      </c>
      <c r="H626">
        <v>2</v>
      </c>
      <c r="I626" t="s">
        <v>634</v>
      </c>
      <c r="J626" t="s">
        <v>635</v>
      </c>
      <c r="K626" t="s">
        <v>636</v>
      </c>
      <c r="L626">
        <v>1368</v>
      </c>
      <c r="N626">
        <v>1011</v>
      </c>
      <c r="O626" t="s">
        <v>606</v>
      </c>
      <c r="P626" t="s">
        <v>606</v>
      </c>
      <c r="Q626">
        <v>1</v>
      </c>
      <c r="W626">
        <v>0</v>
      </c>
      <c r="X626">
        <v>-849950259</v>
      </c>
      <c r="Y626">
        <f t="shared" si="224"/>
        <v>0.1</v>
      </c>
      <c r="AA626">
        <v>0</v>
      </c>
      <c r="AB626">
        <v>641.70000000000005</v>
      </c>
      <c r="AC626">
        <v>811.79</v>
      </c>
      <c r="AD626">
        <v>0</v>
      </c>
      <c r="AE626">
        <v>0</v>
      </c>
      <c r="AF626">
        <v>641.70000000000005</v>
      </c>
      <c r="AG626">
        <v>811.79</v>
      </c>
      <c r="AH626">
        <v>0</v>
      </c>
      <c r="AI626">
        <v>1</v>
      </c>
      <c r="AJ626">
        <v>1</v>
      </c>
      <c r="AK626">
        <v>1</v>
      </c>
      <c r="AL626">
        <v>1</v>
      </c>
      <c r="AM626">
        <v>-2</v>
      </c>
      <c r="AN626">
        <v>0</v>
      </c>
      <c r="AO626">
        <v>0</v>
      </c>
      <c r="AP626">
        <v>1</v>
      </c>
      <c r="AQ626">
        <v>1</v>
      </c>
      <c r="AR626">
        <v>0</v>
      </c>
      <c r="AS626" t="s">
        <v>3</v>
      </c>
      <c r="AT626">
        <v>0.1</v>
      </c>
      <c r="AU626" t="s">
        <v>3</v>
      </c>
      <c r="AV626">
        <v>1</v>
      </c>
      <c r="AW626">
        <v>2</v>
      </c>
      <c r="AX626">
        <v>85061739</v>
      </c>
      <c r="AY626">
        <v>1</v>
      </c>
      <c r="AZ626">
        <v>0</v>
      </c>
      <c r="BA626">
        <v>626</v>
      </c>
      <c r="BB626">
        <v>1</v>
      </c>
      <c r="BC626">
        <v>0</v>
      </c>
      <c r="BD626">
        <v>0</v>
      </c>
      <c r="BE626">
        <v>0</v>
      </c>
      <c r="BF626">
        <v>0</v>
      </c>
      <c r="BG626">
        <v>0</v>
      </c>
      <c r="BH626">
        <v>0</v>
      </c>
      <c r="BI626">
        <v>0</v>
      </c>
      <c r="BJ626">
        <v>0</v>
      </c>
      <c r="BK626">
        <v>64.17</v>
      </c>
      <c r="BL626">
        <v>81.179000000000002</v>
      </c>
      <c r="BM626">
        <v>0</v>
      </c>
      <c r="BN626">
        <v>0</v>
      </c>
      <c r="BO626">
        <v>0.1</v>
      </c>
      <c r="BP626">
        <v>1</v>
      </c>
      <c r="BQ626">
        <v>0</v>
      </c>
      <c r="BR626">
        <v>64.17</v>
      </c>
      <c r="BS626">
        <v>81.179000000000002</v>
      </c>
      <c r="BT626">
        <v>0</v>
      </c>
      <c r="BU626">
        <v>0</v>
      </c>
      <c r="BV626">
        <v>0.1</v>
      </c>
      <c r="BW626">
        <v>1</v>
      </c>
      <c r="CV626">
        <v>0</v>
      </c>
      <c r="CW626">
        <f>ROUND(Y626*Source!I311*DO626,7)</f>
        <v>1E-3</v>
      </c>
      <c r="CX626">
        <f>ROUND(Y626*Source!I311,7)</f>
        <v>1E-3</v>
      </c>
      <c r="CY626">
        <f>AB626</f>
        <v>641.70000000000005</v>
      </c>
      <c r="CZ626">
        <f>AF626</f>
        <v>641.70000000000005</v>
      </c>
      <c r="DA626">
        <f>AJ626</f>
        <v>1</v>
      </c>
      <c r="DB626">
        <f t="shared" si="225"/>
        <v>64.17</v>
      </c>
      <c r="DC626">
        <f t="shared" si="226"/>
        <v>81.180000000000007</v>
      </c>
      <c r="DD626" t="s">
        <v>3</v>
      </c>
      <c r="DE626" t="s">
        <v>3</v>
      </c>
      <c r="DF626">
        <f t="shared" si="235"/>
        <v>0</v>
      </c>
      <c r="DG626">
        <f t="shared" ref="DG626:DG657" si="236">ROUND(ROUND(AF626,2)*CX626,2)</f>
        <v>0.64</v>
      </c>
      <c r="DH626">
        <f t="shared" si="227"/>
        <v>0.81</v>
      </c>
      <c r="DI626">
        <f t="shared" si="228"/>
        <v>0</v>
      </c>
      <c r="DJ626">
        <f>DG626+DH626</f>
        <v>1.4500000000000002</v>
      </c>
      <c r="DK626">
        <v>1</v>
      </c>
      <c r="DL626" t="s">
        <v>630</v>
      </c>
      <c r="DM626">
        <v>4</v>
      </c>
      <c r="DN626" t="s">
        <v>593</v>
      </c>
      <c r="DO626">
        <v>1</v>
      </c>
    </row>
    <row r="627" spans="1:119" x14ac:dyDescent="0.2">
      <c r="A627">
        <f>ROW(Source!A311)</f>
        <v>311</v>
      </c>
      <c r="B627">
        <v>85057682</v>
      </c>
      <c r="C627">
        <v>85061726</v>
      </c>
      <c r="D627">
        <v>83785268</v>
      </c>
      <c r="E627">
        <v>1</v>
      </c>
      <c r="F627">
        <v>1</v>
      </c>
      <c r="G627">
        <v>1</v>
      </c>
      <c r="H627">
        <v>2</v>
      </c>
      <c r="I627" t="s">
        <v>663</v>
      </c>
      <c r="J627" t="s">
        <v>664</v>
      </c>
      <c r="K627" t="s">
        <v>665</v>
      </c>
      <c r="L627">
        <v>1368</v>
      </c>
      <c r="N627">
        <v>1011</v>
      </c>
      <c r="O627" t="s">
        <v>606</v>
      </c>
      <c r="P627" t="s">
        <v>606</v>
      </c>
      <c r="Q627">
        <v>1</v>
      </c>
      <c r="W627">
        <v>0</v>
      </c>
      <c r="X627">
        <v>303316554</v>
      </c>
      <c r="Y627">
        <f t="shared" si="224"/>
        <v>0</v>
      </c>
      <c r="AA627">
        <v>0</v>
      </c>
      <c r="AB627">
        <v>34.61</v>
      </c>
      <c r="AC627">
        <v>0</v>
      </c>
      <c r="AD627">
        <v>0</v>
      </c>
      <c r="AE627">
        <v>0</v>
      </c>
      <c r="AF627">
        <v>34.61</v>
      </c>
      <c r="AG627">
        <v>0</v>
      </c>
      <c r="AH627">
        <v>0</v>
      </c>
      <c r="AI627">
        <v>1</v>
      </c>
      <c r="AJ627">
        <v>1</v>
      </c>
      <c r="AK627">
        <v>1</v>
      </c>
      <c r="AL627">
        <v>1</v>
      </c>
      <c r="AM627">
        <v>-2</v>
      </c>
      <c r="AN627">
        <v>0</v>
      </c>
      <c r="AO627">
        <v>0</v>
      </c>
      <c r="AP627">
        <v>1</v>
      </c>
      <c r="AQ627">
        <v>1</v>
      </c>
      <c r="AR627">
        <v>0</v>
      </c>
      <c r="AS627" t="s">
        <v>3</v>
      </c>
      <c r="AT627">
        <v>0</v>
      </c>
      <c r="AU627" t="s">
        <v>3</v>
      </c>
      <c r="AV627">
        <v>1</v>
      </c>
      <c r="AW627">
        <v>2</v>
      </c>
      <c r="AX627">
        <v>85061740</v>
      </c>
      <c r="AY627">
        <v>1</v>
      </c>
      <c r="AZ627">
        <v>6144</v>
      </c>
      <c r="BA627">
        <v>627</v>
      </c>
      <c r="BB627">
        <v>1</v>
      </c>
      <c r="BC627">
        <v>0</v>
      </c>
      <c r="BD627">
        <v>0</v>
      </c>
      <c r="BE627">
        <v>0</v>
      </c>
      <c r="BF627">
        <v>0</v>
      </c>
      <c r="BG627">
        <v>0</v>
      </c>
      <c r="BH627">
        <v>0</v>
      </c>
      <c r="BI627">
        <v>0</v>
      </c>
      <c r="BJ627">
        <v>0</v>
      </c>
      <c r="BK627">
        <v>0</v>
      </c>
      <c r="BL627">
        <v>0</v>
      </c>
      <c r="BM627">
        <v>0</v>
      </c>
      <c r="BN627">
        <v>0</v>
      </c>
      <c r="BO627">
        <v>0</v>
      </c>
      <c r="BP627">
        <v>0</v>
      </c>
      <c r="BQ627">
        <v>0</v>
      </c>
      <c r="BR627">
        <v>0</v>
      </c>
      <c r="BS627">
        <v>0</v>
      </c>
      <c r="BT627">
        <v>0</v>
      </c>
      <c r="BU627">
        <v>0</v>
      </c>
      <c r="BV627">
        <v>0</v>
      </c>
      <c r="BW627">
        <v>0</v>
      </c>
      <c r="CV627">
        <v>0</v>
      </c>
      <c r="CW627">
        <f>ROUND(Y627*Source!I311*DO627,7)</f>
        <v>0</v>
      </c>
      <c r="CX627">
        <f>ROUND(Y627*Source!I311,7)</f>
        <v>0</v>
      </c>
      <c r="CY627">
        <f>AB627</f>
        <v>34.61</v>
      </c>
      <c r="CZ627">
        <f>AF627</f>
        <v>34.61</v>
      </c>
      <c r="DA627">
        <f>AJ627</f>
        <v>1</v>
      </c>
      <c r="DB627">
        <f t="shared" si="225"/>
        <v>0</v>
      </c>
      <c r="DC627">
        <f t="shared" si="226"/>
        <v>0</v>
      </c>
      <c r="DD627" t="s">
        <v>3</v>
      </c>
      <c r="DE627" t="s">
        <v>3</v>
      </c>
      <c r="DF627">
        <f t="shared" si="235"/>
        <v>0</v>
      </c>
      <c r="DG627">
        <f t="shared" si="236"/>
        <v>0</v>
      </c>
      <c r="DH627">
        <f t="shared" si="227"/>
        <v>0</v>
      </c>
      <c r="DI627">
        <f t="shared" si="228"/>
        <v>0</v>
      </c>
      <c r="DJ627">
        <f>DG627+DH627</f>
        <v>0</v>
      </c>
      <c r="DK627">
        <v>1</v>
      </c>
      <c r="DL627" t="s">
        <v>3</v>
      </c>
      <c r="DM627">
        <v>0</v>
      </c>
      <c r="DN627" t="s">
        <v>3</v>
      </c>
      <c r="DO627">
        <v>0</v>
      </c>
    </row>
    <row r="628" spans="1:119" x14ac:dyDescent="0.2">
      <c r="A628">
        <f>ROW(Source!A311)</f>
        <v>311</v>
      </c>
      <c r="B628">
        <v>85057682</v>
      </c>
      <c r="C628">
        <v>85061726</v>
      </c>
      <c r="D628">
        <v>83860728</v>
      </c>
      <c r="E628">
        <v>1</v>
      </c>
      <c r="F628">
        <v>1</v>
      </c>
      <c r="G628">
        <v>1</v>
      </c>
      <c r="H628">
        <v>3</v>
      </c>
      <c r="I628" t="s">
        <v>718</v>
      </c>
      <c r="J628" t="s">
        <v>719</v>
      </c>
      <c r="K628" t="s">
        <v>720</v>
      </c>
      <c r="L628">
        <v>1348</v>
      </c>
      <c r="N628">
        <v>1009</v>
      </c>
      <c r="O628" t="s">
        <v>94</v>
      </c>
      <c r="P628" t="s">
        <v>94</v>
      </c>
      <c r="Q628">
        <v>1000</v>
      </c>
      <c r="W628">
        <v>0</v>
      </c>
      <c r="X628">
        <v>-560086148</v>
      </c>
      <c r="Y628">
        <f t="shared" si="224"/>
        <v>0</v>
      </c>
      <c r="AA628">
        <v>52029.73</v>
      </c>
      <c r="AB628">
        <v>0</v>
      </c>
      <c r="AC628">
        <v>0</v>
      </c>
      <c r="AD628">
        <v>0</v>
      </c>
      <c r="AE628">
        <v>70310.45</v>
      </c>
      <c r="AF628">
        <v>0</v>
      </c>
      <c r="AG628">
        <v>0</v>
      </c>
      <c r="AH628">
        <v>0</v>
      </c>
      <c r="AI628">
        <v>0.74</v>
      </c>
      <c r="AJ628">
        <v>1</v>
      </c>
      <c r="AK628">
        <v>1</v>
      </c>
      <c r="AL628">
        <v>1</v>
      </c>
      <c r="AM628">
        <v>2</v>
      </c>
      <c r="AN628">
        <v>0</v>
      </c>
      <c r="AO628">
        <v>0</v>
      </c>
      <c r="AP628">
        <v>1</v>
      </c>
      <c r="AQ628">
        <v>1</v>
      </c>
      <c r="AR628">
        <v>0</v>
      </c>
      <c r="AS628" t="s">
        <v>3</v>
      </c>
      <c r="AT628">
        <v>0</v>
      </c>
      <c r="AU628" t="s">
        <v>3</v>
      </c>
      <c r="AV628">
        <v>0</v>
      </c>
      <c r="AW628">
        <v>2</v>
      </c>
      <c r="AX628">
        <v>85061741</v>
      </c>
      <c r="AY628">
        <v>1</v>
      </c>
      <c r="AZ628">
        <v>6144</v>
      </c>
      <c r="BA628">
        <v>628</v>
      </c>
      <c r="BB628">
        <v>1</v>
      </c>
      <c r="BC628">
        <v>0</v>
      </c>
      <c r="BD628">
        <v>0</v>
      </c>
      <c r="BE628">
        <v>0</v>
      </c>
      <c r="BF628">
        <v>0</v>
      </c>
      <c r="BG628">
        <v>0</v>
      </c>
      <c r="BH628">
        <v>0</v>
      </c>
      <c r="BI628">
        <v>0</v>
      </c>
      <c r="BJ628">
        <v>0</v>
      </c>
      <c r="BK628">
        <v>0</v>
      </c>
      <c r="BL628">
        <v>0</v>
      </c>
      <c r="BM628">
        <v>0</v>
      </c>
      <c r="BN628">
        <v>0</v>
      </c>
      <c r="BO628">
        <v>0</v>
      </c>
      <c r="BP628">
        <v>0</v>
      </c>
      <c r="BQ628">
        <v>0</v>
      </c>
      <c r="BR628">
        <v>0</v>
      </c>
      <c r="BS628">
        <v>0</v>
      </c>
      <c r="BT628">
        <v>0</v>
      </c>
      <c r="BU628">
        <v>0</v>
      </c>
      <c r="BV628">
        <v>0</v>
      </c>
      <c r="BW628">
        <v>0</v>
      </c>
      <c r="CV628">
        <v>0</v>
      </c>
      <c r="CW628">
        <v>0</v>
      </c>
      <c r="CX628">
        <f>ROUND(Y628*Source!I311,7)</f>
        <v>0</v>
      </c>
      <c r="CY628">
        <f>AA628</f>
        <v>52029.73</v>
      </c>
      <c r="CZ628">
        <f>AE628</f>
        <v>70310.45</v>
      </c>
      <c r="DA628">
        <f>AI628</f>
        <v>0.74</v>
      </c>
      <c r="DB628">
        <f t="shared" si="225"/>
        <v>0</v>
      </c>
      <c r="DC628">
        <f t="shared" si="226"/>
        <v>0</v>
      </c>
      <c r="DD628" t="s">
        <v>3</v>
      </c>
      <c r="DE628" t="s">
        <v>3</v>
      </c>
      <c r="DF628">
        <f>ROUND(ROUND(AE628*AI628,2)*CX628,2)</f>
        <v>0</v>
      </c>
      <c r="DG628">
        <f t="shared" si="236"/>
        <v>0</v>
      </c>
      <c r="DH628">
        <f t="shared" si="227"/>
        <v>0</v>
      </c>
      <c r="DI628">
        <f t="shared" si="228"/>
        <v>0</v>
      </c>
      <c r="DJ628">
        <f>DF628</f>
        <v>0</v>
      </c>
      <c r="DK628">
        <v>0</v>
      </c>
      <c r="DL628" t="s">
        <v>3</v>
      </c>
      <c r="DM628">
        <v>0</v>
      </c>
      <c r="DN628" t="s">
        <v>3</v>
      </c>
      <c r="DO628">
        <v>0</v>
      </c>
    </row>
    <row r="629" spans="1:119" x14ac:dyDescent="0.2">
      <c r="A629">
        <f>ROW(Source!A311)</f>
        <v>311</v>
      </c>
      <c r="B629">
        <v>85057682</v>
      </c>
      <c r="C629">
        <v>85061726</v>
      </c>
      <c r="D629">
        <v>83870516</v>
      </c>
      <c r="E629">
        <v>1</v>
      </c>
      <c r="F629">
        <v>1</v>
      </c>
      <c r="G629">
        <v>1</v>
      </c>
      <c r="H629">
        <v>3</v>
      </c>
      <c r="I629" t="s">
        <v>682</v>
      </c>
      <c r="J629" t="s">
        <v>683</v>
      </c>
      <c r="K629" t="s">
        <v>684</v>
      </c>
      <c r="L629">
        <v>1346</v>
      </c>
      <c r="N629">
        <v>1009</v>
      </c>
      <c r="O629" t="s">
        <v>86</v>
      </c>
      <c r="P629" t="s">
        <v>86</v>
      </c>
      <c r="Q629">
        <v>1</v>
      </c>
      <c r="W629">
        <v>0</v>
      </c>
      <c r="X629">
        <v>291254868</v>
      </c>
      <c r="Y629">
        <f t="shared" si="224"/>
        <v>0</v>
      </c>
      <c r="AA629">
        <v>115.03</v>
      </c>
      <c r="AB629">
        <v>0</v>
      </c>
      <c r="AC629">
        <v>0</v>
      </c>
      <c r="AD629">
        <v>0</v>
      </c>
      <c r="AE629">
        <v>79.88</v>
      </c>
      <c r="AF629">
        <v>0</v>
      </c>
      <c r="AG629">
        <v>0</v>
      </c>
      <c r="AH629">
        <v>0</v>
      </c>
      <c r="AI629">
        <v>1.44</v>
      </c>
      <c r="AJ629">
        <v>1</v>
      </c>
      <c r="AK629">
        <v>1</v>
      </c>
      <c r="AL629">
        <v>1</v>
      </c>
      <c r="AM629">
        <v>2</v>
      </c>
      <c r="AN629">
        <v>0</v>
      </c>
      <c r="AO629">
        <v>0</v>
      </c>
      <c r="AP629">
        <v>1</v>
      </c>
      <c r="AQ629">
        <v>1</v>
      </c>
      <c r="AR629">
        <v>0</v>
      </c>
      <c r="AS629" t="s">
        <v>3</v>
      </c>
      <c r="AT629">
        <v>0</v>
      </c>
      <c r="AU629" t="s">
        <v>3</v>
      </c>
      <c r="AV629">
        <v>0</v>
      </c>
      <c r="AW629">
        <v>2</v>
      </c>
      <c r="AX629">
        <v>85061742</v>
      </c>
      <c r="AY629">
        <v>1</v>
      </c>
      <c r="AZ629">
        <v>6144</v>
      </c>
      <c r="BA629">
        <v>629</v>
      </c>
      <c r="BB629">
        <v>1</v>
      </c>
      <c r="BC629">
        <v>0</v>
      </c>
      <c r="BD629">
        <v>0</v>
      </c>
      <c r="BE629">
        <v>0</v>
      </c>
      <c r="BF629">
        <v>0</v>
      </c>
      <c r="BG629">
        <v>0</v>
      </c>
      <c r="BH629">
        <v>0</v>
      </c>
      <c r="BI629">
        <v>0</v>
      </c>
      <c r="BJ629">
        <v>0</v>
      </c>
      <c r="BK629">
        <v>0</v>
      </c>
      <c r="BL629">
        <v>0</v>
      </c>
      <c r="BM629">
        <v>0</v>
      </c>
      <c r="BN629">
        <v>0</v>
      </c>
      <c r="BO629">
        <v>0</v>
      </c>
      <c r="BP629">
        <v>0</v>
      </c>
      <c r="BQ629">
        <v>0</v>
      </c>
      <c r="BR629">
        <v>0</v>
      </c>
      <c r="BS629">
        <v>0</v>
      </c>
      <c r="BT629">
        <v>0</v>
      </c>
      <c r="BU629">
        <v>0</v>
      </c>
      <c r="BV629">
        <v>0</v>
      </c>
      <c r="BW629">
        <v>0</v>
      </c>
      <c r="CV629">
        <v>0</v>
      </c>
      <c r="CW629">
        <v>0</v>
      </c>
      <c r="CX629">
        <f>ROUND(Y629*Source!I311,7)</f>
        <v>0</v>
      </c>
      <c r="CY629">
        <f>AA629</f>
        <v>115.03</v>
      </c>
      <c r="CZ629">
        <f>AE629</f>
        <v>79.88</v>
      </c>
      <c r="DA629">
        <f>AI629</f>
        <v>1.44</v>
      </c>
      <c r="DB629">
        <f t="shared" si="225"/>
        <v>0</v>
      </c>
      <c r="DC629">
        <f t="shared" si="226"/>
        <v>0</v>
      </c>
      <c r="DD629" t="s">
        <v>3</v>
      </c>
      <c r="DE629" t="s">
        <v>3</v>
      </c>
      <c r="DF629">
        <f>ROUND(ROUND(AE629*AI629,2)*CX629,2)</f>
        <v>0</v>
      </c>
      <c r="DG629">
        <f t="shared" si="236"/>
        <v>0</v>
      </c>
      <c r="DH629">
        <f t="shared" si="227"/>
        <v>0</v>
      </c>
      <c r="DI629">
        <f t="shared" si="228"/>
        <v>0</v>
      </c>
      <c r="DJ629">
        <f>DF629</f>
        <v>0</v>
      </c>
      <c r="DK629">
        <v>0</v>
      </c>
      <c r="DL629" t="s">
        <v>3</v>
      </c>
      <c r="DM629">
        <v>0</v>
      </c>
      <c r="DN629" t="s">
        <v>3</v>
      </c>
      <c r="DO629">
        <v>0</v>
      </c>
    </row>
    <row r="630" spans="1:119" x14ac:dyDescent="0.2">
      <c r="A630">
        <f>ROW(Source!A311)</f>
        <v>311</v>
      </c>
      <c r="B630">
        <v>85057682</v>
      </c>
      <c r="C630">
        <v>85061726</v>
      </c>
      <c r="D630">
        <v>83881219</v>
      </c>
      <c r="E630">
        <v>1</v>
      </c>
      <c r="F630">
        <v>1</v>
      </c>
      <c r="G630">
        <v>1</v>
      </c>
      <c r="H630">
        <v>3</v>
      </c>
      <c r="I630" t="s">
        <v>196</v>
      </c>
      <c r="J630" t="s">
        <v>198</v>
      </c>
      <c r="K630" t="s">
        <v>197</v>
      </c>
      <c r="L630">
        <v>1425</v>
      </c>
      <c r="N630">
        <v>1013</v>
      </c>
      <c r="O630" t="s">
        <v>191</v>
      </c>
      <c r="P630" t="s">
        <v>191</v>
      </c>
      <c r="Q630">
        <v>1</v>
      </c>
      <c r="W630">
        <v>0</v>
      </c>
      <c r="X630">
        <v>-568563229</v>
      </c>
      <c r="Y630">
        <f t="shared" si="224"/>
        <v>-1.02</v>
      </c>
      <c r="AA630">
        <v>1022.02</v>
      </c>
      <c r="AB630">
        <v>0</v>
      </c>
      <c r="AC630">
        <v>0</v>
      </c>
      <c r="AD630">
        <v>0</v>
      </c>
      <c r="AE630">
        <v>896.51</v>
      </c>
      <c r="AF630">
        <v>0</v>
      </c>
      <c r="AG630">
        <v>0</v>
      </c>
      <c r="AH630">
        <v>0</v>
      </c>
      <c r="AI630">
        <v>1.1399999999999999</v>
      </c>
      <c r="AJ630">
        <v>1</v>
      </c>
      <c r="AK630">
        <v>1</v>
      </c>
      <c r="AL630">
        <v>1</v>
      </c>
      <c r="AM630">
        <v>2</v>
      </c>
      <c r="AN630">
        <v>0</v>
      </c>
      <c r="AO630">
        <v>0</v>
      </c>
      <c r="AP630">
        <v>1</v>
      </c>
      <c r="AQ630">
        <v>0</v>
      </c>
      <c r="AR630">
        <v>0</v>
      </c>
      <c r="AS630" t="s">
        <v>3</v>
      </c>
      <c r="AT630">
        <v>-1.02</v>
      </c>
      <c r="AU630" t="s">
        <v>3</v>
      </c>
      <c r="AV630">
        <v>0</v>
      </c>
      <c r="AW630">
        <v>2</v>
      </c>
      <c r="AX630">
        <v>85061743</v>
      </c>
      <c r="AY630">
        <v>1</v>
      </c>
      <c r="AZ630">
        <v>6144</v>
      </c>
      <c r="BA630">
        <v>630</v>
      </c>
      <c r="BB630">
        <v>0</v>
      </c>
      <c r="BC630">
        <v>0</v>
      </c>
      <c r="BD630">
        <v>0</v>
      </c>
      <c r="BE630">
        <v>0</v>
      </c>
      <c r="BF630">
        <v>0</v>
      </c>
      <c r="BG630">
        <v>0</v>
      </c>
      <c r="BH630">
        <v>0</v>
      </c>
      <c r="BI630">
        <v>0</v>
      </c>
      <c r="BJ630">
        <v>0</v>
      </c>
      <c r="BK630">
        <v>0</v>
      </c>
      <c r="BL630">
        <v>0</v>
      </c>
      <c r="BM630">
        <v>0</v>
      </c>
      <c r="BN630">
        <v>0</v>
      </c>
      <c r="BO630">
        <v>0</v>
      </c>
      <c r="BP630">
        <v>0</v>
      </c>
      <c r="BQ630">
        <v>0</v>
      </c>
      <c r="BR630">
        <v>0</v>
      </c>
      <c r="BS630">
        <v>0</v>
      </c>
      <c r="BT630">
        <v>0</v>
      </c>
      <c r="BU630">
        <v>0</v>
      </c>
      <c r="BV630">
        <v>0</v>
      </c>
      <c r="BW630">
        <v>0</v>
      </c>
      <c r="CV630">
        <v>0</v>
      </c>
      <c r="CW630">
        <v>0</v>
      </c>
      <c r="CX630">
        <f>ROUND(Y630*Source!I311,7)</f>
        <v>-1.0200000000000001E-2</v>
      </c>
      <c r="CY630">
        <f>AA630</f>
        <v>1022.02</v>
      </c>
      <c r="CZ630">
        <f>AE630</f>
        <v>896.51</v>
      </c>
      <c r="DA630">
        <f>AI630</f>
        <v>1.1399999999999999</v>
      </c>
      <c r="DB630">
        <f t="shared" si="225"/>
        <v>-914.44</v>
      </c>
      <c r="DC630">
        <f t="shared" si="226"/>
        <v>0</v>
      </c>
      <c r="DD630" t="s">
        <v>3</v>
      </c>
      <c r="DE630" t="s">
        <v>3</v>
      </c>
      <c r="DF630">
        <f>ROUND(ROUND(AE630*AI630,2)*CX630,2)</f>
        <v>-10.42</v>
      </c>
      <c r="DG630">
        <f t="shared" si="236"/>
        <v>0</v>
      </c>
      <c r="DH630">
        <f t="shared" si="227"/>
        <v>0</v>
      </c>
      <c r="DI630">
        <f t="shared" si="228"/>
        <v>0</v>
      </c>
      <c r="DJ630">
        <f>DF630</f>
        <v>-10.42</v>
      </c>
      <c r="DK630">
        <v>0</v>
      </c>
      <c r="DL630" t="s">
        <v>3</v>
      </c>
      <c r="DM630">
        <v>0</v>
      </c>
      <c r="DN630" t="s">
        <v>3</v>
      </c>
      <c r="DO630">
        <v>0</v>
      </c>
    </row>
    <row r="631" spans="1:119" x14ac:dyDescent="0.2">
      <c r="A631">
        <f>ROW(Source!A311)</f>
        <v>311</v>
      </c>
      <c r="B631">
        <v>85057682</v>
      </c>
      <c r="C631">
        <v>85061726</v>
      </c>
      <c r="D631">
        <v>83783523</v>
      </c>
      <c r="E631">
        <v>117</v>
      </c>
      <c r="F631">
        <v>1</v>
      </c>
      <c r="G631">
        <v>1</v>
      </c>
      <c r="H631">
        <v>3</v>
      </c>
      <c r="I631" t="s">
        <v>150</v>
      </c>
      <c r="J631" t="s">
        <v>3</v>
      </c>
      <c r="K631" t="s">
        <v>151</v>
      </c>
      <c r="L631">
        <v>3277935</v>
      </c>
      <c r="N631">
        <v>1013</v>
      </c>
      <c r="O631" t="s">
        <v>152</v>
      </c>
      <c r="P631" t="s">
        <v>152</v>
      </c>
      <c r="Q631">
        <v>1</v>
      </c>
      <c r="W631">
        <v>0</v>
      </c>
      <c r="X631">
        <v>274903907</v>
      </c>
      <c r="Y631">
        <f t="shared" si="224"/>
        <v>2</v>
      </c>
      <c r="AA631">
        <v>0</v>
      </c>
      <c r="AB631">
        <v>0</v>
      </c>
      <c r="AC631">
        <v>0</v>
      </c>
      <c r="AD631">
        <v>0</v>
      </c>
      <c r="AE631">
        <v>0</v>
      </c>
      <c r="AF631">
        <v>0</v>
      </c>
      <c r="AG631">
        <v>0</v>
      </c>
      <c r="AH631">
        <v>0</v>
      </c>
      <c r="AI631">
        <v>1</v>
      </c>
      <c r="AJ631">
        <v>1</v>
      </c>
      <c r="AK631">
        <v>1</v>
      </c>
      <c r="AL631">
        <v>1</v>
      </c>
      <c r="AM631">
        <v>0</v>
      </c>
      <c r="AN631">
        <v>0</v>
      </c>
      <c r="AO631">
        <v>0</v>
      </c>
      <c r="AP631">
        <v>0</v>
      </c>
      <c r="AQ631">
        <v>0</v>
      </c>
      <c r="AR631">
        <v>0</v>
      </c>
      <c r="AS631" t="s">
        <v>3</v>
      </c>
      <c r="AT631">
        <v>2</v>
      </c>
      <c r="AU631" t="s">
        <v>3</v>
      </c>
      <c r="AV631">
        <v>0</v>
      </c>
      <c r="AW631">
        <v>2</v>
      </c>
      <c r="AX631">
        <v>85061744</v>
      </c>
      <c r="AY631">
        <v>1</v>
      </c>
      <c r="AZ631">
        <v>0</v>
      </c>
      <c r="BA631">
        <v>631</v>
      </c>
      <c r="BB631">
        <v>0</v>
      </c>
      <c r="BC631">
        <v>0</v>
      </c>
      <c r="BD631">
        <v>0</v>
      </c>
      <c r="BE631">
        <v>0</v>
      </c>
      <c r="BF631">
        <v>0</v>
      </c>
      <c r="BG631">
        <v>0</v>
      </c>
      <c r="BH631">
        <v>0</v>
      </c>
      <c r="BI631">
        <v>0</v>
      </c>
      <c r="BJ631">
        <v>0</v>
      </c>
      <c r="BK631">
        <v>0</v>
      </c>
      <c r="BL631">
        <v>0</v>
      </c>
      <c r="BM631">
        <v>0</v>
      </c>
      <c r="BN631">
        <v>0</v>
      </c>
      <c r="BO631">
        <v>0</v>
      </c>
      <c r="BP631">
        <v>0</v>
      </c>
      <c r="BQ631">
        <v>0</v>
      </c>
      <c r="BR631">
        <v>0</v>
      </c>
      <c r="BS631">
        <v>0</v>
      </c>
      <c r="BT631">
        <v>0</v>
      </c>
      <c r="BU631">
        <v>0</v>
      </c>
      <c r="BV631">
        <v>0</v>
      </c>
      <c r="BW631">
        <v>0</v>
      </c>
      <c r="CV631">
        <v>0</v>
      </c>
      <c r="CW631">
        <v>0</v>
      </c>
      <c r="CX631">
        <f>ROUND(Y631*Source!I311,7)</f>
        <v>0.02</v>
      </c>
      <c r="CY631">
        <f>AA631</f>
        <v>0</v>
      </c>
      <c r="CZ631">
        <f>AE631</f>
        <v>0</v>
      </c>
      <c r="DA631">
        <f>AI631</f>
        <v>1</v>
      </c>
      <c r="DB631">
        <f t="shared" si="225"/>
        <v>0</v>
      </c>
      <c r="DC631">
        <f t="shared" si="226"/>
        <v>0</v>
      </c>
      <c r="DD631" t="s">
        <v>3</v>
      </c>
      <c r="DE631" t="s">
        <v>3</v>
      </c>
      <c r="DF631">
        <f t="shared" ref="DF631:DF636" si="237">ROUND(ROUND(AE631,2)*CX631,2)</f>
        <v>0</v>
      </c>
      <c r="DG631">
        <f t="shared" si="236"/>
        <v>0</v>
      </c>
      <c r="DH631">
        <f t="shared" si="227"/>
        <v>0</v>
      </c>
      <c r="DI631">
        <f t="shared" si="228"/>
        <v>0</v>
      </c>
      <c r="DJ631">
        <f>DF631</f>
        <v>0</v>
      </c>
      <c r="DK631">
        <v>0</v>
      </c>
      <c r="DL631" t="s">
        <v>3</v>
      </c>
      <c r="DM631">
        <v>0</v>
      </c>
      <c r="DN631" t="s">
        <v>3</v>
      </c>
      <c r="DO631">
        <v>0</v>
      </c>
    </row>
    <row r="632" spans="1:119" x14ac:dyDescent="0.2">
      <c r="A632">
        <f>ROW(Source!A312)</f>
        <v>312</v>
      </c>
      <c r="B632">
        <v>85057623</v>
      </c>
      <c r="C632">
        <v>85061726</v>
      </c>
      <c r="D632">
        <v>83777519</v>
      </c>
      <c r="E632">
        <v>117</v>
      </c>
      <c r="F632">
        <v>1</v>
      </c>
      <c r="G632">
        <v>1</v>
      </c>
      <c r="H632">
        <v>1</v>
      </c>
      <c r="I632" t="s">
        <v>716</v>
      </c>
      <c r="J632" t="s">
        <v>3</v>
      </c>
      <c r="K632" t="s">
        <v>717</v>
      </c>
      <c r="L632">
        <v>1191</v>
      </c>
      <c r="N632">
        <v>1013</v>
      </c>
      <c r="O632" t="s">
        <v>593</v>
      </c>
      <c r="P632" t="s">
        <v>593</v>
      </c>
      <c r="Q632">
        <v>1</v>
      </c>
      <c r="W632">
        <v>0</v>
      </c>
      <c r="X632">
        <v>888410196</v>
      </c>
      <c r="Y632">
        <f t="shared" si="224"/>
        <v>41.2</v>
      </c>
      <c r="AA632">
        <v>0</v>
      </c>
      <c r="AB632">
        <v>0</v>
      </c>
      <c r="AC632">
        <v>0</v>
      </c>
      <c r="AD632">
        <v>811.79</v>
      </c>
      <c r="AE632">
        <v>0</v>
      </c>
      <c r="AF632">
        <v>0</v>
      </c>
      <c r="AG632">
        <v>0</v>
      </c>
      <c r="AH632">
        <v>811.79</v>
      </c>
      <c r="AI632">
        <v>1</v>
      </c>
      <c r="AJ632">
        <v>1</v>
      </c>
      <c r="AK632">
        <v>1</v>
      </c>
      <c r="AL632">
        <v>1</v>
      </c>
      <c r="AM632">
        <v>-2</v>
      </c>
      <c r="AN632">
        <v>0</v>
      </c>
      <c r="AO632">
        <v>0</v>
      </c>
      <c r="AP632">
        <v>1</v>
      </c>
      <c r="AQ632">
        <v>1</v>
      </c>
      <c r="AR632">
        <v>0</v>
      </c>
      <c r="AS632" t="s">
        <v>3</v>
      </c>
      <c r="AT632">
        <v>41.2</v>
      </c>
      <c r="AU632" t="s">
        <v>3</v>
      </c>
      <c r="AV632">
        <v>1</v>
      </c>
      <c r="AW632">
        <v>2</v>
      </c>
      <c r="AX632">
        <v>85061736</v>
      </c>
      <c r="AY632">
        <v>1</v>
      </c>
      <c r="AZ632">
        <v>0</v>
      </c>
      <c r="BA632">
        <v>632</v>
      </c>
      <c r="BB632">
        <v>1</v>
      </c>
      <c r="BC632">
        <v>0</v>
      </c>
      <c r="BD632">
        <v>0</v>
      </c>
      <c r="BE632">
        <v>0</v>
      </c>
      <c r="BF632">
        <v>0</v>
      </c>
      <c r="BG632">
        <v>0</v>
      </c>
      <c r="BH632">
        <v>0</v>
      </c>
      <c r="BI632">
        <v>0</v>
      </c>
      <c r="BJ632">
        <v>0</v>
      </c>
      <c r="BK632">
        <v>0</v>
      </c>
      <c r="BL632">
        <v>0</v>
      </c>
      <c r="BM632">
        <v>33445.748</v>
      </c>
      <c r="BN632">
        <v>41.2</v>
      </c>
      <c r="BO632">
        <v>0</v>
      </c>
      <c r="BP632">
        <v>1</v>
      </c>
      <c r="BQ632">
        <v>0</v>
      </c>
      <c r="BR632">
        <v>0</v>
      </c>
      <c r="BS632">
        <v>0</v>
      </c>
      <c r="BT632">
        <v>33445.748</v>
      </c>
      <c r="BU632">
        <v>41.2</v>
      </c>
      <c r="BV632">
        <v>0</v>
      </c>
      <c r="BW632">
        <v>1</v>
      </c>
      <c r="CU632">
        <f>ROUND(AT632*Source!I312*AH632*AL632,2)</f>
        <v>334.46</v>
      </c>
      <c r="CV632">
        <f>ROUND(Y632*Source!I312,7)</f>
        <v>0.41199999999999998</v>
      </c>
      <c r="CW632">
        <v>0</v>
      </c>
      <c r="CX632">
        <f>ROUND(Y632*Source!I312,7)</f>
        <v>0.41199999999999998</v>
      </c>
      <c r="CY632">
        <f>AD632</f>
        <v>811.79</v>
      </c>
      <c r="CZ632">
        <f>AH632</f>
        <v>811.79</v>
      </c>
      <c r="DA632">
        <f>AL632</f>
        <v>1</v>
      </c>
      <c r="DB632">
        <f t="shared" si="225"/>
        <v>33445.75</v>
      </c>
      <c r="DC632">
        <f t="shared" si="226"/>
        <v>0</v>
      </c>
      <c r="DD632" t="s">
        <v>3</v>
      </c>
      <c r="DE632" t="s">
        <v>3</v>
      </c>
      <c r="DF632">
        <f t="shared" si="237"/>
        <v>0</v>
      </c>
      <c r="DG632">
        <f t="shared" si="236"/>
        <v>0</v>
      </c>
      <c r="DH632">
        <f t="shared" si="227"/>
        <v>0</v>
      </c>
      <c r="DI632">
        <f t="shared" si="228"/>
        <v>334.46</v>
      </c>
      <c r="DJ632">
        <f>DI632</f>
        <v>334.46</v>
      </c>
      <c r="DK632">
        <v>1</v>
      </c>
      <c r="DL632" t="s">
        <v>3</v>
      </c>
      <c r="DM632">
        <v>0</v>
      </c>
      <c r="DN632" t="s">
        <v>3</v>
      </c>
      <c r="DO632">
        <v>0</v>
      </c>
    </row>
    <row r="633" spans="1:119" x14ac:dyDescent="0.2">
      <c r="A633">
        <f>ROW(Source!A312)</f>
        <v>312</v>
      </c>
      <c r="B633">
        <v>85057623</v>
      </c>
      <c r="C633">
        <v>85061726</v>
      </c>
      <c r="D633">
        <v>83777689</v>
      </c>
      <c r="E633">
        <v>117</v>
      </c>
      <c r="F633">
        <v>1</v>
      </c>
      <c r="G633">
        <v>1</v>
      </c>
      <c r="H633">
        <v>1</v>
      </c>
      <c r="I633" t="s">
        <v>601</v>
      </c>
      <c r="J633" t="s">
        <v>3</v>
      </c>
      <c r="K633" t="s">
        <v>602</v>
      </c>
      <c r="L633">
        <v>1191</v>
      </c>
      <c r="N633">
        <v>1013</v>
      </c>
      <c r="O633" t="s">
        <v>593</v>
      </c>
      <c r="P633" t="s">
        <v>593</v>
      </c>
      <c r="Q633">
        <v>1</v>
      </c>
      <c r="W633">
        <v>0</v>
      </c>
      <c r="X633">
        <v>-1417349443</v>
      </c>
      <c r="Y633">
        <f t="shared" si="224"/>
        <v>0.2</v>
      </c>
      <c r="AA633">
        <v>0</v>
      </c>
      <c r="AB633">
        <v>0</v>
      </c>
      <c r="AC633">
        <v>0</v>
      </c>
      <c r="AD633">
        <v>0</v>
      </c>
      <c r="AE633">
        <v>0</v>
      </c>
      <c r="AF633">
        <v>0</v>
      </c>
      <c r="AG633">
        <v>0</v>
      </c>
      <c r="AH633">
        <v>0</v>
      </c>
      <c r="AI633">
        <v>1</v>
      </c>
      <c r="AJ633">
        <v>1</v>
      </c>
      <c r="AK633">
        <v>1</v>
      </c>
      <c r="AL633">
        <v>1</v>
      </c>
      <c r="AM633">
        <v>-2</v>
      </c>
      <c r="AN633">
        <v>0</v>
      </c>
      <c r="AO633">
        <v>0</v>
      </c>
      <c r="AP633">
        <v>1</v>
      </c>
      <c r="AQ633">
        <v>1</v>
      </c>
      <c r="AR633">
        <v>0</v>
      </c>
      <c r="AS633" t="s">
        <v>3</v>
      </c>
      <c r="AT633">
        <v>0.2</v>
      </c>
      <c r="AU633" t="s">
        <v>3</v>
      </c>
      <c r="AV633">
        <v>2</v>
      </c>
      <c r="AW633">
        <v>2</v>
      </c>
      <c r="AX633">
        <v>85061737</v>
      </c>
      <c r="AY633">
        <v>1</v>
      </c>
      <c r="AZ633">
        <v>0</v>
      </c>
      <c r="BA633">
        <v>633</v>
      </c>
      <c r="BB633">
        <v>1</v>
      </c>
      <c r="BC633">
        <v>0</v>
      </c>
      <c r="BD633">
        <v>0</v>
      </c>
      <c r="BE633">
        <v>0</v>
      </c>
      <c r="BF633">
        <v>0</v>
      </c>
      <c r="BG633">
        <v>0</v>
      </c>
      <c r="BH633">
        <v>0</v>
      </c>
      <c r="BI633">
        <v>0</v>
      </c>
      <c r="BJ633">
        <v>0</v>
      </c>
      <c r="BK633">
        <v>0</v>
      </c>
      <c r="BL633">
        <v>0</v>
      </c>
      <c r="BM633">
        <v>0</v>
      </c>
      <c r="BN633">
        <v>0</v>
      </c>
      <c r="BO633">
        <v>0</v>
      </c>
      <c r="BP633">
        <v>0</v>
      </c>
      <c r="BQ633">
        <v>0</v>
      </c>
      <c r="BR633">
        <v>0</v>
      </c>
      <c r="BS633">
        <v>0</v>
      </c>
      <c r="BT633">
        <v>0</v>
      </c>
      <c r="BU633">
        <v>0</v>
      </c>
      <c r="BV633">
        <v>0</v>
      </c>
      <c r="BW633">
        <v>0</v>
      </c>
      <c r="CV633">
        <v>0</v>
      </c>
      <c r="CW633">
        <v>0</v>
      </c>
      <c r="CX633">
        <f>ROUND(Y633*Source!I312,7)</f>
        <v>2E-3</v>
      </c>
      <c r="CY633">
        <f>AD633</f>
        <v>0</v>
      </c>
      <c r="CZ633">
        <f>AH633</f>
        <v>0</v>
      </c>
      <c r="DA633">
        <f>AL633</f>
        <v>1</v>
      </c>
      <c r="DB633">
        <f t="shared" si="225"/>
        <v>0</v>
      </c>
      <c r="DC633">
        <f t="shared" si="226"/>
        <v>0</v>
      </c>
      <c r="DD633" t="s">
        <v>3</v>
      </c>
      <c r="DE633" t="s">
        <v>3</v>
      </c>
      <c r="DF633">
        <f t="shared" si="237"/>
        <v>0</v>
      </c>
      <c r="DG633">
        <f t="shared" si="236"/>
        <v>0</v>
      </c>
      <c r="DH633">
        <f t="shared" si="227"/>
        <v>0</v>
      </c>
      <c r="DI633">
        <f t="shared" si="228"/>
        <v>0</v>
      </c>
      <c r="DJ633">
        <f>DI633</f>
        <v>0</v>
      </c>
      <c r="DK633">
        <v>0</v>
      </c>
      <c r="DL633" t="s">
        <v>3</v>
      </c>
      <c r="DM633">
        <v>0</v>
      </c>
      <c r="DN633" t="s">
        <v>3</v>
      </c>
      <c r="DO633">
        <v>0</v>
      </c>
    </row>
    <row r="634" spans="1:119" x14ac:dyDescent="0.2">
      <c r="A634">
        <f>ROW(Source!A312)</f>
        <v>312</v>
      </c>
      <c r="B634">
        <v>85057623</v>
      </c>
      <c r="C634">
        <v>85061726</v>
      </c>
      <c r="D634">
        <v>83784178</v>
      </c>
      <c r="E634">
        <v>1</v>
      </c>
      <c r="F634">
        <v>1</v>
      </c>
      <c r="G634">
        <v>1</v>
      </c>
      <c r="H634">
        <v>2</v>
      </c>
      <c r="I634" t="s">
        <v>621</v>
      </c>
      <c r="J634" t="s">
        <v>622</v>
      </c>
      <c r="K634" t="s">
        <v>623</v>
      </c>
      <c r="L634">
        <v>1368</v>
      </c>
      <c r="N634">
        <v>1011</v>
      </c>
      <c r="O634" t="s">
        <v>606</v>
      </c>
      <c r="P634" t="s">
        <v>606</v>
      </c>
      <c r="Q634">
        <v>1</v>
      </c>
      <c r="W634">
        <v>0</v>
      </c>
      <c r="X634">
        <v>639918019</v>
      </c>
      <c r="Y634">
        <f t="shared" si="224"/>
        <v>0.1</v>
      </c>
      <c r="AA634">
        <v>0</v>
      </c>
      <c r="AB634">
        <v>1626.29</v>
      </c>
      <c r="AC634">
        <v>1090.46</v>
      </c>
      <c r="AD634">
        <v>0</v>
      </c>
      <c r="AE634">
        <v>0</v>
      </c>
      <c r="AF634">
        <v>1626.29</v>
      </c>
      <c r="AG634">
        <v>1090.46</v>
      </c>
      <c r="AH634">
        <v>0</v>
      </c>
      <c r="AI634">
        <v>1</v>
      </c>
      <c r="AJ634">
        <v>1</v>
      </c>
      <c r="AK634">
        <v>1</v>
      </c>
      <c r="AL634">
        <v>1</v>
      </c>
      <c r="AM634">
        <v>-2</v>
      </c>
      <c r="AN634">
        <v>0</v>
      </c>
      <c r="AO634">
        <v>0</v>
      </c>
      <c r="AP634">
        <v>1</v>
      </c>
      <c r="AQ634">
        <v>1</v>
      </c>
      <c r="AR634">
        <v>0</v>
      </c>
      <c r="AS634" t="s">
        <v>3</v>
      </c>
      <c r="AT634">
        <v>0.1</v>
      </c>
      <c r="AU634" t="s">
        <v>3</v>
      </c>
      <c r="AV634">
        <v>1</v>
      </c>
      <c r="AW634">
        <v>2</v>
      </c>
      <c r="AX634">
        <v>85061738</v>
      </c>
      <c r="AY634">
        <v>1</v>
      </c>
      <c r="AZ634">
        <v>0</v>
      </c>
      <c r="BA634">
        <v>634</v>
      </c>
      <c r="BB634">
        <v>1</v>
      </c>
      <c r="BC634">
        <v>0</v>
      </c>
      <c r="BD634">
        <v>0</v>
      </c>
      <c r="BE634">
        <v>0</v>
      </c>
      <c r="BF634">
        <v>0</v>
      </c>
      <c r="BG634">
        <v>0</v>
      </c>
      <c r="BH634">
        <v>0</v>
      </c>
      <c r="BI634">
        <v>0</v>
      </c>
      <c r="BJ634">
        <v>0</v>
      </c>
      <c r="BK634">
        <v>162.62900000000002</v>
      </c>
      <c r="BL634">
        <v>109.04600000000001</v>
      </c>
      <c r="BM634">
        <v>0</v>
      </c>
      <c r="BN634">
        <v>0</v>
      </c>
      <c r="BO634">
        <v>0.1</v>
      </c>
      <c r="BP634">
        <v>1</v>
      </c>
      <c r="BQ634">
        <v>0</v>
      </c>
      <c r="BR634">
        <v>162.62900000000002</v>
      </c>
      <c r="BS634">
        <v>109.04600000000001</v>
      </c>
      <c r="BT634">
        <v>0</v>
      </c>
      <c r="BU634">
        <v>0</v>
      </c>
      <c r="BV634">
        <v>0.1</v>
      </c>
      <c r="BW634">
        <v>1</v>
      </c>
      <c r="CV634">
        <v>0</v>
      </c>
      <c r="CW634">
        <f>ROUND(Y634*Source!I312*DO634,7)</f>
        <v>1E-3</v>
      </c>
      <c r="CX634">
        <f>ROUND(Y634*Source!I312,7)</f>
        <v>1E-3</v>
      </c>
      <c r="CY634">
        <f>AB634</f>
        <v>1626.29</v>
      </c>
      <c r="CZ634">
        <f>AF634</f>
        <v>1626.29</v>
      </c>
      <c r="DA634">
        <f>AJ634</f>
        <v>1</v>
      </c>
      <c r="DB634">
        <f t="shared" si="225"/>
        <v>162.63</v>
      </c>
      <c r="DC634">
        <f t="shared" si="226"/>
        <v>109.05</v>
      </c>
      <c r="DD634" t="s">
        <v>3</v>
      </c>
      <c r="DE634" t="s">
        <v>3</v>
      </c>
      <c r="DF634">
        <f t="shared" si="237"/>
        <v>0</v>
      </c>
      <c r="DG634">
        <f t="shared" si="236"/>
        <v>1.63</v>
      </c>
      <c r="DH634">
        <f t="shared" si="227"/>
        <v>1.0900000000000001</v>
      </c>
      <c r="DI634">
        <f t="shared" si="228"/>
        <v>0</v>
      </c>
      <c r="DJ634">
        <f>DG634+DH634</f>
        <v>2.7199999999999998</v>
      </c>
      <c r="DK634">
        <v>1</v>
      </c>
      <c r="DL634" t="s">
        <v>607</v>
      </c>
      <c r="DM634">
        <v>6</v>
      </c>
      <c r="DN634" t="s">
        <v>593</v>
      </c>
      <c r="DO634">
        <v>1</v>
      </c>
    </row>
    <row r="635" spans="1:119" x14ac:dyDescent="0.2">
      <c r="A635">
        <f>ROW(Source!A312)</f>
        <v>312</v>
      </c>
      <c r="B635">
        <v>85057623</v>
      </c>
      <c r="C635">
        <v>85061726</v>
      </c>
      <c r="D635">
        <v>83785072</v>
      </c>
      <c r="E635">
        <v>1</v>
      </c>
      <c r="F635">
        <v>1</v>
      </c>
      <c r="G635">
        <v>1</v>
      </c>
      <c r="H635">
        <v>2</v>
      </c>
      <c r="I635" t="s">
        <v>634</v>
      </c>
      <c r="J635" t="s">
        <v>635</v>
      </c>
      <c r="K635" t="s">
        <v>636</v>
      </c>
      <c r="L635">
        <v>1368</v>
      </c>
      <c r="N635">
        <v>1011</v>
      </c>
      <c r="O635" t="s">
        <v>606</v>
      </c>
      <c r="P635" t="s">
        <v>606</v>
      </c>
      <c r="Q635">
        <v>1</v>
      </c>
      <c r="W635">
        <v>0</v>
      </c>
      <c r="X635">
        <v>-849950259</v>
      </c>
      <c r="Y635">
        <f t="shared" si="224"/>
        <v>0.1</v>
      </c>
      <c r="AA635">
        <v>0</v>
      </c>
      <c r="AB635">
        <v>641.70000000000005</v>
      </c>
      <c r="AC635">
        <v>811.79</v>
      </c>
      <c r="AD635">
        <v>0</v>
      </c>
      <c r="AE635">
        <v>0</v>
      </c>
      <c r="AF635">
        <v>641.70000000000005</v>
      </c>
      <c r="AG635">
        <v>811.79</v>
      </c>
      <c r="AH635">
        <v>0</v>
      </c>
      <c r="AI635">
        <v>1</v>
      </c>
      <c r="AJ635">
        <v>1</v>
      </c>
      <c r="AK635">
        <v>1</v>
      </c>
      <c r="AL635">
        <v>1</v>
      </c>
      <c r="AM635">
        <v>-2</v>
      </c>
      <c r="AN635">
        <v>0</v>
      </c>
      <c r="AO635">
        <v>0</v>
      </c>
      <c r="AP635">
        <v>1</v>
      </c>
      <c r="AQ635">
        <v>1</v>
      </c>
      <c r="AR635">
        <v>0</v>
      </c>
      <c r="AS635" t="s">
        <v>3</v>
      </c>
      <c r="AT635">
        <v>0.1</v>
      </c>
      <c r="AU635" t="s">
        <v>3</v>
      </c>
      <c r="AV635">
        <v>1</v>
      </c>
      <c r="AW635">
        <v>2</v>
      </c>
      <c r="AX635">
        <v>85061739</v>
      </c>
      <c r="AY635">
        <v>1</v>
      </c>
      <c r="AZ635">
        <v>0</v>
      </c>
      <c r="BA635">
        <v>635</v>
      </c>
      <c r="BB635">
        <v>1</v>
      </c>
      <c r="BC635">
        <v>0</v>
      </c>
      <c r="BD635">
        <v>0</v>
      </c>
      <c r="BE635">
        <v>0</v>
      </c>
      <c r="BF635">
        <v>0</v>
      </c>
      <c r="BG635">
        <v>0</v>
      </c>
      <c r="BH635">
        <v>0</v>
      </c>
      <c r="BI635">
        <v>0</v>
      </c>
      <c r="BJ635">
        <v>0</v>
      </c>
      <c r="BK635">
        <v>64.17</v>
      </c>
      <c r="BL635">
        <v>81.179000000000002</v>
      </c>
      <c r="BM635">
        <v>0</v>
      </c>
      <c r="BN635">
        <v>0</v>
      </c>
      <c r="BO635">
        <v>0.1</v>
      </c>
      <c r="BP635">
        <v>1</v>
      </c>
      <c r="BQ635">
        <v>0</v>
      </c>
      <c r="BR635">
        <v>64.17</v>
      </c>
      <c r="BS635">
        <v>81.179000000000002</v>
      </c>
      <c r="BT635">
        <v>0</v>
      </c>
      <c r="BU635">
        <v>0</v>
      </c>
      <c r="BV635">
        <v>0.1</v>
      </c>
      <c r="BW635">
        <v>1</v>
      </c>
      <c r="CV635">
        <v>0</v>
      </c>
      <c r="CW635">
        <f>ROUND(Y635*Source!I312*DO635,7)</f>
        <v>1E-3</v>
      </c>
      <c r="CX635">
        <f>ROUND(Y635*Source!I312,7)</f>
        <v>1E-3</v>
      </c>
      <c r="CY635">
        <f>AB635</f>
        <v>641.70000000000005</v>
      </c>
      <c r="CZ635">
        <f>AF635</f>
        <v>641.70000000000005</v>
      </c>
      <c r="DA635">
        <f>AJ635</f>
        <v>1</v>
      </c>
      <c r="DB635">
        <f t="shared" si="225"/>
        <v>64.17</v>
      </c>
      <c r="DC635">
        <f t="shared" si="226"/>
        <v>81.180000000000007</v>
      </c>
      <c r="DD635" t="s">
        <v>3</v>
      </c>
      <c r="DE635" t="s">
        <v>3</v>
      </c>
      <c r="DF635">
        <f t="shared" si="237"/>
        <v>0</v>
      </c>
      <c r="DG635">
        <f t="shared" si="236"/>
        <v>0.64</v>
      </c>
      <c r="DH635">
        <f t="shared" si="227"/>
        <v>0.81</v>
      </c>
      <c r="DI635">
        <f t="shared" si="228"/>
        <v>0</v>
      </c>
      <c r="DJ635">
        <f>DG635+DH635</f>
        <v>1.4500000000000002</v>
      </c>
      <c r="DK635">
        <v>1</v>
      </c>
      <c r="DL635" t="s">
        <v>630</v>
      </c>
      <c r="DM635">
        <v>4</v>
      </c>
      <c r="DN635" t="s">
        <v>593</v>
      </c>
      <c r="DO635">
        <v>1</v>
      </c>
    </row>
    <row r="636" spans="1:119" x14ac:dyDescent="0.2">
      <c r="A636">
        <f>ROW(Source!A312)</f>
        <v>312</v>
      </c>
      <c r="B636">
        <v>85057623</v>
      </c>
      <c r="C636">
        <v>85061726</v>
      </c>
      <c r="D636">
        <v>83785268</v>
      </c>
      <c r="E636">
        <v>1</v>
      </c>
      <c r="F636">
        <v>1</v>
      </c>
      <c r="G636">
        <v>1</v>
      </c>
      <c r="H636">
        <v>2</v>
      </c>
      <c r="I636" t="s">
        <v>663</v>
      </c>
      <c r="J636" t="s">
        <v>664</v>
      </c>
      <c r="K636" t="s">
        <v>665</v>
      </c>
      <c r="L636">
        <v>1368</v>
      </c>
      <c r="N636">
        <v>1011</v>
      </c>
      <c r="O636" t="s">
        <v>606</v>
      </c>
      <c r="P636" t="s">
        <v>606</v>
      </c>
      <c r="Q636">
        <v>1</v>
      </c>
      <c r="W636">
        <v>0</v>
      </c>
      <c r="X636">
        <v>303316554</v>
      </c>
      <c r="Y636">
        <f t="shared" si="224"/>
        <v>0</v>
      </c>
      <c r="AA636">
        <v>0</v>
      </c>
      <c r="AB636">
        <v>34.61</v>
      </c>
      <c r="AC636">
        <v>0</v>
      </c>
      <c r="AD636">
        <v>0</v>
      </c>
      <c r="AE636">
        <v>0</v>
      </c>
      <c r="AF636">
        <v>34.61</v>
      </c>
      <c r="AG636">
        <v>0</v>
      </c>
      <c r="AH636">
        <v>0</v>
      </c>
      <c r="AI636">
        <v>1</v>
      </c>
      <c r="AJ636">
        <v>1</v>
      </c>
      <c r="AK636">
        <v>1</v>
      </c>
      <c r="AL636">
        <v>1</v>
      </c>
      <c r="AM636">
        <v>-2</v>
      </c>
      <c r="AN636">
        <v>0</v>
      </c>
      <c r="AO636">
        <v>0</v>
      </c>
      <c r="AP636">
        <v>1</v>
      </c>
      <c r="AQ636">
        <v>1</v>
      </c>
      <c r="AR636">
        <v>0</v>
      </c>
      <c r="AS636" t="s">
        <v>3</v>
      </c>
      <c r="AT636">
        <v>0</v>
      </c>
      <c r="AU636" t="s">
        <v>3</v>
      </c>
      <c r="AV636">
        <v>1</v>
      </c>
      <c r="AW636">
        <v>2</v>
      </c>
      <c r="AX636">
        <v>85061740</v>
      </c>
      <c r="AY636">
        <v>1</v>
      </c>
      <c r="AZ636">
        <v>6144</v>
      </c>
      <c r="BA636">
        <v>636</v>
      </c>
      <c r="BB636">
        <v>1</v>
      </c>
      <c r="BC636">
        <v>0</v>
      </c>
      <c r="BD636">
        <v>0</v>
      </c>
      <c r="BE636">
        <v>0</v>
      </c>
      <c r="BF636">
        <v>0</v>
      </c>
      <c r="BG636">
        <v>0</v>
      </c>
      <c r="BH636">
        <v>0</v>
      </c>
      <c r="BI636">
        <v>0</v>
      </c>
      <c r="BJ636">
        <v>0</v>
      </c>
      <c r="BK636">
        <v>0</v>
      </c>
      <c r="BL636">
        <v>0</v>
      </c>
      <c r="BM636">
        <v>0</v>
      </c>
      <c r="BN636">
        <v>0</v>
      </c>
      <c r="BO636">
        <v>0</v>
      </c>
      <c r="BP636">
        <v>0</v>
      </c>
      <c r="BQ636">
        <v>0</v>
      </c>
      <c r="BR636">
        <v>0</v>
      </c>
      <c r="BS636">
        <v>0</v>
      </c>
      <c r="BT636">
        <v>0</v>
      </c>
      <c r="BU636">
        <v>0</v>
      </c>
      <c r="BV636">
        <v>0</v>
      </c>
      <c r="BW636">
        <v>0</v>
      </c>
      <c r="CV636">
        <v>0</v>
      </c>
      <c r="CW636">
        <f>ROUND(Y636*Source!I312*DO636,7)</f>
        <v>0</v>
      </c>
      <c r="CX636">
        <f>ROUND(Y636*Source!I312,7)</f>
        <v>0</v>
      </c>
      <c r="CY636">
        <f>AB636</f>
        <v>34.61</v>
      </c>
      <c r="CZ636">
        <f>AF636</f>
        <v>34.61</v>
      </c>
      <c r="DA636">
        <f>AJ636</f>
        <v>1</v>
      </c>
      <c r="DB636">
        <f t="shared" si="225"/>
        <v>0</v>
      </c>
      <c r="DC636">
        <f t="shared" si="226"/>
        <v>0</v>
      </c>
      <c r="DD636" t="s">
        <v>3</v>
      </c>
      <c r="DE636" t="s">
        <v>3</v>
      </c>
      <c r="DF636">
        <f t="shared" si="237"/>
        <v>0</v>
      </c>
      <c r="DG636">
        <f t="shared" si="236"/>
        <v>0</v>
      </c>
      <c r="DH636">
        <f t="shared" si="227"/>
        <v>0</v>
      </c>
      <c r="DI636">
        <f t="shared" si="228"/>
        <v>0</v>
      </c>
      <c r="DJ636">
        <f>DG636+DH636</f>
        <v>0</v>
      </c>
      <c r="DK636">
        <v>1</v>
      </c>
      <c r="DL636" t="s">
        <v>3</v>
      </c>
      <c r="DM636">
        <v>0</v>
      </c>
      <c r="DN636" t="s">
        <v>3</v>
      </c>
      <c r="DO636">
        <v>0</v>
      </c>
    </row>
    <row r="637" spans="1:119" x14ac:dyDescent="0.2">
      <c r="A637">
        <f>ROW(Source!A312)</f>
        <v>312</v>
      </c>
      <c r="B637">
        <v>85057623</v>
      </c>
      <c r="C637">
        <v>85061726</v>
      </c>
      <c r="D637">
        <v>83860728</v>
      </c>
      <c r="E637">
        <v>1</v>
      </c>
      <c r="F637">
        <v>1</v>
      </c>
      <c r="G637">
        <v>1</v>
      </c>
      <c r="H637">
        <v>3</v>
      </c>
      <c r="I637" t="s">
        <v>718</v>
      </c>
      <c r="J637" t="s">
        <v>719</v>
      </c>
      <c r="K637" t="s">
        <v>720</v>
      </c>
      <c r="L637">
        <v>1348</v>
      </c>
      <c r="N637">
        <v>1009</v>
      </c>
      <c r="O637" t="s">
        <v>94</v>
      </c>
      <c r="P637" t="s">
        <v>94</v>
      </c>
      <c r="Q637">
        <v>1000</v>
      </c>
      <c r="W637">
        <v>0</v>
      </c>
      <c r="X637">
        <v>-560086148</v>
      </c>
      <c r="Y637">
        <f t="shared" si="224"/>
        <v>0</v>
      </c>
      <c r="AA637">
        <v>52029.73</v>
      </c>
      <c r="AB637">
        <v>0</v>
      </c>
      <c r="AC637">
        <v>0</v>
      </c>
      <c r="AD637">
        <v>0</v>
      </c>
      <c r="AE637">
        <v>70310.45</v>
      </c>
      <c r="AF637">
        <v>0</v>
      </c>
      <c r="AG637">
        <v>0</v>
      </c>
      <c r="AH637">
        <v>0</v>
      </c>
      <c r="AI637">
        <v>0.74</v>
      </c>
      <c r="AJ637">
        <v>1</v>
      </c>
      <c r="AK637">
        <v>1</v>
      </c>
      <c r="AL637">
        <v>1</v>
      </c>
      <c r="AM637">
        <v>2</v>
      </c>
      <c r="AN637">
        <v>0</v>
      </c>
      <c r="AO637">
        <v>0</v>
      </c>
      <c r="AP637">
        <v>1</v>
      </c>
      <c r="AQ637">
        <v>1</v>
      </c>
      <c r="AR637">
        <v>0</v>
      </c>
      <c r="AS637" t="s">
        <v>3</v>
      </c>
      <c r="AT637">
        <v>0</v>
      </c>
      <c r="AU637" t="s">
        <v>3</v>
      </c>
      <c r="AV637">
        <v>0</v>
      </c>
      <c r="AW637">
        <v>2</v>
      </c>
      <c r="AX637">
        <v>85061741</v>
      </c>
      <c r="AY637">
        <v>1</v>
      </c>
      <c r="AZ637">
        <v>6144</v>
      </c>
      <c r="BA637">
        <v>637</v>
      </c>
      <c r="BB637">
        <v>1</v>
      </c>
      <c r="BC637">
        <v>0</v>
      </c>
      <c r="BD637">
        <v>0</v>
      </c>
      <c r="BE637">
        <v>0</v>
      </c>
      <c r="BF637">
        <v>0</v>
      </c>
      <c r="BG637">
        <v>0</v>
      </c>
      <c r="BH637">
        <v>0</v>
      </c>
      <c r="BI637">
        <v>0</v>
      </c>
      <c r="BJ637">
        <v>0</v>
      </c>
      <c r="BK637">
        <v>0</v>
      </c>
      <c r="BL637">
        <v>0</v>
      </c>
      <c r="BM637">
        <v>0</v>
      </c>
      <c r="BN637">
        <v>0</v>
      </c>
      <c r="BO637">
        <v>0</v>
      </c>
      <c r="BP637">
        <v>0</v>
      </c>
      <c r="BQ637">
        <v>0</v>
      </c>
      <c r="BR637">
        <v>0</v>
      </c>
      <c r="BS637">
        <v>0</v>
      </c>
      <c r="BT637">
        <v>0</v>
      </c>
      <c r="BU637">
        <v>0</v>
      </c>
      <c r="BV637">
        <v>0</v>
      </c>
      <c r="BW637">
        <v>0</v>
      </c>
      <c r="CV637">
        <v>0</v>
      </c>
      <c r="CW637">
        <v>0</v>
      </c>
      <c r="CX637">
        <f>ROUND(Y637*Source!I312,7)</f>
        <v>0</v>
      </c>
      <c r="CY637">
        <f>AA637</f>
        <v>52029.73</v>
      </c>
      <c r="CZ637">
        <f>AE637</f>
        <v>70310.45</v>
      </c>
      <c r="DA637">
        <f>AI637</f>
        <v>0.74</v>
      </c>
      <c r="DB637">
        <f t="shared" si="225"/>
        <v>0</v>
      </c>
      <c r="DC637">
        <f t="shared" si="226"/>
        <v>0</v>
      </c>
      <c r="DD637" t="s">
        <v>3</v>
      </c>
      <c r="DE637" t="s">
        <v>3</v>
      </c>
      <c r="DF637">
        <f>ROUND(ROUND(AE637*AI637,2)*CX637,2)</f>
        <v>0</v>
      </c>
      <c r="DG637">
        <f t="shared" si="236"/>
        <v>0</v>
      </c>
      <c r="DH637">
        <f t="shared" si="227"/>
        <v>0</v>
      </c>
      <c r="DI637">
        <f t="shared" si="228"/>
        <v>0</v>
      </c>
      <c r="DJ637">
        <f>DF637</f>
        <v>0</v>
      </c>
      <c r="DK637">
        <v>0</v>
      </c>
      <c r="DL637" t="s">
        <v>3</v>
      </c>
      <c r="DM637">
        <v>0</v>
      </c>
      <c r="DN637" t="s">
        <v>3</v>
      </c>
      <c r="DO637">
        <v>0</v>
      </c>
    </row>
    <row r="638" spans="1:119" x14ac:dyDescent="0.2">
      <c r="A638">
        <f>ROW(Source!A312)</f>
        <v>312</v>
      </c>
      <c r="B638">
        <v>85057623</v>
      </c>
      <c r="C638">
        <v>85061726</v>
      </c>
      <c r="D638">
        <v>83870516</v>
      </c>
      <c r="E638">
        <v>1</v>
      </c>
      <c r="F638">
        <v>1</v>
      </c>
      <c r="G638">
        <v>1</v>
      </c>
      <c r="H638">
        <v>3</v>
      </c>
      <c r="I638" t="s">
        <v>682</v>
      </c>
      <c r="J638" t="s">
        <v>683</v>
      </c>
      <c r="K638" t="s">
        <v>684</v>
      </c>
      <c r="L638">
        <v>1346</v>
      </c>
      <c r="N638">
        <v>1009</v>
      </c>
      <c r="O638" t="s">
        <v>86</v>
      </c>
      <c r="P638" t="s">
        <v>86</v>
      </c>
      <c r="Q638">
        <v>1</v>
      </c>
      <c r="W638">
        <v>0</v>
      </c>
      <c r="X638">
        <v>291254868</v>
      </c>
      <c r="Y638">
        <f t="shared" si="224"/>
        <v>0</v>
      </c>
      <c r="AA638">
        <v>115.03</v>
      </c>
      <c r="AB638">
        <v>0</v>
      </c>
      <c r="AC638">
        <v>0</v>
      </c>
      <c r="AD638">
        <v>0</v>
      </c>
      <c r="AE638">
        <v>79.88</v>
      </c>
      <c r="AF638">
        <v>0</v>
      </c>
      <c r="AG638">
        <v>0</v>
      </c>
      <c r="AH638">
        <v>0</v>
      </c>
      <c r="AI638">
        <v>1.44</v>
      </c>
      <c r="AJ638">
        <v>1</v>
      </c>
      <c r="AK638">
        <v>1</v>
      </c>
      <c r="AL638">
        <v>1</v>
      </c>
      <c r="AM638">
        <v>2</v>
      </c>
      <c r="AN638">
        <v>0</v>
      </c>
      <c r="AO638">
        <v>0</v>
      </c>
      <c r="AP638">
        <v>1</v>
      </c>
      <c r="AQ638">
        <v>1</v>
      </c>
      <c r="AR638">
        <v>0</v>
      </c>
      <c r="AS638" t="s">
        <v>3</v>
      </c>
      <c r="AT638">
        <v>0</v>
      </c>
      <c r="AU638" t="s">
        <v>3</v>
      </c>
      <c r="AV638">
        <v>0</v>
      </c>
      <c r="AW638">
        <v>2</v>
      </c>
      <c r="AX638">
        <v>85061742</v>
      </c>
      <c r="AY638">
        <v>1</v>
      </c>
      <c r="AZ638">
        <v>6144</v>
      </c>
      <c r="BA638">
        <v>638</v>
      </c>
      <c r="BB638">
        <v>1</v>
      </c>
      <c r="BC638">
        <v>0</v>
      </c>
      <c r="BD638">
        <v>0</v>
      </c>
      <c r="BE638">
        <v>0</v>
      </c>
      <c r="BF638">
        <v>0</v>
      </c>
      <c r="BG638">
        <v>0</v>
      </c>
      <c r="BH638">
        <v>0</v>
      </c>
      <c r="BI638">
        <v>0</v>
      </c>
      <c r="BJ638">
        <v>0</v>
      </c>
      <c r="BK638">
        <v>0</v>
      </c>
      <c r="BL638">
        <v>0</v>
      </c>
      <c r="BM638">
        <v>0</v>
      </c>
      <c r="BN638">
        <v>0</v>
      </c>
      <c r="BO638">
        <v>0</v>
      </c>
      <c r="BP638">
        <v>0</v>
      </c>
      <c r="BQ638">
        <v>0</v>
      </c>
      <c r="BR638">
        <v>0</v>
      </c>
      <c r="BS638">
        <v>0</v>
      </c>
      <c r="BT638">
        <v>0</v>
      </c>
      <c r="BU638">
        <v>0</v>
      </c>
      <c r="BV638">
        <v>0</v>
      </c>
      <c r="BW638">
        <v>0</v>
      </c>
      <c r="CV638">
        <v>0</v>
      </c>
      <c r="CW638">
        <v>0</v>
      </c>
      <c r="CX638">
        <f>ROUND(Y638*Source!I312,7)</f>
        <v>0</v>
      </c>
      <c r="CY638">
        <f>AA638</f>
        <v>115.03</v>
      </c>
      <c r="CZ638">
        <f>AE638</f>
        <v>79.88</v>
      </c>
      <c r="DA638">
        <f>AI638</f>
        <v>1.44</v>
      </c>
      <c r="DB638">
        <f t="shared" si="225"/>
        <v>0</v>
      </c>
      <c r="DC638">
        <f t="shared" si="226"/>
        <v>0</v>
      </c>
      <c r="DD638" t="s">
        <v>3</v>
      </c>
      <c r="DE638" t="s">
        <v>3</v>
      </c>
      <c r="DF638">
        <f>ROUND(ROUND(AE638*AI638,2)*CX638,2)</f>
        <v>0</v>
      </c>
      <c r="DG638">
        <f t="shared" si="236"/>
        <v>0</v>
      </c>
      <c r="DH638">
        <f t="shared" si="227"/>
        <v>0</v>
      </c>
      <c r="DI638">
        <f t="shared" si="228"/>
        <v>0</v>
      </c>
      <c r="DJ638">
        <f>DF638</f>
        <v>0</v>
      </c>
      <c r="DK638">
        <v>0</v>
      </c>
      <c r="DL638" t="s">
        <v>3</v>
      </c>
      <c r="DM638">
        <v>0</v>
      </c>
      <c r="DN638" t="s">
        <v>3</v>
      </c>
      <c r="DO638">
        <v>0</v>
      </c>
    </row>
    <row r="639" spans="1:119" x14ac:dyDescent="0.2">
      <c r="A639">
        <f>ROW(Source!A312)</f>
        <v>312</v>
      </c>
      <c r="B639">
        <v>85057623</v>
      </c>
      <c r="C639">
        <v>85061726</v>
      </c>
      <c r="D639">
        <v>83881219</v>
      </c>
      <c r="E639">
        <v>1</v>
      </c>
      <c r="F639">
        <v>1</v>
      </c>
      <c r="G639">
        <v>1</v>
      </c>
      <c r="H639">
        <v>3</v>
      </c>
      <c r="I639" t="s">
        <v>196</v>
      </c>
      <c r="J639" t="s">
        <v>198</v>
      </c>
      <c r="K639" t="s">
        <v>197</v>
      </c>
      <c r="L639">
        <v>1425</v>
      </c>
      <c r="N639">
        <v>1013</v>
      </c>
      <c r="O639" t="s">
        <v>191</v>
      </c>
      <c r="P639" t="s">
        <v>191</v>
      </c>
      <c r="Q639">
        <v>1</v>
      </c>
      <c r="W639">
        <v>0</v>
      </c>
      <c r="X639">
        <v>-568563229</v>
      </c>
      <c r="Y639">
        <f t="shared" si="224"/>
        <v>-1.02</v>
      </c>
      <c r="AA639">
        <v>1022.02</v>
      </c>
      <c r="AB639">
        <v>0</v>
      </c>
      <c r="AC639">
        <v>0</v>
      </c>
      <c r="AD639">
        <v>0</v>
      </c>
      <c r="AE639">
        <v>896.51</v>
      </c>
      <c r="AF639">
        <v>0</v>
      </c>
      <c r="AG639">
        <v>0</v>
      </c>
      <c r="AH639">
        <v>0</v>
      </c>
      <c r="AI639">
        <v>1.1399999999999999</v>
      </c>
      <c r="AJ639">
        <v>1</v>
      </c>
      <c r="AK639">
        <v>1</v>
      </c>
      <c r="AL639">
        <v>1</v>
      </c>
      <c r="AM639">
        <v>2</v>
      </c>
      <c r="AN639">
        <v>0</v>
      </c>
      <c r="AO639">
        <v>0</v>
      </c>
      <c r="AP639">
        <v>1</v>
      </c>
      <c r="AQ639">
        <v>0</v>
      </c>
      <c r="AR639">
        <v>0</v>
      </c>
      <c r="AS639" t="s">
        <v>3</v>
      </c>
      <c r="AT639">
        <v>-1.02</v>
      </c>
      <c r="AU639" t="s">
        <v>3</v>
      </c>
      <c r="AV639">
        <v>0</v>
      </c>
      <c r="AW639">
        <v>2</v>
      </c>
      <c r="AX639">
        <v>85061743</v>
      </c>
      <c r="AY639">
        <v>1</v>
      </c>
      <c r="AZ639">
        <v>6144</v>
      </c>
      <c r="BA639">
        <v>639</v>
      </c>
      <c r="BB639">
        <v>0</v>
      </c>
      <c r="BC639">
        <v>0</v>
      </c>
      <c r="BD639">
        <v>0</v>
      </c>
      <c r="BE639">
        <v>0</v>
      </c>
      <c r="BF639">
        <v>0</v>
      </c>
      <c r="BG639">
        <v>0</v>
      </c>
      <c r="BH639">
        <v>0</v>
      </c>
      <c r="BI639">
        <v>0</v>
      </c>
      <c r="BJ639">
        <v>0</v>
      </c>
      <c r="BK639">
        <v>0</v>
      </c>
      <c r="BL639">
        <v>0</v>
      </c>
      <c r="BM639">
        <v>0</v>
      </c>
      <c r="BN639">
        <v>0</v>
      </c>
      <c r="BO639">
        <v>0</v>
      </c>
      <c r="BP639">
        <v>0</v>
      </c>
      <c r="BQ639">
        <v>0</v>
      </c>
      <c r="BR639">
        <v>0</v>
      </c>
      <c r="BS639">
        <v>0</v>
      </c>
      <c r="BT639">
        <v>0</v>
      </c>
      <c r="BU639">
        <v>0</v>
      </c>
      <c r="BV639">
        <v>0</v>
      </c>
      <c r="BW639">
        <v>0</v>
      </c>
      <c r="CV639">
        <v>0</v>
      </c>
      <c r="CW639">
        <v>0</v>
      </c>
      <c r="CX639">
        <f>ROUND(Y639*Source!I312,7)</f>
        <v>-1.0200000000000001E-2</v>
      </c>
      <c r="CY639">
        <f>AA639</f>
        <v>1022.02</v>
      </c>
      <c r="CZ639">
        <f>AE639</f>
        <v>896.51</v>
      </c>
      <c r="DA639">
        <f>AI639</f>
        <v>1.1399999999999999</v>
      </c>
      <c r="DB639">
        <f t="shared" si="225"/>
        <v>-914.44</v>
      </c>
      <c r="DC639">
        <f t="shared" si="226"/>
        <v>0</v>
      </c>
      <c r="DD639" t="s">
        <v>3</v>
      </c>
      <c r="DE639" t="s">
        <v>3</v>
      </c>
      <c r="DF639">
        <f>ROUND(ROUND(AE639*AI639,2)*CX639,2)</f>
        <v>-10.42</v>
      </c>
      <c r="DG639">
        <f t="shared" si="236"/>
        <v>0</v>
      </c>
      <c r="DH639">
        <f t="shared" si="227"/>
        <v>0</v>
      </c>
      <c r="DI639">
        <f t="shared" si="228"/>
        <v>0</v>
      </c>
      <c r="DJ639">
        <f>DF639</f>
        <v>-10.42</v>
      </c>
      <c r="DK639">
        <v>0</v>
      </c>
      <c r="DL639" t="s">
        <v>3</v>
      </c>
      <c r="DM639">
        <v>0</v>
      </c>
      <c r="DN639" t="s">
        <v>3</v>
      </c>
      <c r="DO639">
        <v>0</v>
      </c>
    </row>
    <row r="640" spans="1:119" x14ac:dyDescent="0.2">
      <c r="A640">
        <f>ROW(Source!A312)</f>
        <v>312</v>
      </c>
      <c r="B640">
        <v>85057623</v>
      </c>
      <c r="C640">
        <v>85061726</v>
      </c>
      <c r="D640">
        <v>83783523</v>
      </c>
      <c r="E640">
        <v>117</v>
      </c>
      <c r="F640">
        <v>1</v>
      </c>
      <c r="G640">
        <v>1</v>
      </c>
      <c r="H640">
        <v>3</v>
      </c>
      <c r="I640" t="s">
        <v>150</v>
      </c>
      <c r="J640" t="s">
        <v>3</v>
      </c>
      <c r="K640" t="s">
        <v>151</v>
      </c>
      <c r="L640">
        <v>3277935</v>
      </c>
      <c r="N640">
        <v>1013</v>
      </c>
      <c r="O640" t="s">
        <v>152</v>
      </c>
      <c r="P640" t="s">
        <v>152</v>
      </c>
      <c r="Q640">
        <v>1</v>
      </c>
      <c r="W640">
        <v>0</v>
      </c>
      <c r="X640">
        <v>274903907</v>
      </c>
      <c r="Y640">
        <f t="shared" si="224"/>
        <v>2</v>
      </c>
      <c r="AA640">
        <v>0</v>
      </c>
      <c r="AB640">
        <v>0</v>
      </c>
      <c r="AC640">
        <v>0</v>
      </c>
      <c r="AD640">
        <v>0</v>
      </c>
      <c r="AE640">
        <v>0</v>
      </c>
      <c r="AF640">
        <v>0</v>
      </c>
      <c r="AG640">
        <v>0</v>
      </c>
      <c r="AH640">
        <v>0</v>
      </c>
      <c r="AI640">
        <v>1</v>
      </c>
      <c r="AJ640">
        <v>1</v>
      </c>
      <c r="AK640">
        <v>1</v>
      </c>
      <c r="AL640">
        <v>1</v>
      </c>
      <c r="AM640">
        <v>0</v>
      </c>
      <c r="AN640">
        <v>0</v>
      </c>
      <c r="AO640">
        <v>0</v>
      </c>
      <c r="AP640">
        <v>0</v>
      </c>
      <c r="AQ640">
        <v>0</v>
      </c>
      <c r="AR640">
        <v>0</v>
      </c>
      <c r="AS640" t="s">
        <v>3</v>
      </c>
      <c r="AT640">
        <v>2</v>
      </c>
      <c r="AU640" t="s">
        <v>3</v>
      </c>
      <c r="AV640">
        <v>0</v>
      </c>
      <c r="AW640">
        <v>2</v>
      </c>
      <c r="AX640">
        <v>85061744</v>
      </c>
      <c r="AY640">
        <v>1</v>
      </c>
      <c r="AZ640">
        <v>0</v>
      </c>
      <c r="BA640">
        <v>640</v>
      </c>
      <c r="BB640">
        <v>0</v>
      </c>
      <c r="BC640">
        <v>0</v>
      </c>
      <c r="BD640">
        <v>0</v>
      </c>
      <c r="BE640">
        <v>0</v>
      </c>
      <c r="BF640">
        <v>0</v>
      </c>
      <c r="BG640">
        <v>0</v>
      </c>
      <c r="BH640">
        <v>0</v>
      </c>
      <c r="BI640">
        <v>0</v>
      </c>
      <c r="BJ640">
        <v>0</v>
      </c>
      <c r="BK640">
        <v>0</v>
      </c>
      <c r="BL640">
        <v>0</v>
      </c>
      <c r="BM640">
        <v>0</v>
      </c>
      <c r="BN640">
        <v>0</v>
      </c>
      <c r="BO640">
        <v>0</v>
      </c>
      <c r="BP640">
        <v>0</v>
      </c>
      <c r="BQ640">
        <v>0</v>
      </c>
      <c r="BR640">
        <v>0</v>
      </c>
      <c r="BS640">
        <v>0</v>
      </c>
      <c r="BT640">
        <v>0</v>
      </c>
      <c r="BU640">
        <v>0</v>
      </c>
      <c r="BV640">
        <v>0</v>
      </c>
      <c r="BW640">
        <v>0</v>
      </c>
      <c r="CV640">
        <v>0</v>
      </c>
      <c r="CW640">
        <v>0</v>
      </c>
      <c r="CX640">
        <f>ROUND(Y640*Source!I312,7)</f>
        <v>0.02</v>
      </c>
      <c r="CY640">
        <f>AA640</f>
        <v>0</v>
      </c>
      <c r="CZ640">
        <f>AE640</f>
        <v>0</v>
      </c>
      <c r="DA640">
        <f>AI640</f>
        <v>1</v>
      </c>
      <c r="DB640">
        <f t="shared" si="225"/>
        <v>0</v>
      </c>
      <c r="DC640">
        <f t="shared" si="226"/>
        <v>0</v>
      </c>
      <c r="DD640" t="s">
        <v>3</v>
      </c>
      <c r="DE640" t="s">
        <v>3</v>
      </c>
      <c r="DF640">
        <f t="shared" ref="DF640:DF672" si="238">ROUND(ROUND(AE640,2)*CX640,2)</f>
        <v>0</v>
      </c>
      <c r="DG640">
        <f t="shared" si="236"/>
        <v>0</v>
      </c>
      <c r="DH640">
        <f t="shared" si="227"/>
        <v>0</v>
      </c>
      <c r="DI640">
        <f t="shared" si="228"/>
        <v>0</v>
      </c>
      <c r="DJ640">
        <f>DF640</f>
        <v>0</v>
      </c>
      <c r="DK640">
        <v>0</v>
      </c>
      <c r="DL640" t="s">
        <v>3</v>
      </c>
      <c r="DM640">
        <v>0</v>
      </c>
      <c r="DN640" t="s">
        <v>3</v>
      </c>
      <c r="DO640">
        <v>0</v>
      </c>
    </row>
    <row r="641" spans="1:119" x14ac:dyDescent="0.2">
      <c r="A641">
        <f>ROW(Source!A542)</f>
        <v>542</v>
      </c>
      <c r="B641">
        <v>85057682</v>
      </c>
      <c r="C641">
        <v>85061790</v>
      </c>
      <c r="D641">
        <v>77306515</v>
      </c>
      <c r="E641">
        <v>114</v>
      </c>
      <c r="F641">
        <v>1</v>
      </c>
      <c r="G641">
        <v>1</v>
      </c>
      <c r="H641">
        <v>1</v>
      </c>
      <c r="I641" t="s">
        <v>816</v>
      </c>
      <c r="J641" t="s">
        <v>3</v>
      </c>
      <c r="K641" t="s">
        <v>817</v>
      </c>
      <c r="L641">
        <v>1369</v>
      </c>
      <c r="N641">
        <v>1013</v>
      </c>
      <c r="O641" t="s">
        <v>700</v>
      </c>
      <c r="P641" t="s">
        <v>700</v>
      </c>
      <c r="Q641">
        <v>1</v>
      </c>
      <c r="W641">
        <v>0</v>
      </c>
      <c r="X641">
        <v>286205319</v>
      </c>
      <c r="Y641">
        <f t="shared" ref="Y641:Y672" si="239">(AT641*ROUND((0.2+1),7))</f>
        <v>0.6</v>
      </c>
      <c r="AA641">
        <v>0</v>
      </c>
      <c r="AB641">
        <v>0</v>
      </c>
      <c r="AC641">
        <v>0</v>
      </c>
      <c r="AD641">
        <v>1090.46</v>
      </c>
      <c r="AE641">
        <v>0</v>
      </c>
      <c r="AF641">
        <v>0</v>
      </c>
      <c r="AG641">
        <v>0</v>
      </c>
      <c r="AH641">
        <v>1090.46</v>
      </c>
      <c r="AI641">
        <v>1</v>
      </c>
      <c r="AJ641">
        <v>1</v>
      </c>
      <c r="AK641">
        <v>1</v>
      </c>
      <c r="AL641">
        <v>1</v>
      </c>
      <c r="AM641">
        <v>-2</v>
      </c>
      <c r="AN641">
        <v>0</v>
      </c>
      <c r="AO641">
        <v>0</v>
      </c>
      <c r="AP641">
        <v>1</v>
      </c>
      <c r="AQ641">
        <v>1</v>
      </c>
      <c r="AR641">
        <v>0</v>
      </c>
      <c r="AS641" t="s">
        <v>3</v>
      </c>
      <c r="AT641">
        <v>0.5</v>
      </c>
      <c r="AU641" t="s">
        <v>463</v>
      </c>
      <c r="AV641">
        <v>1</v>
      </c>
      <c r="AW641">
        <v>2</v>
      </c>
      <c r="AX641">
        <v>85061793</v>
      </c>
      <c r="AY641">
        <v>2</v>
      </c>
      <c r="AZ641">
        <v>131072</v>
      </c>
      <c r="BA641">
        <v>641</v>
      </c>
      <c r="BB641">
        <v>1</v>
      </c>
      <c r="BC641">
        <v>0</v>
      </c>
      <c r="BD641">
        <v>0</v>
      </c>
      <c r="BE641">
        <v>0</v>
      </c>
      <c r="BF641">
        <v>0</v>
      </c>
      <c r="BG641">
        <v>0</v>
      </c>
      <c r="BH641">
        <v>0</v>
      </c>
      <c r="BI641">
        <v>0</v>
      </c>
      <c r="BJ641">
        <v>0</v>
      </c>
      <c r="BK641">
        <v>0</v>
      </c>
      <c r="BL641">
        <v>0</v>
      </c>
      <c r="BM641">
        <v>545.23</v>
      </c>
      <c r="BN641">
        <v>0.5</v>
      </c>
      <c r="BO641">
        <v>0</v>
      </c>
      <c r="BP641">
        <v>1</v>
      </c>
      <c r="BQ641">
        <v>0</v>
      </c>
      <c r="BR641">
        <v>0</v>
      </c>
      <c r="BS641">
        <v>0</v>
      </c>
      <c r="BT641">
        <v>654.27599999999995</v>
      </c>
      <c r="BU641">
        <v>0.6</v>
      </c>
      <c r="BV641">
        <v>0</v>
      </c>
      <c r="BW641">
        <v>1</v>
      </c>
      <c r="CU641">
        <f>ROUND(AT641*Source!I542*AH641*AL641,2)</f>
        <v>1635.69</v>
      </c>
      <c r="CV641">
        <f>ROUND(Y641*Source!I542,7)</f>
        <v>1.8</v>
      </c>
      <c r="CW641">
        <v>0</v>
      </c>
      <c r="CX641">
        <f>ROUND(Y641*Source!I542,7)</f>
        <v>1.8</v>
      </c>
      <c r="CY641">
        <f t="shared" ref="CY641:CY672" si="240">AD641</f>
        <v>1090.46</v>
      </c>
      <c r="CZ641">
        <f t="shared" ref="CZ641:CZ672" si="241">AH641</f>
        <v>1090.46</v>
      </c>
      <c r="DA641">
        <f t="shared" ref="DA641:DA672" si="242">AL641</f>
        <v>1</v>
      </c>
      <c r="DB641">
        <f t="shared" ref="DB641:DB672" si="243">ROUND((ROUND(AT641*CZ641,2)*ROUND((0.2+1),7)),2)</f>
        <v>654.28</v>
      </c>
      <c r="DC641">
        <f t="shared" ref="DC641:DC672" si="244">ROUND((ROUND(AT641*AG641,2)*ROUND((0.2+1),7)),2)</f>
        <v>0</v>
      </c>
      <c r="DD641" t="s">
        <v>3</v>
      </c>
      <c r="DE641" t="s">
        <v>3</v>
      </c>
      <c r="DF641">
        <f t="shared" si="238"/>
        <v>0</v>
      </c>
      <c r="DG641">
        <f t="shared" si="236"/>
        <v>0</v>
      </c>
      <c r="DH641">
        <f t="shared" ref="DH641:DH672" si="245">ROUND(ROUND(AG641,2)*CX641,2)</f>
        <v>0</v>
      </c>
      <c r="DI641">
        <f t="shared" ref="DI641:DI672" si="246">ROUND(ROUND(AH641,2)*CX641,2)</f>
        <v>1962.83</v>
      </c>
      <c r="DJ641">
        <f t="shared" ref="DJ641:DJ672" si="247">DI641</f>
        <v>1962.83</v>
      </c>
      <c r="DK641">
        <v>1</v>
      </c>
      <c r="DL641" t="s">
        <v>3</v>
      </c>
      <c r="DM641">
        <v>0</v>
      </c>
      <c r="DN641" t="s">
        <v>3</v>
      </c>
      <c r="DO641">
        <v>0</v>
      </c>
    </row>
    <row r="642" spans="1:119" x14ac:dyDescent="0.2">
      <c r="A642">
        <f>ROW(Source!A542)</f>
        <v>542</v>
      </c>
      <c r="B642">
        <v>85057682</v>
      </c>
      <c r="C642">
        <v>85061790</v>
      </c>
      <c r="D642">
        <v>77306539</v>
      </c>
      <c r="E642">
        <v>114</v>
      </c>
      <c r="F642">
        <v>1</v>
      </c>
      <c r="G642">
        <v>1</v>
      </c>
      <c r="H642">
        <v>1</v>
      </c>
      <c r="I642" t="s">
        <v>818</v>
      </c>
      <c r="J642" t="s">
        <v>3</v>
      </c>
      <c r="K642" t="s">
        <v>819</v>
      </c>
      <c r="L642">
        <v>1369</v>
      </c>
      <c r="N642">
        <v>1013</v>
      </c>
      <c r="O642" t="s">
        <v>700</v>
      </c>
      <c r="P642" t="s">
        <v>700</v>
      </c>
      <c r="Q642">
        <v>1</v>
      </c>
      <c r="W642">
        <v>0</v>
      </c>
      <c r="X642">
        <v>126826561</v>
      </c>
      <c r="Y642">
        <f t="shared" si="239"/>
        <v>0.6</v>
      </c>
      <c r="AA642">
        <v>0</v>
      </c>
      <c r="AB642">
        <v>0</v>
      </c>
      <c r="AC642">
        <v>0</v>
      </c>
      <c r="AD642">
        <v>1066.23</v>
      </c>
      <c r="AE642">
        <v>0</v>
      </c>
      <c r="AF642">
        <v>0</v>
      </c>
      <c r="AG642">
        <v>0</v>
      </c>
      <c r="AH642">
        <v>1066.23</v>
      </c>
      <c r="AI642">
        <v>1</v>
      </c>
      <c r="AJ642">
        <v>1</v>
      </c>
      <c r="AK642">
        <v>1</v>
      </c>
      <c r="AL642">
        <v>1</v>
      </c>
      <c r="AM642">
        <v>-2</v>
      </c>
      <c r="AN642">
        <v>0</v>
      </c>
      <c r="AO642">
        <v>0</v>
      </c>
      <c r="AP642">
        <v>1</v>
      </c>
      <c r="AQ642">
        <v>1</v>
      </c>
      <c r="AR642">
        <v>0</v>
      </c>
      <c r="AS642" t="s">
        <v>3</v>
      </c>
      <c r="AT642">
        <v>0.5</v>
      </c>
      <c r="AU642" t="s">
        <v>463</v>
      </c>
      <c r="AV642">
        <v>1</v>
      </c>
      <c r="AW642">
        <v>2</v>
      </c>
      <c r="AX642">
        <v>85061794</v>
      </c>
      <c r="AY642">
        <v>2</v>
      </c>
      <c r="AZ642">
        <v>131072</v>
      </c>
      <c r="BA642">
        <v>642</v>
      </c>
      <c r="BB642">
        <v>1</v>
      </c>
      <c r="BC642">
        <v>0</v>
      </c>
      <c r="BD642">
        <v>0</v>
      </c>
      <c r="BE642">
        <v>0</v>
      </c>
      <c r="BF642">
        <v>0</v>
      </c>
      <c r="BG642">
        <v>0</v>
      </c>
      <c r="BH642">
        <v>0</v>
      </c>
      <c r="BI642">
        <v>0</v>
      </c>
      <c r="BJ642">
        <v>0</v>
      </c>
      <c r="BK642">
        <v>0</v>
      </c>
      <c r="BL642">
        <v>0</v>
      </c>
      <c r="BM642">
        <v>533.11500000000001</v>
      </c>
      <c r="BN642">
        <v>0.5</v>
      </c>
      <c r="BO642">
        <v>0</v>
      </c>
      <c r="BP642">
        <v>1</v>
      </c>
      <c r="BQ642">
        <v>0</v>
      </c>
      <c r="BR642">
        <v>0</v>
      </c>
      <c r="BS642">
        <v>0</v>
      </c>
      <c r="BT642">
        <v>639.73799999999994</v>
      </c>
      <c r="BU642">
        <v>0.6</v>
      </c>
      <c r="BV642">
        <v>0</v>
      </c>
      <c r="BW642">
        <v>1</v>
      </c>
      <c r="CU642">
        <f>ROUND(AT642*Source!I542*AH642*AL642,2)</f>
        <v>1599.35</v>
      </c>
      <c r="CV642">
        <f>ROUND(Y642*Source!I542,7)</f>
        <v>1.8</v>
      </c>
      <c r="CW642">
        <v>0</v>
      </c>
      <c r="CX642">
        <f>ROUND(Y642*Source!I542,7)</f>
        <v>1.8</v>
      </c>
      <c r="CY642">
        <f t="shared" si="240"/>
        <v>1066.23</v>
      </c>
      <c r="CZ642">
        <f t="shared" si="241"/>
        <v>1066.23</v>
      </c>
      <c r="DA642">
        <f t="shared" si="242"/>
        <v>1</v>
      </c>
      <c r="DB642">
        <f t="shared" si="243"/>
        <v>639.74</v>
      </c>
      <c r="DC642">
        <f t="shared" si="244"/>
        <v>0</v>
      </c>
      <c r="DD642" t="s">
        <v>3</v>
      </c>
      <c r="DE642" t="s">
        <v>3</v>
      </c>
      <c r="DF642">
        <f t="shared" si="238"/>
        <v>0</v>
      </c>
      <c r="DG642">
        <f t="shared" si="236"/>
        <v>0</v>
      </c>
      <c r="DH642">
        <f t="shared" si="245"/>
        <v>0</v>
      </c>
      <c r="DI642">
        <f t="shared" si="246"/>
        <v>1919.21</v>
      </c>
      <c r="DJ642">
        <f t="shared" si="247"/>
        <v>1919.21</v>
      </c>
      <c r="DK642">
        <v>1</v>
      </c>
      <c r="DL642" t="s">
        <v>3</v>
      </c>
      <c r="DM642">
        <v>0</v>
      </c>
      <c r="DN642" t="s">
        <v>3</v>
      </c>
      <c r="DO642">
        <v>0</v>
      </c>
    </row>
    <row r="643" spans="1:119" x14ac:dyDescent="0.2">
      <c r="A643">
        <f>ROW(Source!A543)</f>
        <v>543</v>
      </c>
      <c r="B643">
        <v>85057623</v>
      </c>
      <c r="C643">
        <v>85061790</v>
      </c>
      <c r="D643">
        <v>77306515</v>
      </c>
      <c r="E643">
        <v>114</v>
      </c>
      <c r="F643">
        <v>1</v>
      </c>
      <c r="G643">
        <v>1</v>
      </c>
      <c r="H643">
        <v>1</v>
      </c>
      <c r="I643" t="s">
        <v>816</v>
      </c>
      <c r="J643" t="s">
        <v>3</v>
      </c>
      <c r="K643" t="s">
        <v>817</v>
      </c>
      <c r="L643">
        <v>1369</v>
      </c>
      <c r="N643">
        <v>1013</v>
      </c>
      <c r="O643" t="s">
        <v>700</v>
      </c>
      <c r="P643" t="s">
        <v>700</v>
      </c>
      <c r="Q643">
        <v>1</v>
      </c>
      <c r="W643">
        <v>0</v>
      </c>
      <c r="X643">
        <v>286205319</v>
      </c>
      <c r="Y643">
        <f t="shared" si="239"/>
        <v>0.6</v>
      </c>
      <c r="AA643">
        <v>0</v>
      </c>
      <c r="AB643">
        <v>0</v>
      </c>
      <c r="AC643">
        <v>0</v>
      </c>
      <c r="AD643">
        <v>1090.46</v>
      </c>
      <c r="AE643">
        <v>0</v>
      </c>
      <c r="AF643">
        <v>0</v>
      </c>
      <c r="AG643">
        <v>0</v>
      </c>
      <c r="AH643">
        <v>1090.46</v>
      </c>
      <c r="AI643">
        <v>1</v>
      </c>
      <c r="AJ643">
        <v>1</v>
      </c>
      <c r="AK643">
        <v>1</v>
      </c>
      <c r="AL643">
        <v>1</v>
      </c>
      <c r="AM643">
        <v>-2</v>
      </c>
      <c r="AN643">
        <v>0</v>
      </c>
      <c r="AO643">
        <v>0</v>
      </c>
      <c r="AP643">
        <v>1</v>
      </c>
      <c r="AQ643">
        <v>1</v>
      </c>
      <c r="AR643">
        <v>0</v>
      </c>
      <c r="AS643" t="s">
        <v>3</v>
      </c>
      <c r="AT643">
        <v>0.5</v>
      </c>
      <c r="AU643" t="s">
        <v>463</v>
      </c>
      <c r="AV643">
        <v>1</v>
      </c>
      <c r="AW643">
        <v>2</v>
      </c>
      <c r="AX643">
        <v>85061793</v>
      </c>
      <c r="AY643">
        <v>2</v>
      </c>
      <c r="AZ643">
        <v>131072</v>
      </c>
      <c r="BA643">
        <v>643</v>
      </c>
      <c r="BB643">
        <v>1</v>
      </c>
      <c r="BC643">
        <v>0</v>
      </c>
      <c r="BD643">
        <v>0</v>
      </c>
      <c r="BE643">
        <v>0</v>
      </c>
      <c r="BF643">
        <v>0</v>
      </c>
      <c r="BG643">
        <v>0</v>
      </c>
      <c r="BH643">
        <v>0</v>
      </c>
      <c r="BI643">
        <v>0</v>
      </c>
      <c r="BJ643">
        <v>0</v>
      </c>
      <c r="BK643">
        <v>0</v>
      </c>
      <c r="BL643">
        <v>0</v>
      </c>
      <c r="BM643">
        <v>545.23</v>
      </c>
      <c r="BN643">
        <v>0.5</v>
      </c>
      <c r="BO643">
        <v>0</v>
      </c>
      <c r="BP643">
        <v>1</v>
      </c>
      <c r="BQ643">
        <v>0</v>
      </c>
      <c r="BR643">
        <v>0</v>
      </c>
      <c r="BS643">
        <v>0</v>
      </c>
      <c r="BT643">
        <v>654.27599999999995</v>
      </c>
      <c r="BU643">
        <v>0.6</v>
      </c>
      <c r="BV643">
        <v>0</v>
      </c>
      <c r="BW643">
        <v>1</v>
      </c>
      <c r="CU643">
        <f>ROUND(AT643*Source!I543*AH643*AL643,2)</f>
        <v>1635.69</v>
      </c>
      <c r="CV643">
        <f>ROUND(Y643*Source!I543,7)</f>
        <v>1.8</v>
      </c>
      <c r="CW643">
        <v>0</v>
      </c>
      <c r="CX643">
        <f>ROUND(Y643*Source!I543,7)</f>
        <v>1.8</v>
      </c>
      <c r="CY643">
        <f t="shared" si="240"/>
        <v>1090.46</v>
      </c>
      <c r="CZ643">
        <f t="shared" si="241"/>
        <v>1090.46</v>
      </c>
      <c r="DA643">
        <f t="shared" si="242"/>
        <v>1</v>
      </c>
      <c r="DB643">
        <f t="shared" si="243"/>
        <v>654.28</v>
      </c>
      <c r="DC643">
        <f t="shared" si="244"/>
        <v>0</v>
      </c>
      <c r="DD643" t="s">
        <v>3</v>
      </c>
      <c r="DE643" t="s">
        <v>3</v>
      </c>
      <c r="DF643">
        <f t="shared" si="238"/>
        <v>0</v>
      </c>
      <c r="DG643">
        <f t="shared" si="236"/>
        <v>0</v>
      </c>
      <c r="DH643">
        <f t="shared" si="245"/>
        <v>0</v>
      </c>
      <c r="DI643">
        <f t="shared" si="246"/>
        <v>1962.83</v>
      </c>
      <c r="DJ643">
        <f t="shared" si="247"/>
        <v>1962.83</v>
      </c>
      <c r="DK643">
        <v>1</v>
      </c>
      <c r="DL643" t="s">
        <v>3</v>
      </c>
      <c r="DM643">
        <v>0</v>
      </c>
      <c r="DN643" t="s">
        <v>3</v>
      </c>
      <c r="DO643">
        <v>0</v>
      </c>
    </row>
    <row r="644" spans="1:119" x14ac:dyDescent="0.2">
      <c r="A644">
        <f>ROW(Source!A543)</f>
        <v>543</v>
      </c>
      <c r="B644">
        <v>85057623</v>
      </c>
      <c r="C644">
        <v>85061790</v>
      </c>
      <c r="D644">
        <v>77306539</v>
      </c>
      <c r="E644">
        <v>114</v>
      </c>
      <c r="F644">
        <v>1</v>
      </c>
      <c r="G644">
        <v>1</v>
      </c>
      <c r="H644">
        <v>1</v>
      </c>
      <c r="I644" t="s">
        <v>818</v>
      </c>
      <c r="J644" t="s">
        <v>3</v>
      </c>
      <c r="K644" t="s">
        <v>819</v>
      </c>
      <c r="L644">
        <v>1369</v>
      </c>
      <c r="N644">
        <v>1013</v>
      </c>
      <c r="O644" t="s">
        <v>700</v>
      </c>
      <c r="P644" t="s">
        <v>700</v>
      </c>
      <c r="Q644">
        <v>1</v>
      </c>
      <c r="W644">
        <v>0</v>
      </c>
      <c r="X644">
        <v>126826561</v>
      </c>
      <c r="Y644">
        <f t="shared" si="239"/>
        <v>0.6</v>
      </c>
      <c r="AA644">
        <v>0</v>
      </c>
      <c r="AB644">
        <v>0</v>
      </c>
      <c r="AC644">
        <v>0</v>
      </c>
      <c r="AD644">
        <v>1066.23</v>
      </c>
      <c r="AE644">
        <v>0</v>
      </c>
      <c r="AF644">
        <v>0</v>
      </c>
      <c r="AG644">
        <v>0</v>
      </c>
      <c r="AH644">
        <v>1066.23</v>
      </c>
      <c r="AI644">
        <v>1</v>
      </c>
      <c r="AJ644">
        <v>1</v>
      </c>
      <c r="AK644">
        <v>1</v>
      </c>
      <c r="AL644">
        <v>1</v>
      </c>
      <c r="AM644">
        <v>-2</v>
      </c>
      <c r="AN644">
        <v>0</v>
      </c>
      <c r="AO644">
        <v>0</v>
      </c>
      <c r="AP644">
        <v>1</v>
      </c>
      <c r="AQ644">
        <v>1</v>
      </c>
      <c r="AR644">
        <v>0</v>
      </c>
      <c r="AS644" t="s">
        <v>3</v>
      </c>
      <c r="AT644">
        <v>0.5</v>
      </c>
      <c r="AU644" t="s">
        <v>463</v>
      </c>
      <c r="AV644">
        <v>1</v>
      </c>
      <c r="AW644">
        <v>2</v>
      </c>
      <c r="AX644">
        <v>85061794</v>
      </c>
      <c r="AY644">
        <v>2</v>
      </c>
      <c r="AZ644">
        <v>131072</v>
      </c>
      <c r="BA644">
        <v>644</v>
      </c>
      <c r="BB644">
        <v>1</v>
      </c>
      <c r="BC644">
        <v>0</v>
      </c>
      <c r="BD644">
        <v>0</v>
      </c>
      <c r="BE644">
        <v>0</v>
      </c>
      <c r="BF644">
        <v>0</v>
      </c>
      <c r="BG644">
        <v>0</v>
      </c>
      <c r="BH644">
        <v>0</v>
      </c>
      <c r="BI644">
        <v>0</v>
      </c>
      <c r="BJ644">
        <v>0</v>
      </c>
      <c r="BK644">
        <v>0</v>
      </c>
      <c r="BL644">
        <v>0</v>
      </c>
      <c r="BM644">
        <v>533.11500000000001</v>
      </c>
      <c r="BN644">
        <v>0.5</v>
      </c>
      <c r="BO644">
        <v>0</v>
      </c>
      <c r="BP644">
        <v>1</v>
      </c>
      <c r="BQ644">
        <v>0</v>
      </c>
      <c r="BR644">
        <v>0</v>
      </c>
      <c r="BS644">
        <v>0</v>
      </c>
      <c r="BT644">
        <v>639.73799999999994</v>
      </c>
      <c r="BU644">
        <v>0.6</v>
      </c>
      <c r="BV644">
        <v>0</v>
      </c>
      <c r="BW644">
        <v>1</v>
      </c>
      <c r="CU644">
        <f>ROUND(AT644*Source!I543*AH644*AL644,2)</f>
        <v>1599.35</v>
      </c>
      <c r="CV644">
        <f>ROUND(Y644*Source!I543,7)</f>
        <v>1.8</v>
      </c>
      <c r="CW644">
        <v>0</v>
      </c>
      <c r="CX644">
        <f>ROUND(Y644*Source!I543,7)</f>
        <v>1.8</v>
      </c>
      <c r="CY644">
        <f t="shared" si="240"/>
        <v>1066.23</v>
      </c>
      <c r="CZ644">
        <f t="shared" si="241"/>
        <v>1066.23</v>
      </c>
      <c r="DA644">
        <f t="shared" si="242"/>
        <v>1</v>
      </c>
      <c r="DB644">
        <f t="shared" si="243"/>
        <v>639.74</v>
      </c>
      <c r="DC644">
        <f t="shared" si="244"/>
        <v>0</v>
      </c>
      <c r="DD644" t="s">
        <v>3</v>
      </c>
      <c r="DE644" t="s">
        <v>3</v>
      </c>
      <c r="DF644">
        <f t="shared" si="238"/>
        <v>0</v>
      </c>
      <c r="DG644">
        <f t="shared" si="236"/>
        <v>0</v>
      </c>
      <c r="DH644">
        <f t="shared" si="245"/>
        <v>0</v>
      </c>
      <c r="DI644">
        <f t="shared" si="246"/>
        <v>1919.21</v>
      </c>
      <c r="DJ644">
        <f t="shared" si="247"/>
        <v>1919.21</v>
      </c>
      <c r="DK644">
        <v>1</v>
      </c>
      <c r="DL644" t="s">
        <v>3</v>
      </c>
      <c r="DM644">
        <v>0</v>
      </c>
      <c r="DN644" t="s">
        <v>3</v>
      </c>
      <c r="DO644">
        <v>0</v>
      </c>
    </row>
    <row r="645" spans="1:119" x14ac:dyDescent="0.2">
      <c r="A645">
        <f>ROW(Source!A545)</f>
        <v>545</v>
      </c>
      <c r="B645">
        <v>85057682</v>
      </c>
      <c r="C645">
        <v>85061796</v>
      </c>
      <c r="D645">
        <v>77306515</v>
      </c>
      <c r="E645">
        <v>114</v>
      </c>
      <c r="F645">
        <v>1</v>
      </c>
      <c r="G645">
        <v>1</v>
      </c>
      <c r="H645">
        <v>1</v>
      </c>
      <c r="I645" t="s">
        <v>816</v>
      </c>
      <c r="J645" t="s">
        <v>3</v>
      </c>
      <c r="K645" t="s">
        <v>817</v>
      </c>
      <c r="L645">
        <v>1369</v>
      </c>
      <c r="N645">
        <v>1013</v>
      </c>
      <c r="O645" t="s">
        <v>700</v>
      </c>
      <c r="P645" t="s">
        <v>700</v>
      </c>
      <c r="Q645">
        <v>1</v>
      </c>
      <c r="W645">
        <v>0</v>
      </c>
      <c r="X645">
        <v>286205319</v>
      </c>
      <c r="Y645">
        <f t="shared" si="239"/>
        <v>7.7759999999999998</v>
      </c>
      <c r="AA645">
        <v>0</v>
      </c>
      <c r="AB645">
        <v>0</v>
      </c>
      <c r="AC645">
        <v>0</v>
      </c>
      <c r="AD645">
        <v>1090.46</v>
      </c>
      <c r="AE645">
        <v>0</v>
      </c>
      <c r="AF645">
        <v>0</v>
      </c>
      <c r="AG645">
        <v>0</v>
      </c>
      <c r="AH645">
        <v>1090.46</v>
      </c>
      <c r="AI645">
        <v>1</v>
      </c>
      <c r="AJ645">
        <v>1</v>
      </c>
      <c r="AK645">
        <v>1</v>
      </c>
      <c r="AL645">
        <v>1</v>
      </c>
      <c r="AM645">
        <v>-2</v>
      </c>
      <c r="AN645">
        <v>0</v>
      </c>
      <c r="AO645">
        <v>0</v>
      </c>
      <c r="AP645">
        <v>1</v>
      </c>
      <c r="AQ645">
        <v>1</v>
      </c>
      <c r="AR645">
        <v>0</v>
      </c>
      <c r="AS645" t="s">
        <v>3</v>
      </c>
      <c r="AT645">
        <v>6.48</v>
      </c>
      <c r="AU645" t="s">
        <v>463</v>
      </c>
      <c r="AV645">
        <v>1</v>
      </c>
      <c r="AW645">
        <v>2</v>
      </c>
      <c r="AX645">
        <v>85061799</v>
      </c>
      <c r="AY645">
        <v>2</v>
      </c>
      <c r="AZ645">
        <v>131072</v>
      </c>
      <c r="BA645">
        <v>645</v>
      </c>
      <c r="BB645">
        <v>1</v>
      </c>
      <c r="BC645">
        <v>0</v>
      </c>
      <c r="BD645">
        <v>0</v>
      </c>
      <c r="BE645">
        <v>0</v>
      </c>
      <c r="BF645">
        <v>0</v>
      </c>
      <c r="BG645">
        <v>0</v>
      </c>
      <c r="BH645">
        <v>0</v>
      </c>
      <c r="BI645">
        <v>0</v>
      </c>
      <c r="BJ645">
        <v>0</v>
      </c>
      <c r="BK645">
        <v>0</v>
      </c>
      <c r="BL645">
        <v>0</v>
      </c>
      <c r="BM645">
        <v>7066.180800000001</v>
      </c>
      <c r="BN645">
        <v>6.48</v>
      </c>
      <c r="BO645">
        <v>0</v>
      </c>
      <c r="BP645">
        <v>1</v>
      </c>
      <c r="BQ645">
        <v>0</v>
      </c>
      <c r="BR645">
        <v>0</v>
      </c>
      <c r="BS645">
        <v>0</v>
      </c>
      <c r="BT645">
        <v>8479.4169600000005</v>
      </c>
      <c r="BU645">
        <v>7.7759999999999998</v>
      </c>
      <c r="BV645">
        <v>0</v>
      </c>
      <c r="BW645">
        <v>1</v>
      </c>
      <c r="CU645">
        <f>ROUND(AT645*Source!I545*AH645*AL645,2)</f>
        <v>423.97</v>
      </c>
      <c r="CV645">
        <f>ROUND(Y645*Source!I545,7)</f>
        <v>0.46655999999999997</v>
      </c>
      <c r="CW645">
        <v>0</v>
      </c>
      <c r="CX645">
        <f>ROUND(Y645*Source!I545,7)</f>
        <v>0.46655999999999997</v>
      </c>
      <c r="CY645">
        <f t="shared" si="240"/>
        <v>1090.46</v>
      </c>
      <c r="CZ645">
        <f t="shared" si="241"/>
        <v>1090.46</v>
      </c>
      <c r="DA645">
        <f t="shared" si="242"/>
        <v>1</v>
      </c>
      <c r="DB645">
        <f t="shared" si="243"/>
        <v>8479.42</v>
      </c>
      <c r="DC645">
        <f t="shared" si="244"/>
        <v>0</v>
      </c>
      <c r="DD645" t="s">
        <v>3</v>
      </c>
      <c r="DE645" t="s">
        <v>3</v>
      </c>
      <c r="DF645">
        <f t="shared" si="238"/>
        <v>0</v>
      </c>
      <c r="DG645">
        <f t="shared" si="236"/>
        <v>0</v>
      </c>
      <c r="DH645">
        <f t="shared" si="245"/>
        <v>0</v>
      </c>
      <c r="DI645">
        <f t="shared" si="246"/>
        <v>508.77</v>
      </c>
      <c r="DJ645">
        <f t="shared" si="247"/>
        <v>508.77</v>
      </c>
      <c r="DK645">
        <v>1</v>
      </c>
      <c r="DL645" t="s">
        <v>3</v>
      </c>
      <c r="DM645">
        <v>0</v>
      </c>
      <c r="DN645" t="s">
        <v>3</v>
      </c>
      <c r="DO645">
        <v>0</v>
      </c>
    </row>
    <row r="646" spans="1:119" x14ac:dyDescent="0.2">
      <c r="A646">
        <f>ROW(Source!A545)</f>
        <v>545</v>
      </c>
      <c r="B646">
        <v>85057682</v>
      </c>
      <c r="C646">
        <v>85061796</v>
      </c>
      <c r="D646">
        <v>77306539</v>
      </c>
      <c r="E646">
        <v>114</v>
      </c>
      <c r="F646">
        <v>1</v>
      </c>
      <c r="G646">
        <v>1</v>
      </c>
      <c r="H646">
        <v>1</v>
      </c>
      <c r="I646" t="s">
        <v>818</v>
      </c>
      <c r="J646" t="s">
        <v>3</v>
      </c>
      <c r="K646" t="s">
        <v>819</v>
      </c>
      <c r="L646">
        <v>1369</v>
      </c>
      <c r="N646">
        <v>1013</v>
      </c>
      <c r="O646" t="s">
        <v>700</v>
      </c>
      <c r="P646" t="s">
        <v>700</v>
      </c>
      <c r="Q646">
        <v>1</v>
      </c>
      <c r="W646">
        <v>0</v>
      </c>
      <c r="X646">
        <v>126826561</v>
      </c>
      <c r="Y646">
        <f t="shared" si="239"/>
        <v>7.7759999999999998</v>
      </c>
      <c r="AA646">
        <v>0</v>
      </c>
      <c r="AB646">
        <v>0</v>
      </c>
      <c r="AC646">
        <v>0</v>
      </c>
      <c r="AD646">
        <v>1066.23</v>
      </c>
      <c r="AE646">
        <v>0</v>
      </c>
      <c r="AF646">
        <v>0</v>
      </c>
      <c r="AG646">
        <v>0</v>
      </c>
      <c r="AH646">
        <v>1066.23</v>
      </c>
      <c r="AI646">
        <v>1</v>
      </c>
      <c r="AJ646">
        <v>1</v>
      </c>
      <c r="AK646">
        <v>1</v>
      </c>
      <c r="AL646">
        <v>1</v>
      </c>
      <c r="AM646">
        <v>-2</v>
      </c>
      <c r="AN646">
        <v>0</v>
      </c>
      <c r="AO646">
        <v>0</v>
      </c>
      <c r="AP646">
        <v>1</v>
      </c>
      <c r="AQ646">
        <v>1</v>
      </c>
      <c r="AR646">
        <v>0</v>
      </c>
      <c r="AS646" t="s">
        <v>3</v>
      </c>
      <c r="AT646">
        <v>6.48</v>
      </c>
      <c r="AU646" t="s">
        <v>463</v>
      </c>
      <c r="AV646">
        <v>1</v>
      </c>
      <c r="AW646">
        <v>2</v>
      </c>
      <c r="AX646">
        <v>85061800</v>
      </c>
      <c r="AY646">
        <v>2</v>
      </c>
      <c r="AZ646">
        <v>131072</v>
      </c>
      <c r="BA646">
        <v>646</v>
      </c>
      <c r="BB646">
        <v>1</v>
      </c>
      <c r="BC646">
        <v>0</v>
      </c>
      <c r="BD646">
        <v>0</v>
      </c>
      <c r="BE646">
        <v>0</v>
      </c>
      <c r="BF646">
        <v>0</v>
      </c>
      <c r="BG646">
        <v>0</v>
      </c>
      <c r="BH646">
        <v>0</v>
      </c>
      <c r="BI646">
        <v>0</v>
      </c>
      <c r="BJ646">
        <v>0</v>
      </c>
      <c r="BK646">
        <v>0</v>
      </c>
      <c r="BL646">
        <v>0</v>
      </c>
      <c r="BM646">
        <v>6909.1704000000009</v>
      </c>
      <c r="BN646">
        <v>6.48</v>
      </c>
      <c r="BO646">
        <v>0</v>
      </c>
      <c r="BP646">
        <v>1</v>
      </c>
      <c r="BQ646">
        <v>0</v>
      </c>
      <c r="BR646">
        <v>0</v>
      </c>
      <c r="BS646">
        <v>0</v>
      </c>
      <c r="BT646">
        <v>8291.0044799999996</v>
      </c>
      <c r="BU646">
        <v>7.7759999999999998</v>
      </c>
      <c r="BV646">
        <v>0</v>
      </c>
      <c r="BW646">
        <v>1</v>
      </c>
      <c r="CU646">
        <f>ROUND(AT646*Source!I545*AH646*AL646,2)</f>
        <v>414.55</v>
      </c>
      <c r="CV646">
        <f>ROUND(Y646*Source!I545,7)</f>
        <v>0.46655999999999997</v>
      </c>
      <c r="CW646">
        <v>0</v>
      </c>
      <c r="CX646">
        <f>ROUND(Y646*Source!I545,7)</f>
        <v>0.46655999999999997</v>
      </c>
      <c r="CY646">
        <f t="shared" si="240"/>
        <v>1066.23</v>
      </c>
      <c r="CZ646">
        <f t="shared" si="241"/>
        <v>1066.23</v>
      </c>
      <c r="DA646">
        <f t="shared" si="242"/>
        <v>1</v>
      </c>
      <c r="DB646">
        <f t="shared" si="243"/>
        <v>8291</v>
      </c>
      <c r="DC646">
        <f t="shared" si="244"/>
        <v>0</v>
      </c>
      <c r="DD646" t="s">
        <v>3</v>
      </c>
      <c r="DE646" t="s">
        <v>3</v>
      </c>
      <c r="DF646">
        <f t="shared" si="238"/>
        <v>0</v>
      </c>
      <c r="DG646">
        <f t="shared" si="236"/>
        <v>0</v>
      </c>
      <c r="DH646">
        <f t="shared" si="245"/>
        <v>0</v>
      </c>
      <c r="DI646">
        <f t="shared" si="246"/>
        <v>497.46</v>
      </c>
      <c r="DJ646">
        <f t="shared" si="247"/>
        <v>497.46</v>
      </c>
      <c r="DK646">
        <v>1</v>
      </c>
      <c r="DL646" t="s">
        <v>3</v>
      </c>
      <c r="DM646">
        <v>0</v>
      </c>
      <c r="DN646" t="s">
        <v>3</v>
      </c>
      <c r="DO646">
        <v>0</v>
      </c>
    </row>
    <row r="647" spans="1:119" x14ac:dyDescent="0.2">
      <c r="A647">
        <f>ROW(Source!A546)</f>
        <v>546</v>
      </c>
      <c r="B647">
        <v>85057623</v>
      </c>
      <c r="C647">
        <v>85061796</v>
      </c>
      <c r="D647">
        <v>77306515</v>
      </c>
      <c r="E647">
        <v>114</v>
      </c>
      <c r="F647">
        <v>1</v>
      </c>
      <c r="G647">
        <v>1</v>
      </c>
      <c r="H647">
        <v>1</v>
      </c>
      <c r="I647" t="s">
        <v>816</v>
      </c>
      <c r="J647" t="s">
        <v>3</v>
      </c>
      <c r="K647" t="s">
        <v>817</v>
      </c>
      <c r="L647">
        <v>1369</v>
      </c>
      <c r="N647">
        <v>1013</v>
      </c>
      <c r="O647" t="s">
        <v>700</v>
      </c>
      <c r="P647" t="s">
        <v>700</v>
      </c>
      <c r="Q647">
        <v>1</v>
      </c>
      <c r="W647">
        <v>0</v>
      </c>
      <c r="X647">
        <v>286205319</v>
      </c>
      <c r="Y647">
        <f t="shared" si="239"/>
        <v>7.7759999999999998</v>
      </c>
      <c r="AA647">
        <v>0</v>
      </c>
      <c r="AB647">
        <v>0</v>
      </c>
      <c r="AC647">
        <v>0</v>
      </c>
      <c r="AD647">
        <v>1090.46</v>
      </c>
      <c r="AE647">
        <v>0</v>
      </c>
      <c r="AF647">
        <v>0</v>
      </c>
      <c r="AG647">
        <v>0</v>
      </c>
      <c r="AH647">
        <v>1090.46</v>
      </c>
      <c r="AI647">
        <v>1</v>
      </c>
      <c r="AJ647">
        <v>1</v>
      </c>
      <c r="AK647">
        <v>1</v>
      </c>
      <c r="AL647">
        <v>1</v>
      </c>
      <c r="AM647">
        <v>-2</v>
      </c>
      <c r="AN647">
        <v>0</v>
      </c>
      <c r="AO647">
        <v>0</v>
      </c>
      <c r="AP647">
        <v>1</v>
      </c>
      <c r="AQ647">
        <v>1</v>
      </c>
      <c r="AR647">
        <v>0</v>
      </c>
      <c r="AS647" t="s">
        <v>3</v>
      </c>
      <c r="AT647">
        <v>6.48</v>
      </c>
      <c r="AU647" t="s">
        <v>463</v>
      </c>
      <c r="AV647">
        <v>1</v>
      </c>
      <c r="AW647">
        <v>2</v>
      </c>
      <c r="AX647">
        <v>85061799</v>
      </c>
      <c r="AY647">
        <v>2</v>
      </c>
      <c r="AZ647">
        <v>131072</v>
      </c>
      <c r="BA647">
        <v>647</v>
      </c>
      <c r="BB647">
        <v>1</v>
      </c>
      <c r="BC647">
        <v>0</v>
      </c>
      <c r="BD647">
        <v>0</v>
      </c>
      <c r="BE647">
        <v>0</v>
      </c>
      <c r="BF647">
        <v>0</v>
      </c>
      <c r="BG647">
        <v>0</v>
      </c>
      <c r="BH647">
        <v>0</v>
      </c>
      <c r="BI647">
        <v>0</v>
      </c>
      <c r="BJ647">
        <v>0</v>
      </c>
      <c r="BK647">
        <v>0</v>
      </c>
      <c r="BL647">
        <v>0</v>
      </c>
      <c r="BM647">
        <v>7066.180800000001</v>
      </c>
      <c r="BN647">
        <v>6.48</v>
      </c>
      <c r="BO647">
        <v>0</v>
      </c>
      <c r="BP647">
        <v>1</v>
      </c>
      <c r="BQ647">
        <v>0</v>
      </c>
      <c r="BR647">
        <v>0</v>
      </c>
      <c r="BS647">
        <v>0</v>
      </c>
      <c r="BT647">
        <v>8479.4169600000005</v>
      </c>
      <c r="BU647">
        <v>7.7759999999999998</v>
      </c>
      <c r="BV647">
        <v>0</v>
      </c>
      <c r="BW647">
        <v>1</v>
      </c>
      <c r="CU647">
        <f>ROUND(AT647*Source!I546*AH647*AL647,2)</f>
        <v>423.97</v>
      </c>
      <c r="CV647">
        <f>ROUND(Y647*Source!I546,7)</f>
        <v>0.46655999999999997</v>
      </c>
      <c r="CW647">
        <v>0</v>
      </c>
      <c r="CX647">
        <f>ROUND(Y647*Source!I546,7)</f>
        <v>0.46655999999999997</v>
      </c>
      <c r="CY647">
        <f t="shared" si="240"/>
        <v>1090.46</v>
      </c>
      <c r="CZ647">
        <f t="shared" si="241"/>
        <v>1090.46</v>
      </c>
      <c r="DA647">
        <f t="shared" si="242"/>
        <v>1</v>
      </c>
      <c r="DB647">
        <f t="shared" si="243"/>
        <v>8479.42</v>
      </c>
      <c r="DC647">
        <f t="shared" si="244"/>
        <v>0</v>
      </c>
      <c r="DD647" t="s">
        <v>3</v>
      </c>
      <c r="DE647" t="s">
        <v>3</v>
      </c>
      <c r="DF647">
        <f t="shared" si="238"/>
        <v>0</v>
      </c>
      <c r="DG647">
        <f t="shared" si="236"/>
        <v>0</v>
      </c>
      <c r="DH647">
        <f t="shared" si="245"/>
        <v>0</v>
      </c>
      <c r="DI647">
        <f t="shared" si="246"/>
        <v>508.77</v>
      </c>
      <c r="DJ647">
        <f t="shared" si="247"/>
        <v>508.77</v>
      </c>
      <c r="DK647">
        <v>1</v>
      </c>
      <c r="DL647" t="s">
        <v>3</v>
      </c>
      <c r="DM647">
        <v>0</v>
      </c>
      <c r="DN647" t="s">
        <v>3</v>
      </c>
      <c r="DO647">
        <v>0</v>
      </c>
    </row>
    <row r="648" spans="1:119" x14ac:dyDescent="0.2">
      <c r="A648">
        <f>ROW(Source!A546)</f>
        <v>546</v>
      </c>
      <c r="B648">
        <v>85057623</v>
      </c>
      <c r="C648">
        <v>85061796</v>
      </c>
      <c r="D648">
        <v>77306539</v>
      </c>
      <c r="E648">
        <v>114</v>
      </c>
      <c r="F648">
        <v>1</v>
      </c>
      <c r="G648">
        <v>1</v>
      </c>
      <c r="H648">
        <v>1</v>
      </c>
      <c r="I648" t="s">
        <v>818</v>
      </c>
      <c r="J648" t="s">
        <v>3</v>
      </c>
      <c r="K648" t="s">
        <v>819</v>
      </c>
      <c r="L648">
        <v>1369</v>
      </c>
      <c r="N648">
        <v>1013</v>
      </c>
      <c r="O648" t="s">
        <v>700</v>
      </c>
      <c r="P648" t="s">
        <v>700</v>
      </c>
      <c r="Q648">
        <v>1</v>
      </c>
      <c r="W648">
        <v>0</v>
      </c>
      <c r="X648">
        <v>126826561</v>
      </c>
      <c r="Y648">
        <f t="shared" si="239"/>
        <v>7.7759999999999998</v>
      </c>
      <c r="AA648">
        <v>0</v>
      </c>
      <c r="AB648">
        <v>0</v>
      </c>
      <c r="AC648">
        <v>0</v>
      </c>
      <c r="AD648">
        <v>1066.23</v>
      </c>
      <c r="AE648">
        <v>0</v>
      </c>
      <c r="AF648">
        <v>0</v>
      </c>
      <c r="AG648">
        <v>0</v>
      </c>
      <c r="AH648">
        <v>1066.23</v>
      </c>
      <c r="AI648">
        <v>1</v>
      </c>
      <c r="AJ648">
        <v>1</v>
      </c>
      <c r="AK648">
        <v>1</v>
      </c>
      <c r="AL648">
        <v>1</v>
      </c>
      <c r="AM648">
        <v>-2</v>
      </c>
      <c r="AN648">
        <v>0</v>
      </c>
      <c r="AO648">
        <v>0</v>
      </c>
      <c r="AP648">
        <v>1</v>
      </c>
      <c r="AQ648">
        <v>1</v>
      </c>
      <c r="AR648">
        <v>0</v>
      </c>
      <c r="AS648" t="s">
        <v>3</v>
      </c>
      <c r="AT648">
        <v>6.48</v>
      </c>
      <c r="AU648" t="s">
        <v>463</v>
      </c>
      <c r="AV648">
        <v>1</v>
      </c>
      <c r="AW648">
        <v>2</v>
      </c>
      <c r="AX648">
        <v>85061800</v>
      </c>
      <c r="AY648">
        <v>2</v>
      </c>
      <c r="AZ648">
        <v>131072</v>
      </c>
      <c r="BA648">
        <v>648</v>
      </c>
      <c r="BB648">
        <v>1</v>
      </c>
      <c r="BC648">
        <v>0</v>
      </c>
      <c r="BD648">
        <v>0</v>
      </c>
      <c r="BE648">
        <v>0</v>
      </c>
      <c r="BF648">
        <v>0</v>
      </c>
      <c r="BG648">
        <v>0</v>
      </c>
      <c r="BH648">
        <v>0</v>
      </c>
      <c r="BI648">
        <v>0</v>
      </c>
      <c r="BJ648">
        <v>0</v>
      </c>
      <c r="BK648">
        <v>0</v>
      </c>
      <c r="BL648">
        <v>0</v>
      </c>
      <c r="BM648">
        <v>6909.1704000000009</v>
      </c>
      <c r="BN648">
        <v>6.48</v>
      </c>
      <c r="BO648">
        <v>0</v>
      </c>
      <c r="BP648">
        <v>1</v>
      </c>
      <c r="BQ648">
        <v>0</v>
      </c>
      <c r="BR648">
        <v>0</v>
      </c>
      <c r="BS648">
        <v>0</v>
      </c>
      <c r="BT648">
        <v>8291.0044799999996</v>
      </c>
      <c r="BU648">
        <v>7.7759999999999998</v>
      </c>
      <c r="BV648">
        <v>0</v>
      </c>
      <c r="BW648">
        <v>1</v>
      </c>
      <c r="CU648">
        <f>ROUND(AT648*Source!I546*AH648*AL648,2)</f>
        <v>414.55</v>
      </c>
      <c r="CV648">
        <f>ROUND(Y648*Source!I546,7)</f>
        <v>0.46655999999999997</v>
      </c>
      <c r="CW648">
        <v>0</v>
      </c>
      <c r="CX648">
        <f>ROUND(Y648*Source!I546,7)</f>
        <v>0.46655999999999997</v>
      </c>
      <c r="CY648">
        <f t="shared" si="240"/>
        <v>1066.23</v>
      </c>
      <c r="CZ648">
        <f t="shared" si="241"/>
        <v>1066.23</v>
      </c>
      <c r="DA648">
        <f t="shared" si="242"/>
        <v>1</v>
      </c>
      <c r="DB648">
        <f t="shared" si="243"/>
        <v>8291</v>
      </c>
      <c r="DC648">
        <f t="shared" si="244"/>
        <v>0</v>
      </c>
      <c r="DD648" t="s">
        <v>3</v>
      </c>
      <c r="DE648" t="s">
        <v>3</v>
      </c>
      <c r="DF648">
        <f t="shared" si="238"/>
        <v>0</v>
      </c>
      <c r="DG648">
        <f t="shared" si="236"/>
        <v>0</v>
      </c>
      <c r="DH648">
        <f t="shared" si="245"/>
        <v>0</v>
      </c>
      <c r="DI648">
        <f t="shared" si="246"/>
        <v>497.46</v>
      </c>
      <c r="DJ648">
        <f t="shared" si="247"/>
        <v>497.46</v>
      </c>
      <c r="DK648">
        <v>1</v>
      </c>
      <c r="DL648" t="s">
        <v>3</v>
      </c>
      <c r="DM648">
        <v>0</v>
      </c>
      <c r="DN648" t="s">
        <v>3</v>
      </c>
      <c r="DO648">
        <v>0</v>
      </c>
    </row>
    <row r="649" spans="1:119" x14ac:dyDescent="0.2">
      <c r="A649">
        <f>ROW(Source!A548)</f>
        <v>548</v>
      </c>
      <c r="B649">
        <v>85057682</v>
      </c>
      <c r="C649">
        <v>85061802</v>
      </c>
      <c r="D649">
        <v>77306515</v>
      </c>
      <c r="E649">
        <v>114</v>
      </c>
      <c r="F649">
        <v>1</v>
      </c>
      <c r="G649">
        <v>1</v>
      </c>
      <c r="H649">
        <v>1</v>
      </c>
      <c r="I649" t="s">
        <v>816</v>
      </c>
      <c r="J649" t="s">
        <v>3</v>
      </c>
      <c r="K649" t="s">
        <v>817</v>
      </c>
      <c r="L649">
        <v>1369</v>
      </c>
      <c r="N649">
        <v>1013</v>
      </c>
      <c r="O649" t="s">
        <v>700</v>
      </c>
      <c r="P649" t="s">
        <v>700</v>
      </c>
      <c r="Q649">
        <v>1</v>
      </c>
      <c r="W649">
        <v>0</v>
      </c>
      <c r="X649">
        <v>286205319</v>
      </c>
      <c r="Y649">
        <f t="shared" si="239"/>
        <v>0.49199999999999994</v>
      </c>
      <c r="AA649">
        <v>0</v>
      </c>
      <c r="AB649">
        <v>0</v>
      </c>
      <c r="AC649">
        <v>0</v>
      </c>
      <c r="AD649">
        <v>1090.46</v>
      </c>
      <c r="AE649">
        <v>0</v>
      </c>
      <c r="AF649">
        <v>0</v>
      </c>
      <c r="AG649">
        <v>0</v>
      </c>
      <c r="AH649">
        <v>1090.46</v>
      </c>
      <c r="AI649">
        <v>1</v>
      </c>
      <c r="AJ649">
        <v>1</v>
      </c>
      <c r="AK649">
        <v>1</v>
      </c>
      <c r="AL649">
        <v>1</v>
      </c>
      <c r="AM649">
        <v>-2</v>
      </c>
      <c r="AN649">
        <v>0</v>
      </c>
      <c r="AO649">
        <v>0</v>
      </c>
      <c r="AP649">
        <v>1</v>
      </c>
      <c r="AQ649">
        <v>1</v>
      </c>
      <c r="AR649">
        <v>0</v>
      </c>
      <c r="AS649" t="s">
        <v>3</v>
      </c>
      <c r="AT649">
        <v>0.41</v>
      </c>
      <c r="AU649" t="s">
        <v>463</v>
      </c>
      <c r="AV649">
        <v>1</v>
      </c>
      <c r="AW649">
        <v>2</v>
      </c>
      <c r="AX649">
        <v>85061805</v>
      </c>
      <c r="AY649">
        <v>2</v>
      </c>
      <c r="AZ649">
        <v>133120</v>
      </c>
      <c r="BA649">
        <v>649</v>
      </c>
      <c r="BB649">
        <v>1</v>
      </c>
      <c r="BC649">
        <v>0</v>
      </c>
      <c r="BD649">
        <v>0</v>
      </c>
      <c r="BE649">
        <v>0</v>
      </c>
      <c r="BF649">
        <v>0</v>
      </c>
      <c r="BG649">
        <v>0</v>
      </c>
      <c r="BH649">
        <v>0</v>
      </c>
      <c r="BI649">
        <v>0</v>
      </c>
      <c r="BJ649">
        <v>0</v>
      </c>
      <c r="BK649">
        <v>0</v>
      </c>
      <c r="BL649">
        <v>0</v>
      </c>
      <c r="BM649">
        <v>447.08859999999999</v>
      </c>
      <c r="BN649">
        <v>0.41</v>
      </c>
      <c r="BO649">
        <v>0</v>
      </c>
      <c r="BP649">
        <v>1</v>
      </c>
      <c r="BQ649">
        <v>0</v>
      </c>
      <c r="BR649">
        <v>0</v>
      </c>
      <c r="BS649">
        <v>0</v>
      </c>
      <c r="BT649">
        <v>536.50631999999996</v>
      </c>
      <c r="BU649">
        <v>0.49199999999999999</v>
      </c>
      <c r="BV649">
        <v>0</v>
      </c>
      <c r="BW649">
        <v>1</v>
      </c>
      <c r="CU649">
        <f>ROUND(AT649*Source!I548*AH649*AL649,2)</f>
        <v>1341.27</v>
      </c>
      <c r="CV649">
        <f>ROUND(Y649*Source!I548,7)</f>
        <v>1.476</v>
      </c>
      <c r="CW649">
        <v>0</v>
      </c>
      <c r="CX649">
        <f>ROUND(Y649*Source!I548,7)</f>
        <v>1.476</v>
      </c>
      <c r="CY649">
        <f t="shared" si="240"/>
        <v>1090.46</v>
      </c>
      <c r="CZ649">
        <f t="shared" si="241"/>
        <v>1090.46</v>
      </c>
      <c r="DA649">
        <f t="shared" si="242"/>
        <v>1</v>
      </c>
      <c r="DB649">
        <f t="shared" si="243"/>
        <v>536.51</v>
      </c>
      <c r="DC649">
        <f t="shared" si="244"/>
        <v>0</v>
      </c>
      <c r="DD649" t="s">
        <v>3</v>
      </c>
      <c r="DE649" t="s">
        <v>3</v>
      </c>
      <c r="DF649">
        <f t="shared" si="238"/>
        <v>0</v>
      </c>
      <c r="DG649">
        <f t="shared" si="236"/>
        <v>0</v>
      </c>
      <c r="DH649">
        <f t="shared" si="245"/>
        <v>0</v>
      </c>
      <c r="DI649">
        <f t="shared" si="246"/>
        <v>1609.52</v>
      </c>
      <c r="DJ649">
        <f t="shared" si="247"/>
        <v>1609.52</v>
      </c>
      <c r="DK649">
        <v>1</v>
      </c>
      <c r="DL649" t="s">
        <v>3</v>
      </c>
      <c r="DM649">
        <v>0</v>
      </c>
      <c r="DN649" t="s">
        <v>3</v>
      </c>
      <c r="DO649">
        <v>0</v>
      </c>
    </row>
    <row r="650" spans="1:119" x14ac:dyDescent="0.2">
      <c r="A650">
        <f>ROW(Source!A548)</f>
        <v>548</v>
      </c>
      <c r="B650">
        <v>85057682</v>
      </c>
      <c r="C650">
        <v>85061802</v>
      </c>
      <c r="D650">
        <v>77306539</v>
      </c>
      <c r="E650">
        <v>114</v>
      </c>
      <c r="F650">
        <v>1</v>
      </c>
      <c r="G650">
        <v>1</v>
      </c>
      <c r="H650">
        <v>1</v>
      </c>
      <c r="I650" t="s">
        <v>818</v>
      </c>
      <c r="J650" t="s">
        <v>3</v>
      </c>
      <c r="K650" t="s">
        <v>819</v>
      </c>
      <c r="L650">
        <v>1369</v>
      </c>
      <c r="N650">
        <v>1013</v>
      </c>
      <c r="O650" t="s">
        <v>700</v>
      </c>
      <c r="P650" t="s">
        <v>700</v>
      </c>
      <c r="Q650">
        <v>1</v>
      </c>
      <c r="W650">
        <v>0</v>
      </c>
      <c r="X650">
        <v>126826561</v>
      </c>
      <c r="Y650">
        <f t="shared" si="239"/>
        <v>0.49199999999999994</v>
      </c>
      <c r="AA650">
        <v>0</v>
      </c>
      <c r="AB650">
        <v>0</v>
      </c>
      <c r="AC650">
        <v>0</v>
      </c>
      <c r="AD650">
        <v>1066.23</v>
      </c>
      <c r="AE650">
        <v>0</v>
      </c>
      <c r="AF650">
        <v>0</v>
      </c>
      <c r="AG650">
        <v>0</v>
      </c>
      <c r="AH650">
        <v>1066.23</v>
      </c>
      <c r="AI650">
        <v>1</v>
      </c>
      <c r="AJ650">
        <v>1</v>
      </c>
      <c r="AK650">
        <v>1</v>
      </c>
      <c r="AL650">
        <v>1</v>
      </c>
      <c r="AM650">
        <v>-2</v>
      </c>
      <c r="AN650">
        <v>0</v>
      </c>
      <c r="AO650">
        <v>0</v>
      </c>
      <c r="AP650">
        <v>1</v>
      </c>
      <c r="AQ650">
        <v>1</v>
      </c>
      <c r="AR650">
        <v>0</v>
      </c>
      <c r="AS650" t="s">
        <v>3</v>
      </c>
      <c r="AT650">
        <v>0.41</v>
      </c>
      <c r="AU650" t="s">
        <v>463</v>
      </c>
      <c r="AV650">
        <v>1</v>
      </c>
      <c r="AW650">
        <v>2</v>
      </c>
      <c r="AX650">
        <v>85061806</v>
      </c>
      <c r="AY650">
        <v>2</v>
      </c>
      <c r="AZ650">
        <v>133120</v>
      </c>
      <c r="BA650">
        <v>650</v>
      </c>
      <c r="BB650">
        <v>1</v>
      </c>
      <c r="BC650">
        <v>0</v>
      </c>
      <c r="BD650">
        <v>0</v>
      </c>
      <c r="BE650">
        <v>0</v>
      </c>
      <c r="BF650">
        <v>0</v>
      </c>
      <c r="BG650">
        <v>0</v>
      </c>
      <c r="BH650">
        <v>0</v>
      </c>
      <c r="BI650">
        <v>0</v>
      </c>
      <c r="BJ650">
        <v>0</v>
      </c>
      <c r="BK650">
        <v>0</v>
      </c>
      <c r="BL650">
        <v>0</v>
      </c>
      <c r="BM650">
        <v>437.15429999999998</v>
      </c>
      <c r="BN650">
        <v>0.41</v>
      </c>
      <c r="BO650">
        <v>0</v>
      </c>
      <c r="BP650">
        <v>1</v>
      </c>
      <c r="BQ650">
        <v>0</v>
      </c>
      <c r="BR650">
        <v>0</v>
      </c>
      <c r="BS650">
        <v>0</v>
      </c>
      <c r="BT650">
        <v>524.58515999999997</v>
      </c>
      <c r="BU650">
        <v>0.49199999999999999</v>
      </c>
      <c r="BV650">
        <v>0</v>
      </c>
      <c r="BW650">
        <v>1</v>
      </c>
      <c r="CU650">
        <f>ROUND(AT650*Source!I548*AH650*AL650,2)</f>
        <v>1311.46</v>
      </c>
      <c r="CV650">
        <f>ROUND(Y650*Source!I548,7)</f>
        <v>1.476</v>
      </c>
      <c r="CW650">
        <v>0</v>
      </c>
      <c r="CX650">
        <f>ROUND(Y650*Source!I548,7)</f>
        <v>1.476</v>
      </c>
      <c r="CY650">
        <f t="shared" si="240"/>
        <v>1066.23</v>
      </c>
      <c r="CZ650">
        <f t="shared" si="241"/>
        <v>1066.23</v>
      </c>
      <c r="DA650">
        <f t="shared" si="242"/>
        <v>1</v>
      </c>
      <c r="DB650">
        <f t="shared" si="243"/>
        <v>524.58000000000004</v>
      </c>
      <c r="DC650">
        <f t="shared" si="244"/>
        <v>0</v>
      </c>
      <c r="DD650" t="s">
        <v>3</v>
      </c>
      <c r="DE650" t="s">
        <v>3</v>
      </c>
      <c r="DF650">
        <f t="shared" si="238"/>
        <v>0</v>
      </c>
      <c r="DG650">
        <f t="shared" si="236"/>
        <v>0</v>
      </c>
      <c r="DH650">
        <f t="shared" si="245"/>
        <v>0</v>
      </c>
      <c r="DI650">
        <f t="shared" si="246"/>
        <v>1573.76</v>
      </c>
      <c r="DJ650">
        <f t="shared" si="247"/>
        <v>1573.76</v>
      </c>
      <c r="DK650">
        <v>1</v>
      </c>
      <c r="DL650" t="s">
        <v>3</v>
      </c>
      <c r="DM650">
        <v>0</v>
      </c>
      <c r="DN650" t="s">
        <v>3</v>
      </c>
      <c r="DO650">
        <v>0</v>
      </c>
    </row>
    <row r="651" spans="1:119" x14ac:dyDescent="0.2">
      <c r="A651">
        <f>ROW(Source!A549)</f>
        <v>549</v>
      </c>
      <c r="B651">
        <v>85057623</v>
      </c>
      <c r="C651">
        <v>85061802</v>
      </c>
      <c r="D651">
        <v>77306515</v>
      </c>
      <c r="E651">
        <v>114</v>
      </c>
      <c r="F651">
        <v>1</v>
      </c>
      <c r="G651">
        <v>1</v>
      </c>
      <c r="H651">
        <v>1</v>
      </c>
      <c r="I651" t="s">
        <v>816</v>
      </c>
      <c r="J651" t="s">
        <v>3</v>
      </c>
      <c r="K651" t="s">
        <v>817</v>
      </c>
      <c r="L651">
        <v>1369</v>
      </c>
      <c r="N651">
        <v>1013</v>
      </c>
      <c r="O651" t="s">
        <v>700</v>
      </c>
      <c r="P651" t="s">
        <v>700</v>
      </c>
      <c r="Q651">
        <v>1</v>
      </c>
      <c r="W651">
        <v>0</v>
      </c>
      <c r="X651">
        <v>286205319</v>
      </c>
      <c r="Y651">
        <f t="shared" si="239"/>
        <v>0.49199999999999994</v>
      </c>
      <c r="AA651">
        <v>0</v>
      </c>
      <c r="AB651">
        <v>0</v>
      </c>
      <c r="AC651">
        <v>0</v>
      </c>
      <c r="AD651">
        <v>1090.46</v>
      </c>
      <c r="AE651">
        <v>0</v>
      </c>
      <c r="AF651">
        <v>0</v>
      </c>
      <c r="AG651">
        <v>0</v>
      </c>
      <c r="AH651">
        <v>1090.46</v>
      </c>
      <c r="AI651">
        <v>1</v>
      </c>
      <c r="AJ651">
        <v>1</v>
      </c>
      <c r="AK651">
        <v>1</v>
      </c>
      <c r="AL651">
        <v>1</v>
      </c>
      <c r="AM651">
        <v>-2</v>
      </c>
      <c r="AN651">
        <v>0</v>
      </c>
      <c r="AO651">
        <v>0</v>
      </c>
      <c r="AP651">
        <v>1</v>
      </c>
      <c r="AQ651">
        <v>1</v>
      </c>
      <c r="AR651">
        <v>0</v>
      </c>
      <c r="AS651" t="s">
        <v>3</v>
      </c>
      <c r="AT651">
        <v>0.41</v>
      </c>
      <c r="AU651" t="s">
        <v>463</v>
      </c>
      <c r="AV651">
        <v>1</v>
      </c>
      <c r="AW651">
        <v>2</v>
      </c>
      <c r="AX651">
        <v>85061805</v>
      </c>
      <c r="AY651">
        <v>2</v>
      </c>
      <c r="AZ651">
        <v>133120</v>
      </c>
      <c r="BA651">
        <v>651</v>
      </c>
      <c r="BB651">
        <v>1</v>
      </c>
      <c r="BC651">
        <v>0</v>
      </c>
      <c r="BD651">
        <v>0</v>
      </c>
      <c r="BE651">
        <v>0</v>
      </c>
      <c r="BF651">
        <v>0</v>
      </c>
      <c r="BG651">
        <v>0</v>
      </c>
      <c r="BH651">
        <v>0</v>
      </c>
      <c r="BI651">
        <v>0</v>
      </c>
      <c r="BJ651">
        <v>0</v>
      </c>
      <c r="BK651">
        <v>0</v>
      </c>
      <c r="BL651">
        <v>0</v>
      </c>
      <c r="BM651">
        <v>447.08859999999999</v>
      </c>
      <c r="BN651">
        <v>0.41</v>
      </c>
      <c r="BO651">
        <v>0</v>
      </c>
      <c r="BP651">
        <v>1</v>
      </c>
      <c r="BQ651">
        <v>0</v>
      </c>
      <c r="BR651">
        <v>0</v>
      </c>
      <c r="BS651">
        <v>0</v>
      </c>
      <c r="BT651">
        <v>536.50631999999996</v>
      </c>
      <c r="BU651">
        <v>0.49199999999999999</v>
      </c>
      <c r="BV651">
        <v>0</v>
      </c>
      <c r="BW651">
        <v>1</v>
      </c>
      <c r="CU651">
        <f>ROUND(AT651*Source!I549*AH651*AL651,2)</f>
        <v>1341.27</v>
      </c>
      <c r="CV651">
        <f>ROUND(Y651*Source!I549,7)</f>
        <v>1.476</v>
      </c>
      <c r="CW651">
        <v>0</v>
      </c>
      <c r="CX651">
        <f>ROUND(Y651*Source!I549,7)</f>
        <v>1.476</v>
      </c>
      <c r="CY651">
        <f t="shared" si="240"/>
        <v>1090.46</v>
      </c>
      <c r="CZ651">
        <f t="shared" si="241"/>
        <v>1090.46</v>
      </c>
      <c r="DA651">
        <f t="shared" si="242"/>
        <v>1</v>
      </c>
      <c r="DB651">
        <f t="shared" si="243"/>
        <v>536.51</v>
      </c>
      <c r="DC651">
        <f t="shared" si="244"/>
        <v>0</v>
      </c>
      <c r="DD651" t="s">
        <v>3</v>
      </c>
      <c r="DE651" t="s">
        <v>3</v>
      </c>
      <c r="DF651">
        <f t="shared" si="238"/>
        <v>0</v>
      </c>
      <c r="DG651">
        <f t="shared" si="236"/>
        <v>0</v>
      </c>
      <c r="DH651">
        <f t="shared" si="245"/>
        <v>0</v>
      </c>
      <c r="DI651">
        <f t="shared" si="246"/>
        <v>1609.52</v>
      </c>
      <c r="DJ651">
        <f t="shared" si="247"/>
        <v>1609.52</v>
      </c>
      <c r="DK651">
        <v>1</v>
      </c>
      <c r="DL651" t="s">
        <v>3</v>
      </c>
      <c r="DM651">
        <v>0</v>
      </c>
      <c r="DN651" t="s">
        <v>3</v>
      </c>
      <c r="DO651">
        <v>0</v>
      </c>
    </row>
    <row r="652" spans="1:119" x14ac:dyDescent="0.2">
      <c r="A652">
        <f>ROW(Source!A549)</f>
        <v>549</v>
      </c>
      <c r="B652">
        <v>85057623</v>
      </c>
      <c r="C652">
        <v>85061802</v>
      </c>
      <c r="D652">
        <v>77306539</v>
      </c>
      <c r="E652">
        <v>114</v>
      </c>
      <c r="F652">
        <v>1</v>
      </c>
      <c r="G652">
        <v>1</v>
      </c>
      <c r="H652">
        <v>1</v>
      </c>
      <c r="I652" t="s">
        <v>818</v>
      </c>
      <c r="J652" t="s">
        <v>3</v>
      </c>
      <c r="K652" t="s">
        <v>819</v>
      </c>
      <c r="L652">
        <v>1369</v>
      </c>
      <c r="N652">
        <v>1013</v>
      </c>
      <c r="O652" t="s">
        <v>700</v>
      </c>
      <c r="P652" t="s">
        <v>700</v>
      </c>
      <c r="Q652">
        <v>1</v>
      </c>
      <c r="W652">
        <v>0</v>
      </c>
      <c r="X652">
        <v>126826561</v>
      </c>
      <c r="Y652">
        <f t="shared" si="239"/>
        <v>0.49199999999999994</v>
      </c>
      <c r="AA652">
        <v>0</v>
      </c>
      <c r="AB652">
        <v>0</v>
      </c>
      <c r="AC652">
        <v>0</v>
      </c>
      <c r="AD652">
        <v>1066.23</v>
      </c>
      <c r="AE652">
        <v>0</v>
      </c>
      <c r="AF652">
        <v>0</v>
      </c>
      <c r="AG652">
        <v>0</v>
      </c>
      <c r="AH652">
        <v>1066.23</v>
      </c>
      <c r="AI652">
        <v>1</v>
      </c>
      <c r="AJ652">
        <v>1</v>
      </c>
      <c r="AK652">
        <v>1</v>
      </c>
      <c r="AL652">
        <v>1</v>
      </c>
      <c r="AM652">
        <v>-2</v>
      </c>
      <c r="AN652">
        <v>0</v>
      </c>
      <c r="AO652">
        <v>0</v>
      </c>
      <c r="AP652">
        <v>1</v>
      </c>
      <c r="AQ652">
        <v>1</v>
      </c>
      <c r="AR652">
        <v>0</v>
      </c>
      <c r="AS652" t="s">
        <v>3</v>
      </c>
      <c r="AT652">
        <v>0.41</v>
      </c>
      <c r="AU652" t="s">
        <v>463</v>
      </c>
      <c r="AV652">
        <v>1</v>
      </c>
      <c r="AW652">
        <v>2</v>
      </c>
      <c r="AX652">
        <v>85061806</v>
      </c>
      <c r="AY652">
        <v>2</v>
      </c>
      <c r="AZ652">
        <v>133120</v>
      </c>
      <c r="BA652">
        <v>652</v>
      </c>
      <c r="BB652">
        <v>1</v>
      </c>
      <c r="BC652">
        <v>0</v>
      </c>
      <c r="BD652">
        <v>0</v>
      </c>
      <c r="BE652">
        <v>0</v>
      </c>
      <c r="BF652">
        <v>0</v>
      </c>
      <c r="BG652">
        <v>0</v>
      </c>
      <c r="BH652">
        <v>0</v>
      </c>
      <c r="BI652">
        <v>0</v>
      </c>
      <c r="BJ652">
        <v>0</v>
      </c>
      <c r="BK652">
        <v>0</v>
      </c>
      <c r="BL652">
        <v>0</v>
      </c>
      <c r="BM652">
        <v>437.15429999999998</v>
      </c>
      <c r="BN652">
        <v>0.41</v>
      </c>
      <c r="BO652">
        <v>0</v>
      </c>
      <c r="BP652">
        <v>1</v>
      </c>
      <c r="BQ652">
        <v>0</v>
      </c>
      <c r="BR652">
        <v>0</v>
      </c>
      <c r="BS652">
        <v>0</v>
      </c>
      <c r="BT652">
        <v>524.58515999999997</v>
      </c>
      <c r="BU652">
        <v>0.49199999999999999</v>
      </c>
      <c r="BV652">
        <v>0</v>
      </c>
      <c r="BW652">
        <v>1</v>
      </c>
      <c r="CU652">
        <f>ROUND(AT652*Source!I549*AH652*AL652,2)</f>
        <v>1311.46</v>
      </c>
      <c r="CV652">
        <f>ROUND(Y652*Source!I549,7)</f>
        <v>1.476</v>
      </c>
      <c r="CW652">
        <v>0</v>
      </c>
      <c r="CX652">
        <f>ROUND(Y652*Source!I549,7)</f>
        <v>1.476</v>
      </c>
      <c r="CY652">
        <f t="shared" si="240"/>
        <v>1066.23</v>
      </c>
      <c r="CZ652">
        <f t="shared" si="241"/>
        <v>1066.23</v>
      </c>
      <c r="DA652">
        <f t="shared" si="242"/>
        <v>1</v>
      </c>
      <c r="DB652">
        <f t="shared" si="243"/>
        <v>524.58000000000004</v>
      </c>
      <c r="DC652">
        <f t="shared" si="244"/>
        <v>0</v>
      </c>
      <c r="DD652" t="s">
        <v>3</v>
      </c>
      <c r="DE652" t="s">
        <v>3</v>
      </c>
      <c r="DF652">
        <f t="shared" si="238"/>
        <v>0</v>
      </c>
      <c r="DG652">
        <f t="shared" si="236"/>
        <v>0</v>
      </c>
      <c r="DH652">
        <f t="shared" si="245"/>
        <v>0</v>
      </c>
      <c r="DI652">
        <f t="shared" si="246"/>
        <v>1573.76</v>
      </c>
      <c r="DJ652">
        <f t="shared" si="247"/>
        <v>1573.76</v>
      </c>
      <c r="DK652">
        <v>1</v>
      </c>
      <c r="DL652" t="s">
        <v>3</v>
      </c>
      <c r="DM652">
        <v>0</v>
      </c>
      <c r="DN652" t="s">
        <v>3</v>
      </c>
      <c r="DO652">
        <v>0</v>
      </c>
    </row>
    <row r="653" spans="1:119" x14ac:dyDescent="0.2">
      <c r="A653">
        <f>ROW(Source!A551)</f>
        <v>551</v>
      </c>
      <c r="B653">
        <v>85057682</v>
      </c>
      <c r="C653">
        <v>85061808</v>
      </c>
      <c r="D653">
        <v>77306515</v>
      </c>
      <c r="E653">
        <v>114</v>
      </c>
      <c r="F653">
        <v>1</v>
      </c>
      <c r="G653">
        <v>1</v>
      </c>
      <c r="H653">
        <v>1</v>
      </c>
      <c r="I653" t="s">
        <v>816</v>
      </c>
      <c r="J653" t="s">
        <v>3</v>
      </c>
      <c r="K653" t="s">
        <v>817</v>
      </c>
      <c r="L653">
        <v>1369</v>
      </c>
      <c r="N653">
        <v>1013</v>
      </c>
      <c r="O653" t="s">
        <v>700</v>
      </c>
      <c r="P653" t="s">
        <v>700</v>
      </c>
      <c r="Q653">
        <v>1</v>
      </c>
      <c r="W653">
        <v>0</v>
      </c>
      <c r="X653">
        <v>286205319</v>
      </c>
      <c r="Y653">
        <f t="shared" si="239"/>
        <v>1.944</v>
      </c>
      <c r="AA653">
        <v>0</v>
      </c>
      <c r="AB653">
        <v>0</v>
      </c>
      <c r="AC653">
        <v>0</v>
      </c>
      <c r="AD653">
        <v>1090.46</v>
      </c>
      <c r="AE653">
        <v>0</v>
      </c>
      <c r="AF653">
        <v>0</v>
      </c>
      <c r="AG653">
        <v>0</v>
      </c>
      <c r="AH653">
        <v>1090.46</v>
      </c>
      <c r="AI653">
        <v>1</v>
      </c>
      <c r="AJ653">
        <v>1</v>
      </c>
      <c r="AK653">
        <v>1</v>
      </c>
      <c r="AL653">
        <v>1</v>
      </c>
      <c r="AM653">
        <v>-2</v>
      </c>
      <c r="AN653">
        <v>0</v>
      </c>
      <c r="AO653">
        <v>0</v>
      </c>
      <c r="AP653">
        <v>1</v>
      </c>
      <c r="AQ653">
        <v>1</v>
      </c>
      <c r="AR653">
        <v>0</v>
      </c>
      <c r="AS653" t="s">
        <v>3</v>
      </c>
      <c r="AT653">
        <v>1.62</v>
      </c>
      <c r="AU653" t="s">
        <v>463</v>
      </c>
      <c r="AV653">
        <v>1</v>
      </c>
      <c r="AW653">
        <v>2</v>
      </c>
      <c r="AX653">
        <v>85061811</v>
      </c>
      <c r="AY653">
        <v>2</v>
      </c>
      <c r="AZ653">
        <v>131072</v>
      </c>
      <c r="BA653">
        <v>653</v>
      </c>
      <c r="BB653">
        <v>1</v>
      </c>
      <c r="BC653">
        <v>0</v>
      </c>
      <c r="BD653">
        <v>0</v>
      </c>
      <c r="BE653">
        <v>0</v>
      </c>
      <c r="BF653">
        <v>0</v>
      </c>
      <c r="BG653">
        <v>0</v>
      </c>
      <c r="BH653">
        <v>0</v>
      </c>
      <c r="BI653">
        <v>0</v>
      </c>
      <c r="BJ653">
        <v>0</v>
      </c>
      <c r="BK653">
        <v>0</v>
      </c>
      <c r="BL653">
        <v>0</v>
      </c>
      <c r="BM653">
        <v>1766.5452000000002</v>
      </c>
      <c r="BN653">
        <v>1.62</v>
      </c>
      <c r="BO653">
        <v>0</v>
      </c>
      <c r="BP653">
        <v>1</v>
      </c>
      <c r="BQ653">
        <v>0</v>
      </c>
      <c r="BR653">
        <v>0</v>
      </c>
      <c r="BS653">
        <v>0</v>
      </c>
      <c r="BT653">
        <v>2119.8542400000001</v>
      </c>
      <c r="BU653">
        <v>1.944</v>
      </c>
      <c r="BV653">
        <v>0</v>
      </c>
      <c r="BW653">
        <v>1</v>
      </c>
      <c r="CU653">
        <f>ROUND(AT653*Source!I551*AH653*AL653,2)</f>
        <v>1766.55</v>
      </c>
      <c r="CV653">
        <f>ROUND(Y653*Source!I551,7)</f>
        <v>1.944</v>
      </c>
      <c r="CW653">
        <v>0</v>
      </c>
      <c r="CX653">
        <f>ROUND(Y653*Source!I551,7)</f>
        <v>1.944</v>
      </c>
      <c r="CY653">
        <f t="shared" si="240"/>
        <v>1090.46</v>
      </c>
      <c r="CZ653">
        <f t="shared" si="241"/>
        <v>1090.46</v>
      </c>
      <c r="DA653">
        <f t="shared" si="242"/>
        <v>1</v>
      </c>
      <c r="DB653">
        <f t="shared" si="243"/>
        <v>2119.86</v>
      </c>
      <c r="DC653">
        <f t="shared" si="244"/>
        <v>0</v>
      </c>
      <c r="DD653" t="s">
        <v>3</v>
      </c>
      <c r="DE653" t="s">
        <v>3</v>
      </c>
      <c r="DF653">
        <f t="shared" si="238"/>
        <v>0</v>
      </c>
      <c r="DG653">
        <f t="shared" si="236"/>
        <v>0</v>
      </c>
      <c r="DH653">
        <f t="shared" si="245"/>
        <v>0</v>
      </c>
      <c r="DI653">
        <f t="shared" si="246"/>
        <v>2119.85</v>
      </c>
      <c r="DJ653">
        <f t="shared" si="247"/>
        <v>2119.85</v>
      </c>
      <c r="DK653">
        <v>1</v>
      </c>
      <c r="DL653" t="s">
        <v>3</v>
      </c>
      <c r="DM653">
        <v>0</v>
      </c>
      <c r="DN653" t="s">
        <v>3</v>
      </c>
      <c r="DO653">
        <v>0</v>
      </c>
    </row>
    <row r="654" spans="1:119" x14ac:dyDescent="0.2">
      <c r="A654">
        <f>ROW(Source!A551)</f>
        <v>551</v>
      </c>
      <c r="B654">
        <v>85057682</v>
      </c>
      <c r="C654">
        <v>85061808</v>
      </c>
      <c r="D654">
        <v>77306539</v>
      </c>
      <c r="E654">
        <v>114</v>
      </c>
      <c r="F654">
        <v>1</v>
      </c>
      <c r="G654">
        <v>1</v>
      </c>
      <c r="H654">
        <v>1</v>
      </c>
      <c r="I654" t="s">
        <v>818</v>
      </c>
      <c r="J654" t="s">
        <v>3</v>
      </c>
      <c r="K654" t="s">
        <v>819</v>
      </c>
      <c r="L654">
        <v>1369</v>
      </c>
      <c r="N654">
        <v>1013</v>
      </c>
      <c r="O654" t="s">
        <v>700</v>
      </c>
      <c r="P654" t="s">
        <v>700</v>
      </c>
      <c r="Q654">
        <v>1</v>
      </c>
      <c r="W654">
        <v>0</v>
      </c>
      <c r="X654">
        <v>126826561</v>
      </c>
      <c r="Y654">
        <f t="shared" si="239"/>
        <v>1.944</v>
      </c>
      <c r="AA654">
        <v>0</v>
      </c>
      <c r="AB654">
        <v>0</v>
      </c>
      <c r="AC654">
        <v>0</v>
      </c>
      <c r="AD654">
        <v>1066.23</v>
      </c>
      <c r="AE654">
        <v>0</v>
      </c>
      <c r="AF654">
        <v>0</v>
      </c>
      <c r="AG654">
        <v>0</v>
      </c>
      <c r="AH654">
        <v>1066.23</v>
      </c>
      <c r="AI654">
        <v>1</v>
      </c>
      <c r="AJ654">
        <v>1</v>
      </c>
      <c r="AK654">
        <v>1</v>
      </c>
      <c r="AL654">
        <v>1</v>
      </c>
      <c r="AM654">
        <v>-2</v>
      </c>
      <c r="AN654">
        <v>0</v>
      </c>
      <c r="AO654">
        <v>0</v>
      </c>
      <c r="AP654">
        <v>1</v>
      </c>
      <c r="AQ654">
        <v>1</v>
      </c>
      <c r="AR654">
        <v>0</v>
      </c>
      <c r="AS654" t="s">
        <v>3</v>
      </c>
      <c r="AT654">
        <v>1.62</v>
      </c>
      <c r="AU654" t="s">
        <v>463</v>
      </c>
      <c r="AV654">
        <v>1</v>
      </c>
      <c r="AW654">
        <v>2</v>
      </c>
      <c r="AX654">
        <v>85061812</v>
      </c>
      <c r="AY654">
        <v>2</v>
      </c>
      <c r="AZ654">
        <v>131072</v>
      </c>
      <c r="BA654">
        <v>654</v>
      </c>
      <c r="BB654">
        <v>1</v>
      </c>
      <c r="BC654">
        <v>0</v>
      </c>
      <c r="BD654">
        <v>0</v>
      </c>
      <c r="BE654">
        <v>0</v>
      </c>
      <c r="BF654">
        <v>0</v>
      </c>
      <c r="BG654">
        <v>0</v>
      </c>
      <c r="BH654">
        <v>0</v>
      </c>
      <c r="BI654">
        <v>0</v>
      </c>
      <c r="BJ654">
        <v>0</v>
      </c>
      <c r="BK654">
        <v>0</v>
      </c>
      <c r="BL654">
        <v>0</v>
      </c>
      <c r="BM654">
        <v>1727.2926000000002</v>
      </c>
      <c r="BN654">
        <v>1.62</v>
      </c>
      <c r="BO654">
        <v>0</v>
      </c>
      <c r="BP654">
        <v>1</v>
      </c>
      <c r="BQ654">
        <v>0</v>
      </c>
      <c r="BR654">
        <v>0</v>
      </c>
      <c r="BS654">
        <v>0</v>
      </c>
      <c r="BT654">
        <v>2072.7511199999999</v>
      </c>
      <c r="BU654">
        <v>1.944</v>
      </c>
      <c r="BV654">
        <v>0</v>
      </c>
      <c r="BW654">
        <v>1</v>
      </c>
      <c r="CU654">
        <f>ROUND(AT654*Source!I551*AH654*AL654,2)</f>
        <v>1727.29</v>
      </c>
      <c r="CV654">
        <f>ROUND(Y654*Source!I551,7)</f>
        <v>1.944</v>
      </c>
      <c r="CW654">
        <v>0</v>
      </c>
      <c r="CX654">
        <f>ROUND(Y654*Source!I551,7)</f>
        <v>1.944</v>
      </c>
      <c r="CY654">
        <f t="shared" si="240"/>
        <v>1066.23</v>
      </c>
      <c r="CZ654">
        <f t="shared" si="241"/>
        <v>1066.23</v>
      </c>
      <c r="DA654">
        <f t="shared" si="242"/>
        <v>1</v>
      </c>
      <c r="DB654">
        <f t="shared" si="243"/>
        <v>2072.75</v>
      </c>
      <c r="DC654">
        <f t="shared" si="244"/>
        <v>0</v>
      </c>
      <c r="DD654" t="s">
        <v>3</v>
      </c>
      <c r="DE654" t="s">
        <v>3</v>
      </c>
      <c r="DF654">
        <f t="shared" si="238"/>
        <v>0</v>
      </c>
      <c r="DG654">
        <f t="shared" si="236"/>
        <v>0</v>
      </c>
      <c r="DH654">
        <f t="shared" si="245"/>
        <v>0</v>
      </c>
      <c r="DI654">
        <f t="shared" si="246"/>
        <v>2072.75</v>
      </c>
      <c r="DJ654">
        <f t="shared" si="247"/>
        <v>2072.75</v>
      </c>
      <c r="DK654">
        <v>1</v>
      </c>
      <c r="DL654" t="s">
        <v>3</v>
      </c>
      <c r="DM654">
        <v>0</v>
      </c>
      <c r="DN654" t="s">
        <v>3</v>
      </c>
      <c r="DO654">
        <v>0</v>
      </c>
    </row>
    <row r="655" spans="1:119" x14ac:dyDescent="0.2">
      <c r="A655">
        <f>ROW(Source!A552)</f>
        <v>552</v>
      </c>
      <c r="B655">
        <v>85057623</v>
      </c>
      <c r="C655">
        <v>85061808</v>
      </c>
      <c r="D655">
        <v>77306515</v>
      </c>
      <c r="E655">
        <v>114</v>
      </c>
      <c r="F655">
        <v>1</v>
      </c>
      <c r="G655">
        <v>1</v>
      </c>
      <c r="H655">
        <v>1</v>
      </c>
      <c r="I655" t="s">
        <v>816</v>
      </c>
      <c r="J655" t="s">
        <v>3</v>
      </c>
      <c r="K655" t="s">
        <v>817</v>
      </c>
      <c r="L655">
        <v>1369</v>
      </c>
      <c r="N655">
        <v>1013</v>
      </c>
      <c r="O655" t="s">
        <v>700</v>
      </c>
      <c r="P655" t="s">
        <v>700</v>
      </c>
      <c r="Q655">
        <v>1</v>
      </c>
      <c r="W655">
        <v>0</v>
      </c>
      <c r="X655">
        <v>286205319</v>
      </c>
      <c r="Y655">
        <f t="shared" si="239"/>
        <v>1.944</v>
      </c>
      <c r="AA655">
        <v>0</v>
      </c>
      <c r="AB655">
        <v>0</v>
      </c>
      <c r="AC655">
        <v>0</v>
      </c>
      <c r="AD655">
        <v>1090.46</v>
      </c>
      <c r="AE655">
        <v>0</v>
      </c>
      <c r="AF655">
        <v>0</v>
      </c>
      <c r="AG655">
        <v>0</v>
      </c>
      <c r="AH655">
        <v>1090.46</v>
      </c>
      <c r="AI655">
        <v>1</v>
      </c>
      <c r="AJ655">
        <v>1</v>
      </c>
      <c r="AK655">
        <v>1</v>
      </c>
      <c r="AL655">
        <v>1</v>
      </c>
      <c r="AM655">
        <v>-2</v>
      </c>
      <c r="AN655">
        <v>0</v>
      </c>
      <c r="AO655">
        <v>0</v>
      </c>
      <c r="AP655">
        <v>1</v>
      </c>
      <c r="AQ655">
        <v>1</v>
      </c>
      <c r="AR655">
        <v>0</v>
      </c>
      <c r="AS655" t="s">
        <v>3</v>
      </c>
      <c r="AT655">
        <v>1.62</v>
      </c>
      <c r="AU655" t="s">
        <v>463</v>
      </c>
      <c r="AV655">
        <v>1</v>
      </c>
      <c r="AW655">
        <v>2</v>
      </c>
      <c r="AX655">
        <v>85061811</v>
      </c>
      <c r="AY655">
        <v>2</v>
      </c>
      <c r="AZ655">
        <v>131072</v>
      </c>
      <c r="BA655">
        <v>655</v>
      </c>
      <c r="BB655">
        <v>1</v>
      </c>
      <c r="BC655">
        <v>0</v>
      </c>
      <c r="BD655">
        <v>0</v>
      </c>
      <c r="BE655">
        <v>0</v>
      </c>
      <c r="BF655">
        <v>0</v>
      </c>
      <c r="BG655">
        <v>0</v>
      </c>
      <c r="BH655">
        <v>0</v>
      </c>
      <c r="BI655">
        <v>0</v>
      </c>
      <c r="BJ655">
        <v>0</v>
      </c>
      <c r="BK655">
        <v>0</v>
      </c>
      <c r="BL655">
        <v>0</v>
      </c>
      <c r="BM655">
        <v>1766.5452000000002</v>
      </c>
      <c r="BN655">
        <v>1.62</v>
      </c>
      <c r="BO655">
        <v>0</v>
      </c>
      <c r="BP655">
        <v>1</v>
      </c>
      <c r="BQ655">
        <v>0</v>
      </c>
      <c r="BR655">
        <v>0</v>
      </c>
      <c r="BS655">
        <v>0</v>
      </c>
      <c r="BT655">
        <v>2119.8542400000001</v>
      </c>
      <c r="BU655">
        <v>1.944</v>
      </c>
      <c r="BV655">
        <v>0</v>
      </c>
      <c r="BW655">
        <v>1</v>
      </c>
      <c r="CU655">
        <f>ROUND(AT655*Source!I552*AH655*AL655,2)</f>
        <v>1766.55</v>
      </c>
      <c r="CV655">
        <f>ROUND(Y655*Source!I552,7)</f>
        <v>1.944</v>
      </c>
      <c r="CW655">
        <v>0</v>
      </c>
      <c r="CX655">
        <f>ROUND(Y655*Source!I552,7)</f>
        <v>1.944</v>
      </c>
      <c r="CY655">
        <f t="shared" si="240"/>
        <v>1090.46</v>
      </c>
      <c r="CZ655">
        <f t="shared" si="241"/>
        <v>1090.46</v>
      </c>
      <c r="DA655">
        <f t="shared" si="242"/>
        <v>1</v>
      </c>
      <c r="DB655">
        <f t="shared" si="243"/>
        <v>2119.86</v>
      </c>
      <c r="DC655">
        <f t="shared" si="244"/>
        <v>0</v>
      </c>
      <c r="DD655" t="s">
        <v>3</v>
      </c>
      <c r="DE655" t="s">
        <v>3</v>
      </c>
      <c r="DF655">
        <f t="shared" si="238"/>
        <v>0</v>
      </c>
      <c r="DG655">
        <f t="shared" si="236"/>
        <v>0</v>
      </c>
      <c r="DH655">
        <f t="shared" si="245"/>
        <v>0</v>
      </c>
      <c r="DI655">
        <f t="shared" si="246"/>
        <v>2119.85</v>
      </c>
      <c r="DJ655">
        <f t="shared" si="247"/>
        <v>2119.85</v>
      </c>
      <c r="DK655">
        <v>1</v>
      </c>
      <c r="DL655" t="s">
        <v>3</v>
      </c>
      <c r="DM655">
        <v>0</v>
      </c>
      <c r="DN655" t="s">
        <v>3</v>
      </c>
      <c r="DO655">
        <v>0</v>
      </c>
    </row>
    <row r="656" spans="1:119" x14ac:dyDescent="0.2">
      <c r="A656">
        <f>ROW(Source!A552)</f>
        <v>552</v>
      </c>
      <c r="B656">
        <v>85057623</v>
      </c>
      <c r="C656">
        <v>85061808</v>
      </c>
      <c r="D656">
        <v>77306539</v>
      </c>
      <c r="E656">
        <v>114</v>
      </c>
      <c r="F656">
        <v>1</v>
      </c>
      <c r="G656">
        <v>1</v>
      </c>
      <c r="H656">
        <v>1</v>
      </c>
      <c r="I656" t="s">
        <v>818</v>
      </c>
      <c r="J656" t="s">
        <v>3</v>
      </c>
      <c r="K656" t="s">
        <v>819</v>
      </c>
      <c r="L656">
        <v>1369</v>
      </c>
      <c r="N656">
        <v>1013</v>
      </c>
      <c r="O656" t="s">
        <v>700</v>
      </c>
      <c r="P656" t="s">
        <v>700</v>
      </c>
      <c r="Q656">
        <v>1</v>
      </c>
      <c r="W656">
        <v>0</v>
      </c>
      <c r="X656">
        <v>126826561</v>
      </c>
      <c r="Y656">
        <f t="shared" si="239"/>
        <v>1.944</v>
      </c>
      <c r="AA656">
        <v>0</v>
      </c>
      <c r="AB656">
        <v>0</v>
      </c>
      <c r="AC656">
        <v>0</v>
      </c>
      <c r="AD656">
        <v>1066.23</v>
      </c>
      <c r="AE656">
        <v>0</v>
      </c>
      <c r="AF656">
        <v>0</v>
      </c>
      <c r="AG656">
        <v>0</v>
      </c>
      <c r="AH656">
        <v>1066.23</v>
      </c>
      <c r="AI656">
        <v>1</v>
      </c>
      <c r="AJ656">
        <v>1</v>
      </c>
      <c r="AK656">
        <v>1</v>
      </c>
      <c r="AL656">
        <v>1</v>
      </c>
      <c r="AM656">
        <v>-2</v>
      </c>
      <c r="AN656">
        <v>0</v>
      </c>
      <c r="AO656">
        <v>0</v>
      </c>
      <c r="AP656">
        <v>1</v>
      </c>
      <c r="AQ656">
        <v>1</v>
      </c>
      <c r="AR656">
        <v>0</v>
      </c>
      <c r="AS656" t="s">
        <v>3</v>
      </c>
      <c r="AT656">
        <v>1.62</v>
      </c>
      <c r="AU656" t="s">
        <v>463</v>
      </c>
      <c r="AV656">
        <v>1</v>
      </c>
      <c r="AW656">
        <v>2</v>
      </c>
      <c r="AX656">
        <v>85061812</v>
      </c>
      <c r="AY656">
        <v>2</v>
      </c>
      <c r="AZ656">
        <v>131072</v>
      </c>
      <c r="BA656">
        <v>656</v>
      </c>
      <c r="BB656">
        <v>1</v>
      </c>
      <c r="BC656">
        <v>0</v>
      </c>
      <c r="BD656">
        <v>0</v>
      </c>
      <c r="BE656">
        <v>0</v>
      </c>
      <c r="BF656">
        <v>0</v>
      </c>
      <c r="BG656">
        <v>0</v>
      </c>
      <c r="BH656">
        <v>0</v>
      </c>
      <c r="BI656">
        <v>0</v>
      </c>
      <c r="BJ656">
        <v>0</v>
      </c>
      <c r="BK656">
        <v>0</v>
      </c>
      <c r="BL656">
        <v>0</v>
      </c>
      <c r="BM656">
        <v>1727.2926000000002</v>
      </c>
      <c r="BN656">
        <v>1.62</v>
      </c>
      <c r="BO656">
        <v>0</v>
      </c>
      <c r="BP656">
        <v>1</v>
      </c>
      <c r="BQ656">
        <v>0</v>
      </c>
      <c r="BR656">
        <v>0</v>
      </c>
      <c r="BS656">
        <v>0</v>
      </c>
      <c r="BT656">
        <v>2072.7511199999999</v>
      </c>
      <c r="BU656">
        <v>1.944</v>
      </c>
      <c r="BV656">
        <v>0</v>
      </c>
      <c r="BW656">
        <v>1</v>
      </c>
      <c r="CU656">
        <f>ROUND(AT656*Source!I552*AH656*AL656,2)</f>
        <v>1727.29</v>
      </c>
      <c r="CV656">
        <f>ROUND(Y656*Source!I552,7)</f>
        <v>1.944</v>
      </c>
      <c r="CW656">
        <v>0</v>
      </c>
      <c r="CX656">
        <f>ROUND(Y656*Source!I552,7)</f>
        <v>1.944</v>
      </c>
      <c r="CY656">
        <f t="shared" si="240"/>
        <v>1066.23</v>
      </c>
      <c r="CZ656">
        <f t="shared" si="241"/>
        <v>1066.23</v>
      </c>
      <c r="DA656">
        <f t="shared" si="242"/>
        <v>1</v>
      </c>
      <c r="DB656">
        <f t="shared" si="243"/>
        <v>2072.75</v>
      </c>
      <c r="DC656">
        <f t="shared" si="244"/>
        <v>0</v>
      </c>
      <c r="DD656" t="s">
        <v>3</v>
      </c>
      <c r="DE656" t="s">
        <v>3</v>
      </c>
      <c r="DF656">
        <f t="shared" si="238"/>
        <v>0</v>
      </c>
      <c r="DG656">
        <f t="shared" si="236"/>
        <v>0</v>
      </c>
      <c r="DH656">
        <f t="shared" si="245"/>
        <v>0</v>
      </c>
      <c r="DI656">
        <f t="shared" si="246"/>
        <v>2072.75</v>
      </c>
      <c r="DJ656">
        <f t="shared" si="247"/>
        <v>2072.75</v>
      </c>
      <c r="DK656">
        <v>1</v>
      </c>
      <c r="DL656" t="s">
        <v>3</v>
      </c>
      <c r="DM656">
        <v>0</v>
      </c>
      <c r="DN656" t="s">
        <v>3</v>
      </c>
      <c r="DO656">
        <v>0</v>
      </c>
    </row>
    <row r="657" spans="1:119" x14ac:dyDescent="0.2">
      <c r="A657">
        <f>ROW(Source!A554)</f>
        <v>554</v>
      </c>
      <c r="B657">
        <v>85057682</v>
      </c>
      <c r="C657">
        <v>85061814</v>
      </c>
      <c r="D657">
        <v>77306511</v>
      </c>
      <c r="E657">
        <v>114</v>
      </c>
      <c r="F657">
        <v>1</v>
      </c>
      <c r="G657">
        <v>1</v>
      </c>
      <c r="H657">
        <v>1</v>
      </c>
      <c r="I657" t="s">
        <v>703</v>
      </c>
      <c r="J657" t="s">
        <v>3</v>
      </c>
      <c r="K657" t="s">
        <v>704</v>
      </c>
      <c r="L657">
        <v>1369</v>
      </c>
      <c r="N657">
        <v>1013</v>
      </c>
      <c r="O657" t="s">
        <v>700</v>
      </c>
      <c r="P657" t="s">
        <v>700</v>
      </c>
      <c r="Q657">
        <v>1</v>
      </c>
      <c r="W657">
        <v>0</v>
      </c>
      <c r="X657">
        <v>-512803540</v>
      </c>
      <c r="Y657">
        <f t="shared" si="239"/>
        <v>1.62</v>
      </c>
      <c r="AA657">
        <v>0</v>
      </c>
      <c r="AB657">
        <v>0</v>
      </c>
      <c r="AC657">
        <v>0</v>
      </c>
      <c r="AD657">
        <v>811.79</v>
      </c>
      <c r="AE657">
        <v>0</v>
      </c>
      <c r="AF657">
        <v>0</v>
      </c>
      <c r="AG657">
        <v>0</v>
      </c>
      <c r="AH657">
        <v>811.79</v>
      </c>
      <c r="AI657">
        <v>1</v>
      </c>
      <c r="AJ657">
        <v>1</v>
      </c>
      <c r="AK657">
        <v>1</v>
      </c>
      <c r="AL657">
        <v>1</v>
      </c>
      <c r="AM657">
        <v>-2</v>
      </c>
      <c r="AN657">
        <v>0</v>
      </c>
      <c r="AO657">
        <v>0</v>
      </c>
      <c r="AP657">
        <v>1</v>
      </c>
      <c r="AQ657">
        <v>1</v>
      </c>
      <c r="AR657">
        <v>0</v>
      </c>
      <c r="AS657" t="s">
        <v>3</v>
      </c>
      <c r="AT657">
        <v>1.35</v>
      </c>
      <c r="AU657" t="s">
        <v>463</v>
      </c>
      <c r="AV657">
        <v>1</v>
      </c>
      <c r="AW657">
        <v>2</v>
      </c>
      <c r="AX657">
        <v>85061817</v>
      </c>
      <c r="AY657">
        <v>2</v>
      </c>
      <c r="AZ657">
        <v>131072</v>
      </c>
      <c r="BA657">
        <v>657</v>
      </c>
      <c r="BB657">
        <v>1</v>
      </c>
      <c r="BC657">
        <v>0</v>
      </c>
      <c r="BD657">
        <v>0</v>
      </c>
      <c r="BE657">
        <v>0</v>
      </c>
      <c r="BF657">
        <v>0</v>
      </c>
      <c r="BG657">
        <v>0</v>
      </c>
      <c r="BH657">
        <v>0</v>
      </c>
      <c r="BI657">
        <v>0</v>
      </c>
      <c r="BJ657">
        <v>0</v>
      </c>
      <c r="BK657">
        <v>0</v>
      </c>
      <c r="BL657">
        <v>0</v>
      </c>
      <c r="BM657">
        <v>1095.9165</v>
      </c>
      <c r="BN657">
        <v>1.35</v>
      </c>
      <c r="BO657">
        <v>0</v>
      </c>
      <c r="BP657">
        <v>1</v>
      </c>
      <c r="BQ657">
        <v>0</v>
      </c>
      <c r="BR657">
        <v>0</v>
      </c>
      <c r="BS657">
        <v>0</v>
      </c>
      <c r="BT657">
        <v>1315.0998</v>
      </c>
      <c r="BU657">
        <v>1.62</v>
      </c>
      <c r="BV657">
        <v>0</v>
      </c>
      <c r="BW657">
        <v>1</v>
      </c>
      <c r="CU657">
        <f>ROUND(AT657*Source!I554*AH657*AL657,2)</f>
        <v>1095.92</v>
      </c>
      <c r="CV657">
        <f>ROUND(Y657*Source!I554,7)</f>
        <v>1.62</v>
      </c>
      <c r="CW657">
        <v>0</v>
      </c>
      <c r="CX657">
        <f>ROUND(Y657*Source!I554,7)</f>
        <v>1.62</v>
      </c>
      <c r="CY657">
        <f t="shared" si="240"/>
        <v>811.79</v>
      </c>
      <c r="CZ657">
        <f t="shared" si="241"/>
        <v>811.79</v>
      </c>
      <c r="DA657">
        <f t="shared" si="242"/>
        <v>1</v>
      </c>
      <c r="DB657">
        <f t="shared" si="243"/>
        <v>1315.1</v>
      </c>
      <c r="DC657">
        <f t="shared" si="244"/>
        <v>0</v>
      </c>
      <c r="DD657" t="s">
        <v>3</v>
      </c>
      <c r="DE657" t="s">
        <v>3</v>
      </c>
      <c r="DF657">
        <f t="shared" si="238"/>
        <v>0</v>
      </c>
      <c r="DG657">
        <f t="shared" si="236"/>
        <v>0</v>
      </c>
      <c r="DH657">
        <f t="shared" si="245"/>
        <v>0</v>
      </c>
      <c r="DI657">
        <f t="shared" si="246"/>
        <v>1315.1</v>
      </c>
      <c r="DJ657">
        <f t="shared" si="247"/>
        <v>1315.1</v>
      </c>
      <c r="DK657">
        <v>1</v>
      </c>
      <c r="DL657" t="s">
        <v>3</v>
      </c>
      <c r="DM657">
        <v>0</v>
      </c>
      <c r="DN657" t="s">
        <v>3</v>
      </c>
      <c r="DO657">
        <v>0</v>
      </c>
    </row>
    <row r="658" spans="1:119" x14ac:dyDescent="0.2">
      <c r="A658">
        <f>ROW(Source!A554)</f>
        <v>554</v>
      </c>
      <c r="B658">
        <v>85057682</v>
      </c>
      <c r="C658">
        <v>85061814</v>
      </c>
      <c r="D658">
        <v>77306529</v>
      </c>
      <c r="E658">
        <v>114</v>
      </c>
      <c r="F658">
        <v>1</v>
      </c>
      <c r="G658">
        <v>1</v>
      </c>
      <c r="H658">
        <v>1</v>
      </c>
      <c r="I658" t="s">
        <v>820</v>
      </c>
      <c r="J658" t="s">
        <v>3</v>
      </c>
      <c r="K658" t="s">
        <v>821</v>
      </c>
      <c r="L658">
        <v>1369</v>
      </c>
      <c r="N658">
        <v>1013</v>
      </c>
      <c r="O658" t="s">
        <v>700</v>
      </c>
      <c r="P658" t="s">
        <v>700</v>
      </c>
      <c r="Q658">
        <v>1</v>
      </c>
      <c r="W658">
        <v>0</v>
      </c>
      <c r="X658">
        <v>-1275334932</v>
      </c>
      <c r="Y658">
        <f t="shared" si="239"/>
        <v>1.62</v>
      </c>
      <c r="AA658">
        <v>0</v>
      </c>
      <c r="AB658">
        <v>0</v>
      </c>
      <c r="AC658">
        <v>0</v>
      </c>
      <c r="AD658">
        <v>775.44</v>
      </c>
      <c r="AE658">
        <v>0</v>
      </c>
      <c r="AF658">
        <v>0</v>
      </c>
      <c r="AG658">
        <v>0</v>
      </c>
      <c r="AH658">
        <v>775.44</v>
      </c>
      <c r="AI658">
        <v>1</v>
      </c>
      <c r="AJ658">
        <v>1</v>
      </c>
      <c r="AK658">
        <v>1</v>
      </c>
      <c r="AL658">
        <v>1</v>
      </c>
      <c r="AM658">
        <v>-2</v>
      </c>
      <c r="AN658">
        <v>0</v>
      </c>
      <c r="AO658">
        <v>0</v>
      </c>
      <c r="AP658">
        <v>1</v>
      </c>
      <c r="AQ658">
        <v>1</v>
      </c>
      <c r="AR658">
        <v>0</v>
      </c>
      <c r="AS658" t="s">
        <v>3</v>
      </c>
      <c r="AT658">
        <v>1.35</v>
      </c>
      <c r="AU658" t="s">
        <v>463</v>
      </c>
      <c r="AV658">
        <v>1</v>
      </c>
      <c r="AW658">
        <v>2</v>
      </c>
      <c r="AX658">
        <v>85061818</v>
      </c>
      <c r="AY658">
        <v>2</v>
      </c>
      <c r="AZ658">
        <v>131072</v>
      </c>
      <c r="BA658">
        <v>658</v>
      </c>
      <c r="BB658">
        <v>1</v>
      </c>
      <c r="BC658">
        <v>0</v>
      </c>
      <c r="BD658">
        <v>0</v>
      </c>
      <c r="BE658">
        <v>0</v>
      </c>
      <c r="BF658">
        <v>0</v>
      </c>
      <c r="BG658">
        <v>0</v>
      </c>
      <c r="BH658">
        <v>0</v>
      </c>
      <c r="BI658">
        <v>0</v>
      </c>
      <c r="BJ658">
        <v>0</v>
      </c>
      <c r="BK658">
        <v>0</v>
      </c>
      <c r="BL658">
        <v>0</v>
      </c>
      <c r="BM658">
        <v>1046.8440000000001</v>
      </c>
      <c r="BN658">
        <v>1.35</v>
      </c>
      <c r="BO658">
        <v>0</v>
      </c>
      <c r="BP658">
        <v>1</v>
      </c>
      <c r="BQ658">
        <v>0</v>
      </c>
      <c r="BR658">
        <v>0</v>
      </c>
      <c r="BS658">
        <v>0</v>
      </c>
      <c r="BT658">
        <v>1256.2128000000002</v>
      </c>
      <c r="BU658">
        <v>1.62</v>
      </c>
      <c r="BV658">
        <v>0</v>
      </c>
      <c r="BW658">
        <v>1</v>
      </c>
      <c r="CU658">
        <f>ROUND(AT658*Source!I554*AH658*AL658,2)</f>
        <v>1046.8399999999999</v>
      </c>
      <c r="CV658">
        <f>ROUND(Y658*Source!I554,7)</f>
        <v>1.62</v>
      </c>
      <c r="CW658">
        <v>0</v>
      </c>
      <c r="CX658">
        <f>ROUND(Y658*Source!I554,7)</f>
        <v>1.62</v>
      </c>
      <c r="CY658">
        <f t="shared" si="240"/>
        <v>775.44</v>
      </c>
      <c r="CZ658">
        <f t="shared" si="241"/>
        <v>775.44</v>
      </c>
      <c r="DA658">
        <f t="shared" si="242"/>
        <v>1</v>
      </c>
      <c r="DB658">
        <f t="shared" si="243"/>
        <v>1256.21</v>
      </c>
      <c r="DC658">
        <f t="shared" si="244"/>
        <v>0</v>
      </c>
      <c r="DD658" t="s">
        <v>3</v>
      </c>
      <c r="DE658" t="s">
        <v>3</v>
      </c>
      <c r="DF658">
        <f t="shared" si="238"/>
        <v>0</v>
      </c>
      <c r="DG658">
        <f t="shared" ref="DG658:DG672" si="248">ROUND(ROUND(AF658,2)*CX658,2)</f>
        <v>0</v>
      </c>
      <c r="DH658">
        <f t="shared" si="245"/>
        <v>0</v>
      </c>
      <c r="DI658">
        <f t="shared" si="246"/>
        <v>1256.21</v>
      </c>
      <c r="DJ658">
        <f t="shared" si="247"/>
        <v>1256.21</v>
      </c>
      <c r="DK658">
        <v>1</v>
      </c>
      <c r="DL658" t="s">
        <v>3</v>
      </c>
      <c r="DM658">
        <v>0</v>
      </c>
      <c r="DN658" t="s">
        <v>3</v>
      </c>
      <c r="DO658">
        <v>0</v>
      </c>
    </row>
    <row r="659" spans="1:119" x14ac:dyDescent="0.2">
      <c r="A659">
        <f>ROW(Source!A555)</f>
        <v>555</v>
      </c>
      <c r="B659">
        <v>85057623</v>
      </c>
      <c r="C659">
        <v>85061814</v>
      </c>
      <c r="D659">
        <v>77306511</v>
      </c>
      <c r="E659">
        <v>114</v>
      </c>
      <c r="F659">
        <v>1</v>
      </c>
      <c r="G659">
        <v>1</v>
      </c>
      <c r="H659">
        <v>1</v>
      </c>
      <c r="I659" t="s">
        <v>703</v>
      </c>
      <c r="J659" t="s">
        <v>3</v>
      </c>
      <c r="K659" t="s">
        <v>704</v>
      </c>
      <c r="L659">
        <v>1369</v>
      </c>
      <c r="N659">
        <v>1013</v>
      </c>
      <c r="O659" t="s">
        <v>700</v>
      </c>
      <c r="P659" t="s">
        <v>700</v>
      </c>
      <c r="Q659">
        <v>1</v>
      </c>
      <c r="W659">
        <v>0</v>
      </c>
      <c r="X659">
        <v>-512803540</v>
      </c>
      <c r="Y659">
        <f t="shared" si="239"/>
        <v>1.62</v>
      </c>
      <c r="AA659">
        <v>0</v>
      </c>
      <c r="AB659">
        <v>0</v>
      </c>
      <c r="AC659">
        <v>0</v>
      </c>
      <c r="AD659">
        <v>811.79</v>
      </c>
      <c r="AE659">
        <v>0</v>
      </c>
      <c r="AF659">
        <v>0</v>
      </c>
      <c r="AG659">
        <v>0</v>
      </c>
      <c r="AH659">
        <v>811.79</v>
      </c>
      <c r="AI659">
        <v>1</v>
      </c>
      <c r="AJ659">
        <v>1</v>
      </c>
      <c r="AK659">
        <v>1</v>
      </c>
      <c r="AL659">
        <v>1</v>
      </c>
      <c r="AM659">
        <v>-2</v>
      </c>
      <c r="AN659">
        <v>0</v>
      </c>
      <c r="AO659">
        <v>0</v>
      </c>
      <c r="AP659">
        <v>1</v>
      </c>
      <c r="AQ659">
        <v>1</v>
      </c>
      <c r="AR659">
        <v>0</v>
      </c>
      <c r="AS659" t="s">
        <v>3</v>
      </c>
      <c r="AT659">
        <v>1.35</v>
      </c>
      <c r="AU659" t="s">
        <v>463</v>
      </c>
      <c r="AV659">
        <v>1</v>
      </c>
      <c r="AW659">
        <v>2</v>
      </c>
      <c r="AX659">
        <v>85061817</v>
      </c>
      <c r="AY659">
        <v>2</v>
      </c>
      <c r="AZ659">
        <v>131072</v>
      </c>
      <c r="BA659">
        <v>659</v>
      </c>
      <c r="BB659">
        <v>1</v>
      </c>
      <c r="BC659">
        <v>0</v>
      </c>
      <c r="BD659">
        <v>0</v>
      </c>
      <c r="BE659">
        <v>0</v>
      </c>
      <c r="BF659">
        <v>0</v>
      </c>
      <c r="BG659">
        <v>0</v>
      </c>
      <c r="BH659">
        <v>0</v>
      </c>
      <c r="BI659">
        <v>0</v>
      </c>
      <c r="BJ659">
        <v>0</v>
      </c>
      <c r="BK659">
        <v>0</v>
      </c>
      <c r="BL659">
        <v>0</v>
      </c>
      <c r="BM659">
        <v>1095.9165</v>
      </c>
      <c r="BN659">
        <v>1.35</v>
      </c>
      <c r="BO659">
        <v>0</v>
      </c>
      <c r="BP659">
        <v>1</v>
      </c>
      <c r="BQ659">
        <v>0</v>
      </c>
      <c r="BR659">
        <v>0</v>
      </c>
      <c r="BS659">
        <v>0</v>
      </c>
      <c r="BT659">
        <v>1315.0998</v>
      </c>
      <c r="BU659">
        <v>1.62</v>
      </c>
      <c r="BV659">
        <v>0</v>
      </c>
      <c r="BW659">
        <v>1</v>
      </c>
      <c r="CU659">
        <f>ROUND(AT659*Source!I555*AH659*AL659,2)</f>
        <v>1095.92</v>
      </c>
      <c r="CV659">
        <f>ROUND(Y659*Source!I555,7)</f>
        <v>1.62</v>
      </c>
      <c r="CW659">
        <v>0</v>
      </c>
      <c r="CX659">
        <f>ROUND(Y659*Source!I555,7)</f>
        <v>1.62</v>
      </c>
      <c r="CY659">
        <f t="shared" si="240"/>
        <v>811.79</v>
      </c>
      <c r="CZ659">
        <f t="shared" si="241"/>
        <v>811.79</v>
      </c>
      <c r="DA659">
        <f t="shared" si="242"/>
        <v>1</v>
      </c>
      <c r="DB659">
        <f t="shared" si="243"/>
        <v>1315.1</v>
      </c>
      <c r="DC659">
        <f t="shared" si="244"/>
        <v>0</v>
      </c>
      <c r="DD659" t="s">
        <v>3</v>
      </c>
      <c r="DE659" t="s">
        <v>3</v>
      </c>
      <c r="DF659">
        <f t="shared" si="238"/>
        <v>0</v>
      </c>
      <c r="DG659">
        <f t="shared" si="248"/>
        <v>0</v>
      </c>
      <c r="DH659">
        <f t="shared" si="245"/>
        <v>0</v>
      </c>
      <c r="DI659">
        <f t="shared" si="246"/>
        <v>1315.1</v>
      </c>
      <c r="DJ659">
        <f t="shared" si="247"/>
        <v>1315.1</v>
      </c>
      <c r="DK659">
        <v>1</v>
      </c>
      <c r="DL659" t="s">
        <v>3</v>
      </c>
      <c r="DM659">
        <v>0</v>
      </c>
      <c r="DN659" t="s">
        <v>3</v>
      </c>
      <c r="DO659">
        <v>0</v>
      </c>
    </row>
    <row r="660" spans="1:119" x14ac:dyDescent="0.2">
      <c r="A660">
        <f>ROW(Source!A555)</f>
        <v>555</v>
      </c>
      <c r="B660">
        <v>85057623</v>
      </c>
      <c r="C660">
        <v>85061814</v>
      </c>
      <c r="D660">
        <v>77306529</v>
      </c>
      <c r="E660">
        <v>114</v>
      </c>
      <c r="F660">
        <v>1</v>
      </c>
      <c r="G660">
        <v>1</v>
      </c>
      <c r="H660">
        <v>1</v>
      </c>
      <c r="I660" t="s">
        <v>820</v>
      </c>
      <c r="J660" t="s">
        <v>3</v>
      </c>
      <c r="K660" t="s">
        <v>821</v>
      </c>
      <c r="L660">
        <v>1369</v>
      </c>
      <c r="N660">
        <v>1013</v>
      </c>
      <c r="O660" t="s">
        <v>700</v>
      </c>
      <c r="P660" t="s">
        <v>700</v>
      </c>
      <c r="Q660">
        <v>1</v>
      </c>
      <c r="W660">
        <v>0</v>
      </c>
      <c r="X660">
        <v>-1275334932</v>
      </c>
      <c r="Y660">
        <f t="shared" si="239"/>
        <v>1.62</v>
      </c>
      <c r="AA660">
        <v>0</v>
      </c>
      <c r="AB660">
        <v>0</v>
      </c>
      <c r="AC660">
        <v>0</v>
      </c>
      <c r="AD660">
        <v>775.44</v>
      </c>
      <c r="AE660">
        <v>0</v>
      </c>
      <c r="AF660">
        <v>0</v>
      </c>
      <c r="AG660">
        <v>0</v>
      </c>
      <c r="AH660">
        <v>775.44</v>
      </c>
      <c r="AI660">
        <v>1</v>
      </c>
      <c r="AJ660">
        <v>1</v>
      </c>
      <c r="AK660">
        <v>1</v>
      </c>
      <c r="AL660">
        <v>1</v>
      </c>
      <c r="AM660">
        <v>-2</v>
      </c>
      <c r="AN660">
        <v>0</v>
      </c>
      <c r="AO660">
        <v>0</v>
      </c>
      <c r="AP660">
        <v>1</v>
      </c>
      <c r="AQ660">
        <v>1</v>
      </c>
      <c r="AR660">
        <v>0</v>
      </c>
      <c r="AS660" t="s">
        <v>3</v>
      </c>
      <c r="AT660">
        <v>1.35</v>
      </c>
      <c r="AU660" t="s">
        <v>463</v>
      </c>
      <c r="AV660">
        <v>1</v>
      </c>
      <c r="AW660">
        <v>2</v>
      </c>
      <c r="AX660">
        <v>85061818</v>
      </c>
      <c r="AY660">
        <v>2</v>
      </c>
      <c r="AZ660">
        <v>131072</v>
      </c>
      <c r="BA660">
        <v>660</v>
      </c>
      <c r="BB660">
        <v>1</v>
      </c>
      <c r="BC660">
        <v>0</v>
      </c>
      <c r="BD660">
        <v>0</v>
      </c>
      <c r="BE660">
        <v>0</v>
      </c>
      <c r="BF660">
        <v>0</v>
      </c>
      <c r="BG660">
        <v>0</v>
      </c>
      <c r="BH660">
        <v>0</v>
      </c>
      <c r="BI660">
        <v>0</v>
      </c>
      <c r="BJ660">
        <v>0</v>
      </c>
      <c r="BK660">
        <v>0</v>
      </c>
      <c r="BL660">
        <v>0</v>
      </c>
      <c r="BM660">
        <v>1046.8440000000001</v>
      </c>
      <c r="BN660">
        <v>1.35</v>
      </c>
      <c r="BO660">
        <v>0</v>
      </c>
      <c r="BP660">
        <v>1</v>
      </c>
      <c r="BQ660">
        <v>0</v>
      </c>
      <c r="BR660">
        <v>0</v>
      </c>
      <c r="BS660">
        <v>0</v>
      </c>
      <c r="BT660">
        <v>1256.2128000000002</v>
      </c>
      <c r="BU660">
        <v>1.62</v>
      </c>
      <c r="BV660">
        <v>0</v>
      </c>
      <c r="BW660">
        <v>1</v>
      </c>
      <c r="CU660">
        <f>ROUND(AT660*Source!I555*AH660*AL660,2)</f>
        <v>1046.8399999999999</v>
      </c>
      <c r="CV660">
        <f>ROUND(Y660*Source!I555,7)</f>
        <v>1.62</v>
      </c>
      <c r="CW660">
        <v>0</v>
      </c>
      <c r="CX660">
        <f>ROUND(Y660*Source!I555,7)</f>
        <v>1.62</v>
      </c>
      <c r="CY660">
        <f t="shared" si="240"/>
        <v>775.44</v>
      </c>
      <c r="CZ660">
        <f t="shared" si="241"/>
        <v>775.44</v>
      </c>
      <c r="DA660">
        <f t="shared" si="242"/>
        <v>1</v>
      </c>
      <c r="DB660">
        <f t="shared" si="243"/>
        <v>1256.21</v>
      </c>
      <c r="DC660">
        <f t="shared" si="244"/>
        <v>0</v>
      </c>
      <c r="DD660" t="s">
        <v>3</v>
      </c>
      <c r="DE660" t="s">
        <v>3</v>
      </c>
      <c r="DF660">
        <f t="shared" si="238"/>
        <v>0</v>
      </c>
      <c r="DG660">
        <f t="shared" si="248"/>
        <v>0</v>
      </c>
      <c r="DH660">
        <f t="shared" si="245"/>
        <v>0</v>
      </c>
      <c r="DI660">
        <f t="shared" si="246"/>
        <v>1256.21</v>
      </c>
      <c r="DJ660">
        <f t="shared" si="247"/>
        <v>1256.21</v>
      </c>
      <c r="DK660">
        <v>1</v>
      </c>
      <c r="DL660" t="s">
        <v>3</v>
      </c>
      <c r="DM660">
        <v>0</v>
      </c>
      <c r="DN660" t="s">
        <v>3</v>
      </c>
      <c r="DO660">
        <v>0</v>
      </c>
    </row>
    <row r="661" spans="1:119" x14ac:dyDescent="0.2">
      <c r="A661">
        <f>ROW(Source!A557)</f>
        <v>557</v>
      </c>
      <c r="B661">
        <v>85057682</v>
      </c>
      <c r="C661">
        <v>85061820</v>
      </c>
      <c r="D661">
        <v>77306515</v>
      </c>
      <c r="E661">
        <v>114</v>
      </c>
      <c r="F661">
        <v>1</v>
      </c>
      <c r="G661">
        <v>1</v>
      </c>
      <c r="H661">
        <v>1</v>
      </c>
      <c r="I661" t="s">
        <v>816</v>
      </c>
      <c r="J661" t="s">
        <v>3</v>
      </c>
      <c r="K661" t="s">
        <v>817</v>
      </c>
      <c r="L661">
        <v>1369</v>
      </c>
      <c r="N661">
        <v>1013</v>
      </c>
      <c r="O661" t="s">
        <v>700</v>
      </c>
      <c r="P661" t="s">
        <v>700</v>
      </c>
      <c r="Q661">
        <v>1</v>
      </c>
      <c r="W661">
        <v>0</v>
      </c>
      <c r="X661">
        <v>286205319</v>
      </c>
      <c r="Y661">
        <f t="shared" si="239"/>
        <v>0.6</v>
      </c>
      <c r="AA661">
        <v>0</v>
      </c>
      <c r="AB661">
        <v>0</v>
      </c>
      <c r="AC661">
        <v>0</v>
      </c>
      <c r="AD661">
        <v>1090.46</v>
      </c>
      <c r="AE661">
        <v>0</v>
      </c>
      <c r="AF661">
        <v>0</v>
      </c>
      <c r="AG661">
        <v>0</v>
      </c>
      <c r="AH661">
        <v>1090.46</v>
      </c>
      <c r="AI661">
        <v>1</v>
      </c>
      <c r="AJ661">
        <v>1</v>
      </c>
      <c r="AK661">
        <v>1</v>
      </c>
      <c r="AL661">
        <v>1</v>
      </c>
      <c r="AM661">
        <v>-2</v>
      </c>
      <c r="AN661">
        <v>0</v>
      </c>
      <c r="AO661">
        <v>0</v>
      </c>
      <c r="AP661">
        <v>1</v>
      </c>
      <c r="AQ661">
        <v>1</v>
      </c>
      <c r="AR661">
        <v>0</v>
      </c>
      <c r="AS661" t="s">
        <v>3</v>
      </c>
      <c r="AT661">
        <v>0.5</v>
      </c>
      <c r="AU661" t="s">
        <v>463</v>
      </c>
      <c r="AV661">
        <v>1</v>
      </c>
      <c r="AW661">
        <v>2</v>
      </c>
      <c r="AX661">
        <v>85061823</v>
      </c>
      <c r="AY661">
        <v>2</v>
      </c>
      <c r="AZ661">
        <v>131072</v>
      </c>
      <c r="BA661">
        <v>661</v>
      </c>
      <c r="BB661">
        <v>1</v>
      </c>
      <c r="BC661">
        <v>0</v>
      </c>
      <c r="BD661">
        <v>0</v>
      </c>
      <c r="BE661">
        <v>0</v>
      </c>
      <c r="BF661">
        <v>0</v>
      </c>
      <c r="BG661">
        <v>0</v>
      </c>
      <c r="BH661">
        <v>0</v>
      </c>
      <c r="BI661">
        <v>0</v>
      </c>
      <c r="BJ661">
        <v>0</v>
      </c>
      <c r="BK661">
        <v>0</v>
      </c>
      <c r="BL661">
        <v>0</v>
      </c>
      <c r="BM661">
        <v>545.23</v>
      </c>
      <c r="BN661">
        <v>0.5</v>
      </c>
      <c r="BO661">
        <v>0</v>
      </c>
      <c r="BP661">
        <v>1</v>
      </c>
      <c r="BQ661">
        <v>0</v>
      </c>
      <c r="BR661">
        <v>0</v>
      </c>
      <c r="BS661">
        <v>0</v>
      </c>
      <c r="BT661">
        <v>654.27599999999995</v>
      </c>
      <c r="BU661">
        <v>0.6</v>
      </c>
      <c r="BV661">
        <v>0</v>
      </c>
      <c r="BW661">
        <v>1</v>
      </c>
      <c r="CU661">
        <f>ROUND(AT661*Source!I557*AH661*AL661,2)</f>
        <v>545.23</v>
      </c>
      <c r="CV661">
        <f>ROUND(Y661*Source!I557,7)</f>
        <v>0.6</v>
      </c>
      <c r="CW661">
        <v>0</v>
      </c>
      <c r="CX661">
        <f>ROUND(Y661*Source!I557,7)</f>
        <v>0.6</v>
      </c>
      <c r="CY661">
        <f t="shared" si="240"/>
        <v>1090.46</v>
      </c>
      <c r="CZ661">
        <f t="shared" si="241"/>
        <v>1090.46</v>
      </c>
      <c r="DA661">
        <f t="shared" si="242"/>
        <v>1</v>
      </c>
      <c r="DB661">
        <f t="shared" si="243"/>
        <v>654.28</v>
      </c>
      <c r="DC661">
        <f t="shared" si="244"/>
        <v>0</v>
      </c>
      <c r="DD661" t="s">
        <v>3</v>
      </c>
      <c r="DE661" t="s">
        <v>3</v>
      </c>
      <c r="DF661">
        <f t="shared" si="238"/>
        <v>0</v>
      </c>
      <c r="DG661">
        <f t="shared" si="248"/>
        <v>0</v>
      </c>
      <c r="DH661">
        <f t="shared" si="245"/>
        <v>0</v>
      </c>
      <c r="DI661">
        <f t="shared" si="246"/>
        <v>654.28</v>
      </c>
      <c r="DJ661">
        <f t="shared" si="247"/>
        <v>654.28</v>
      </c>
      <c r="DK661">
        <v>1</v>
      </c>
      <c r="DL661" t="s">
        <v>3</v>
      </c>
      <c r="DM661">
        <v>0</v>
      </c>
      <c r="DN661" t="s">
        <v>3</v>
      </c>
      <c r="DO661">
        <v>0</v>
      </c>
    </row>
    <row r="662" spans="1:119" x14ac:dyDescent="0.2">
      <c r="A662">
        <f>ROW(Source!A557)</f>
        <v>557</v>
      </c>
      <c r="B662">
        <v>85057682</v>
      </c>
      <c r="C662">
        <v>85061820</v>
      </c>
      <c r="D662">
        <v>77306539</v>
      </c>
      <c r="E662">
        <v>114</v>
      </c>
      <c r="F662">
        <v>1</v>
      </c>
      <c r="G662">
        <v>1</v>
      </c>
      <c r="H662">
        <v>1</v>
      </c>
      <c r="I662" t="s">
        <v>818</v>
      </c>
      <c r="J662" t="s">
        <v>3</v>
      </c>
      <c r="K662" t="s">
        <v>819</v>
      </c>
      <c r="L662">
        <v>1369</v>
      </c>
      <c r="N662">
        <v>1013</v>
      </c>
      <c r="O662" t="s">
        <v>700</v>
      </c>
      <c r="P662" t="s">
        <v>700</v>
      </c>
      <c r="Q662">
        <v>1</v>
      </c>
      <c r="W662">
        <v>0</v>
      </c>
      <c r="X662">
        <v>126826561</v>
      </c>
      <c r="Y662">
        <f t="shared" si="239"/>
        <v>0.6</v>
      </c>
      <c r="AA662">
        <v>0</v>
      </c>
      <c r="AB662">
        <v>0</v>
      </c>
      <c r="AC662">
        <v>0</v>
      </c>
      <c r="AD662">
        <v>1066.23</v>
      </c>
      <c r="AE662">
        <v>0</v>
      </c>
      <c r="AF662">
        <v>0</v>
      </c>
      <c r="AG662">
        <v>0</v>
      </c>
      <c r="AH662">
        <v>1066.23</v>
      </c>
      <c r="AI662">
        <v>1</v>
      </c>
      <c r="AJ662">
        <v>1</v>
      </c>
      <c r="AK662">
        <v>1</v>
      </c>
      <c r="AL662">
        <v>1</v>
      </c>
      <c r="AM662">
        <v>-2</v>
      </c>
      <c r="AN662">
        <v>0</v>
      </c>
      <c r="AO662">
        <v>0</v>
      </c>
      <c r="AP662">
        <v>1</v>
      </c>
      <c r="AQ662">
        <v>1</v>
      </c>
      <c r="AR662">
        <v>0</v>
      </c>
      <c r="AS662" t="s">
        <v>3</v>
      </c>
      <c r="AT662">
        <v>0.5</v>
      </c>
      <c r="AU662" t="s">
        <v>463</v>
      </c>
      <c r="AV662">
        <v>1</v>
      </c>
      <c r="AW662">
        <v>2</v>
      </c>
      <c r="AX662">
        <v>85061824</v>
      </c>
      <c r="AY662">
        <v>2</v>
      </c>
      <c r="AZ662">
        <v>131072</v>
      </c>
      <c r="BA662">
        <v>662</v>
      </c>
      <c r="BB662">
        <v>1</v>
      </c>
      <c r="BC662">
        <v>0</v>
      </c>
      <c r="BD662">
        <v>0</v>
      </c>
      <c r="BE662">
        <v>0</v>
      </c>
      <c r="BF662">
        <v>0</v>
      </c>
      <c r="BG662">
        <v>0</v>
      </c>
      <c r="BH662">
        <v>0</v>
      </c>
      <c r="BI662">
        <v>0</v>
      </c>
      <c r="BJ662">
        <v>0</v>
      </c>
      <c r="BK662">
        <v>0</v>
      </c>
      <c r="BL662">
        <v>0</v>
      </c>
      <c r="BM662">
        <v>533.11500000000001</v>
      </c>
      <c r="BN662">
        <v>0.5</v>
      </c>
      <c r="BO662">
        <v>0</v>
      </c>
      <c r="BP662">
        <v>1</v>
      </c>
      <c r="BQ662">
        <v>0</v>
      </c>
      <c r="BR662">
        <v>0</v>
      </c>
      <c r="BS662">
        <v>0</v>
      </c>
      <c r="BT662">
        <v>639.73799999999994</v>
      </c>
      <c r="BU662">
        <v>0.6</v>
      </c>
      <c r="BV662">
        <v>0</v>
      </c>
      <c r="BW662">
        <v>1</v>
      </c>
      <c r="CU662">
        <f>ROUND(AT662*Source!I557*AH662*AL662,2)</f>
        <v>533.12</v>
      </c>
      <c r="CV662">
        <f>ROUND(Y662*Source!I557,7)</f>
        <v>0.6</v>
      </c>
      <c r="CW662">
        <v>0</v>
      </c>
      <c r="CX662">
        <f>ROUND(Y662*Source!I557,7)</f>
        <v>0.6</v>
      </c>
      <c r="CY662">
        <f t="shared" si="240"/>
        <v>1066.23</v>
      </c>
      <c r="CZ662">
        <f t="shared" si="241"/>
        <v>1066.23</v>
      </c>
      <c r="DA662">
        <f t="shared" si="242"/>
        <v>1</v>
      </c>
      <c r="DB662">
        <f t="shared" si="243"/>
        <v>639.74</v>
      </c>
      <c r="DC662">
        <f t="shared" si="244"/>
        <v>0</v>
      </c>
      <c r="DD662" t="s">
        <v>3</v>
      </c>
      <c r="DE662" t="s">
        <v>3</v>
      </c>
      <c r="DF662">
        <f t="shared" si="238"/>
        <v>0</v>
      </c>
      <c r="DG662">
        <f t="shared" si="248"/>
        <v>0</v>
      </c>
      <c r="DH662">
        <f t="shared" si="245"/>
        <v>0</v>
      </c>
      <c r="DI662">
        <f t="shared" si="246"/>
        <v>639.74</v>
      </c>
      <c r="DJ662">
        <f t="shared" si="247"/>
        <v>639.74</v>
      </c>
      <c r="DK662">
        <v>1</v>
      </c>
      <c r="DL662" t="s">
        <v>3</v>
      </c>
      <c r="DM662">
        <v>0</v>
      </c>
      <c r="DN662" t="s">
        <v>3</v>
      </c>
      <c r="DO662">
        <v>0</v>
      </c>
    </row>
    <row r="663" spans="1:119" x14ac:dyDescent="0.2">
      <c r="A663">
        <f>ROW(Source!A558)</f>
        <v>558</v>
      </c>
      <c r="B663">
        <v>85057623</v>
      </c>
      <c r="C663">
        <v>85061820</v>
      </c>
      <c r="D663">
        <v>77306515</v>
      </c>
      <c r="E663">
        <v>114</v>
      </c>
      <c r="F663">
        <v>1</v>
      </c>
      <c r="G663">
        <v>1</v>
      </c>
      <c r="H663">
        <v>1</v>
      </c>
      <c r="I663">
        <v>0</v>
      </c>
      <c r="J663" t="s">
        <v>3</v>
      </c>
      <c r="K663" t="s">
        <v>817</v>
      </c>
      <c r="L663">
        <v>1369</v>
      </c>
      <c r="N663">
        <v>1013</v>
      </c>
      <c r="O663" t="s">
        <v>700</v>
      </c>
      <c r="P663" t="s">
        <v>700</v>
      </c>
      <c r="Q663">
        <v>1</v>
      </c>
      <c r="W663">
        <v>0</v>
      </c>
      <c r="X663">
        <v>286205319</v>
      </c>
      <c r="Y663">
        <f t="shared" si="239"/>
        <v>0.6</v>
      </c>
      <c r="AA663">
        <v>0</v>
      </c>
      <c r="AB663">
        <v>0</v>
      </c>
      <c r="AC663">
        <v>0</v>
      </c>
      <c r="AD663">
        <v>1090.46</v>
      </c>
      <c r="AE663">
        <v>0</v>
      </c>
      <c r="AF663">
        <v>0</v>
      </c>
      <c r="AG663">
        <v>0</v>
      </c>
      <c r="AH663">
        <v>1090.46</v>
      </c>
      <c r="AI663">
        <v>1</v>
      </c>
      <c r="AJ663">
        <v>1</v>
      </c>
      <c r="AK663">
        <v>1</v>
      </c>
      <c r="AL663">
        <v>1</v>
      </c>
      <c r="AM663">
        <v>-2</v>
      </c>
      <c r="AN663">
        <v>0</v>
      </c>
      <c r="AO663">
        <v>0</v>
      </c>
      <c r="AP663">
        <v>1</v>
      </c>
      <c r="AQ663">
        <v>1</v>
      </c>
      <c r="AR663">
        <v>0</v>
      </c>
      <c r="AS663" t="s">
        <v>3</v>
      </c>
      <c r="AT663">
        <v>0.5</v>
      </c>
      <c r="AU663" t="s">
        <v>463</v>
      </c>
      <c r="AV663">
        <v>1</v>
      </c>
      <c r="AW663">
        <v>2</v>
      </c>
      <c r="AX663">
        <v>85061823</v>
      </c>
      <c r="AY663">
        <v>2</v>
      </c>
      <c r="AZ663">
        <v>131072</v>
      </c>
      <c r="BA663">
        <v>663</v>
      </c>
      <c r="BB663">
        <v>1</v>
      </c>
      <c r="BC663">
        <v>0</v>
      </c>
      <c r="BD663">
        <v>0</v>
      </c>
      <c r="BE663">
        <v>0</v>
      </c>
      <c r="BF663">
        <v>0</v>
      </c>
      <c r="BG663">
        <v>0</v>
      </c>
      <c r="BH663">
        <v>0</v>
      </c>
      <c r="BI663">
        <v>0</v>
      </c>
      <c r="BJ663">
        <v>0</v>
      </c>
      <c r="BK663">
        <v>0</v>
      </c>
      <c r="BL663">
        <v>0</v>
      </c>
      <c r="BM663">
        <v>545.23</v>
      </c>
      <c r="BN663">
        <v>0.5</v>
      </c>
      <c r="BO663">
        <v>0</v>
      </c>
      <c r="BP663">
        <v>1</v>
      </c>
      <c r="BQ663">
        <v>0</v>
      </c>
      <c r="BR663">
        <v>0</v>
      </c>
      <c r="BS663">
        <v>0</v>
      </c>
      <c r="BT663">
        <v>654.27599999999995</v>
      </c>
      <c r="BU663">
        <v>0.6</v>
      </c>
      <c r="BV663">
        <v>0</v>
      </c>
      <c r="BW663">
        <v>1</v>
      </c>
      <c r="CU663">
        <f>ROUND(AT663*Source!I558*AH663*AL663,2)</f>
        <v>545.23</v>
      </c>
      <c r="CV663">
        <f>ROUND(Y663*Source!I558,7)</f>
        <v>0.6</v>
      </c>
      <c r="CW663">
        <v>0</v>
      </c>
      <c r="CX663">
        <f>ROUND(Y663*Source!I558,7)</f>
        <v>0.6</v>
      </c>
      <c r="CY663">
        <f t="shared" si="240"/>
        <v>1090.46</v>
      </c>
      <c r="CZ663">
        <f t="shared" si="241"/>
        <v>1090.46</v>
      </c>
      <c r="DA663">
        <f t="shared" si="242"/>
        <v>1</v>
      </c>
      <c r="DB663">
        <f t="shared" si="243"/>
        <v>654.28</v>
      </c>
      <c r="DC663">
        <f t="shared" si="244"/>
        <v>0</v>
      </c>
      <c r="DD663" t="s">
        <v>3</v>
      </c>
      <c r="DE663" t="s">
        <v>3</v>
      </c>
      <c r="DF663">
        <f t="shared" si="238"/>
        <v>0</v>
      </c>
      <c r="DG663">
        <f t="shared" si="248"/>
        <v>0</v>
      </c>
      <c r="DH663">
        <f t="shared" si="245"/>
        <v>0</v>
      </c>
      <c r="DI663">
        <f t="shared" si="246"/>
        <v>654.28</v>
      </c>
      <c r="DJ663">
        <f t="shared" si="247"/>
        <v>654.28</v>
      </c>
      <c r="DK663">
        <v>1</v>
      </c>
      <c r="DL663" t="s">
        <v>3</v>
      </c>
      <c r="DM663">
        <v>0</v>
      </c>
      <c r="DN663" t="s">
        <v>3</v>
      </c>
      <c r="DO663">
        <v>0</v>
      </c>
    </row>
    <row r="664" spans="1:119" x14ac:dyDescent="0.2">
      <c r="A664">
        <f>ROW(Source!A558)</f>
        <v>558</v>
      </c>
      <c r="B664">
        <v>85057623</v>
      </c>
      <c r="C664">
        <v>85061820</v>
      </c>
      <c r="D664">
        <v>77306539</v>
      </c>
      <c r="E664">
        <v>114</v>
      </c>
      <c r="F664">
        <v>1</v>
      </c>
      <c r="G664">
        <v>1</v>
      </c>
      <c r="H664">
        <v>1</v>
      </c>
      <c r="I664" t="s">
        <v>818</v>
      </c>
      <c r="J664" t="s">
        <v>3</v>
      </c>
      <c r="K664" t="s">
        <v>819</v>
      </c>
      <c r="L664">
        <v>1369</v>
      </c>
      <c r="N664">
        <v>1013</v>
      </c>
      <c r="O664" t="s">
        <v>700</v>
      </c>
      <c r="P664" t="s">
        <v>700</v>
      </c>
      <c r="Q664">
        <v>1</v>
      </c>
      <c r="W664">
        <v>0</v>
      </c>
      <c r="X664">
        <v>126826561</v>
      </c>
      <c r="Y664">
        <f t="shared" si="239"/>
        <v>0.6</v>
      </c>
      <c r="AA664">
        <v>0</v>
      </c>
      <c r="AB664">
        <v>0</v>
      </c>
      <c r="AC664">
        <v>0</v>
      </c>
      <c r="AD664">
        <v>1066.23</v>
      </c>
      <c r="AE664">
        <v>0</v>
      </c>
      <c r="AF664">
        <v>0</v>
      </c>
      <c r="AG664">
        <v>0</v>
      </c>
      <c r="AH664">
        <v>1066.23</v>
      </c>
      <c r="AI664">
        <v>1</v>
      </c>
      <c r="AJ664">
        <v>1</v>
      </c>
      <c r="AK664">
        <v>1</v>
      </c>
      <c r="AL664">
        <v>1</v>
      </c>
      <c r="AM664">
        <v>-2</v>
      </c>
      <c r="AN664">
        <v>0</v>
      </c>
      <c r="AO664">
        <v>0</v>
      </c>
      <c r="AP664">
        <v>1</v>
      </c>
      <c r="AQ664">
        <v>1</v>
      </c>
      <c r="AR664">
        <v>0</v>
      </c>
      <c r="AS664" t="s">
        <v>3</v>
      </c>
      <c r="AT664">
        <v>0.5</v>
      </c>
      <c r="AU664" t="s">
        <v>463</v>
      </c>
      <c r="AV664">
        <v>1</v>
      </c>
      <c r="AW664">
        <v>2</v>
      </c>
      <c r="AX664">
        <v>85061824</v>
      </c>
      <c r="AY664">
        <v>2</v>
      </c>
      <c r="AZ664">
        <v>131072</v>
      </c>
      <c r="BA664">
        <v>664</v>
      </c>
      <c r="BB664">
        <v>1</v>
      </c>
      <c r="BC664">
        <v>0</v>
      </c>
      <c r="BD664">
        <v>0</v>
      </c>
      <c r="BE664">
        <v>0</v>
      </c>
      <c r="BF664">
        <v>0</v>
      </c>
      <c r="BG664">
        <v>0</v>
      </c>
      <c r="BH664">
        <v>0</v>
      </c>
      <c r="BI664">
        <v>0</v>
      </c>
      <c r="BJ664">
        <v>0</v>
      </c>
      <c r="BK664">
        <v>0</v>
      </c>
      <c r="BL664">
        <v>0</v>
      </c>
      <c r="BM664">
        <v>533.11500000000001</v>
      </c>
      <c r="BN664">
        <v>0.5</v>
      </c>
      <c r="BO664">
        <v>0</v>
      </c>
      <c r="BP664">
        <v>1</v>
      </c>
      <c r="BQ664">
        <v>0</v>
      </c>
      <c r="BR664">
        <v>0</v>
      </c>
      <c r="BS664">
        <v>0</v>
      </c>
      <c r="BT664">
        <v>639.73799999999994</v>
      </c>
      <c r="BU664">
        <v>0.6</v>
      </c>
      <c r="BV664">
        <v>0</v>
      </c>
      <c r="BW664">
        <v>1</v>
      </c>
      <c r="CU664">
        <f>ROUND(AT664*Source!I558*AH664*AL664,2)</f>
        <v>533.12</v>
      </c>
      <c r="CV664">
        <f>ROUND(Y664*Source!I558,7)</f>
        <v>0.6</v>
      </c>
      <c r="CW664">
        <v>0</v>
      </c>
      <c r="CX664">
        <f>ROUND(Y664*Source!I558,7)</f>
        <v>0.6</v>
      </c>
      <c r="CY664">
        <f t="shared" si="240"/>
        <v>1066.23</v>
      </c>
      <c r="CZ664">
        <f t="shared" si="241"/>
        <v>1066.23</v>
      </c>
      <c r="DA664">
        <f t="shared" si="242"/>
        <v>1</v>
      </c>
      <c r="DB664">
        <f t="shared" si="243"/>
        <v>639.74</v>
      </c>
      <c r="DC664">
        <f t="shared" si="244"/>
        <v>0</v>
      </c>
      <c r="DD664" t="s">
        <v>3</v>
      </c>
      <c r="DE664" t="s">
        <v>3</v>
      </c>
      <c r="DF664">
        <f t="shared" si="238"/>
        <v>0</v>
      </c>
      <c r="DG664">
        <f t="shared" si="248"/>
        <v>0</v>
      </c>
      <c r="DH664">
        <f t="shared" si="245"/>
        <v>0</v>
      </c>
      <c r="DI664">
        <f t="shared" si="246"/>
        <v>639.74</v>
      </c>
      <c r="DJ664">
        <f t="shared" si="247"/>
        <v>639.74</v>
      </c>
      <c r="DK664">
        <v>1</v>
      </c>
      <c r="DL664" t="s">
        <v>3</v>
      </c>
      <c r="DM664">
        <v>0</v>
      </c>
      <c r="DN664" t="s">
        <v>3</v>
      </c>
      <c r="DO664">
        <v>0</v>
      </c>
    </row>
    <row r="665" spans="1:119" x14ac:dyDescent="0.2">
      <c r="A665">
        <f>ROW(Source!A560)</f>
        <v>560</v>
      </c>
      <c r="B665">
        <v>85057682</v>
      </c>
      <c r="C665">
        <v>85061826</v>
      </c>
      <c r="D665">
        <v>77306515</v>
      </c>
      <c r="E665">
        <v>114</v>
      </c>
      <c r="F665">
        <v>1</v>
      </c>
      <c r="G665">
        <v>1</v>
      </c>
      <c r="H665">
        <v>1</v>
      </c>
      <c r="I665" t="s">
        <v>816</v>
      </c>
      <c r="J665" t="s">
        <v>3</v>
      </c>
      <c r="K665" t="s">
        <v>817</v>
      </c>
      <c r="L665">
        <v>1369</v>
      </c>
      <c r="N665">
        <v>1013</v>
      </c>
      <c r="O665" t="s">
        <v>700</v>
      </c>
      <c r="P665" t="s">
        <v>700</v>
      </c>
      <c r="Q665">
        <v>1</v>
      </c>
      <c r="W665">
        <v>0</v>
      </c>
      <c r="X665">
        <v>286205319</v>
      </c>
      <c r="Y665">
        <f t="shared" si="239"/>
        <v>0.192</v>
      </c>
      <c r="AA665">
        <v>0</v>
      </c>
      <c r="AB665">
        <v>0</v>
      </c>
      <c r="AC665">
        <v>0</v>
      </c>
      <c r="AD665">
        <v>1090.46</v>
      </c>
      <c r="AE665">
        <v>0</v>
      </c>
      <c r="AF665">
        <v>0</v>
      </c>
      <c r="AG665">
        <v>0</v>
      </c>
      <c r="AH665">
        <v>1090.46</v>
      </c>
      <c r="AI665">
        <v>1</v>
      </c>
      <c r="AJ665">
        <v>1</v>
      </c>
      <c r="AK665">
        <v>1</v>
      </c>
      <c r="AL665">
        <v>1</v>
      </c>
      <c r="AM665">
        <v>-2</v>
      </c>
      <c r="AN665">
        <v>0</v>
      </c>
      <c r="AO665">
        <v>0</v>
      </c>
      <c r="AP665">
        <v>1</v>
      </c>
      <c r="AQ665">
        <v>1</v>
      </c>
      <c r="AR665">
        <v>0</v>
      </c>
      <c r="AS665" t="s">
        <v>3</v>
      </c>
      <c r="AT665">
        <v>0.16</v>
      </c>
      <c r="AU665" t="s">
        <v>463</v>
      </c>
      <c r="AV665">
        <v>1</v>
      </c>
      <c r="AW665">
        <v>2</v>
      </c>
      <c r="AX665">
        <v>85061829</v>
      </c>
      <c r="AY665">
        <v>2</v>
      </c>
      <c r="AZ665">
        <v>131072</v>
      </c>
      <c r="BA665">
        <v>665</v>
      </c>
      <c r="BB665">
        <v>1</v>
      </c>
      <c r="BC665">
        <v>0</v>
      </c>
      <c r="BD665">
        <v>0</v>
      </c>
      <c r="BE665">
        <v>0</v>
      </c>
      <c r="BF665">
        <v>0</v>
      </c>
      <c r="BG665">
        <v>0</v>
      </c>
      <c r="BH665">
        <v>0</v>
      </c>
      <c r="BI665">
        <v>0</v>
      </c>
      <c r="BJ665">
        <v>0</v>
      </c>
      <c r="BK665">
        <v>0</v>
      </c>
      <c r="BL665">
        <v>0</v>
      </c>
      <c r="BM665">
        <v>174.4736</v>
      </c>
      <c r="BN665">
        <v>0.16</v>
      </c>
      <c r="BO665">
        <v>0</v>
      </c>
      <c r="BP665">
        <v>1</v>
      </c>
      <c r="BQ665">
        <v>0</v>
      </c>
      <c r="BR665">
        <v>0</v>
      </c>
      <c r="BS665">
        <v>0</v>
      </c>
      <c r="BT665">
        <v>209.36832000000001</v>
      </c>
      <c r="BU665">
        <v>0.192</v>
      </c>
      <c r="BV665">
        <v>0</v>
      </c>
      <c r="BW665">
        <v>1</v>
      </c>
      <c r="CU665">
        <f>ROUND(AT665*Source!I560*AH665*AL665,2)</f>
        <v>174.47</v>
      </c>
      <c r="CV665">
        <f>ROUND(Y665*Source!I560,7)</f>
        <v>0.192</v>
      </c>
      <c r="CW665">
        <v>0</v>
      </c>
      <c r="CX665">
        <f>ROUND(Y665*Source!I560,7)</f>
        <v>0.192</v>
      </c>
      <c r="CY665">
        <f t="shared" si="240"/>
        <v>1090.46</v>
      </c>
      <c r="CZ665">
        <f t="shared" si="241"/>
        <v>1090.46</v>
      </c>
      <c r="DA665">
        <f t="shared" si="242"/>
        <v>1</v>
      </c>
      <c r="DB665">
        <f t="shared" si="243"/>
        <v>209.36</v>
      </c>
      <c r="DC665">
        <f t="shared" si="244"/>
        <v>0</v>
      </c>
      <c r="DD665" t="s">
        <v>3</v>
      </c>
      <c r="DE665" t="s">
        <v>3</v>
      </c>
      <c r="DF665">
        <f t="shared" si="238"/>
        <v>0</v>
      </c>
      <c r="DG665">
        <f t="shared" si="248"/>
        <v>0</v>
      </c>
      <c r="DH665">
        <f t="shared" si="245"/>
        <v>0</v>
      </c>
      <c r="DI665">
        <f t="shared" si="246"/>
        <v>209.37</v>
      </c>
      <c r="DJ665">
        <f t="shared" si="247"/>
        <v>209.37</v>
      </c>
      <c r="DK665">
        <v>1</v>
      </c>
      <c r="DL665" t="s">
        <v>3</v>
      </c>
      <c r="DM665">
        <v>0</v>
      </c>
      <c r="DN665" t="s">
        <v>3</v>
      </c>
      <c r="DO665">
        <v>0</v>
      </c>
    </row>
    <row r="666" spans="1:119" x14ac:dyDescent="0.2">
      <c r="A666">
        <f>ROW(Source!A560)</f>
        <v>560</v>
      </c>
      <c r="B666">
        <v>85057682</v>
      </c>
      <c r="C666">
        <v>85061826</v>
      </c>
      <c r="D666">
        <v>77306539</v>
      </c>
      <c r="E666">
        <v>114</v>
      </c>
      <c r="F666">
        <v>1</v>
      </c>
      <c r="G666">
        <v>1</v>
      </c>
      <c r="H666">
        <v>1</v>
      </c>
      <c r="I666" t="s">
        <v>818</v>
      </c>
      <c r="J666" t="s">
        <v>3</v>
      </c>
      <c r="K666" t="s">
        <v>819</v>
      </c>
      <c r="L666">
        <v>1369</v>
      </c>
      <c r="N666">
        <v>1013</v>
      </c>
      <c r="O666" t="s">
        <v>700</v>
      </c>
      <c r="P666" t="s">
        <v>700</v>
      </c>
      <c r="Q666">
        <v>1</v>
      </c>
      <c r="W666">
        <v>0</v>
      </c>
      <c r="X666">
        <v>126826561</v>
      </c>
      <c r="Y666">
        <f t="shared" si="239"/>
        <v>0.192</v>
      </c>
      <c r="AA666">
        <v>0</v>
      </c>
      <c r="AB666">
        <v>0</v>
      </c>
      <c r="AC666">
        <v>0</v>
      </c>
      <c r="AD666">
        <v>1066.23</v>
      </c>
      <c r="AE666">
        <v>0</v>
      </c>
      <c r="AF666">
        <v>0</v>
      </c>
      <c r="AG666">
        <v>0</v>
      </c>
      <c r="AH666">
        <v>1066.23</v>
      </c>
      <c r="AI666">
        <v>1</v>
      </c>
      <c r="AJ666">
        <v>1</v>
      </c>
      <c r="AK666">
        <v>1</v>
      </c>
      <c r="AL666">
        <v>1</v>
      </c>
      <c r="AM666">
        <v>-2</v>
      </c>
      <c r="AN666">
        <v>0</v>
      </c>
      <c r="AO666">
        <v>0</v>
      </c>
      <c r="AP666">
        <v>1</v>
      </c>
      <c r="AQ666">
        <v>1</v>
      </c>
      <c r="AR666">
        <v>0</v>
      </c>
      <c r="AS666" t="s">
        <v>3</v>
      </c>
      <c r="AT666">
        <v>0.16</v>
      </c>
      <c r="AU666" t="s">
        <v>463</v>
      </c>
      <c r="AV666">
        <v>1</v>
      </c>
      <c r="AW666">
        <v>2</v>
      </c>
      <c r="AX666">
        <v>85061830</v>
      </c>
      <c r="AY666">
        <v>2</v>
      </c>
      <c r="AZ666">
        <v>131072</v>
      </c>
      <c r="BA666">
        <v>666</v>
      </c>
      <c r="BB666">
        <v>1</v>
      </c>
      <c r="BC666">
        <v>0</v>
      </c>
      <c r="BD666">
        <v>0</v>
      </c>
      <c r="BE666">
        <v>0</v>
      </c>
      <c r="BF666">
        <v>0</v>
      </c>
      <c r="BG666">
        <v>0</v>
      </c>
      <c r="BH666">
        <v>0</v>
      </c>
      <c r="BI666">
        <v>0</v>
      </c>
      <c r="BJ666">
        <v>0</v>
      </c>
      <c r="BK666">
        <v>0</v>
      </c>
      <c r="BL666">
        <v>0</v>
      </c>
      <c r="BM666">
        <v>170.5968</v>
      </c>
      <c r="BN666">
        <v>0.16</v>
      </c>
      <c r="BO666">
        <v>0</v>
      </c>
      <c r="BP666">
        <v>1</v>
      </c>
      <c r="BQ666">
        <v>0</v>
      </c>
      <c r="BR666">
        <v>0</v>
      </c>
      <c r="BS666">
        <v>0</v>
      </c>
      <c r="BT666">
        <v>204.71616</v>
      </c>
      <c r="BU666">
        <v>0.192</v>
      </c>
      <c r="BV666">
        <v>0</v>
      </c>
      <c r="BW666">
        <v>1</v>
      </c>
      <c r="CU666">
        <f>ROUND(AT666*Source!I560*AH666*AL666,2)</f>
        <v>170.6</v>
      </c>
      <c r="CV666">
        <f>ROUND(Y666*Source!I560,7)</f>
        <v>0.192</v>
      </c>
      <c r="CW666">
        <v>0</v>
      </c>
      <c r="CX666">
        <f>ROUND(Y666*Source!I560,7)</f>
        <v>0.192</v>
      </c>
      <c r="CY666">
        <f t="shared" si="240"/>
        <v>1066.23</v>
      </c>
      <c r="CZ666">
        <f t="shared" si="241"/>
        <v>1066.23</v>
      </c>
      <c r="DA666">
        <f t="shared" si="242"/>
        <v>1</v>
      </c>
      <c r="DB666">
        <f t="shared" si="243"/>
        <v>204.72</v>
      </c>
      <c r="DC666">
        <f t="shared" si="244"/>
        <v>0</v>
      </c>
      <c r="DD666" t="s">
        <v>3</v>
      </c>
      <c r="DE666" t="s">
        <v>3</v>
      </c>
      <c r="DF666">
        <f t="shared" si="238"/>
        <v>0</v>
      </c>
      <c r="DG666">
        <f t="shared" si="248"/>
        <v>0</v>
      </c>
      <c r="DH666">
        <f t="shared" si="245"/>
        <v>0</v>
      </c>
      <c r="DI666">
        <f t="shared" si="246"/>
        <v>204.72</v>
      </c>
      <c r="DJ666">
        <f t="shared" si="247"/>
        <v>204.72</v>
      </c>
      <c r="DK666">
        <v>1</v>
      </c>
      <c r="DL666" t="s">
        <v>3</v>
      </c>
      <c r="DM666">
        <v>0</v>
      </c>
      <c r="DN666" t="s">
        <v>3</v>
      </c>
      <c r="DO666">
        <v>0</v>
      </c>
    </row>
    <row r="667" spans="1:119" x14ac:dyDescent="0.2">
      <c r="A667">
        <f>ROW(Source!A561)</f>
        <v>561</v>
      </c>
      <c r="B667">
        <v>85057623</v>
      </c>
      <c r="C667">
        <v>85061826</v>
      </c>
      <c r="D667">
        <v>77306515</v>
      </c>
      <c r="E667">
        <v>114</v>
      </c>
      <c r="F667">
        <v>1</v>
      </c>
      <c r="G667">
        <v>1</v>
      </c>
      <c r="H667">
        <v>1</v>
      </c>
      <c r="I667" t="s">
        <v>816</v>
      </c>
      <c r="J667" t="s">
        <v>3</v>
      </c>
      <c r="K667" t="s">
        <v>817</v>
      </c>
      <c r="L667">
        <v>1369</v>
      </c>
      <c r="N667">
        <v>1013</v>
      </c>
      <c r="O667" t="s">
        <v>700</v>
      </c>
      <c r="P667" t="s">
        <v>700</v>
      </c>
      <c r="Q667">
        <v>1</v>
      </c>
      <c r="W667">
        <v>0</v>
      </c>
      <c r="X667">
        <v>286205319</v>
      </c>
      <c r="Y667">
        <f t="shared" si="239"/>
        <v>0.192</v>
      </c>
      <c r="AA667">
        <v>0</v>
      </c>
      <c r="AB667">
        <v>0</v>
      </c>
      <c r="AC667">
        <v>0</v>
      </c>
      <c r="AD667">
        <v>1090.46</v>
      </c>
      <c r="AE667">
        <v>0</v>
      </c>
      <c r="AF667">
        <v>0</v>
      </c>
      <c r="AG667">
        <v>0</v>
      </c>
      <c r="AH667">
        <v>1090.46</v>
      </c>
      <c r="AI667">
        <v>1</v>
      </c>
      <c r="AJ667">
        <v>1</v>
      </c>
      <c r="AK667">
        <v>1</v>
      </c>
      <c r="AL667">
        <v>1</v>
      </c>
      <c r="AM667">
        <v>-2</v>
      </c>
      <c r="AN667">
        <v>0</v>
      </c>
      <c r="AO667">
        <v>0</v>
      </c>
      <c r="AP667">
        <v>1</v>
      </c>
      <c r="AQ667">
        <v>1</v>
      </c>
      <c r="AR667">
        <v>0</v>
      </c>
      <c r="AS667" t="s">
        <v>3</v>
      </c>
      <c r="AT667">
        <v>0.16</v>
      </c>
      <c r="AU667" t="s">
        <v>463</v>
      </c>
      <c r="AV667">
        <v>1</v>
      </c>
      <c r="AW667">
        <v>2</v>
      </c>
      <c r="AX667">
        <v>85061829</v>
      </c>
      <c r="AY667">
        <v>2</v>
      </c>
      <c r="AZ667">
        <v>131072</v>
      </c>
      <c r="BA667">
        <v>667</v>
      </c>
      <c r="BB667">
        <v>1</v>
      </c>
      <c r="BC667">
        <v>0</v>
      </c>
      <c r="BD667">
        <v>0</v>
      </c>
      <c r="BE667">
        <v>0</v>
      </c>
      <c r="BF667">
        <v>0</v>
      </c>
      <c r="BG667">
        <v>0</v>
      </c>
      <c r="BH667">
        <v>0</v>
      </c>
      <c r="BI667">
        <v>0</v>
      </c>
      <c r="BJ667">
        <v>0</v>
      </c>
      <c r="BK667">
        <v>0</v>
      </c>
      <c r="BL667">
        <v>0</v>
      </c>
      <c r="BM667">
        <v>174.4736</v>
      </c>
      <c r="BN667">
        <v>0.16</v>
      </c>
      <c r="BO667">
        <v>0</v>
      </c>
      <c r="BP667">
        <v>1</v>
      </c>
      <c r="BQ667">
        <v>0</v>
      </c>
      <c r="BR667">
        <v>0</v>
      </c>
      <c r="BS667">
        <v>0</v>
      </c>
      <c r="BT667">
        <v>209.36832000000001</v>
      </c>
      <c r="BU667">
        <v>0.192</v>
      </c>
      <c r="BV667">
        <v>0</v>
      </c>
      <c r="BW667">
        <v>1</v>
      </c>
      <c r="CU667">
        <f>ROUND(AT667*Source!I561*AH667*AL667,2)</f>
        <v>174.47</v>
      </c>
      <c r="CV667">
        <f>ROUND(Y667*Source!I561,7)</f>
        <v>0.192</v>
      </c>
      <c r="CW667">
        <v>0</v>
      </c>
      <c r="CX667">
        <f>ROUND(Y667*Source!I561,7)</f>
        <v>0.192</v>
      </c>
      <c r="CY667">
        <f t="shared" si="240"/>
        <v>1090.46</v>
      </c>
      <c r="CZ667">
        <f t="shared" si="241"/>
        <v>1090.46</v>
      </c>
      <c r="DA667">
        <f t="shared" si="242"/>
        <v>1</v>
      </c>
      <c r="DB667">
        <f t="shared" si="243"/>
        <v>209.36</v>
      </c>
      <c r="DC667">
        <f t="shared" si="244"/>
        <v>0</v>
      </c>
      <c r="DD667" t="s">
        <v>3</v>
      </c>
      <c r="DE667" t="s">
        <v>3</v>
      </c>
      <c r="DF667">
        <f t="shared" si="238"/>
        <v>0</v>
      </c>
      <c r="DG667">
        <f t="shared" si="248"/>
        <v>0</v>
      </c>
      <c r="DH667">
        <f t="shared" si="245"/>
        <v>0</v>
      </c>
      <c r="DI667">
        <f t="shared" si="246"/>
        <v>209.37</v>
      </c>
      <c r="DJ667">
        <f t="shared" si="247"/>
        <v>209.37</v>
      </c>
      <c r="DK667">
        <v>1</v>
      </c>
      <c r="DL667" t="s">
        <v>3</v>
      </c>
      <c r="DM667">
        <v>0</v>
      </c>
      <c r="DN667" t="s">
        <v>3</v>
      </c>
      <c r="DO667">
        <v>0</v>
      </c>
    </row>
    <row r="668" spans="1:119" x14ac:dyDescent="0.2">
      <c r="A668">
        <f>ROW(Source!A561)</f>
        <v>561</v>
      </c>
      <c r="B668">
        <v>85057623</v>
      </c>
      <c r="C668">
        <v>85061826</v>
      </c>
      <c r="D668">
        <v>77306539</v>
      </c>
      <c r="E668">
        <v>114</v>
      </c>
      <c r="F668">
        <v>1</v>
      </c>
      <c r="G668">
        <v>1</v>
      </c>
      <c r="H668">
        <v>1</v>
      </c>
      <c r="I668" t="s">
        <v>818</v>
      </c>
      <c r="J668" t="s">
        <v>3</v>
      </c>
      <c r="K668" t="s">
        <v>819</v>
      </c>
      <c r="L668">
        <v>1369</v>
      </c>
      <c r="N668">
        <v>1013</v>
      </c>
      <c r="O668" t="s">
        <v>700</v>
      </c>
      <c r="P668" t="s">
        <v>700</v>
      </c>
      <c r="Q668">
        <v>1</v>
      </c>
      <c r="W668">
        <v>0</v>
      </c>
      <c r="X668">
        <v>126826561</v>
      </c>
      <c r="Y668">
        <f t="shared" si="239"/>
        <v>0.192</v>
      </c>
      <c r="AA668">
        <v>0</v>
      </c>
      <c r="AB668">
        <v>0</v>
      </c>
      <c r="AC668">
        <v>0</v>
      </c>
      <c r="AD668">
        <v>1066.23</v>
      </c>
      <c r="AE668">
        <v>0</v>
      </c>
      <c r="AF668">
        <v>0</v>
      </c>
      <c r="AG668">
        <v>0</v>
      </c>
      <c r="AH668">
        <v>1066.23</v>
      </c>
      <c r="AI668">
        <v>1</v>
      </c>
      <c r="AJ668">
        <v>1</v>
      </c>
      <c r="AK668">
        <v>1</v>
      </c>
      <c r="AL668">
        <v>1</v>
      </c>
      <c r="AM668">
        <v>-2</v>
      </c>
      <c r="AN668">
        <v>0</v>
      </c>
      <c r="AO668">
        <v>0</v>
      </c>
      <c r="AP668">
        <v>1</v>
      </c>
      <c r="AQ668">
        <v>1</v>
      </c>
      <c r="AR668">
        <v>0</v>
      </c>
      <c r="AS668" t="s">
        <v>3</v>
      </c>
      <c r="AT668">
        <v>0.16</v>
      </c>
      <c r="AU668" t="s">
        <v>463</v>
      </c>
      <c r="AV668">
        <v>1</v>
      </c>
      <c r="AW668">
        <v>2</v>
      </c>
      <c r="AX668">
        <v>85061830</v>
      </c>
      <c r="AY668">
        <v>2</v>
      </c>
      <c r="AZ668">
        <v>131072</v>
      </c>
      <c r="BA668">
        <v>668</v>
      </c>
      <c r="BB668">
        <v>1</v>
      </c>
      <c r="BC668">
        <v>0</v>
      </c>
      <c r="BD668">
        <v>0</v>
      </c>
      <c r="BE668">
        <v>0</v>
      </c>
      <c r="BF668">
        <v>0</v>
      </c>
      <c r="BG668">
        <v>0</v>
      </c>
      <c r="BH668">
        <v>0</v>
      </c>
      <c r="BI668">
        <v>0</v>
      </c>
      <c r="BJ668">
        <v>0</v>
      </c>
      <c r="BK668">
        <v>0</v>
      </c>
      <c r="BL668">
        <v>0</v>
      </c>
      <c r="BM668">
        <v>170.5968</v>
      </c>
      <c r="BN668">
        <v>0.16</v>
      </c>
      <c r="BO668">
        <v>0</v>
      </c>
      <c r="BP668">
        <v>1</v>
      </c>
      <c r="BQ668">
        <v>0</v>
      </c>
      <c r="BR668">
        <v>0</v>
      </c>
      <c r="BS668">
        <v>0</v>
      </c>
      <c r="BT668">
        <v>204.71616</v>
      </c>
      <c r="BU668">
        <v>0.192</v>
      </c>
      <c r="BV668">
        <v>0</v>
      </c>
      <c r="BW668">
        <v>1</v>
      </c>
      <c r="CU668">
        <f>ROUND(AT668*Source!I561*AH668*AL668,2)</f>
        <v>170.6</v>
      </c>
      <c r="CV668">
        <f>ROUND(Y668*Source!I561,7)</f>
        <v>0.192</v>
      </c>
      <c r="CW668">
        <v>0</v>
      </c>
      <c r="CX668">
        <f>ROUND(Y668*Source!I561,7)</f>
        <v>0.192</v>
      </c>
      <c r="CY668">
        <f t="shared" si="240"/>
        <v>1066.23</v>
      </c>
      <c r="CZ668">
        <f t="shared" si="241"/>
        <v>1066.23</v>
      </c>
      <c r="DA668">
        <f t="shared" si="242"/>
        <v>1</v>
      </c>
      <c r="DB668">
        <f t="shared" si="243"/>
        <v>204.72</v>
      </c>
      <c r="DC668">
        <f t="shared" si="244"/>
        <v>0</v>
      </c>
      <c r="DD668" t="s">
        <v>3</v>
      </c>
      <c r="DE668" t="s">
        <v>3</v>
      </c>
      <c r="DF668">
        <f t="shared" si="238"/>
        <v>0</v>
      </c>
      <c r="DG668">
        <f t="shared" si="248"/>
        <v>0</v>
      </c>
      <c r="DH668">
        <f t="shared" si="245"/>
        <v>0</v>
      </c>
      <c r="DI668">
        <f t="shared" si="246"/>
        <v>204.72</v>
      </c>
      <c r="DJ668">
        <f t="shared" si="247"/>
        <v>204.72</v>
      </c>
      <c r="DK668">
        <v>1</v>
      </c>
      <c r="DL668" t="s">
        <v>3</v>
      </c>
      <c r="DM668">
        <v>0</v>
      </c>
      <c r="DN668" t="s">
        <v>3</v>
      </c>
      <c r="DO668">
        <v>0</v>
      </c>
    </row>
    <row r="669" spans="1:119" x14ac:dyDescent="0.2">
      <c r="A669">
        <f>ROW(Source!A563)</f>
        <v>563</v>
      </c>
      <c r="B669">
        <v>85057682</v>
      </c>
      <c r="C669">
        <v>85061832</v>
      </c>
      <c r="D669">
        <v>77306511</v>
      </c>
      <c r="E669">
        <v>114</v>
      </c>
      <c r="F669">
        <v>1</v>
      </c>
      <c r="G669">
        <v>1</v>
      </c>
      <c r="H669">
        <v>1</v>
      </c>
      <c r="I669" t="s">
        <v>703</v>
      </c>
      <c r="J669" t="s">
        <v>3</v>
      </c>
      <c r="K669" t="s">
        <v>704</v>
      </c>
      <c r="L669">
        <v>1369</v>
      </c>
      <c r="N669">
        <v>1013</v>
      </c>
      <c r="O669" t="s">
        <v>700</v>
      </c>
      <c r="P669" t="s">
        <v>700</v>
      </c>
      <c r="Q669">
        <v>1</v>
      </c>
      <c r="W669">
        <v>0</v>
      </c>
      <c r="X669">
        <v>-512803540</v>
      </c>
      <c r="Y669">
        <f t="shared" si="239"/>
        <v>3.504</v>
      </c>
      <c r="AA669">
        <v>0</v>
      </c>
      <c r="AB669">
        <v>0</v>
      </c>
      <c r="AC669">
        <v>0</v>
      </c>
      <c r="AD669">
        <v>811.79</v>
      </c>
      <c r="AE669">
        <v>0</v>
      </c>
      <c r="AF669">
        <v>0</v>
      </c>
      <c r="AG669">
        <v>0</v>
      </c>
      <c r="AH669">
        <v>811.79</v>
      </c>
      <c r="AI669">
        <v>1</v>
      </c>
      <c r="AJ669">
        <v>1</v>
      </c>
      <c r="AK669">
        <v>1</v>
      </c>
      <c r="AL669">
        <v>1</v>
      </c>
      <c r="AM669">
        <v>-2</v>
      </c>
      <c r="AN669">
        <v>0</v>
      </c>
      <c r="AO669">
        <v>0</v>
      </c>
      <c r="AP669">
        <v>1</v>
      </c>
      <c r="AQ669">
        <v>1</v>
      </c>
      <c r="AR669">
        <v>0</v>
      </c>
      <c r="AS669" t="s">
        <v>3</v>
      </c>
      <c r="AT669">
        <v>2.92</v>
      </c>
      <c r="AU669" t="s">
        <v>463</v>
      </c>
      <c r="AV669">
        <v>1</v>
      </c>
      <c r="AW669">
        <v>2</v>
      </c>
      <c r="AX669">
        <v>85061835</v>
      </c>
      <c r="AY669">
        <v>2</v>
      </c>
      <c r="AZ669">
        <v>131072</v>
      </c>
      <c r="BA669">
        <v>669</v>
      </c>
      <c r="BB669">
        <v>1</v>
      </c>
      <c r="BC669">
        <v>0</v>
      </c>
      <c r="BD669">
        <v>0</v>
      </c>
      <c r="BE669">
        <v>0</v>
      </c>
      <c r="BF669">
        <v>0</v>
      </c>
      <c r="BG669">
        <v>0</v>
      </c>
      <c r="BH669">
        <v>0</v>
      </c>
      <c r="BI669">
        <v>0</v>
      </c>
      <c r="BJ669">
        <v>0</v>
      </c>
      <c r="BK669">
        <v>0</v>
      </c>
      <c r="BL669">
        <v>0</v>
      </c>
      <c r="BM669">
        <v>2370.4267999999997</v>
      </c>
      <c r="BN669">
        <v>2.92</v>
      </c>
      <c r="BO669">
        <v>0</v>
      </c>
      <c r="BP669">
        <v>1</v>
      </c>
      <c r="BQ669">
        <v>0</v>
      </c>
      <c r="BR669">
        <v>0</v>
      </c>
      <c r="BS669">
        <v>0</v>
      </c>
      <c r="BT669">
        <v>2844.5121599999998</v>
      </c>
      <c r="BU669">
        <v>3.504</v>
      </c>
      <c r="BV669">
        <v>0</v>
      </c>
      <c r="BW669">
        <v>1</v>
      </c>
      <c r="CU669">
        <f>ROUND(AT669*Source!I563*AH669*AL669,2)</f>
        <v>2370.4299999999998</v>
      </c>
      <c r="CV669">
        <f>ROUND(Y669*Source!I563,7)</f>
        <v>3.504</v>
      </c>
      <c r="CW669">
        <v>0</v>
      </c>
      <c r="CX669">
        <f>ROUND(Y669*Source!I563,7)</f>
        <v>3.504</v>
      </c>
      <c r="CY669">
        <f t="shared" si="240"/>
        <v>811.79</v>
      </c>
      <c r="CZ669">
        <f t="shared" si="241"/>
        <v>811.79</v>
      </c>
      <c r="DA669">
        <f t="shared" si="242"/>
        <v>1</v>
      </c>
      <c r="DB669">
        <f t="shared" si="243"/>
        <v>2844.52</v>
      </c>
      <c r="DC669">
        <f t="shared" si="244"/>
        <v>0</v>
      </c>
      <c r="DD669" t="s">
        <v>3</v>
      </c>
      <c r="DE669" t="s">
        <v>3</v>
      </c>
      <c r="DF669">
        <f t="shared" si="238"/>
        <v>0</v>
      </c>
      <c r="DG669">
        <f t="shared" si="248"/>
        <v>0</v>
      </c>
      <c r="DH669">
        <f t="shared" si="245"/>
        <v>0</v>
      </c>
      <c r="DI669">
        <f t="shared" si="246"/>
        <v>2844.51</v>
      </c>
      <c r="DJ669">
        <f t="shared" si="247"/>
        <v>2844.51</v>
      </c>
      <c r="DK669">
        <v>1</v>
      </c>
      <c r="DL669" t="s">
        <v>3</v>
      </c>
      <c r="DM669">
        <v>0</v>
      </c>
      <c r="DN669" t="s">
        <v>3</v>
      </c>
      <c r="DO669">
        <v>0</v>
      </c>
    </row>
    <row r="670" spans="1:119" x14ac:dyDescent="0.2">
      <c r="A670">
        <f>ROW(Source!A563)</f>
        <v>563</v>
      </c>
      <c r="B670">
        <v>85057682</v>
      </c>
      <c r="C670">
        <v>85061832</v>
      </c>
      <c r="D670">
        <v>77306539</v>
      </c>
      <c r="E670">
        <v>114</v>
      </c>
      <c r="F670">
        <v>1</v>
      </c>
      <c r="G670">
        <v>1</v>
      </c>
      <c r="H670">
        <v>1</v>
      </c>
      <c r="I670" t="s">
        <v>818</v>
      </c>
      <c r="J670" t="s">
        <v>3</v>
      </c>
      <c r="K670" t="s">
        <v>819</v>
      </c>
      <c r="L670">
        <v>1369</v>
      </c>
      <c r="N670">
        <v>1013</v>
      </c>
      <c r="O670" t="s">
        <v>700</v>
      </c>
      <c r="P670" t="s">
        <v>700</v>
      </c>
      <c r="Q670">
        <v>1</v>
      </c>
      <c r="W670">
        <v>0</v>
      </c>
      <c r="X670">
        <v>126826561</v>
      </c>
      <c r="Y670">
        <f t="shared" si="239"/>
        <v>5.2439999999999998</v>
      </c>
      <c r="AA670">
        <v>0</v>
      </c>
      <c r="AB670">
        <v>0</v>
      </c>
      <c r="AC670">
        <v>0</v>
      </c>
      <c r="AD670">
        <v>1066.23</v>
      </c>
      <c r="AE670">
        <v>0</v>
      </c>
      <c r="AF670">
        <v>0</v>
      </c>
      <c r="AG670">
        <v>0</v>
      </c>
      <c r="AH670">
        <v>1066.23</v>
      </c>
      <c r="AI670">
        <v>1</v>
      </c>
      <c r="AJ670">
        <v>1</v>
      </c>
      <c r="AK670">
        <v>1</v>
      </c>
      <c r="AL670">
        <v>1</v>
      </c>
      <c r="AM670">
        <v>-2</v>
      </c>
      <c r="AN670">
        <v>0</v>
      </c>
      <c r="AO670">
        <v>0</v>
      </c>
      <c r="AP670">
        <v>1</v>
      </c>
      <c r="AQ670">
        <v>1</v>
      </c>
      <c r="AR670">
        <v>0</v>
      </c>
      <c r="AS670" t="s">
        <v>3</v>
      </c>
      <c r="AT670">
        <v>4.37</v>
      </c>
      <c r="AU670" t="s">
        <v>463</v>
      </c>
      <c r="AV670">
        <v>1</v>
      </c>
      <c r="AW670">
        <v>2</v>
      </c>
      <c r="AX670">
        <v>85061836</v>
      </c>
      <c r="AY670">
        <v>2</v>
      </c>
      <c r="AZ670">
        <v>131072</v>
      </c>
      <c r="BA670">
        <v>670</v>
      </c>
      <c r="BB670">
        <v>1</v>
      </c>
      <c r="BC670">
        <v>0</v>
      </c>
      <c r="BD670">
        <v>0</v>
      </c>
      <c r="BE670">
        <v>0</v>
      </c>
      <c r="BF670">
        <v>0</v>
      </c>
      <c r="BG670">
        <v>0</v>
      </c>
      <c r="BH670">
        <v>0</v>
      </c>
      <c r="BI670">
        <v>0</v>
      </c>
      <c r="BJ670">
        <v>0</v>
      </c>
      <c r="BK670">
        <v>0</v>
      </c>
      <c r="BL670">
        <v>0</v>
      </c>
      <c r="BM670">
        <v>4659.4251000000004</v>
      </c>
      <c r="BN670">
        <v>4.37</v>
      </c>
      <c r="BO670">
        <v>0</v>
      </c>
      <c r="BP670">
        <v>1</v>
      </c>
      <c r="BQ670">
        <v>0</v>
      </c>
      <c r="BR670">
        <v>0</v>
      </c>
      <c r="BS670">
        <v>0</v>
      </c>
      <c r="BT670">
        <v>5591.3101200000001</v>
      </c>
      <c r="BU670">
        <v>5.2439999999999998</v>
      </c>
      <c r="BV670">
        <v>0</v>
      </c>
      <c r="BW670">
        <v>1</v>
      </c>
      <c r="CU670">
        <f>ROUND(AT670*Source!I563*AH670*AL670,2)</f>
        <v>4659.43</v>
      </c>
      <c r="CV670">
        <f>ROUND(Y670*Source!I563,7)</f>
        <v>5.2439999999999998</v>
      </c>
      <c r="CW670">
        <v>0</v>
      </c>
      <c r="CX670">
        <f>ROUND(Y670*Source!I563,7)</f>
        <v>5.2439999999999998</v>
      </c>
      <c r="CY670">
        <f t="shared" si="240"/>
        <v>1066.23</v>
      </c>
      <c r="CZ670">
        <f t="shared" si="241"/>
        <v>1066.23</v>
      </c>
      <c r="DA670">
        <f t="shared" si="242"/>
        <v>1</v>
      </c>
      <c r="DB670">
        <f t="shared" si="243"/>
        <v>5591.32</v>
      </c>
      <c r="DC670">
        <f t="shared" si="244"/>
        <v>0</v>
      </c>
      <c r="DD670" t="s">
        <v>3</v>
      </c>
      <c r="DE670" t="s">
        <v>3</v>
      </c>
      <c r="DF670">
        <f t="shared" si="238"/>
        <v>0</v>
      </c>
      <c r="DG670">
        <f t="shared" si="248"/>
        <v>0</v>
      </c>
      <c r="DH670">
        <f t="shared" si="245"/>
        <v>0</v>
      </c>
      <c r="DI670">
        <f t="shared" si="246"/>
        <v>5591.31</v>
      </c>
      <c r="DJ670">
        <f t="shared" si="247"/>
        <v>5591.31</v>
      </c>
      <c r="DK670">
        <v>1</v>
      </c>
      <c r="DL670" t="s">
        <v>3</v>
      </c>
      <c r="DM670">
        <v>0</v>
      </c>
      <c r="DN670" t="s">
        <v>3</v>
      </c>
      <c r="DO670">
        <v>0</v>
      </c>
    </row>
    <row r="671" spans="1:119" x14ac:dyDescent="0.2">
      <c r="A671">
        <f>ROW(Source!A564)</f>
        <v>564</v>
      </c>
      <c r="B671">
        <v>85057623</v>
      </c>
      <c r="C671">
        <v>85061832</v>
      </c>
      <c r="D671">
        <v>77306511</v>
      </c>
      <c r="E671">
        <v>114</v>
      </c>
      <c r="F671">
        <v>1</v>
      </c>
      <c r="G671">
        <v>1</v>
      </c>
      <c r="H671">
        <v>1</v>
      </c>
      <c r="I671" t="s">
        <v>703</v>
      </c>
      <c r="J671" t="s">
        <v>3</v>
      </c>
      <c r="K671" t="s">
        <v>704</v>
      </c>
      <c r="L671">
        <v>1369</v>
      </c>
      <c r="N671">
        <v>1013</v>
      </c>
      <c r="O671" t="s">
        <v>700</v>
      </c>
      <c r="P671" t="s">
        <v>700</v>
      </c>
      <c r="Q671">
        <v>1</v>
      </c>
      <c r="W671">
        <v>0</v>
      </c>
      <c r="X671">
        <v>-512803540</v>
      </c>
      <c r="Y671">
        <f t="shared" si="239"/>
        <v>3.504</v>
      </c>
      <c r="AA671">
        <v>0</v>
      </c>
      <c r="AB671">
        <v>0</v>
      </c>
      <c r="AC671">
        <v>0</v>
      </c>
      <c r="AD671">
        <v>811.79</v>
      </c>
      <c r="AE671">
        <v>0</v>
      </c>
      <c r="AF671">
        <v>0</v>
      </c>
      <c r="AG671">
        <v>0</v>
      </c>
      <c r="AH671">
        <v>811.79</v>
      </c>
      <c r="AI671">
        <v>1</v>
      </c>
      <c r="AJ671">
        <v>1</v>
      </c>
      <c r="AK671">
        <v>1</v>
      </c>
      <c r="AL671">
        <v>1</v>
      </c>
      <c r="AM671">
        <v>-2</v>
      </c>
      <c r="AN671">
        <v>0</v>
      </c>
      <c r="AO671">
        <v>0</v>
      </c>
      <c r="AP671">
        <v>1</v>
      </c>
      <c r="AQ671">
        <v>1</v>
      </c>
      <c r="AR671">
        <v>0</v>
      </c>
      <c r="AS671" t="s">
        <v>3</v>
      </c>
      <c r="AT671">
        <v>2.92</v>
      </c>
      <c r="AU671" t="s">
        <v>463</v>
      </c>
      <c r="AV671">
        <v>1</v>
      </c>
      <c r="AW671">
        <v>2</v>
      </c>
      <c r="AX671">
        <v>85061835</v>
      </c>
      <c r="AY671">
        <v>2</v>
      </c>
      <c r="AZ671">
        <v>131072</v>
      </c>
      <c r="BA671">
        <v>671</v>
      </c>
      <c r="BB671">
        <v>1</v>
      </c>
      <c r="BC671">
        <v>0</v>
      </c>
      <c r="BD671">
        <v>0</v>
      </c>
      <c r="BE671">
        <v>0</v>
      </c>
      <c r="BF671">
        <v>0</v>
      </c>
      <c r="BG671">
        <v>0</v>
      </c>
      <c r="BH671">
        <v>0</v>
      </c>
      <c r="BI671">
        <v>0</v>
      </c>
      <c r="BJ671">
        <v>0</v>
      </c>
      <c r="BK671">
        <v>0</v>
      </c>
      <c r="BL671">
        <v>0</v>
      </c>
      <c r="BM671">
        <v>2370.4267999999997</v>
      </c>
      <c r="BN671">
        <v>2.92</v>
      </c>
      <c r="BO671">
        <v>0</v>
      </c>
      <c r="BP671">
        <v>1</v>
      </c>
      <c r="BQ671">
        <v>0</v>
      </c>
      <c r="BR671">
        <v>0</v>
      </c>
      <c r="BS671">
        <v>0</v>
      </c>
      <c r="BT671">
        <v>2844.5121599999998</v>
      </c>
      <c r="BU671">
        <v>3.504</v>
      </c>
      <c r="BV671">
        <v>0</v>
      </c>
      <c r="BW671">
        <v>1</v>
      </c>
      <c r="CU671">
        <f>ROUND(AT671*Source!I564*AH671*AL671,2)</f>
        <v>2370.4299999999998</v>
      </c>
      <c r="CV671">
        <f>ROUND(Y671*Source!I564,7)</f>
        <v>3.504</v>
      </c>
      <c r="CW671">
        <v>0</v>
      </c>
      <c r="CX671">
        <f>ROUND(Y671*Source!I564,7)</f>
        <v>3.504</v>
      </c>
      <c r="CY671">
        <f t="shared" si="240"/>
        <v>811.79</v>
      </c>
      <c r="CZ671">
        <f t="shared" si="241"/>
        <v>811.79</v>
      </c>
      <c r="DA671">
        <f t="shared" si="242"/>
        <v>1</v>
      </c>
      <c r="DB671">
        <f t="shared" si="243"/>
        <v>2844.52</v>
      </c>
      <c r="DC671">
        <f t="shared" si="244"/>
        <v>0</v>
      </c>
      <c r="DD671" t="s">
        <v>3</v>
      </c>
      <c r="DE671" t="s">
        <v>3</v>
      </c>
      <c r="DF671">
        <f t="shared" si="238"/>
        <v>0</v>
      </c>
      <c r="DG671">
        <f t="shared" si="248"/>
        <v>0</v>
      </c>
      <c r="DH671">
        <f t="shared" si="245"/>
        <v>0</v>
      </c>
      <c r="DI671">
        <f t="shared" si="246"/>
        <v>2844.51</v>
      </c>
      <c r="DJ671">
        <f t="shared" si="247"/>
        <v>2844.51</v>
      </c>
      <c r="DK671">
        <v>1</v>
      </c>
      <c r="DL671" t="s">
        <v>3</v>
      </c>
      <c r="DM671">
        <v>0</v>
      </c>
      <c r="DN671" t="s">
        <v>3</v>
      </c>
      <c r="DO671">
        <v>0</v>
      </c>
    </row>
    <row r="672" spans="1:119" x14ac:dyDescent="0.2">
      <c r="A672">
        <f>ROW(Source!A564)</f>
        <v>564</v>
      </c>
      <c r="B672">
        <v>85057623</v>
      </c>
      <c r="C672">
        <v>85061832</v>
      </c>
      <c r="D672">
        <v>77306539</v>
      </c>
      <c r="E672">
        <v>114</v>
      </c>
      <c r="F672">
        <v>1</v>
      </c>
      <c r="G672">
        <v>1</v>
      </c>
      <c r="H672">
        <v>1</v>
      </c>
      <c r="I672" t="s">
        <v>818</v>
      </c>
      <c r="J672" t="s">
        <v>3</v>
      </c>
      <c r="K672" t="s">
        <v>819</v>
      </c>
      <c r="L672">
        <v>1369</v>
      </c>
      <c r="N672">
        <v>1013</v>
      </c>
      <c r="O672" t="s">
        <v>700</v>
      </c>
      <c r="P672" t="s">
        <v>700</v>
      </c>
      <c r="Q672">
        <v>1</v>
      </c>
      <c r="W672">
        <v>0</v>
      </c>
      <c r="X672">
        <v>126826561</v>
      </c>
      <c r="Y672">
        <f t="shared" si="239"/>
        <v>5.2439999999999998</v>
      </c>
      <c r="AA672">
        <v>0</v>
      </c>
      <c r="AB672">
        <v>0</v>
      </c>
      <c r="AC672">
        <v>0</v>
      </c>
      <c r="AD672">
        <v>1066.23</v>
      </c>
      <c r="AE672">
        <v>0</v>
      </c>
      <c r="AF672">
        <v>0</v>
      </c>
      <c r="AG672">
        <v>0</v>
      </c>
      <c r="AH672">
        <v>1066.23</v>
      </c>
      <c r="AI672">
        <v>1</v>
      </c>
      <c r="AJ672">
        <v>1</v>
      </c>
      <c r="AK672">
        <v>1</v>
      </c>
      <c r="AL672">
        <v>1</v>
      </c>
      <c r="AM672">
        <v>-2</v>
      </c>
      <c r="AN672">
        <v>0</v>
      </c>
      <c r="AO672">
        <v>0</v>
      </c>
      <c r="AP672">
        <v>1</v>
      </c>
      <c r="AQ672">
        <v>1</v>
      </c>
      <c r="AR672">
        <v>0</v>
      </c>
      <c r="AS672" t="s">
        <v>3</v>
      </c>
      <c r="AT672">
        <v>4.37</v>
      </c>
      <c r="AU672" t="s">
        <v>463</v>
      </c>
      <c r="AV672">
        <v>1</v>
      </c>
      <c r="AW672">
        <v>2</v>
      </c>
      <c r="AX672">
        <v>85061836</v>
      </c>
      <c r="AY672">
        <v>2</v>
      </c>
      <c r="AZ672">
        <v>131072</v>
      </c>
      <c r="BA672">
        <v>672</v>
      </c>
      <c r="BB672">
        <v>1</v>
      </c>
      <c r="BC672">
        <v>0</v>
      </c>
      <c r="BD672">
        <v>0</v>
      </c>
      <c r="BE672">
        <v>0</v>
      </c>
      <c r="BF672">
        <v>0</v>
      </c>
      <c r="BG672">
        <v>0</v>
      </c>
      <c r="BH672">
        <v>0</v>
      </c>
      <c r="BI672">
        <v>0</v>
      </c>
      <c r="BJ672">
        <v>0</v>
      </c>
      <c r="BK672">
        <v>0</v>
      </c>
      <c r="BL672">
        <v>0</v>
      </c>
      <c r="BM672">
        <v>4659.4251000000004</v>
      </c>
      <c r="BN672">
        <v>4.37</v>
      </c>
      <c r="BO672">
        <v>0</v>
      </c>
      <c r="BP672">
        <v>1</v>
      </c>
      <c r="BQ672">
        <v>0</v>
      </c>
      <c r="BR672">
        <v>0</v>
      </c>
      <c r="BS672">
        <v>0</v>
      </c>
      <c r="BT672">
        <v>5591.3101200000001</v>
      </c>
      <c r="BU672">
        <v>5.2439999999999998</v>
      </c>
      <c r="BV672">
        <v>0</v>
      </c>
      <c r="BW672">
        <v>1</v>
      </c>
      <c r="CU672">
        <f>ROUND(AT672*Source!I564*AH672*AL672,2)</f>
        <v>4659.43</v>
      </c>
      <c r="CV672">
        <f>ROUND(Y672*Source!I564,7)</f>
        <v>5.2439999999999998</v>
      </c>
      <c r="CW672">
        <v>0</v>
      </c>
      <c r="CX672">
        <f>ROUND(Y672*Source!I564,7)</f>
        <v>5.2439999999999998</v>
      </c>
      <c r="CY672">
        <f t="shared" si="240"/>
        <v>1066.23</v>
      </c>
      <c r="CZ672">
        <f t="shared" si="241"/>
        <v>1066.23</v>
      </c>
      <c r="DA672">
        <f t="shared" si="242"/>
        <v>1</v>
      </c>
      <c r="DB672">
        <f t="shared" si="243"/>
        <v>5591.32</v>
      </c>
      <c r="DC672">
        <f t="shared" si="244"/>
        <v>0</v>
      </c>
      <c r="DD672" t="s">
        <v>3</v>
      </c>
      <c r="DE672" t="s">
        <v>3</v>
      </c>
      <c r="DF672">
        <f t="shared" si="238"/>
        <v>0</v>
      </c>
      <c r="DG672">
        <f t="shared" si="248"/>
        <v>0</v>
      </c>
      <c r="DH672">
        <f t="shared" si="245"/>
        <v>0</v>
      </c>
      <c r="DI672">
        <f t="shared" si="246"/>
        <v>5591.31</v>
      </c>
      <c r="DJ672">
        <f t="shared" si="247"/>
        <v>5591.31</v>
      </c>
      <c r="DK672">
        <v>1</v>
      </c>
      <c r="DL672" t="s">
        <v>3</v>
      </c>
      <c r="DM672">
        <v>0</v>
      </c>
      <c r="DN672" t="s">
        <v>3</v>
      </c>
      <c r="DO672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R672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44" x14ac:dyDescent="0.2">
      <c r="A1">
        <f>ROW(Source!A28)</f>
        <v>28</v>
      </c>
      <c r="B1">
        <v>85060969</v>
      </c>
      <c r="C1">
        <v>85060965</v>
      </c>
      <c r="D1">
        <v>77306356</v>
      </c>
      <c r="E1">
        <v>114</v>
      </c>
      <c r="F1">
        <v>1</v>
      </c>
      <c r="G1">
        <v>1</v>
      </c>
      <c r="H1">
        <v>1</v>
      </c>
      <c r="I1" t="s">
        <v>591</v>
      </c>
      <c r="J1" t="s">
        <v>3</v>
      </c>
      <c r="K1" t="s">
        <v>592</v>
      </c>
      <c r="L1">
        <v>1191</v>
      </c>
      <c r="N1">
        <v>1013</v>
      </c>
      <c r="O1" t="s">
        <v>593</v>
      </c>
      <c r="P1" t="s">
        <v>593</v>
      </c>
      <c r="Q1">
        <v>1</v>
      </c>
      <c r="X1">
        <v>7.41</v>
      </c>
      <c r="Y1">
        <v>0</v>
      </c>
      <c r="Z1">
        <v>0</v>
      </c>
      <c r="AA1">
        <v>0</v>
      </c>
      <c r="AB1">
        <v>0</v>
      </c>
      <c r="AC1">
        <v>0</v>
      </c>
      <c r="AD1">
        <v>1</v>
      </c>
      <c r="AE1">
        <v>1</v>
      </c>
      <c r="AF1" t="s">
        <v>3</v>
      </c>
      <c r="AG1">
        <v>7.41</v>
      </c>
      <c r="AH1">
        <v>2</v>
      </c>
      <c r="AI1">
        <v>85060966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ROW(Source!A28)</f>
        <v>28</v>
      </c>
      <c r="B2">
        <v>85060970</v>
      </c>
      <c r="C2">
        <v>85060965</v>
      </c>
      <c r="D2">
        <v>77380687</v>
      </c>
      <c r="E2">
        <v>1</v>
      </c>
      <c r="F2">
        <v>1</v>
      </c>
      <c r="G2">
        <v>1</v>
      </c>
      <c r="H2">
        <v>3</v>
      </c>
      <c r="I2" t="s">
        <v>594</v>
      </c>
      <c r="J2" t="s">
        <v>595</v>
      </c>
      <c r="K2" t="s">
        <v>596</v>
      </c>
      <c r="L2">
        <v>1346</v>
      </c>
      <c r="N2">
        <v>1009</v>
      </c>
      <c r="O2" t="s">
        <v>86</v>
      </c>
      <c r="P2" t="s">
        <v>86</v>
      </c>
      <c r="Q2">
        <v>1</v>
      </c>
      <c r="X2">
        <v>0.2</v>
      </c>
      <c r="Y2">
        <v>214.47</v>
      </c>
      <c r="Z2">
        <v>0</v>
      </c>
      <c r="AA2">
        <v>0</v>
      </c>
      <c r="AB2">
        <v>0</v>
      </c>
      <c r="AC2">
        <v>0</v>
      </c>
      <c r="AD2">
        <v>1</v>
      </c>
      <c r="AE2">
        <v>0</v>
      </c>
      <c r="AF2" t="s">
        <v>3</v>
      </c>
      <c r="AG2">
        <v>0.2</v>
      </c>
      <c r="AH2">
        <v>2</v>
      </c>
      <c r="AI2">
        <v>85060967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ROW(Source!A28)</f>
        <v>28</v>
      </c>
      <c r="B3">
        <v>85060971</v>
      </c>
      <c r="C3">
        <v>85060965</v>
      </c>
      <c r="D3">
        <v>77389427</v>
      </c>
      <c r="E3">
        <v>1</v>
      </c>
      <c r="F3">
        <v>1</v>
      </c>
      <c r="G3">
        <v>1</v>
      </c>
      <c r="H3">
        <v>3</v>
      </c>
      <c r="I3" t="s">
        <v>597</v>
      </c>
      <c r="J3" t="s">
        <v>598</v>
      </c>
      <c r="K3" t="s">
        <v>599</v>
      </c>
      <c r="L3">
        <v>1339</v>
      </c>
      <c r="N3">
        <v>1007</v>
      </c>
      <c r="O3" t="s">
        <v>600</v>
      </c>
      <c r="P3" t="s">
        <v>600</v>
      </c>
      <c r="Q3">
        <v>1</v>
      </c>
      <c r="X3">
        <v>1E-3</v>
      </c>
      <c r="Y3">
        <v>7555</v>
      </c>
      <c r="Z3">
        <v>0</v>
      </c>
      <c r="AA3">
        <v>0</v>
      </c>
      <c r="AB3">
        <v>0</v>
      </c>
      <c r="AC3">
        <v>0</v>
      </c>
      <c r="AD3">
        <v>1</v>
      </c>
      <c r="AE3">
        <v>0</v>
      </c>
      <c r="AF3" t="s">
        <v>3</v>
      </c>
      <c r="AG3">
        <v>1E-3</v>
      </c>
      <c r="AH3">
        <v>2</v>
      </c>
      <c r="AI3">
        <v>85060968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ROW(Source!A29)</f>
        <v>29</v>
      </c>
      <c r="B4">
        <v>85060969</v>
      </c>
      <c r="C4">
        <v>85060965</v>
      </c>
      <c r="D4">
        <v>77306356</v>
      </c>
      <c r="E4">
        <v>114</v>
      </c>
      <c r="F4">
        <v>1</v>
      </c>
      <c r="G4">
        <v>1</v>
      </c>
      <c r="H4">
        <v>1</v>
      </c>
      <c r="I4" t="s">
        <v>591</v>
      </c>
      <c r="J4" t="s">
        <v>3</v>
      </c>
      <c r="K4" t="s">
        <v>592</v>
      </c>
      <c r="L4">
        <v>1191</v>
      </c>
      <c r="N4">
        <v>1013</v>
      </c>
      <c r="O4" t="s">
        <v>593</v>
      </c>
      <c r="P4" t="s">
        <v>593</v>
      </c>
      <c r="Q4">
        <v>1</v>
      </c>
      <c r="X4">
        <v>7.41</v>
      </c>
      <c r="Y4">
        <v>0</v>
      </c>
      <c r="Z4">
        <v>0</v>
      </c>
      <c r="AA4">
        <v>0</v>
      </c>
      <c r="AB4">
        <v>0</v>
      </c>
      <c r="AC4">
        <v>0</v>
      </c>
      <c r="AD4">
        <v>1</v>
      </c>
      <c r="AE4">
        <v>1</v>
      </c>
      <c r="AF4" t="s">
        <v>3</v>
      </c>
      <c r="AG4">
        <v>7.41</v>
      </c>
      <c r="AH4">
        <v>2</v>
      </c>
      <c r="AI4">
        <v>85060966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ROW(Source!A29)</f>
        <v>29</v>
      </c>
      <c r="B5">
        <v>85060970</v>
      </c>
      <c r="C5">
        <v>85060965</v>
      </c>
      <c r="D5">
        <v>77380687</v>
      </c>
      <c r="E5">
        <v>1</v>
      </c>
      <c r="F5">
        <v>1</v>
      </c>
      <c r="G5">
        <v>1</v>
      </c>
      <c r="H5">
        <v>3</v>
      </c>
      <c r="I5" t="s">
        <v>594</v>
      </c>
      <c r="J5" t="s">
        <v>595</v>
      </c>
      <c r="K5" t="s">
        <v>596</v>
      </c>
      <c r="L5">
        <v>1346</v>
      </c>
      <c r="N5">
        <v>1009</v>
      </c>
      <c r="O5" t="s">
        <v>86</v>
      </c>
      <c r="P5" t="s">
        <v>86</v>
      </c>
      <c r="Q5">
        <v>1</v>
      </c>
      <c r="X5">
        <v>0.2</v>
      </c>
      <c r="Y5">
        <v>214.47</v>
      </c>
      <c r="Z5">
        <v>0</v>
      </c>
      <c r="AA5">
        <v>0</v>
      </c>
      <c r="AB5">
        <v>0</v>
      </c>
      <c r="AC5">
        <v>0</v>
      </c>
      <c r="AD5">
        <v>1</v>
      </c>
      <c r="AE5">
        <v>0</v>
      </c>
      <c r="AF5" t="s">
        <v>3</v>
      </c>
      <c r="AG5">
        <v>0.2</v>
      </c>
      <c r="AH5">
        <v>2</v>
      </c>
      <c r="AI5">
        <v>85060967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ROW(Source!A29)</f>
        <v>29</v>
      </c>
      <c r="B6">
        <v>85060971</v>
      </c>
      <c r="C6">
        <v>85060965</v>
      </c>
      <c r="D6">
        <v>77389427</v>
      </c>
      <c r="E6">
        <v>1</v>
      </c>
      <c r="F6">
        <v>1</v>
      </c>
      <c r="G6">
        <v>1</v>
      </c>
      <c r="H6">
        <v>3</v>
      </c>
      <c r="I6" t="s">
        <v>597</v>
      </c>
      <c r="J6" t="s">
        <v>598</v>
      </c>
      <c r="K6" t="s">
        <v>599</v>
      </c>
      <c r="L6">
        <v>1339</v>
      </c>
      <c r="N6">
        <v>1007</v>
      </c>
      <c r="O6" t="s">
        <v>600</v>
      </c>
      <c r="P6" t="s">
        <v>600</v>
      </c>
      <c r="Q6">
        <v>1</v>
      </c>
      <c r="X6">
        <v>1E-3</v>
      </c>
      <c r="Y6">
        <v>7555</v>
      </c>
      <c r="Z6">
        <v>0</v>
      </c>
      <c r="AA6">
        <v>0</v>
      </c>
      <c r="AB6">
        <v>0</v>
      </c>
      <c r="AC6">
        <v>0</v>
      </c>
      <c r="AD6">
        <v>1</v>
      </c>
      <c r="AE6">
        <v>0</v>
      </c>
      <c r="AF6" t="s">
        <v>3</v>
      </c>
      <c r="AG6">
        <v>1E-3</v>
      </c>
      <c r="AH6">
        <v>2</v>
      </c>
      <c r="AI6">
        <v>85060968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ROW(Source!A31)</f>
        <v>31</v>
      </c>
      <c r="B7">
        <v>85060977</v>
      </c>
      <c r="C7">
        <v>85060973</v>
      </c>
      <c r="D7">
        <v>77306545</v>
      </c>
      <c r="E7">
        <v>114</v>
      </c>
      <c r="F7">
        <v>1</v>
      </c>
      <c r="G7">
        <v>1</v>
      </c>
      <c r="H7">
        <v>1</v>
      </c>
      <c r="I7" t="s">
        <v>601</v>
      </c>
      <c r="J7" t="s">
        <v>3</v>
      </c>
      <c r="K7" t="s">
        <v>602</v>
      </c>
      <c r="L7">
        <v>1191</v>
      </c>
      <c r="N7">
        <v>1013</v>
      </c>
      <c r="O7" t="s">
        <v>593</v>
      </c>
      <c r="P7" t="s">
        <v>593</v>
      </c>
      <c r="Q7">
        <v>1</v>
      </c>
      <c r="X7">
        <v>0.99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>
        <v>2</v>
      </c>
      <c r="AF7" t="s">
        <v>3</v>
      </c>
      <c r="AG7">
        <v>0.99</v>
      </c>
      <c r="AH7">
        <v>2</v>
      </c>
      <c r="AI7">
        <v>85060974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ROW(Source!A31)</f>
        <v>31</v>
      </c>
      <c r="B8">
        <v>85060978</v>
      </c>
      <c r="C8">
        <v>85060973</v>
      </c>
      <c r="D8">
        <v>77430562</v>
      </c>
      <c r="E8">
        <v>1</v>
      </c>
      <c r="F8">
        <v>1</v>
      </c>
      <c r="G8">
        <v>1</v>
      </c>
      <c r="H8">
        <v>2</v>
      </c>
      <c r="I8" t="s">
        <v>603</v>
      </c>
      <c r="J8" t="s">
        <v>604</v>
      </c>
      <c r="K8" t="s">
        <v>605</v>
      </c>
      <c r="L8">
        <v>1368</v>
      </c>
      <c r="N8">
        <v>1011</v>
      </c>
      <c r="O8" t="s">
        <v>606</v>
      </c>
      <c r="P8" t="s">
        <v>606</v>
      </c>
      <c r="Q8">
        <v>1</v>
      </c>
      <c r="X8">
        <v>0.61</v>
      </c>
      <c r="Y8">
        <v>0</v>
      </c>
      <c r="Z8">
        <v>887.54</v>
      </c>
      <c r="AA8">
        <v>675.65</v>
      </c>
      <c r="AB8">
        <v>0</v>
      </c>
      <c r="AC8">
        <v>0</v>
      </c>
      <c r="AD8">
        <v>1</v>
      </c>
      <c r="AE8">
        <v>0</v>
      </c>
      <c r="AF8" t="s">
        <v>3</v>
      </c>
      <c r="AG8">
        <v>0.61</v>
      </c>
      <c r="AH8">
        <v>2</v>
      </c>
      <c r="AI8">
        <v>85060975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ROW(Source!A31)</f>
        <v>31</v>
      </c>
      <c r="B9">
        <v>85060979</v>
      </c>
      <c r="C9">
        <v>85060973</v>
      </c>
      <c r="D9">
        <v>77430573</v>
      </c>
      <c r="E9">
        <v>1</v>
      </c>
      <c r="F9">
        <v>1</v>
      </c>
      <c r="G9">
        <v>1</v>
      </c>
      <c r="H9">
        <v>2</v>
      </c>
      <c r="I9" t="s">
        <v>608</v>
      </c>
      <c r="J9" t="s">
        <v>609</v>
      </c>
      <c r="K9" t="s">
        <v>610</v>
      </c>
      <c r="L9">
        <v>1368</v>
      </c>
      <c r="N9">
        <v>1011</v>
      </c>
      <c r="O9" t="s">
        <v>606</v>
      </c>
      <c r="P9" t="s">
        <v>606</v>
      </c>
      <c r="Q9">
        <v>1</v>
      </c>
      <c r="X9">
        <v>0.38</v>
      </c>
      <c r="Y9">
        <v>0</v>
      </c>
      <c r="Z9">
        <v>1933</v>
      </c>
      <c r="AA9">
        <v>675.65</v>
      </c>
      <c r="AB9">
        <v>0</v>
      </c>
      <c r="AC9">
        <v>0</v>
      </c>
      <c r="AD9">
        <v>1</v>
      </c>
      <c r="AE9">
        <v>0</v>
      </c>
      <c r="AF9" t="s">
        <v>3</v>
      </c>
      <c r="AG9">
        <v>0.38</v>
      </c>
      <c r="AH9">
        <v>2</v>
      </c>
      <c r="AI9">
        <v>85060976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ROW(Source!A32)</f>
        <v>32</v>
      </c>
      <c r="B10">
        <v>85060977</v>
      </c>
      <c r="C10">
        <v>85060973</v>
      </c>
      <c r="D10">
        <v>77306545</v>
      </c>
      <c r="E10">
        <v>114</v>
      </c>
      <c r="F10">
        <v>1</v>
      </c>
      <c r="G10">
        <v>1</v>
      </c>
      <c r="H10">
        <v>1</v>
      </c>
      <c r="I10" t="s">
        <v>601</v>
      </c>
      <c r="J10" t="s">
        <v>3</v>
      </c>
      <c r="K10" t="s">
        <v>602</v>
      </c>
      <c r="L10">
        <v>1191</v>
      </c>
      <c r="N10">
        <v>1013</v>
      </c>
      <c r="O10" t="s">
        <v>593</v>
      </c>
      <c r="P10" t="s">
        <v>593</v>
      </c>
      <c r="Q10">
        <v>1</v>
      </c>
      <c r="X10">
        <v>0.99</v>
      </c>
      <c r="Y10">
        <v>0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2</v>
      </c>
      <c r="AF10" t="s">
        <v>3</v>
      </c>
      <c r="AG10">
        <v>0.99</v>
      </c>
      <c r="AH10">
        <v>2</v>
      </c>
      <c r="AI10">
        <v>85060974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ROW(Source!A32)</f>
        <v>32</v>
      </c>
      <c r="B11">
        <v>85060978</v>
      </c>
      <c r="C11">
        <v>85060973</v>
      </c>
      <c r="D11">
        <v>77430562</v>
      </c>
      <c r="E11">
        <v>1</v>
      </c>
      <c r="F11">
        <v>1</v>
      </c>
      <c r="G11">
        <v>1</v>
      </c>
      <c r="H11">
        <v>2</v>
      </c>
      <c r="I11" t="s">
        <v>603</v>
      </c>
      <c r="J11" t="s">
        <v>604</v>
      </c>
      <c r="K11" t="s">
        <v>605</v>
      </c>
      <c r="L11">
        <v>1368</v>
      </c>
      <c r="N11">
        <v>1011</v>
      </c>
      <c r="O11" t="s">
        <v>606</v>
      </c>
      <c r="P11" t="s">
        <v>606</v>
      </c>
      <c r="Q11">
        <v>1</v>
      </c>
      <c r="X11">
        <v>0.61</v>
      </c>
      <c r="Y11">
        <v>0</v>
      </c>
      <c r="Z11">
        <v>887.54</v>
      </c>
      <c r="AA11">
        <v>675.65</v>
      </c>
      <c r="AB11">
        <v>0</v>
      </c>
      <c r="AC11">
        <v>0</v>
      </c>
      <c r="AD11">
        <v>1</v>
      </c>
      <c r="AE11">
        <v>0</v>
      </c>
      <c r="AF11" t="s">
        <v>3</v>
      </c>
      <c r="AG11">
        <v>0.61</v>
      </c>
      <c r="AH11">
        <v>2</v>
      </c>
      <c r="AI11">
        <v>85060975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ROW(Source!A32)</f>
        <v>32</v>
      </c>
      <c r="B12">
        <v>85060979</v>
      </c>
      <c r="C12">
        <v>85060973</v>
      </c>
      <c r="D12">
        <v>77430573</v>
      </c>
      <c r="E12">
        <v>1</v>
      </c>
      <c r="F12">
        <v>1</v>
      </c>
      <c r="G12">
        <v>1</v>
      </c>
      <c r="H12">
        <v>2</v>
      </c>
      <c r="I12" t="s">
        <v>608</v>
      </c>
      <c r="J12" t="s">
        <v>609</v>
      </c>
      <c r="K12" t="s">
        <v>610</v>
      </c>
      <c r="L12">
        <v>1368</v>
      </c>
      <c r="N12">
        <v>1011</v>
      </c>
      <c r="O12" t="s">
        <v>606</v>
      </c>
      <c r="P12" t="s">
        <v>606</v>
      </c>
      <c r="Q12">
        <v>1</v>
      </c>
      <c r="X12">
        <v>0.38</v>
      </c>
      <c r="Y12">
        <v>0</v>
      </c>
      <c r="Z12">
        <v>1933</v>
      </c>
      <c r="AA12">
        <v>675.65</v>
      </c>
      <c r="AB12">
        <v>0</v>
      </c>
      <c r="AC12">
        <v>0</v>
      </c>
      <c r="AD12">
        <v>1</v>
      </c>
      <c r="AE12">
        <v>0</v>
      </c>
      <c r="AF12" t="s">
        <v>3</v>
      </c>
      <c r="AG12">
        <v>0.38</v>
      </c>
      <c r="AH12">
        <v>2</v>
      </c>
      <c r="AI12">
        <v>85060976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ROW(Source!A34)</f>
        <v>34</v>
      </c>
      <c r="B13">
        <v>85060985</v>
      </c>
      <c r="C13">
        <v>85060981</v>
      </c>
      <c r="D13">
        <v>77306386</v>
      </c>
      <c r="E13">
        <v>114</v>
      </c>
      <c r="F13">
        <v>1</v>
      </c>
      <c r="G13">
        <v>1</v>
      </c>
      <c r="H13">
        <v>1</v>
      </c>
      <c r="I13" t="s">
        <v>611</v>
      </c>
      <c r="J13" t="s">
        <v>3</v>
      </c>
      <c r="K13" t="s">
        <v>612</v>
      </c>
      <c r="L13">
        <v>1191</v>
      </c>
      <c r="N13">
        <v>1013</v>
      </c>
      <c r="O13" t="s">
        <v>593</v>
      </c>
      <c r="P13" t="s">
        <v>593</v>
      </c>
      <c r="Q13">
        <v>1</v>
      </c>
      <c r="X13">
        <v>0.68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1</v>
      </c>
      <c r="AF13" t="s">
        <v>3</v>
      </c>
      <c r="AG13">
        <v>0.68</v>
      </c>
      <c r="AH13">
        <v>2</v>
      </c>
      <c r="AI13">
        <v>85060982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ROW(Source!A34)</f>
        <v>34</v>
      </c>
      <c r="B14">
        <v>85060986</v>
      </c>
      <c r="C14">
        <v>85060981</v>
      </c>
      <c r="D14">
        <v>77306545</v>
      </c>
      <c r="E14">
        <v>114</v>
      </c>
      <c r="F14">
        <v>1</v>
      </c>
      <c r="G14">
        <v>1</v>
      </c>
      <c r="H14">
        <v>1</v>
      </c>
      <c r="I14" t="s">
        <v>601</v>
      </c>
      <c r="J14" t="s">
        <v>3</v>
      </c>
      <c r="K14" t="s">
        <v>602</v>
      </c>
      <c r="L14">
        <v>1191</v>
      </c>
      <c r="N14">
        <v>1013</v>
      </c>
      <c r="O14" t="s">
        <v>593</v>
      </c>
      <c r="P14" t="s">
        <v>593</v>
      </c>
      <c r="Q14">
        <v>1</v>
      </c>
      <c r="X14">
        <v>0.33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2</v>
      </c>
      <c r="AF14" t="s">
        <v>3</v>
      </c>
      <c r="AG14">
        <v>0.33</v>
      </c>
      <c r="AH14">
        <v>2</v>
      </c>
      <c r="AI14">
        <v>85060983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ROW(Source!A34)</f>
        <v>34</v>
      </c>
      <c r="B15">
        <v>85060987</v>
      </c>
      <c r="C15">
        <v>85060981</v>
      </c>
      <c r="D15">
        <v>77431162</v>
      </c>
      <c r="E15">
        <v>1</v>
      </c>
      <c r="F15">
        <v>1</v>
      </c>
      <c r="G15">
        <v>1</v>
      </c>
      <c r="H15">
        <v>2</v>
      </c>
      <c r="I15" t="s">
        <v>613</v>
      </c>
      <c r="J15" t="s">
        <v>614</v>
      </c>
      <c r="K15" t="s">
        <v>615</v>
      </c>
      <c r="L15">
        <v>1368</v>
      </c>
      <c r="N15">
        <v>1011</v>
      </c>
      <c r="O15" t="s">
        <v>606</v>
      </c>
      <c r="P15" t="s">
        <v>606</v>
      </c>
      <c r="Q15">
        <v>1</v>
      </c>
      <c r="X15">
        <v>0.33</v>
      </c>
      <c r="Y15">
        <v>0</v>
      </c>
      <c r="Z15">
        <v>930.99</v>
      </c>
      <c r="AA15">
        <v>932.95</v>
      </c>
      <c r="AB15">
        <v>0</v>
      </c>
      <c r="AC15">
        <v>0</v>
      </c>
      <c r="AD15">
        <v>1</v>
      </c>
      <c r="AE15">
        <v>0</v>
      </c>
      <c r="AF15" t="s">
        <v>3</v>
      </c>
      <c r="AG15">
        <v>0.33</v>
      </c>
      <c r="AH15">
        <v>2</v>
      </c>
      <c r="AI15">
        <v>85060984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ROW(Source!A35)</f>
        <v>35</v>
      </c>
      <c r="B16">
        <v>85060985</v>
      </c>
      <c r="C16">
        <v>85060981</v>
      </c>
      <c r="D16">
        <v>77306386</v>
      </c>
      <c r="E16">
        <v>114</v>
      </c>
      <c r="F16">
        <v>1</v>
      </c>
      <c r="G16">
        <v>1</v>
      </c>
      <c r="H16">
        <v>1</v>
      </c>
      <c r="I16" t="s">
        <v>611</v>
      </c>
      <c r="J16" t="s">
        <v>3</v>
      </c>
      <c r="K16" t="s">
        <v>612</v>
      </c>
      <c r="L16">
        <v>1191</v>
      </c>
      <c r="N16">
        <v>1013</v>
      </c>
      <c r="O16" t="s">
        <v>593</v>
      </c>
      <c r="P16" t="s">
        <v>593</v>
      </c>
      <c r="Q16">
        <v>1</v>
      </c>
      <c r="X16">
        <v>0.68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1</v>
      </c>
      <c r="AF16" t="s">
        <v>3</v>
      </c>
      <c r="AG16">
        <v>0.68</v>
      </c>
      <c r="AH16">
        <v>2</v>
      </c>
      <c r="AI16">
        <v>85060982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">
      <c r="A17">
        <f>ROW(Source!A35)</f>
        <v>35</v>
      </c>
      <c r="B17">
        <v>85060986</v>
      </c>
      <c r="C17">
        <v>85060981</v>
      </c>
      <c r="D17">
        <v>77306545</v>
      </c>
      <c r="E17">
        <v>114</v>
      </c>
      <c r="F17">
        <v>1</v>
      </c>
      <c r="G17">
        <v>1</v>
      </c>
      <c r="H17">
        <v>1</v>
      </c>
      <c r="I17" t="s">
        <v>601</v>
      </c>
      <c r="J17" t="s">
        <v>3</v>
      </c>
      <c r="K17" t="s">
        <v>602</v>
      </c>
      <c r="L17">
        <v>1191</v>
      </c>
      <c r="N17">
        <v>1013</v>
      </c>
      <c r="O17" t="s">
        <v>593</v>
      </c>
      <c r="P17" t="s">
        <v>593</v>
      </c>
      <c r="Q17">
        <v>1</v>
      </c>
      <c r="X17">
        <v>0.33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>
        <v>2</v>
      </c>
      <c r="AF17" t="s">
        <v>3</v>
      </c>
      <c r="AG17">
        <v>0.33</v>
      </c>
      <c r="AH17">
        <v>2</v>
      </c>
      <c r="AI17">
        <v>85060983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ROW(Source!A35)</f>
        <v>35</v>
      </c>
      <c r="B18">
        <v>85060987</v>
      </c>
      <c r="C18">
        <v>85060981</v>
      </c>
      <c r="D18">
        <v>77431162</v>
      </c>
      <c r="E18">
        <v>1</v>
      </c>
      <c r="F18">
        <v>1</v>
      </c>
      <c r="G18">
        <v>1</v>
      </c>
      <c r="H18">
        <v>2</v>
      </c>
      <c r="I18" t="s">
        <v>613</v>
      </c>
      <c r="J18" t="s">
        <v>614</v>
      </c>
      <c r="K18" t="s">
        <v>615</v>
      </c>
      <c r="L18">
        <v>1368</v>
      </c>
      <c r="N18">
        <v>1011</v>
      </c>
      <c r="O18" t="s">
        <v>606</v>
      </c>
      <c r="P18" t="s">
        <v>606</v>
      </c>
      <c r="Q18">
        <v>1</v>
      </c>
      <c r="X18">
        <v>0.33</v>
      </c>
      <c r="Y18">
        <v>0</v>
      </c>
      <c r="Z18">
        <v>930.99</v>
      </c>
      <c r="AA18">
        <v>932.95</v>
      </c>
      <c r="AB18">
        <v>0</v>
      </c>
      <c r="AC18">
        <v>0</v>
      </c>
      <c r="AD18">
        <v>1</v>
      </c>
      <c r="AE18">
        <v>0</v>
      </c>
      <c r="AF18" t="s">
        <v>3</v>
      </c>
      <c r="AG18">
        <v>0.33</v>
      </c>
      <c r="AH18">
        <v>2</v>
      </c>
      <c r="AI18">
        <v>85060984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ROW(Source!A37)</f>
        <v>37</v>
      </c>
      <c r="B19">
        <v>85060991</v>
      </c>
      <c r="C19">
        <v>85060989</v>
      </c>
      <c r="D19">
        <v>77306346</v>
      </c>
      <c r="E19">
        <v>114</v>
      </c>
      <c r="F19">
        <v>1</v>
      </c>
      <c r="G19">
        <v>1</v>
      </c>
      <c r="H19">
        <v>1</v>
      </c>
      <c r="I19" t="s">
        <v>617</v>
      </c>
      <c r="J19" t="s">
        <v>3</v>
      </c>
      <c r="K19" t="s">
        <v>618</v>
      </c>
      <c r="L19">
        <v>1191</v>
      </c>
      <c r="N19">
        <v>1013</v>
      </c>
      <c r="O19" t="s">
        <v>593</v>
      </c>
      <c r="P19" t="s">
        <v>593</v>
      </c>
      <c r="Q19">
        <v>1</v>
      </c>
      <c r="X19">
        <v>0.98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>
        <v>1</v>
      </c>
      <c r="AF19" t="s">
        <v>3</v>
      </c>
      <c r="AG19">
        <v>0.98</v>
      </c>
      <c r="AH19">
        <v>2</v>
      </c>
      <c r="AI19">
        <v>85060990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ROW(Source!A38)</f>
        <v>38</v>
      </c>
      <c r="B20">
        <v>85060991</v>
      </c>
      <c r="C20">
        <v>85060989</v>
      </c>
      <c r="D20">
        <v>77306346</v>
      </c>
      <c r="E20">
        <v>114</v>
      </c>
      <c r="F20">
        <v>1</v>
      </c>
      <c r="G20">
        <v>1</v>
      </c>
      <c r="H20">
        <v>1</v>
      </c>
      <c r="I20" t="s">
        <v>617</v>
      </c>
      <c r="J20" t="s">
        <v>3</v>
      </c>
      <c r="K20" t="s">
        <v>618</v>
      </c>
      <c r="L20">
        <v>1191</v>
      </c>
      <c r="N20">
        <v>1013</v>
      </c>
      <c r="O20" t="s">
        <v>593</v>
      </c>
      <c r="P20" t="s">
        <v>593</v>
      </c>
      <c r="Q20">
        <v>1</v>
      </c>
      <c r="X20">
        <v>0.98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1</v>
      </c>
      <c r="AF20" t="s">
        <v>3</v>
      </c>
      <c r="AG20">
        <v>0.98</v>
      </c>
      <c r="AH20">
        <v>2</v>
      </c>
      <c r="AI20">
        <v>85060990</v>
      </c>
      <c r="AJ20">
        <v>20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ROW(Source!A40)</f>
        <v>40</v>
      </c>
      <c r="B21">
        <v>85060999</v>
      </c>
      <c r="C21">
        <v>85060993</v>
      </c>
      <c r="D21">
        <v>83777477</v>
      </c>
      <c r="E21">
        <v>117</v>
      </c>
      <c r="F21">
        <v>1</v>
      </c>
      <c r="G21">
        <v>1</v>
      </c>
      <c r="H21">
        <v>1</v>
      </c>
      <c r="I21" t="s">
        <v>619</v>
      </c>
      <c r="J21" t="s">
        <v>3</v>
      </c>
      <c r="K21" t="s">
        <v>620</v>
      </c>
      <c r="L21">
        <v>1191</v>
      </c>
      <c r="N21">
        <v>1013</v>
      </c>
      <c r="O21" t="s">
        <v>593</v>
      </c>
      <c r="P21" t="s">
        <v>593</v>
      </c>
      <c r="Q21">
        <v>1</v>
      </c>
      <c r="X21">
        <v>0.44</v>
      </c>
      <c r="Y21">
        <v>0</v>
      </c>
      <c r="Z21">
        <v>0</v>
      </c>
      <c r="AA21">
        <v>0</v>
      </c>
      <c r="AB21">
        <v>690.62</v>
      </c>
      <c r="AC21">
        <v>0</v>
      </c>
      <c r="AD21">
        <v>1</v>
      </c>
      <c r="AE21">
        <v>1</v>
      </c>
      <c r="AF21" t="s">
        <v>3</v>
      </c>
      <c r="AG21">
        <v>0.44</v>
      </c>
      <c r="AH21">
        <v>2</v>
      </c>
      <c r="AI21">
        <v>85060994</v>
      </c>
      <c r="AJ21">
        <v>21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ROW(Source!A40)</f>
        <v>40</v>
      </c>
      <c r="B22">
        <v>85061000</v>
      </c>
      <c r="C22">
        <v>85060993</v>
      </c>
      <c r="D22">
        <v>83777689</v>
      </c>
      <c r="E22">
        <v>117</v>
      </c>
      <c r="F22">
        <v>1</v>
      </c>
      <c r="G22">
        <v>1</v>
      </c>
      <c r="H22">
        <v>1</v>
      </c>
      <c r="I22" t="s">
        <v>601</v>
      </c>
      <c r="J22" t="s">
        <v>3</v>
      </c>
      <c r="K22" t="s">
        <v>602</v>
      </c>
      <c r="L22">
        <v>1191</v>
      </c>
      <c r="N22">
        <v>1013</v>
      </c>
      <c r="O22" t="s">
        <v>593</v>
      </c>
      <c r="P22" t="s">
        <v>593</v>
      </c>
      <c r="Q22">
        <v>1</v>
      </c>
      <c r="X22">
        <v>0.48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2</v>
      </c>
      <c r="AF22" t="s">
        <v>3</v>
      </c>
      <c r="AG22">
        <v>0.48</v>
      </c>
      <c r="AH22">
        <v>2</v>
      </c>
      <c r="AI22">
        <v>85060995</v>
      </c>
      <c r="AJ22">
        <v>22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ROW(Source!A40)</f>
        <v>40</v>
      </c>
      <c r="B23">
        <v>85061001</v>
      </c>
      <c r="C23">
        <v>85060993</v>
      </c>
      <c r="D23">
        <v>83784178</v>
      </c>
      <c r="E23">
        <v>1</v>
      </c>
      <c r="F23">
        <v>1</v>
      </c>
      <c r="G23">
        <v>1</v>
      </c>
      <c r="H23">
        <v>2</v>
      </c>
      <c r="I23" t="s">
        <v>621</v>
      </c>
      <c r="J23" t="s">
        <v>622</v>
      </c>
      <c r="K23" t="s">
        <v>623</v>
      </c>
      <c r="L23">
        <v>1368</v>
      </c>
      <c r="N23">
        <v>1011</v>
      </c>
      <c r="O23" t="s">
        <v>606</v>
      </c>
      <c r="P23" t="s">
        <v>606</v>
      </c>
      <c r="Q23">
        <v>1</v>
      </c>
      <c r="X23">
        <v>0.24</v>
      </c>
      <c r="Y23">
        <v>0</v>
      </c>
      <c r="Z23">
        <v>1626.29</v>
      </c>
      <c r="AA23">
        <v>1090.46</v>
      </c>
      <c r="AB23">
        <v>0</v>
      </c>
      <c r="AC23">
        <v>0</v>
      </c>
      <c r="AD23">
        <v>1</v>
      </c>
      <c r="AE23">
        <v>0</v>
      </c>
      <c r="AF23" t="s">
        <v>3</v>
      </c>
      <c r="AG23">
        <v>0.24</v>
      </c>
      <c r="AH23">
        <v>2</v>
      </c>
      <c r="AI23">
        <v>85060996</v>
      </c>
      <c r="AJ23">
        <v>23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ROW(Source!A40)</f>
        <v>40</v>
      </c>
      <c r="B24">
        <v>85061002</v>
      </c>
      <c r="C24">
        <v>85060993</v>
      </c>
      <c r="D24">
        <v>83785137</v>
      </c>
      <c r="E24">
        <v>1</v>
      </c>
      <c r="F24">
        <v>1</v>
      </c>
      <c r="G24">
        <v>1</v>
      </c>
      <c r="H24">
        <v>2</v>
      </c>
      <c r="I24" t="s">
        <v>624</v>
      </c>
      <c r="J24" t="s">
        <v>625</v>
      </c>
      <c r="K24" t="s">
        <v>626</v>
      </c>
      <c r="L24">
        <v>1368</v>
      </c>
      <c r="N24">
        <v>1011</v>
      </c>
      <c r="O24" t="s">
        <v>606</v>
      </c>
      <c r="P24" t="s">
        <v>606</v>
      </c>
      <c r="Q24">
        <v>1</v>
      </c>
      <c r="X24">
        <v>0.24</v>
      </c>
      <c r="Y24">
        <v>0</v>
      </c>
      <c r="Z24">
        <v>13.86</v>
      </c>
      <c r="AA24">
        <v>0</v>
      </c>
      <c r="AB24">
        <v>0</v>
      </c>
      <c r="AC24">
        <v>0</v>
      </c>
      <c r="AD24">
        <v>1</v>
      </c>
      <c r="AE24">
        <v>0</v>
      </c>
      <c r="AF24" t="s">
        <v>3</v>
      </c>
      <c r="AG24">
        <v>0.24</v>
      </c>
      <c r="AH24">
        <v>2</v>
      </c>
      <c r="AI24">
        <v>85060997</v>
      </c>
      <c r="AJ24">
        <v>24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">
      <c r="A25">
        <f>ROW(Source!A40)</f>
        <v>40</v>
      </c>
      <c r="B25">
        <v>85061003</v>
      </c>
      <c r="C25">
        <v>85060993</v>
      </c>
      <c r="D25">
        <v>83785155</v>
      </c>
      <c r="E25">
        <v>1</v>
      </c>
      <c r="F25">
        <v>1</v>
      </c>
      <c r="G25">
        <v>1</v>
      </c>
      <c r="H25">
        <v>2</v>
      </c>
      <c r="I25" t="s">
        <v>627</v>
      </c>
      <c r="J25" t="s">
        <v>628</v>
      </c>
      <c r="K25" t="s">
        <v>629</v>
      </c>
      <c r="L25">
        <v>1368</v>
      </c>
      <c r="N25">
        <v>1011</v>
      </c>
      <c r="O25" t="s">
        <v>606</v>
      </c>
      <c r="P25" t="s">
        <v>606</v>
      </c>
      <c r="Q25">
        <v>1</v>
      </c>
      <c r="X25">
        <v>0.24</v>
      </c>
      <c r="Y25">
        <v>0</v>
      </c>
      <c r="Z25">
        <v>487.94</v>
      </c>
      <c r="AA25">
        <v>811.79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0.24</v>
      </c>
      <c r="AH25">
        <v>2</v>
      </c>
      <c r="AI25">
        <v>85060998</v>
      </c>
      <c r="AJ25">
        <v>25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ROW(Source!A41)</f>
        <v>41</v>
      </c>
      <c r="B26">
        <v>85060999</v>
      </c>
      <c r="C26">
        <v>85060993</v>
      </c>
      <c r="D26">
        <v>83777477</v>
      </c>
      <c r="E26">
        <v>117</v>
      </c>
      <c r="F26">
        <v>1</v>
      </c>
      <c r="G26">
        <v>1</v>
      </c>
      <c r="H26">
        <v>1</v>
      </c>
      <c r="I26" t="s">
        <v>619</v>
      </c>
      <c r="J26" t="s">
        <v>3</v>
      </c>
      <c r="K26" t="s">
        <v>620</v>
      </c>
      <c r="L26">
        <v>1191</v>
      </c>
      <c r="N26">
        <v>1013</v>
      </c>
      <c r="O26" t="s">
        <v>593</v>
      </c>
      <c r="P26" t="s">
        <v>593</v>
      </c>
      <c r="Q26">
        <v>1</v>
      </c>
      <c r="X26">
        <v>0.44</v>
      </c>
      <c r="Y26">
        <v>0</v>
      </c>
      <c r="Z26">
        <v>0</v>
      </c>
      <c r="AA26">
        <v>0</v>
      </c>
      <c r="AB26">
        <v>690.62</v>
      </c>
      <c r="AC26">
        <v>0</v>
      </c>
      <c r="AD26">
        <v>1</v>
      </c>
      <c r="AE26">
        <v>1</v>
      </c>
      <c r="AF26" t="s">
        <v>3</v>
      </c>
      <c r="AG26">
        <v>0.44</v>
      </c>
      <c r="AH26">
        <v>2</v>
      </c>
      <c r="AI26">
        <v>85060994</v>
      </c>
      <c r="AJ26">
        <v>26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ROW(Source!A41)</f>
        <v>41</v>
      </c>
      <c r="B27">
        <v>85061000</v>
      </c>
      <c r="C27">
        <v>85060993</v>
      </c>
      <c r="D27">
        <v>83777689</v>
      </c>
      <c r="E27">
        <v>117</v>
      </c>
      <c r="F27">
        <v>1</v>
      </c>
      <c r="G27">
        <v>1</v>
      </c>
      <c r="H27">
        <v>1</v>
      </c>
      <c r="I27" t="s">
        <v>601</v>
      </c>
      <c r="J27" t="s">
        <v>3</v>
      </c>
      <c r="K27" t="s">
        <v>602</v>
      </c>
      <c r="L27">
        <v>1191</v>
      </c>
      <c r="N27">
        <v>1013</v>
      </c>
      <c r="O27" t="s">
        <v>593</v>
      </c>
      <c r="P27" t="s">
        <v>593</v>
      </c>
      <c r="Q27">
        <v>1</v>
      </c>
      <c r="X27">
        <v>0.48</v>
      </c>
      <c r="Y27">
        <v>0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2</v>
      </c>
      <c r="AF27" t="s">
        <v>3</v>
      </c>
      <c r="AG27">
        <v>0.48</v>
      </c>
      <c r="AH27">
        <v>2</v>
      </c>
      <c r="AI27">
        <v>85060995</v>
      </c>
      <c r="AJ27">
        <v>27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ROW(Source!A41)</f>
        <v>41</v>
      </c>
      <c r="B28">
        <v>85061001</v>
      </c>
      <c r="C28">
        <v>85060993</v>
      </c>
      <c r="D28">
        <v>83784178</v>
      </c>
      <c r="E28">
        <v>1</v>
      </c>
      <c r="F28">
        <v>1</v>
      </c>
      <c r="G28">
        <v>1</v>
      </c>
      <c r="H28">
        <v>2</v>
      </c>
      <c r="I28" t="s">
        <v>621</v>
      </c>
      <c r="J28" t="s">
        <v>622</v>
      </c>
      <c r="K28" t="s">
        <v>623</v>
      </c>
      <c r="L28">
        <v>1368</v>
      </c>
      <c r="N28">
        <v>1011</v>
      </c>
      <c r="O28" t="s">
        <v>606</v>
      </c>
      <c r="P28" t="s">
        <v>606</v>
      </c>
      <c r="Q28">
        <v>1</v>
      </c>
      <c r="X28">
        <v>0.24</v>
      </c>
      <c r="Y28">
        <v>0</v>
      </c>
      <c r="Z28">
        <v>1626.29</v>
      </c>
      <c r="AA28">
        <v>1090.46</v>
      </c>
      <c r="AB28">
        <v>0</v>
      </c>
      <c r="AC28">
        <v>0</v>
      </c>
      <c r="AD28">
        <v>1</v>
      </c>
      <c r="AE28">
        <v>0</v>
      </c>
      <c r="AF28" t="s">
        <v>3</v>
      </c>
      <c r="AG28">
        <v>0.24</v>
      </c>
      <c r="AH28">
        <v>2</v>
      </c>
      <c r="AI28">
        <v>85060996</v>
      </c>
      <c r="AJ28">
        <v>28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ROW(Source!A41)</f>
        <v>41</v>
      </c>
      <c r="B29">
        <v>85061002</v>
      </c>
      <c r="C29">
        <v>85060993</v>
      </c>
      <c r="D29">
        <v>83785137</v>
      </c>
      <c r="E29">
        <v>1</v>
      </c>
      <c r="F29">
        <v>1</v>
      </c>
      <c r="G29">
        <v>1</v>
      </c>
      <c r="H29">
        <v>2</v>
      </c>
      <c r="I29" t="s">
        <v>624</v>
      </c>
      <c r="J29" t="s">
        <v>625</v>
      </c>
      <c r="K29" t="s">
        <v>626</v>
      </c>
      <c r="L29">
        <v>1368</v>
      </c>
      <c r="N29">
        <v>1011</v>
      </c>
      <c r="O29" t="s">
        <v>606</v>
      </c>
      <c r="P29" t="s">
        <v>606</v>
      </c>
      <c r="Q29">
        <v>1</v>
      </c>
      <c r="X29">
        <v>0.24</v>
      </c>
      <c r="Y29">
        <v>0</v>
      </c>
      <c r="Z29">
        <v>13.86</v>
      </c>
      <c r="AA29">
        <v>0</v>
      </c>
      <c r="AB29">
        <v>0</v>
      </c>
      <c r="AC29">
        <v>0</v>
      </c>
      <c r="AD29">
        <v>1</v>
      </c>
      <c r="AE29">
        <v>0</v>
      </c>
      <c r="AF29" t="s">
        <v>3</v>
      </c>
      <c r="AG29">
        <v>0.24</v>
      </c>
      <c r="AH29">
        <v>2</v>
      </c>
      <c r="AI29">
        <v>85060997</v>
      </c>
      <c r="AJ29">
        <v>29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">
      <c r="A30">
        <f>ROW(Source!A41)</f>
        <v>41</v>
      </c>
      <c r="B30">
        <v>85061003</v>
      </c>
      <c r="C30">
        <v>85060993</v>
      </c>
      <c r="D30">
        <v>83785155</v>
      </c>
      <c r="E30">
        <v>1</v>
      </c>
      <c r="F30">
        <v>1</v>
      </c>
      <c r="G30">
        <v>1</v>
      </c>
      <c r="H30">
        <v>2</v>
      </c>
      <c r="I30" t="s">
        <v>627</v>
      </c>
      <c r="J30" t="s">
        <v>628</v>
      </c>
      <c r="K30" t="s">
        <v>629</v>
      </c>
      <c r="L30">
        <v>1368</v>
      </c>
      <c r="N30">
        <v>1011</v>
      </c>
      <c r="O30" t="s">
        <v>606</v>
      </c>
      <c r="P30" t="s">
        <v>606</v>
      </c>
      <c r="Q30">
        <v>1</v>
      </c>
      <c r="X30">
        <v>0.24</v>
      </c>
      <c r="Y30">
        <v>0</v>
      </c>
      <c r="Z30">
        <v>487.94</v>
      </c>
      <c r="AA30">
        <v>811.79</v>
      </c>
      <c r="AB30">
        <v>0</v>
      </c>
      <c r="AC30">
        <v>0</v>
      </c>
      <c r="AD30">
        <v>1</v>
      </c>
      <c r="AE30">
        <v>0</v>
      </c>
      <c r="AF30" t="s">
        <v>3</v>
      </c>
      <c r="AG30">
        <v>0.24</v>
      </c>
      <c r="AH30">
        <v>2</v>
      </c>
      <c r="AI30">
        <v>85060998</v>
      </c>
      <c r="AJ30">
        <v>30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2">
      <c r="A31">
        <f>ROW(Source!A43)</f>
        <v>43</v>
      </c>
      <c r="B31">
        <v>85061011</v>
      </c>
      <c r="C31">
        <v>85061005</v>
      </c>
      <c r="D31">
        <v>77306332</v>
      </c>
      <c r="E31">
        <v>114</v>
      </c>
      <c r="F31">
        <v>1</v>
      </c>
      <c r="G31">
        <v>1</v>
      </c>
      <c r="H31">
        <v>1</v>
      </c>
      <c r="I31" t="s">
        <v>619</v>
      </c>
      <c r="J31" t="s">
        <v>3</v>
      </c>
      <c r="K31" t="s">
        <v>620</v>
      </c>
      <c r="L31">
        <v>1191</v>
      </c>
      <c r="N31">
        <v>1013</v>
      </c>
      <c r="O31" t="s">
        <v>593</v>
      </c>
      <c r="P31" t="s">
        <v>593</v>
      </c>
      <c r="Q31">
        <v>1</v>
      </c>
      <c r="X31">
        <v>0.41</v>
      </c>
      <c r="Y31">
        <v>0</v>
      </c>
      <c r="Z31">
        <v>0</v>
      </c>
      <c r="AA31">
        <v>0</v>
      </c>
      <c r="AB31">
        <v>0</v>
      </c>
      <c r="AC31">
        <v>0</v>
      </c>
      <c r="AD31">
        <v>1</v>
      </c>
      <c r="AE31">
        <v>1</v>
      </c>
      <c r="AF31" t="s">
        <v>3</v>
      </c>
      <c r="AG31">
        <v>0.41</v>
      </c>
      <c r="AH31">
        <v>2</v>
      </c>
      <c r="AI31">
        <v>85061006</v>
      </c>
      <c r="AJ31">
        <v>31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 x14ac:dyDescent="0.2">
      <c r="A32">
        <f>ROW(Source!A43)</f>
        <v>43</v>
      </c>
      <c r="B32">
        <v>85061012</v>
      </c>
      <c r="C32">
        <v>85061005</v>
      </c>
      <c r="D32">
        <v>77306545</v>
      </c>
      <c r="E32">
        <v>114</v>
      </c>
      <c r="F32">
        <v>1</v>
      </c>
      <c r="G32">
        <v>1</v>
      </c>
      <c r="H32">
        <v>1</v>
      </c>
      <c r="I32" t="s">
        <v>601</v>
      </c>
      <c r="J32" t="s">
        <v>3</v>
      </c>
      <c r="K32" t="s">
        <v>602</v>
      </c>
      <c r="L32">
        <v>1191</v>
      </c>
      <c r="N32">
        <v>1013</v>
      </c>
      <c r="O32" t="s">
        <v>593</v>
      </c>
      <c r="P32" t="s">
        <v>593</v>
      </c>
      <c r="Q32">
        <v>1</v>
      </c>
      <c r="X32">
        <v>0.44</v>
      </c>
      <c r="Y32">
        <v>0</v>
      </c>
      <c r="Z32">
        <v>0</v>
      </c>
      <c r="AA32">
        <v>0</v>
      </c>
      <c r="AB32">
        <v>0</v>
      </c>
      <c r="AC32">
        <v>0</v>
      </c>
      <c r="AD32">
        <v>1</v>
      </c>
      <c r="AE32">
        <v>2</v>
      </c>
      <c r="AF32" t="s">
        <v>3</v>
      </c>
      <c r="AG32">
        <v>0.44</v>
      </c>
      <c r="AH32">
        <v>2</v>
      </c>
      <c r="AI32">
        <v>85061007</v>
      </c>
      <c r="AJ32">
        <v>32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 x14ac:dyDescent="0.2">
      <c r="A33">
        <f>ROW(Source!A43)</f>
        <v>43</v>
      </c>
      <c r="B33">
        <v>85061013</v>
      </c>
      <c r="C33">
        <v>85061005</v>
      </c>
      <c r="D33">
        <v>77430988</v>
      </c>
      <c r="E33">
        <v>1</v>
      </c>
      <c r="F33">
        <v>1</v>
      </c>
      <c r="G33">
        <v>1</v>
      </c>
      <c r="H33">
        <v>2</v>
      </c>
      <c r="I33" t="s">
        <v>621</v>
      </c>
      <c r="J33" t="s">
        <v>622</v>
      </c>
      <c r="K33" t="s">
        <v>623</v>
      </c>
      <c r="L33">
        <v>1368</v>
      </c>
      <c r="N33">
        <v>1011</v>
      </c>
      <c r="O33" t="s">
        <v>606</v>
      </c>
      <c r="P33" t="s">
        <v>606</v>
      </c>
      <c r="Q33">
        <v>1</v>
      </c>
      <c r="X33">
        <v>0.22</v>
      </c>
      <c r="Y33">
        <v>0</v>
      </c>
      <c r="Z33">
        <v>1626.29</v>
      </c>
      <c r="AA33">
        <v>1090.46</v>
      </c>
      <c r="AB33">
        <v>0</v>
      </c>
      <c r="AC33">
        <v>0</v>
      </c>
      <c r="AD33">
        <v>1</v>
      </c>
      <c r="AE33">
        <v>0</v>
      </c>
      <c r="AF33" t="s">
        <v>3</v>
      </c>
      <c r="AG33">
        <v>0.22</v>
      </c>
      <c r="AH33">
        <v>2</v>
      </c>
      <c r="AI33">
        <v>85061008</v>
      </c>
      <c r="AJ33">
        <v>33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 x14ac:dyDescent="0.2">
      <c r="A34">
        <f>ROW(Source!A43)</f>
        <v>43</v>
      </c>
      <c r="B34">
        <v>85061014</v>
      </c>
      <c r="C34">
        <v>85061005</v>
      </c>
      <c r="D34">
        <v>77431943</v>
      </c>
      <c r="E34">
        <v>1</v>
      </c>
      <c r="F34">
        <v>1</v>
      </c>
      <c r="G34">
        <v>1</v>
      </c>
      <c r="H34">
        <v>2</v>
      </c>
      <c r="I34" t="s">
        <v>624</v>
      </c>
      <c r="J34" t="s">
        <v>625</v>
      </c>
      <c r="K34" t="s">
        <v>626</v>
      </c>
      <c r="L34">
        <v>1368</v>
      </c>
      <c r="N34">
        <v>1011</v>
      </c>
      <c r="O34" t="s">
        <v>606</v>
      </c>
      <c r="P34" t="s">
        <v>606</v>
      </c>
      <c r="Q34">
        <v>1</v>
      </c>
      <c r="X34">
        <v>0.22</v>
      </c>
      <c r="Y34">
        <v>0</v>
      </c>
      <c r="Z34">
        <v>13.86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3</v>
      </c>
      <c r="AG34">
        <v>0.22</v>
      </c>
      <c r="AH34">
        <v>2</v>
      </c>
      <c r="AI34">
        <v>85061009</v>
      </c>
      <c r="AJ34">
        <v>34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 x14ac:dyDescent="0.2">
      <c r="A35">
        <f>ROW(Source!A43)</f>
        <v>43</v>
      </c>
      <c r="B35">
        <v>85061015</v>
      </c>
      <c r="C35">
        <v>85061005</v>
      </c>
      <c r="D35">
        <v>77431961</v>
      </c>
      <c r="E35">
        <v>1</v>
      </c>
      <c r="F35">
        <v>1</v>
      </c>
      <c r="G35">
        <v>1</v>
      </c>
      <c r="H35">
        <v>2</v>
      </c>
      <c r="I35" t="s">
        <v>627</v>
      </c>
      <c r="J35" t="s">
        <v>628</v>
      </c>
      <c r="K35" t="s">
        <v>629</v>
      </c>
      <c r="L35">
        <v>1368</v>
      </c>
      <c r="N35">
        <v>1011</v>
      </c>
      <c r="O35" t="s">
        <v>606</v>
      </c>
      <c r="P35" t="s">
        <v>606</v>
      </c>
      <c r="Q35">
        <v>1</v>
      </c>
      <c r="X35">
        <v>0.22</v>
      </c>
      <c r="Y35">
        <v>0</v>
      </c>
      <c r="Z35">
        <v>487.94</v>
      </c>
      <c r="AA35">
        <v>502.98</v>
      </c>
      <c r="AB35">
        <v>0</v>
      </c>
      <c r="AC35">
        <v>0</v>
      </c>
      <c r="AD35">
        <v>1</v>
      </c>
      <c r="AE35">
        <v>0</v>
      </c>
      <c r="AF35" t="s">
        <v>3</v>
      </c>
      <c r="AG35">
        <v>0.22</v>
      </c>
      <c r="AH35">
        <v>2</v>
      </c>
      <c r="AI35">
        <v>85061010</v>
      </c>
      <c r="AJ35">
        <v>35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 x14ac:dyDescent="0.2">
      <c r="A36">
        <f>ROW(Source!A44)</f>
        <v>44</v>
      </c>
      <c r="B36">
        <v>85061011</v>
      </c>
      <c r="C36">
        <v>85061005</v>
      </c>
      <c r="D36">
        <v>77306332</v>
      </c>
      <c r="E36">
        <v>114</v>
      </c>
      <c r="F36">
        <v>1</v>
      </c>
      <c r="G36">
        <v>1</v>
      </c>
      <c r="H36">
        <v>1</v>
      </c>
      <c r="I36" t="s">
        <v>619</v>
      </c>
      <c r="J36" t="s">
        <v>3</v>
      </c>
      <c r="K36" t="s">
        <v>620</v>
      </c>
      <c r="L36">
        <v>1191</v>
      </c>
      <c r="N36">
        <v>1013</v>
      </c>
      <c r="O36" t="s">
        <v>593</v>
      </c>
      <c r="P36" t="s">
        <v>593</v>
      </c>
      <c r="Q36">
        <v>1</v>
      </c>
      <c r="X36">
        <v>0.41</v>
      </c>
      <c r="Y36">
        <v>0</v>
      </c>
      <c r="Z36">
        <v>0</v>
      </c>
      <c r="AA36">
        <v>0</v>
      </c>
      <c r="AB36">
        <v>0</v>
      </c>
      <c r="AC36">
        <v>0</v>
      </c>
      <c r="AD36">
        <v>1</v>
      </c>
      <c r="AE36">
        <v>1</v>
      </c>
      <c r="AF36" t="s">
        <v>3</v>
      </c>
      <c r="AG36">
        <v>0.41</v>
      </c>
      <c r="AH36">
        <v>2</v>
      </c>
      <c r="AI36">
        <v>85061006</v>
      </c>
      <c r="AJ36">
        <v>36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 x14ac:dyDescent="0.2">
      <c r="A37">
        <f>ROW(Source!A44)</f>
        <v>44</v>
      </c>
      <c r="B37">
        <v>85061012</v>
      </c>
      <c r="C37">
        <v>85061005</v>
      </c>
      <c r="D37">
        <v>77306545</v>
      </c>
      <c r="E37">
        <v>114</v>
      </c>
      <c r="F37">
        <v>1</v>
      </c>
      <c r="G37">
        <v>1</v>
      </c>
      <c r="H37">
        <v>1</v>
      </c>
      <c r="I37" t="s">
        <v>601</v>
      </c>
      <c r="J37" t="s">
        <v>3</v>
      </c>
      <c r="K37" t="s">
        <v>602</v>
      </c>
      <c r="L37">
        <v>1191</v>
      </c>
      <c r="N37">
        <v>1013</v>
      </c>
      <c r="O37" t="s">
        <v>593</v>
      </c>
      <c r="P37" t="s">
        <v>593</v>
      </c>
      <c r="Q37">
        <v>1</v>
      </c>
      <c r="X37">
        <v>0.44</v>
      </c>
      <c r="Y37">
        <v>0</v>
      </c>
      <c r="Z37">
        <v>0</v>
      </c>
      <c r="AA37">
        <v>0</v>
      </c>
      <c r="AB37">
        <v>0</v>
      </c>
      <c r="AC37">
        <v>0</v>
      </c>
      <c r="AD37">
        <v>1</v>
      </c>
      <c r="AE37">
        <v>2</v>
      </c>
      <c r="AF37" t="s">
        <v>3</v>
      </c>
      <c r="AG37">
        <v>0.44</v>
      </c>
      <c r="AH37">
        <v>2</v>
      </c>
      <c r="AI37">
        <v>85061007</v>
      </c>
      <c r="AJ37">
        <v>37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 x14ac:dyDescent="0.2">
      <c r="A38">
        <f>ROW(Source!A44)</f>
        <v>44</v>
      </c>
      <c r="B38">
        <v>85061013</v>
      </c>
      <c r="C38">
        <v>85061005</v>
      </c>
      <c r="D38">
        <v>77430988</v>
      </c>
      <c r="E38">
        <v>1</v>
      </c>
      <c r="F38">
        <v>1</v>
      </c>
      <c r="G38">
        <v>1</v>
      </c>
      <c r="H38">
        <v>2</v>
      </c>
      <c r="I38" t="s">
        <v>621</v>
      </c>
      <c r="J38" t="s">
        <v>622</v>
      </c>
      <c r="K38" t="s">
        <v>623</v>
      </c>
      <c r="L38">
        <v>1368</v>
      </c>
      <c r="N38">
        <v>1011</v>
      </c>
      <c r="O38" t="s">
        <v>606</v>
      </c>
      <c r="P38" t="s">
        <v>606</v>
      </c>
      <c r="Q38">
        <v>1</v>
      </c>
      <c r="X38">
        <v>0.22</v>
      </c>
      <c r="Y38">
        <v>0</v>
      </c>
      <c r="Z38">
        <v>1626.29</v>
      </c>
      <c r="AA38">
        <v>1090.46</v>
      </c>
      <c r="AB38">
        <v>0</v>
      </c>
      <c r="AC38">
        <v>0</v>
      </c>
      <c r="AD38">
        <v>1</v>
      </c>
      <c r="AE38">
        <v>0</v>
      </c>
      <c r="AF38" t="s">
        <v>3</v>
      </c>
      <c r="AG38">
        <v>0.22</v>
      </c>
      <c r="AH38">
        <v>2</v>
      </c>
      <c r="AI38">
        <v>85061008</v>
      </c>
      <c r="AJ38">
        <v>38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 x14ac:dyDescent="0.2">
      <c r="A39">
        <f>ROW(Source!A44)</f>
        <v>44</v>
      </c>
      <c r="B39">
        <v>85061014</v>
      </c>
      <c r="C39">
        <v>85061005</v>
      </c>
      <c r="D39">
        <v>77431943</v>
      </c>
      <c r="E39">
        <v>1</v>
      </c>
      <c r="F39">
        <v>1</v>
      </c>
      <c r="G39">
        <v>1</v>
      </c>
      <c r="H39">
        <v>2</v>
      </c>
      <c r="I39" t="s">
        <v>624</v>
      </c>
      <c r="J39" t="s">
        <v>625</v>
      </c>
      <c r="K39" t="s">
        <v>626</v>
      </c>
      <c r="L39">
        <v>1368</v>
      </c>
      <c r="N39">
        <v>1011</v>
      </c>
      <c r="O39" t="s">
        <v>606</v>
      </c>
      <c r="P39" t="s">
        <v>606</v>
      </c>
      <c r="Q39">
        <v>1</v>
      </c>
      <c r="X39">
        <v>0.22</v>
      </c>
      <c r="Y39">
        <v>0</v>
      </c>
      <c r="Z39">
        <v>13.86</v>
      </c>
      <c r="AA39">
        <v>0</v>
      </c>
      <c r="AB39">
        <v>0</v>
      </c>
      <c r="AC39">
        <v>0</v>
      </c>
      <c r="AD39">
        <v>1</v>
      </c>
      <c r="AE39">
        <v>0</v>
      </c>
      <c r="AF39" t="s">
        <v>3</v>
      </c>
      <c r="AG39">
        <v>0.22</v>
      </c>
      <c r="AH39">
        <v>2</v>
      </c>
      <c r="AI39">
        <v>85061009</v>
      </c>
      <c r="AJ39">
        <v>39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 x14ac:dyDescent="0.2">
      <c r="A40">
        <f>ROW(Source!A44)</f>
        <v>44</v>
      </c>
      <c r="B40">
        <v>85061015</v>
      </c>
      <c r="C40">
        <v>85061005</v>
      </c>
      <c r="D40">
        <v>77431961</v>
      </c>
      <c r="E40">
        <v>1</v>
      </c>
      <c r="F40">
        <v>1</v>
      </c>
      <c r="G40">
        <v>1</v>
      </c>
      <c r="H40">
        <v>2</v>
      </c>
      <c r="I40" t="s">
        <v>627</v>
      </c>
      <c r="J40" t="s">
        <v>628</v>
      </c>
      <c r="K40" t="s">
        <v>629</v>
      </c>
      <c r="L40">
        <v>1368</v>
      </c>
      <c r="N40">
        <v>1011</v>
      </c>
      <c r="O40" t="s">
        <v>606</v>
      </c>
      <c r="P40" t="s">
        <v>606</v>
      </c>
      <c r="Q40">
        <v>1</v>
      </c>
      <c r="X40">
        <v>0.22</v>
      </c>
      <c r="Y40">
        <v>0</v>
      </c>
      <c r="Z40">
        <v>487.94</v>
      </c>
      <c r="AA40">
        <v>502.98</v>
      </c>
      <c r="AB40">
        <v>0</v>
      </c>
      <c r="AC40">
        <v>0</v>
      </c>
      <c r="AD40">
        <v>1</v>
      </c>
      <c r="AE40">
        <v>0</v>
      </c>
      <c r="AF40" t="s">
        <v>3</v>
      </c>
      <c r="AG40">
        <v>0.22</v>
      </c>
      <c r="AH40">
        <v>2</v>
      </c>
      <c r="AI40">
        <v>85061010</v>
      </c>
      <c r="AJ40">
        <v>40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 x14ac:dyDescent="0.2">
      <c r="A41">
        <f>ROW(Source!A46)</f>
        <v>46</v>
      </c>
      <c r="B41">
        <v>85061022</v>
      </c>
      <c r="C41">
        <v>85061017</v>
      </c>
      <c r="D41">
        <v>83777477</v>
      </c>
      <c r="E41">
        <v>117</v>
      </c>
      <c r="F41">
        <v>1</v>
      </c>
      <c r="G41">
        <v>1</v>
      </c>
      <c r="H41">
        <v>1</v>
      </c>
      <c r="I41" t="s">
        <v>619</v>
      </c>
      <c r="J41" t="s">
        <v>3</v>
      </c>
      <c r="K41" t="s">
        <v>620</v>
      </c>
      <c r="L41">
        <v>1191</v>
      </c>
      <c r="N41">
        <v>1013</v>
      </c>
      <c r="O41" t="s">
        <v>593</v>
      </c>
      <c r="P41" t="s">
        <v>593</v>
      </c>
      <c r="Q41">
        <v>1</v>
      </c>
      <c r="X41">
        <v>0.25</v>
      </c>
      <c r="Y41">
        <v>0</v>
      </c>
      <c r="Z41">
        <v>0</v>
      </c>
      <c r="AA41">
        <v>0</v>
      </c>
      <c r="AB41">
        <v>690.62</v>
      </c>
      <c r="AC41">
        <v>0</v>
      </c>
      <c r="AD41">
        <v>1</v>
      </c>
      <c r="AE41">
        <v>1</v>
      </c>
      <c r="AF41" t="s">
        <v>3</v>
      </c>
      <c r="AG41">
        <v>0.25</v>
      </c>
      <c r="AH41">
        <v>2</v>
      </c>
      <c r="AI41">
        <v>85061018</v>
      </c>
      <c r="AJ41">
        <v>41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 x14ac:dyDescent="0.2">
      <c r="A42">
        <f>ROW(Source!A46)</f>
        <v>46</v>
      </c>
      <c r="B42">
        <v>85061023</v>
      </c>
      <c r="C42">
        <v>85061017</v>
      </c>
      <c r="D42">
        <v>83777689</v>
      </c>
      <c r="E42">
        <v>117</v>
      </c>
      <c r="F42">
        <v>1</v>
      </c>
      <c r="G42">
        <v>1</v>
      </c>
      <c r="H42">
        <v>1</v>
      </c>
      <c r="I42" t="s">
        <v>601</v>
      </c>
      <c r="J42" t="s">
        <v>3</v>
      </c>
      <c r="K42" t="s">
        <v>602</v>
      </c>
      <c r="L42">
        <v>1191</v>
      </c>
      <c r="N42">
        <v>1013</v>
      </c>
      <c r="O42" t="s">
        <v>593</v>
      </c>
      <c r="P42" t="s">
        <v>593</v>
      </c>
      <c r="Q42">
        <v>1</v>
      </c>
      <c r="X42">
        <v>0.14000000000000001</v>
      </c>
      <c r="Y42">
        <v>0</v>
      </c>
      <c r="Z42">
        <v>0</v>
      </c>
      <c r="AA42">
        <v>0</v>
      </c>
      <c r="AB42">
        <v>0</v>
      </c>
      <c r="AC42">
        <v>0</v>
      </c>
      <c r="AD42">
        <v>1</v>
      </c>
      <c r="AE42">
        <v>2</v>
      </c>
      <c r="AF42" t="s">
        <v>3</v>
      </c>
      <c r="AG42">
        <v>0.14000000000000001</v>
      </c>
      <c r="AH42">
        <v>2</v>
      </c>
      <c r="AI42">
        <v>85061019</v>
      </c>
      <c r="AJ42">
        <v>42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 x14ac:dyDescent="0.2">
      <c r="A43">
        <f>ROW(Source!A46)</f>
        <v>46</v>
      </c>
      <c r="B43">
        <v>85061024</v>
      </c>
      <c r="C43">
        <v>85061017</v>
      </c>
      <c r="D43">
        <v>83785137</v>
      </c>
      <c r="E43">
        <v>1</v>
      </c>
      <c r="F43">
        <v>1</v>
      </c>
      <c r="G43">
        <v>1</v>
      </c>
      <c r="H43">
        <v>2</v>
      </c>
      <c r="I43" t="s">
        <v>624</v>
      </c>
      <c r="J43" t="s">
        <v>625</v>
      </c>
      <c r="K43" t="s">
        <v>626</v>
      </c>
      <c r="L43">
        <v>1368</v>
      </c>
      <c r="N43">
        <v>1011</v>
      </c>
      <c r="O43" t="s">
        <v>606</v>
      </c>
      <c r="P43" t="s">
        <v>606</v>
      </c>
      <c r="Q43">
        <v>1</v>
      </c>
      <c r="X43">
        <v>0.14000000000000001</v>
      </c>
      <c r="Y43">
        <v>0</v>
      </c>
      <c r="Z43">
        <v>13.86</v>
      </c>
      <c r="AA43">
        <v>0</v>
      </c>
      <c r="AB43">
        <v>0</v>
      </c>
      <c r="AC43">
        <v>0</v>
      </c>
      <c r="AD43">
        <v>1</v>
      </c>
      <c r="AE43">
        <v>0</v>
      </c>
      <c r="AF43" t="s">
        <v>3</v>
      </c>
      <c r="AG43">
        <v>0.14000000000000001</v>
      </c>
      <c r="AH43">
        <v>2</v>
      </c>
      <c r="AI43">
        <v>85061020</v>
      </c>
      <c r="AJ43">
        <v>43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 x14ac:dyDescent="0.2">
      <c r="A44">
        <f>ROW(Source!A46)</f>
        <v>46</v>
      </c>
      <c r="B44">
        <v>85061025</v>
      </c>
      <c r="C44">
        <v>85061017</v>
      </c>
      <c r="D44">
        <v>83785155</v>
      </c>
      <c r="E44">
        <v>1</v>
      </c>
      <c r="F44">
        <v>1</v>
      </c>
      <c r="G44">
        <v>1</v>
      </c>
      <c r="H44">
        <v>2</v>
      </c>
      <c r="I44" t="s">
        <v>627</v>
      </c>
      <c r="J44" t="s">
        <v>628</v>
      </c>
      <c r="K44" t="s">
        <v>629</v>
      </c>
      <c r="L44">
        <v>1368</v>
      </c>
      <c r="N44">
        <v>1011</v>
      </c>
      <c r="O44" t="s">
        <v>606</v>
      </c>
      <c r="P44" t="s">
        <v>606</v>
      </c>
      <c r="Q44">
        <v>1</v>
      </c>
      <c r="X44">
        <v>0.14000000000000001</v>
      </c>
      <c r="Y44">
        <v>0</v>
      </c>
      <c r="Z44">
        <v>487.94</v>
      </c>
      <c r="AA44">
        <v>811.79</v>
      </c>
      <c r="AB44">
        <v>0</v>
      </c>
      <c r="AC44">
        <v>0</v>
      </c>
      <c r="AD44">
        <v>1</v>
      </c>
      <c r="AE44">
        <v>0</v>
      </c>
      <c r="AF44" t="s">
        <v>3</v>
      </c>
      <c r="AG44">
        <v>0.14000000000000001</v>
      </c>
      <c r="AH44">
        <v>2</v>
      </c>
      <c r="AI44">
        <v>85061021</v>
      </c>
      <c r="AJ44">
        <v>44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 x14ac:dyDescent="0.2">
      <c r="A45">
        <f>ROW(Source!A47)</f>
        <v>47</v>
      </c>
      <c r="B45">
        <v>85061022</v>
      </c>
      <c r="C45">
        <v>85061017</v>
      </c>
      <c r="D45">
        <v>83777477</v>
      </c>
      <c r="E45">
        <v>117</v>
      </c>
      <c r="F45">
        <v>1</v>
      </c>
      <c r="G45">
        <v>1</v>
      </c>
      <c r="H45">
        <v>1</v>
      </c>
      <c r="I45" t="s">
        <v>619</v>
      </c>
      <c r="J45" t="s">
        <v>3</v>
      </c>
      <c r="K45" t="s">
        <v>620</v>
      </c>
      <c r="L45">
        <v>1191</v>
      </c>
      <c r="N45">
        <v>1013</v>
      </c>
      <c r="O45" t="s">
        <v>593</v>
      </c>
      <c r="P45" t="s">
        <v>593</v>
      </c>
      <c r="Q45">
        <v>1</v>
      </c>
      <c r="X45">
        <v>0.25</v>
      </c>
      <c r="Y45">
        <v>0</v>
      </c>
      <c r="Z45">
        <v>0</v>
      </c>
      <c r="AA45">
        <v>0</v>
      </c>
      <c r="AB45">
        <v>690.62</v>
      </c>
      <c r="AC45">
        <v>0</v>
      </c>
      <c r="AD45">
        <v>1</v>
      </c>
      <c r="AE45">
        <v>1</v>
      </c>
      <c r="AF45" t="s">
        <v>3</v>
      </c>
      <c r="AG45">
        <v>0.25</v>
      </c>
      <c r="AH45">
        <v>2</v>
      </c>
      <c r="AI45">
        <v>85061018</v>
      </c>
      <c r="AJ45">
        <v>45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 x14ac:dyDescent="0.2">
      <c r="A46">
        <f>ROW(Source!A47)</f>
        <v>47</v>
      </c>
      <c r="B46">
        <v>85061023</v>
      </c>
      <c r="C46">
        <v>85061017</v>
      </c>
      <c r="D46">
        <v>83777689</v>
      </c>
      <c r="E46">
        <v>117</v>
      </c>
      <c r="F46">
        <v>1</v>
      </c>
      <c r="G46">
        <v>1</v>
      </c>
      <c r="H46">
        <v>1</v>
      </c>
      <c r="I46" t="s">
        <v>601</v>
      </c>
      <c r="J46" t="s">
        <v>3</v>
      </c>
      <c r="K46" t="s">
        <v>602</v>
      </c>
      <c r="L46">
        <v>1191</v>
      </c>
      <c r="N46">
        <v>1013</v>
      </c>
      <c r="O46" t="s">
        <v>593</v>
      </c>
      <c r="P46" t="s">
        <v>593</v>
      </c>
      <c r="Q46">
        <v>1</v>
      </c>
      <c r="X46">
        <v>0.14000000000000001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2</v>
      </c>
      <c r="AF46" t="s">
        <v>3</v>
      </c>
      <c r="AG46">
        <v>0.14000000000000001</v>
      </c>
      <c r="AH46">
        <v>2</v>
      </c>
      <c r="AI46">
        <v>85061019</v>
      </c>
      <c r="AJ46">
        <v>46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 x14ac:dyDescent="0.2">
      <c r="A47">
        <f>ROW(Source!A47)</f>
        <v>47</v>
      </c>
      <c r="B47">
        <v>85061024</v>
      </c>
      <c r="C47">
        <v>85061017</v>
      </c>
      <c r="D47">
        <v>83785137</v>
      </c>
      <c r="E47">
        <v>1</v>
      </c>
      <c r="F47">
        <v>1</v>
      </c>
      <c r="G47">
        <v>1</v>
      </c>
      <c r="H47">
        <v>2</v>
      </c>
      <c r="I47" t="s">
        <v>624</v>
      </c>
      <c r="J47" t="s">
        <v>625</v>
      </c>
      <c r="K47" t="s">
        <v>626</v>
      </c>
      <c r="L47">
        <v>1368</v>
      </c>
      <c r="N47">
        <v>1011</v>
      </c>
      <c r="O47" t="s">
        <v>606</v>
      </c>
      <c r="P47" t="s">
        <v>606</v>
      </c>
      <c r="Q47">
        <v>1</v>
      </c>
      <c r="X47">
        <v>0.14000000000000001</v>
      </c>
      <c r="Y47">
        <v>0</v>
      </c>
      <c r="Z47">
        <v>13.86</v>
      </c>
      <c r="AA47">
        <v>0</v>
      </c>
      <c r="AB47">
        <v>0</v>
      </c>
      <c r="AC47">
        <v>0</v>
      </c>
      <c r="AD47">
        <v>1</v>
      </c>
      <c r="AE47">
        <v>0</v>
      </c>
      <c r="AF47" t="s">
        <v>3</v>
      </c>
      <c r="AG47">
        <v>0.14000000000000001</v>
      </c>
      <c r="AH47">
        <v>2</v>
      </c>
      <c r="AI47">
        <v>85061020</v>
      </c>
      <c r="AJ47">
        <v>47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 x14ac:dyDescent="0.2">
      <c r="A48">
        <f>ROW(Source!A47)</f>
        <v>47</v>
      </c>
      <c r="B48">
        <v>85061025</v>
      </c>
      <c r="C48">
        <v>85061017</v>
      </c>
      <c r="D48">
        <v>83785155</v>
      </c>
      <c r="E48">
        <v>1</v>
      </c>
      <c r="F48">
        <v>1</v>
      </c>
      <c r="G48">
        <v>1</v>
      </c>
      <c r="H48">
        <v>2</v>
      </c>
      <c r="I48" t="s">
        <v>627</v>
      </c>
      <c r="J48" t="s">
        <v>628</v>
      </c>
      <c r="K48" t="s">
        <v>629</v>
      </c>
      <c r="L48">
        <v>1368</v>
      </c>
      <c r="N48">
        <v>1011</v>
      </c>
      <c r="O48" t="s">
        <v>606</v>
      </c>
      <c r="P48" t="s">
        <v>606</v>
      </c>
      <c r="Q48">
        <v>1</v>
      </c>
      <c r="X48">
        <v>0.14000000000000001</v>
      </c>
      <c r="Y48">
        <v>0</v>
      </c>
      <c r="Z48">
        <v>487.94</v>
      </c>
      <c r="AA48">
        <v>811.79</v>
      </c>
      <c r="AB48">
        <v>0</v>
      </c>
      <c r="AC48">
        <v>0</v>
      </c>
      <c r="AD48">
        <v>1</v>
      </c>
      <c r="AE48">
        <v>0</v>
      </c>
      <c r="AF48" t="s">
        <v>3</v>
      </c>
      <c r="AG48">
        <v>0.14000000000000001</v>
      </c>
      <c r="AH48">
        <v>2</v>
      </c>
      <c r="AI48">
        <v>85061021</v>
      </c>
      <c r="AJ48">
        <v>48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 x14ac:dyDescent="0.2">
      <c r="A49">
        <f>ROW(Source!A49)</f>
        <v>49</v>
      </c>
      <c r="B49">
        <v>85061032</v>
      </c>
      <c r="C49">
        <v>85061027</v>
      </c>
      <c r="D49">
        <v>83777477</v>
      </c>
      <c r="E49">
        <v>117</v>
      </c>
      <c r="F49">
        <v>1</v>
      </c>
      <c r="G49">
        <v>1</v>
      </c>
      <c r="H49">
        <v>1</v>
      </c>
      <c r="I49" t="s">
        <v>619</v>
      </c>
      <c r="J49" t="s">
        <v>3</v>
      </c>
      <c r="K49" t="s">
        <v>620</v>
      </c>
      <c r="L49">
        <v>1191</v>
      </c>
      <c r="N49">
        <v>1013</v>
      </c>
      <c r="O49" t="s">
        <v>593</v>
      </c>
      <c r="P49" t="s">
        <v>593</v>
      </c>
      <c r="Q49">
        <v>1</v>
      </c>
      <c r="X49">
        <v>0.3</v>
      </c>
      <c r="Y49">
        <v>0</v>
      </c>
      <c r="Z49">
        <v>0</v>
      </c>
      <c r="AA49">
        <v>0</v>
      </c>
      <c r="AB49">
        <v>690.62</v>
      </c>
      <c r="AC49">
        <v>0</v>
      </c>
      <c r="AD49">
        <v>1</v>
      </c>
      <c r="AE49">
        <v>1</v>
      </c>
      <c r="AF49" t="s">
        <v>3</v>
      </c>
      <c r="AG49">
        <v>0.3</v>
      </c>
      <c r="AH49">
        <v>2</v>
      </c>
      <c r="AI49">
        <v>85061028</v>
      </c>
      <c r="AJ49">
        <v>49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 x14ac:dyDescent="0.2">
      <c r="A50">
        <f>ROW(Source!A49)</f>
        <v>49</v>
      </c>
      <c r="B50">
        <v>85061033</v>
      </c>
      <c r="C50">
        <v>85061027</v>
      </c>
      <c r="D50">
        <v>83777689</v>
      </c>
      <c r="E50">
        <v>117</v>
      </c>
      <c r="F50">
        <v>1</v>
      </c>
      <c r="G50">
        <v>1</v>
      </c>
      <c r="H50">
        <v>1</v>
      </c>
      <c r="I50" t="s">
        <v>601</v>
      </c>
      <c r="J50" t="s">
        <v>3</v>
      </c>
      <c r="K50" t="s">
        <v>602</v>
      </c>
      <c r="L50">
        <v>1191</v>
      </c>
      <c r="N50">
        <v>1013</v>
      </c>
      <c r="O50" t="s">
        <v>593</v>
      </c>
      <c r="P50" t="s">
        <v>593</v>
      </c>
      <c r="Q50">
        <v>1</v>
      </c>
      <c r="X50">
        <v>0.16</v>
      </c>
      <c r="Y50">
        <v>0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2</v>
      </c>
      <c r="AF50" t="s">
        <v>3</v>
      </c>
      <c r="AG50">
        <v>0.16</v>
      </c>
      <c r="AH50">
        <v>2</v>
      </c>
      <c r="AI50">
        <v>85061029</v>
      </c>
      <c r="AJ50">
        <v>50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 x14ac:dyDescent="0.2">
      <c r="A51">
        <f>ROW(Source!A49)</f>
        <v>49</v>
      </c>
      <c r="B51">
        <v>85061034</v>
      </c>
      <c r="C51">
        <v>85061027</v>
      </c>
      <c r="D51">
        <v>83785137</v>
      </c>
      <c r="E51">
        <v>1</v>
      </c>
      <c r="F51">
        <v>1</v>
      </c>
      <c r="G51">
        <v>1</v>
      </c>
      <c r="H51">
        <v>2</v>
      </c>
      <c r="I51" t="s">
        <v>624</v>
      </c>
      <c r="J51" t="s">
        <v>625</v>
      </c>
      <c r="K51" t="s">
        <v>626</v>
      </c>
      <c r="L51">
        <v>1368</v>
      </c>
      <c r="N51">
        <v>1011</v>
      </c>
      <c r="O51" t="s">
        <v>606</v>
      </c>
      <c r="P51" t="s">
        <v>606</v>
      </c>
      <c r="Q51">
        <v>1</v>
      </c>
      <c r="X51">
        <v>0.16</v>
      </c>
      <c r="Y51">
        <v>0</v>
      </c>
      <c r="Z51">
        <v>13.86</v>
      </c>
      <c r="AA51">
        <v>0</v>
      </c>
      <c r="AB51">
        <v>0</v>
      </c>
      <c r="AC51">
        <v>0</v>
      </c>
      <c r="AD51">
        <v>1</v>
      </c>
      <c r="AE51">
        <v>0</v>
      </c>
      <c r="AF51" t="s">
        <v>3</v>
      </c>
      <c r="AG51">
        <v>0.16</v>
      </c>
      <c r="AH51">
        <v>2</v>
      </c>
      <c r="AI51">
        <v>85061030</v>
      </c>
      <c r="AJ51">
        <v>51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 x14ac:dyDescent="0.2">
      <c r="A52">
        <f>ROW(Source!A49)</f>
        <v>49</v>
      </c>
      <c r="B52">
        <v>85061035</v>
      </c>
      <c r="C52">
        <v>85061027</v>
      </c>
      <c r="D52">
        <v>83785155</v>
      </c>
      <c r="E52">
        <v>1</v>
      </c>
      <c r="F52">
        <v>1</v>
      </c>
      <c r="G52">
        <v>1</v>
      </c>
      <c r="H52">
        <v>2</v>
      </c>
      <c r="I52" t="s">
        <v>627</v>
      </c>
      <c r="J52" t="s">
        <v>628</v>
      </c>
      <c r="K52" t="s">
        <v>629</v>
      </c>
      <c r="L52">
        <v>1368</v>
      </c>
      <c r="N52">
        <v>1011</v>
      </c>
      <c r="O52" t="s">
        <v>606</v>
      </c>
      <c r="P52" t="s">
        <v>606</v>
      </c>
      <c r="Q52">
        <v>1</v>
      </c>
      <c r="X52">
        <v>0.16</v>
      </c>
      <c r="Y52">
        <v>0</v>
      </c>
      <c r="Z52">
        <v>487.94</v>
      </c>
      <c r="AA52">
        <v>811.79</v>
      </c>
      <c r="AB52">
        <v>0</v>
      </c>
      <c r="AC52">
        <v>0</v>
      </c>
      <c r="AD52">
        <v>1</v>
      </c>
      <c r="AE52">
        <v>0</v>
      </c>
      <c r="AF52" t="s">
        <v>3</v>
      </c>
      <c r="AG52">
        <v>0.16</v>
      </c>
      <c r="AH52">
        <v>2</v>
      </c>
      <c r="AI52">
        <v>85061031</v>
      </c>
      <c r="AJ52">
        <v>52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 x14ac:dyDescent="0.2">
      <c r="A53">
        <f>ROW(Source!A50)</f>
        <v>50</v>
      </c>
      <c r="B53">
        <v>85061032</v>
      </c>
      <c r="C53">
        <v>85061027</v>
      </c>
      <c r="D53">
        <v>83777477</v>
      </c>
      <c r="E53">
        <v>117</v>
      </c>
      <c r="F53">
        <v>1</v>
      </c>
      <c r="G53">
        <v>1</v>
      </c>
      <c r="H53">
        <v>1</v>
      </c>
      <c r="I53" t="s">
        <v>619</v>
      </c>
      <c r="J53" t="s">
        <v>3</v>
      </c>
      <c r="K53" t="s">
        <v>620</v>
      </c>
      <c r="L53">
        <v>1191</v>
      </c>
      <c r="N53">
        <v>1013</v>
      </c>
      <c r="O53" t="s">
        <v>593</v>
      </c>
      <c r="P53" t="s">
        <v>593</v>
      </c>
      <c r="Q53">
        <v>1</v>
      </c>
      <c r="X53">
        <v>0.3</v>
      </c>
      <c r="Y53">
        <v>0</v>
      </c>
      <c r="Z53">
        <v>0</v>
      </c>
      <c r="AA53">
        <v>0</v>
      </c>
      <c r="AB53">
        <v>690.62</v>
      </c>
      <c r="AC53">
        <v>0</v>
      </c>
      <c r="AD53">
        <v>1</v>
      </c>
      <c r="AE53">
        <v>1</v>
      </c>
      <c r="AF53" t="s">
        <v>3</v>
      </c>
      <c r="AG53">
        <v>0.3</v>
      </c>
      <c r="AH53">
        <v>2</v>
      </c>
      <c r="AI53">
        <v>85061028</v>
      </c>
      <c r="AJ53">
        <v>53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 x14ac:dyDescent="0.2">
      <c r="A54">
        <f>ROW(Source!A50)</f>
        <v>50</v>
      </c>
      <c r="B54">
        <v>85061033</v>
      </c>
      <c r="C54">
        <v>85061027</v>
      </c>
      <c r="D54">
        <v>83777689</v>
      </c>
      <c r="E54">
        <v>117</v>
      </c>
      <c r="F54">
        <v>1</v>
      </c>
      <c r="G54">
        <v>1</v>
      </c>
      <c r="H54">
        <v>1</v>
      </c>
      <c r="I54" t="s">
        <v>601</v>
      </c>
      <c r="J54" t="s">
        <v>3</v>
      </c>
      <c r="K54" t="s">
        <v>602</v>
      </c>
      <c r="L54">
        <v>1191</v>
      </c>
      <c r="N54">
        <v>1013</v>
      </c>
      <c r="O54" t="s">
        <v>593</v>
      </c>
      <c r="P54" t="s">
        <v>593</v>
      </c>
      <c r="Q54">
        <v>1</v>
      </c>
      <c r="X54">
        <v>0.16</v>
      </c>
      <c r="Y54">
        <v>0</v>
      </c>
      <c r="Z54">
        <v>0</v>
      </c>
      <c r="AA54">
        <v>0</v>
      </c>
      <c r="AB54">
        <v>0</v>
      </c>
      <c r="AC54">
        <v>0</v>
      </c>
      <c r="AD54">
        <v>1</v>
      </c>
      <c r="AE54">
        <v>2</v>
      </c>
      <c r="AF54" t="s">
        <v>3</v>
      </c>
      <c r="AG54">
        <v>0.16</v>
      </c>
      <c r="AH54">
        <v>2</v>
      </c>
      <c r="AI54">
        <v>85061029</v>
      </c>
      <c r="AJ54">
        <v>54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 x14ac:dyDescent="0.2">
      <c r="A55">
        <f>ROW(Source!A50)</f>
        <v>50</v>
      </c>
      <c r="B55">
        <v>85061034</v>
      </c>
      <c r="C55">
        <v>85061027</v>
      </c>
      <c r="D55">
        <v>83785137</v>
      </c>
      <c r="E55">
        <v>1</v>
      </c>
      <c r="F55">
        <v>1</v>
      </c>
      <c r="G55">
        <v>1</v>
      </c>
      <c r="H55">
        <v>2</v>
      </c>
      <c r="I55" t="s">
        <v>624</v>
      </c>
      <c r="J55" t="s">
        <v>625</v>
      </c>
      <c r="K55" t="s">
        <v>626</v>
      </c>
      <c r="L55">
        <v>1368</v>
      </c>
      <c r="N55">
        <v>1011</v>
      </c>
      <c r="O55" t="s">
        <v>606</v>
      </c>
      <c r="P55" t="s">
        <v>606</v>
      </c>
      <c r="Q55">
        <v>1</v>
      </c>
      <c r="X55">
        <v>0.16</v>
      </c>
      <c r="Y55">
        <v>0</v>
      </c>
      <c r="Z55">
        <v>13.86</v>
      </c>
      <c r="AA55">
        <v>0</v>
      </c>
      <c r="AB55">
        <v>0</v>
      </c>
      <c r="AC55">
        <v>0</v>
      </c>
      <c r="AD55">
        <v>1</v>
      </c>
      <c r="AE55">
        <v>0</v>
      </c>
      <c r="AF55" t="s">
        <v>3</v>
      </c>
      <c r="AG55">
        <v>0.16</v>
      </c>
      <c r="AH55">
        <v>2</v>
      </c>
      <c r="AI55">
        <v>85061030</v>
      </c>
      <c r="AJ55">
        <v>55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 x14ac:dyDescent="0.2">
      <c r="A56">
        <f>ROW(Source!A50)</f>
        <v>50</v>
      </c>
      <c r="B56">
        <v>85061035</v>
      </c>
      <c r="C56">
        <v>85061027</v>
      </c>
      <c r="D56">
        <v>83785155</v>
      </c>
      <c r="E56">
        <v>1</v>
      </c>
      <c r="F56">
        <v>1</v>
      </c>
      <c r="G56">
        <v>1</v>
      </c>
      <c r="H56">
        <v>2</v>
      </c>
      <c r="I56" t="s">
        <v>627</v>
      </c>
      <c r="J56" t="s">
        <v>628</v>
      </c>
      <c r="K56" t="s">
        <v>629</v>
      </c>
      <c r="L56">
        <v>1368</v>
      </c>
      <c r="N56">
        <v>1011</v>
      </c>
      <c r="O56" t="s">
        <v>606</v>
      </c>
      <c r="P56" t="s">
        <v>606</v>
      </c>
      <c r="Q56">
        <v>1</v>
      </c>
      <c r="X56">
        <v>0.16</v>
      </c>
      <c r="Y56">
        <v>0</v>
      </c>
      <c r="Z56">
        <v>487.94</v>
      </c>
      <c r="AA56">
        <v>811.79</v>
      </c>
      <c r="AB56">
        <v>0</v>
      </c>
      <c r="AC56">
        <v>0</v>
      </c>
      <c r="AD56">
        <v>1</v>
      </c>
      <c r="AE56">
        <v>0</v>
      </c>
      <c r="AF56" t="s">
        <v>3</v>
      </c>
      <c r="AG56">
        <v>0.16</v>
      </c>
      <c r="AH56">
        <v>2</v>
      </c>
      <c r="AI56">
        <v>85061031</v>
      </c>
      <c r="AJ56">
        <v>56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 x14ac:dyDescent="0.2">
      <c r="A57">
        <f>ROW(Source!A52)</f>
        <v>52</v>
      </c>
      <c r="B57">
        <v>85061056</v>
      </c>
      <c r="C57">
        <v>85061037</v>
      </c>
      <c r="D57">
        <v>83777501</v>
      </c>
      <c r="E57">
        <v>117</v>
      </c>
      <c r="F57">
        <v>1</v>
      </c>
      <c r="G57">
        <v>1</v>
      </c>
      <c r="H57">
        <v>1</v>
      </c>
      <c r="I57" t="s">
        <v>591</v>
      </c>
      <c r="J57" t="s">
        <v>3</v>
      </c>
      <c r="K57" t="s">
        <v>592</v>
      </c>
      <c r="L57">
        <v>1191</v>
      </c>
      <c r="N57">
        <v>1013</v>
      </c>
      <c r="O57" t="s">
        <v>593</v>
      </c>
      <c r="P57" t="s">
        <v>593</v>
      </c>
      <c r="Q57">
        <v>1</v>
      </c>
      <c r="X57">
        <v>3.06</v>
      </c>
      <c r="Y57">
        <v>0</v>
      </c>
      <c r="Z57">
        <v>0</v>
      </c>
      <c r="AA57">
        <v>0</v>
      </c>
      <c r="AB57">
        <v>748.18</v>
      </c>
      <c r="AC57">
        <v>0</v>
      </c>
      <c r="AD57">
        <v>1</v>
      </c>
      <c r="AE57">
        <v>1</v>
      </c>
      <c r="AF57" t="s">
        <v>3</v>
      </c>
      <c r="AG57">
        <v>3.06</v>
      </c>
      <c r="AH57">
        <v>2</v>
      </c>
      <c r="AI57">
        <v>85061038</v>
      </c>
      <c r="AJ57">
        <v>57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 x14ac:dyDescent="0.2">
      <c r="A58">
        <f>ROW(Source!A52)</f>
        <v>52</v>
      </c>
      <c r="B58">
        <v>85061057</v>
      </c>
      <c r="C58">
        <v>85061037</v>
      </c>
      <c r="D58">
        <v>83777689</v>
      </c>
      <c r="E58">
        <v>117</v>
      </c>
      <c r="F58">
        <v>1</v>
      </c>
      <c r="G58">
        <v>1</v>
      </c>
      <c r="H58">
        <v>1</v>
      </c>
      <c r="I58" t="s">
        <v>601</v>
      </c>
      <c r="J58" t="s">
        <v>3</v>
      </c>
      <c r="K58" t="s">
        <v>602</v>
      </c>
      <c r="L58">
        <v>1191</v>
      </c>
      <c r="N58">
        <v>1013</v>
      </c>
      <c r="O58" t="s">
        <v>593</v>
      </c>
      <c r="P58" t="s">
        <v>593</v>
      </c>
      <c r="Q58">
        <v>1</v>
      </c>
      <c r="X58">
        <v>0.87</v>
      </c>
      <c r="Y58">
        <v>0</v>
      </c>
      <c r="Z58">
        <v>0</v>
      </c>
      <c r="AA58">
        <v>0</v>
      </c>
      <c r="AB58">
        <v>0</v>
      </c>
      <c r="AC58">
        <v>0</v>
      </c>
      <c r="AD58">
        <v>1</v>
      </c>
      <c r="AE58">
        <v>2</v>
      </c>
      <c r="AF58" t="s">
        <v>3</v>
      </c>
      <c r="AG58">
        <v>0.87</v>
      </c>
      <c r="AH58">
        <v>2</v>
      </c>
      <c r="AI58">
        <v>85061039</v>
      </c>
      <c r="AJ58">
        <v>58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 x14ac:dyDescent="0.2">
      <c r="A59">
        <f>ROW(Source!A52)</f>
        <v>52</v>
      </c>
      <c r="B59">
        <v>85061058</v>
      </c>
      <c r="C59">
        <v>85061037</v>
      </c>
      <c r="D59">
        <v>83784065</v>
      </c>
      <c r="E59">
        <v>1</v>
      </c>
      <c r="F59">
        <v>1</v>
      </c>
      <c r="G59">
        <v>1</v>
      </c>
      <c r="H59">
        <v>2</v>
      </c>
      <c r="I59" t="s">
        <v>631</v>
      </c>
      <c r="J59" t="s">
        <v>632</v>
      </c>
      <c r="K59" t="s">
        <v>633</v>
      </c>
      <c r="L59">
        <v>1368</v>
      </c>
      <c r="N59">
        <v>1011</v>
      </c>
      <c r="O59" t="s">
        <v>606</v>
      </c>
      <c r="P59" t="s">
        <v>606</v>
      </c>
      <c r="Q59">
        <v>1</v>
      </c>
      <c r="X59">
        <v>0.68</v>
      </c>
      <c r="Y59">
        <v>0</v>
      </c>
      <c r="Z59">
        <v>2088.77</v>
      </c>
      <c r="AA59">
        <v>932.95</v>
      </c>
      <c r="AB59">
        <v>0</v>
      </c>
      <c r="AC59">
        <v>0</v>
      </c>
      <c r="AD59">
        <v>1</v>
      </c>
      <c r="AE59">
        <v>0</v>
      </c>
      <c r="AF59" t="s">
        <v>3</v>
      </c>
      <c r="AG59">
        <v>0.68</v>
      </c>
      <c r="AH59">
        <v>2</v>
      </c>
      <c r="AI59">
        <v>85061040</v>
      </c>
      <c r="AJ59">
        <v>59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 x14ac:dyDescent="0.2">
      <c r="A60">
        <f>ROW(Source!A52)</f>
        <v>52</v>
      </c>
      <c r="B60">
        <v>85061059</v>
      </c>
      <c r="C60">
        <v>85061037</v>
      </c>
      <c r="D60">
        <v>83785072</v>
      </c>
      <c r="E60">
        <v>1</v>
      </c>
      <c r="F60">
        <v>1</v>
      </c>
      <c r="G60">
        <v>1</v>
      </c>
      <c r="H60">
        <v>2</v>
      </c>
      <c r="I60" t="s">
        <v>634</v>
      </c>
      <c r="J60" t="s">
        <v>635</v>
      </c>
      <c r="K60" t="s">
        <v>636</v>
      </c>
      <c r="L60">
        <v>1368</v>
      </c>
      <c r="N60">
        <v>1011</v>
      </c>
      <c r="O60" t="s">
        <v>606</v>
      </c>
      <c r="P60" t="s">
        <v>606</v>
      </c>
      <c r="Q60">
        <v>1</v>
      </c>
      <c r="X60">
        <v>0.19</v>
      </c>
      <c r="Y60">
        <v>0</v>
      </c>
      <c r="Z60">
        <v>641.70000000000005</v>
      </c>
      <c r="AA60">
        <v>811.79</v>
      </c>
      <c r="AB60">
        <v>0</v>
      </c>
      <c r="AC60">
        <v>0</v>
      </c>
      <c r="AD60">
        <v>1</v>
      </c>
      <c r="AE60">
        <v>0</v>
      </c>
      <c r="AF60" t="s">
        <v>3</v>
      </c>
      <c r="AG60">
        <v>0.19</v>
      </c>
      <c r="AH60">
        <v>2</v>
      </c>
      <c r="AI60">
        <v>85061041</v>
      </c>
      <c r="AJ60">
        <v>60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 x14ac:dyDescent="0.2">
      <c r="A61">
        <f>ROW(Source!A52)</f>
        <v>52</v>
      </c>
      <c r="B61">
        <v>85061060</v>
      </c>
      <c r="C61">
        <v>85061037</v>
      </c>
      <c r="D61">
        <v>83849794</v>
      </c>
      <c r="E61">
        <v>1</v>
      </c>
      <c r="F61">
        <v>1</v>
      </c>
      <c r="G61">
        <v>1</v>
      </c>
      <c r="H61">
        <v>3</v>
      </c>
      <c r="I61" t="s">
        <v>637</v>
      </c>
      <c r="J61" t="s">
        <v>638</v>
      </c>
      <c r="K61" t="s">
        <v>639</v>
      </c>
      <c r="L61">
        <v>1346</v>
      </c>
      <c r="N61">
        <v>1009</v>
      </c>
      <c r="O61" t="s">
        <v>86</v>
      </c>
      <c r="P61" t="s">
        <v>86</v>
      </c>
      <c r="Q61">
        <v>1</v>
      </c>
      <c r="X61">
        <v>0.1</v>
      </c>
      <c r="Y61">
        <v>185.43</v>
      </c>
      <c r="Z61">
        <v>0</v>
      </c>
      <c r="AA61">
        <v>0</v>
      </c>
      <c r="AB61">
        <v>0</v>
      </c>
      <c r="AC61">
        <v>0</v>
      </c>
      <c r="AD61">
        <v>1</v>
      </c>
      <c r="AE61">
        <v>0</v>
      </c>
      <c r="AF61" t="s">
        <v>3</v>
      </c>
      <c r="AG61">
        <v>0.1</v>
      </c>
      <c r="AH61">
        <v>2</v>
      </c>
      <c r="AI61">
        <v>85061042</v>
      </c>
      <c r="AJ61">
        <v>61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 x14ac:dyDescent="0.2">
      <c r="A62">
        <f>ROW(Source!A52)</f>
        <v>52</v>
      </c>
      <c r="B62">
        <v>85061061</v>
      </c>
      <c r="C62">
        <v>85061037</v>
      </c>
      <c r="D62">
        <v>83849801</v>
      </c>
      <c r="E62">
        <v>1</v>
      </c>
      <c r="F62">
        <v>1</v>
      </c>
      <c r="G62">
        <v>1</v>
      </c>
      <c r="H62">
        <v>3</v>
      </c>
      <c r="I62" t="s">
        <v>640</v>
      </c>
      <c r="J62" t="s">
        <v>641</v>
      </c>
      <c r="K62" t="s">
        <v>642</v>
      </c>
      <c r="L62">
        <v>1346</v>
      </c>
      <c r="N62">
        <v>1009</v>
      </c>
      <c r="O62" t="s">
        <v>86</v>
      </c>
      <c r="P62" t="s">
        <v>86</v>
      </c>
      <c r="Q62">
        <v>1</v>
      </c>
      <c r="X62">
        <v>0.03</v>
      </c>
      <c r="Y62">
        <v>58.53</v>
      </c>
      <c r="Z62">
        <v>0</v>
      </c>
      <c r="AA62">
        <v>0</v>
      </c>
      <c r="AB62">
        <v>0</v>
      </c>
      <c r="AC62">
        <v>0</v>
      </c>
      <c r="AD62">
        <v>1</v>
      </c>
      <c r="AE62">
        <v>0</v>
      </c>
      <c r="AF62" t="s">
        <v>3</v>
      </c>
      <c r="AG62">
        <v>0.03</v>
      </c>
      <c r="AH62">
        <v>2</v>
      </c>
      <c r="AI62">
        <v>85061043</v>
      </c>
      <c r="AJ62">
        <v>62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 x14ac:dyDescent="0.2">
      <c r="A63">
        <f>ROW(Source!A52)</f>
        <v>52</v>
      </c>
      <c r="B63">
        <v>85061062</v>
      </c>
      <c r="C63">
        <v>85061037</v>
      </c>
      <c r="D63">
        <v>83853338</v>
      </c>
      <c r="E63">
        <v>1</v>
      </c>
      <c r="F63">
        <v>1</v>
      </c>
      <c r="G63">
        <v>1</v>
      </c>
      <c r="H63">
        <v>3</v>
      </c>
      <c r="I63" t="s">
        <v>84</v>
      </c>
      <c r="J63" t="s">
        <v>87</v>
      </c>
      <c r="K63" t="s">
        <v>85</v>
      </c>
      <c r="L63">
        <v>1346</v>
      </c>
      <c r="N63">
        <v>1009</v>
      </c>
      <c r="O63" t="s">
        <v>86</v>
      </c>
      <c r="P63" t="s">
        <v>86</v>
      </c>
      <c r="Q63">
        <v>1</v>
      </c>
      <c r="X63">
        <v>0</v>
      </c>
      <c r="Y63">
        <v>174.93</v>
      </c>
      <c r="Z63">
        <v>0</v>
      </c>
      <c r="AA63">
        <v>0</v>
      </c>
      <c r="AB63">
        <v>0</v>
      </c>
      <c r="AC63">
        <v>1</v>
      </c>
      <c r="AD63">
        <v>0</v>
      </c>
      <c r="AE63">
        <v>0</v>
      </c>
      <c r="AF63" t="s">
        <v>3</v>
      </c>
      <c r="AG63">
        <v>0</v>
      </c>
      <c r="AH63">
        <v>2</v>
      </c>
      <c r="AI63">
        <v>85061044</v>
      </c>
      <c r="AJ63">
        <v>63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 x14ac:dyDescent="0.2">
      <c r="A64">
        <f>ROW(Source!A52)</f>
        <v>52</v>
      </c>
      <c r="B64">
        <v>85061063</v>
      </c>
      <c r="C64">
        <v>85061037</v>
      </c>
      <c r="D64">
        <v>83854484</v>
      </c>
      <c r="E64">
        <v>1</v>
      </c>
      <c r="F64">
        <v>1</v>
      </c>
      <c r="G64">
        <v>1</v>
      </c>
      <c r="H64">
        <v>3</v>
      </c>
      <c r="I64" t="s">
        <v>643</v>
      </c>
      <c r="J64" t="s">
        <v>644</v>
      </c>
      <c r="K64" t="s">
        <v>645</v>
      </c>
      <c r="L64">
        <v>1346</v>
      </c>
      <c r="N64">
        <v>1009</v>
      </c>
      <c r="O64" t="s">
        <v>86</v>
      </c>
      <c r="P64" t="s">
        <v>86</v>
      </c>
      <c r="Q64">
        <v>1</v>
      </c>
      <c r="X64">
        <v>0.02</v>
      </c>
      <c r="Y64">
        <v>56.11</v>
      </c>
      <c r="Z64">
        <v>0</v>
      </c>
      <c r="AA64">
        <v>0</v>
      </c>
      <c r="AB64">
        <v>0</v>
      </c>
      <c r="AC64">
        <v>0</v>
      </c>
      <c r="AD64">
        <v>1</v>
      </c>
      <c r="AE64">
        <v>0</v>
      </c>
      <c r="AF64" t="s">
        <v>3</v>
      </c>
      <c r="AG64">
        <v>0.02</v>
      </c>
      <c r="AH64">
        <v>2</v>
      </c>
      <c r="AI64">
        <v>85061045</v>
      </c>
      <c r="AJ64">
        <v>64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 x14ac:dyDescent="0.2">
      <c r="A65">
        <f>ROW(Source!A52)</f>
        <v>52</v>
      </c>
      <c r="B65">
        <v>85061064</v>
      </c>
      <c r="C65">
        <v>85061037</v>
      </c>
      <c r="D65">
        <v>83779061</v>
      </c>
      <c r="E65">
        <v>117</v>
      </c>
      <c r="F65">
        <v>1</v>
      </c>
      <c r="G65">
        <v>1</v>
      </c>
      <c r="H65">
        <v>3</v>
      </c>
      <c r="I65" t="s">
        <v>89</v>
      </c>
      <c r="J65" t="s">
        <v>3</v>
      </c>
      <c r="K65" t="s">
        <v>90</v>
      </c>
      <c r="L65">
        <v>1371</v>
      </c>
      <c r="N65">
        <v>1013</v>
      </c>
      <c r="O65" t="s">
        <v>43</v>
      </c>
      <c r="P65" t="s">
        <v>43</v>
      </c>
      <c r="Q65">
        <v>1</v>
      </c>
      <c r="X65">
        <v>0</v>
      </c>
      <c r="Y65">
        <v>0</v>
      </c>
      <c r="Z65">
        <v>0</v>
      </c>
      <c r="AA65">
        <v>0</v>
      </c>
      <c r="AB65">
        <v>0</v>
      </c>
      <c r="AC65">
        <v>1</v>
      </c>
      <c r="AD65">
        <v>0</v>
      </c>
      <c r="AE65">
        <v>0</v>
      </c>
      <c r="AF65" t="s">
        <v>3</v>
      </c>
      <c r="AG65">
        <v>0</v>
      </c>
      <c r="AH65">
        <v>2</v>
      </c>
      <c r="AI65">
        <v>85061046</v>
      </c>
      <c r="AJ65">
        <v>65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 x14ac:dyDescent="0.2">
      <c r="A66">
        <f>ROW(Source!A52)</f>
        <v>52</v>
      </c>
      <c r="B66">
        <v>85061065</v>
      </c>
      <c r="C66">
        <v>85061037</v>
      </c>
      <c r="D66">
        <v>83779738</v>
      </c>
      <c r="E66">
        <v>117</v>
      </c>
      <c r="F66">
        <v>1</v>
      </c>
      <c r="G66">
        <v>1</v>
      </c>
      <c r="H66">
        <v>3</v>
      </c>
      <c r="I66" t="s">
        <v>92</v>
      </c>
      <c r="J66" t="s">
        <v>3</v>
      </c>
      <c r="K66" t="s">
        <v>93</v>
      </c>
      <c r="L66">
        <v>1348</v>
      </c>
      <c r="N66">
        <v>1009</v>
      </c>
      <c r="O66" t="s">
        <v>94</v>
      </c>
      <c r="P66" t="s">
        <v>94</v>
      </c>
      <c r="Q66">
        <v>1000</v>
      </c>
      <c r="X66">
        <v>0</v>
      </c>
      <c r="Y66">
        <v>0</v>
      </c>
      <c r="Z66">
        <v>0</v>
      </c>
      <c r="AA66">
        <v>0</v>
      </c>
      <c r="AB66">
        <v>0</v>
      </c>
      <c r="AC66">
        <v>1</v>
      </c>
      <c r="AD66">
        <v>0</v>
      </c>
      <c r="AE66">
        <v>0</v>
      </c>
      <c r="AF66" t="s">
        <v>3</v>
      </c>
      <c r="AG66">
        <v>0</v>
      </c>
      <c r="AH66">
        <v>2</v>
      </c>
      <c r="AI66">
        <v>85061047</v>
      </c>
      <c r="AJ66">
        <v>66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 x14ac:dyDescent="0.2">
      <c r="A67">
        <f>ROW(Source!A52)</f>
        <v>52</v>
      </c>
      <c r="B67">
        <v>85061066</v>
      </c>
      <c r="C67">
        <v>85061037</v>
      </c>
      <c r="D67">
        <v>83779884</v>
      </c>
      <c r="E67">
        <v>117</v>
      </c>
      <c r="F67">
        <v>1</v>
      </c>
      <c r="G67">
        <v>1</v>
      </c>
      <c r="H67">
        <v>3</v>
      </c>
      <c r="I67" t="s">
        <v>96</v>
      </c>
      <c r="J67" t="s">
        <v>3</v>
      </c>
      <c r="K67" t="s">
        <v>97</v>
      </c>
      <c r="L67">
        <v>1346</v>
      </c>
      <c r="N67">
        <v>1009</v>
      </c>
      <c r="O67" t="s">
        <v>86</v>
      </c>
      <c r="P67" t="s">
        <v>86</v>
      </c>
      <c r="Q67">
        <v>1</v>
      </c>
      <c r="X67">
        <v>0</v>
      </c>
      <c r="Y67">
        <v>0</v>
      </c>
      <c r="Z67">
        <v>0</v>
      </c>
      <c r="AA67">
        <v>0</v>
      </c>
      <c r="AB67">
        <v>0</v>
      </c>
      <c r="AC67">
        <v>1</v>
      </c>
      <c r="AD67">
        <v>0</v>
      </c>
      <c r="AE67">
        <v>0</v>
      </c>
      <c r="AF67" t="s">
        <v>3</v>
      </c>
      <c r="AG67">
        <v>0</v>
      </c>
      <c r="AH67">
        <v>2</v>
      </c>
      <c r="AI67">
        <v>85061048</v>
      </c>
      <c r="AJ67">
        <v>67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 x14ac:dyDescent="0.2">
      <c r="A68">
        <f>ROW(Source!A52)</f>
        <v>52</v>
      </c>
      <c r="B68">
        <v>85061067</v>
      </c>
      <c r="C68">
        <v>85061037</v>
      </c>
      <c r="D68">
        <v>83780219</v>
      </c>
      <c r="E68">
        <v>117</v>
      </c>
      <c r="F68">
        <v>1</v>
      </c>
      <c r="G68">
        <v>1</v>
      </c>
      <c r="H68">
        <v>3</v>
      </c>
      <c r="I68" t="s">
        <v>99</v>
      </c>
      <c r="J68" t="s">
        <v>3</v>
      </c>
      <c r="K68" t="s">
        <v>100</v>
      </c>
      <c r="L68">
        <v>1348</v>
      </c>
      <c r="N68">
        <v>1009</v>
      </c>
      <c r="O68" t="s">
        <v>94</v>
      </c>
      <c r="P68" t="s">
        <v>94</v>
      </c>
      <c r="Q68">
        <v>1000</v>
      </c>
      <c r="X68">
        <v>0</v>
      </c>
      <c r="Y68">
        <v>0</v>
      </c>
      <c r="Z68">
        <v>0</v>
      </c>
      <c r="AA68">
        <v>0</v>
      </c>
      <c r="AB68">
        <v>0</v>
      </c>
      <c r="AC68">
        <v>1</v>
      </c>
      <c r="AD68">
        <v>0</v>
      </c>
      <c r="AE68">
        <v>0</v>
      </c>
      <c r="AF68" t="s">
        <v>3</v>
      </c>
      <c r="AG68">
        <v>0</v>
      </c>
      <c r="AH68">
        <v>2</v>
      </c>
      <c r="AI68">
        <v>85061049</v>
      </c>
      <c r="AJ68">
        <v>68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 x14ac:dyDescent="0.2">
      <c r="A69">
        <f>ROW(Source!A52)</f>
        <v>52</v>
      </c>
      <c r="B69">
        <v>85061068</v>
      </c>
      <c r="C69">
        <v>85061037</v>
      </c>
      <c r="D69">
        <v>83870522</v>
      </c>
      <c r="E69">
        <v>1</v>
      </c>
      <c r="F69">
        <v>1</v>
      </c>
      <c r="G69">
        <v>1</v>
      </c>
      <c r="H69">
        <v>3</v>
      </c>
      <c r="I69" t="s">
        <v>646</v>
      </c>
      <c r="J69" t="s">
        <v>647</v>
      </c>
      <c r="K69" t="s">
        <v>648</v>
      </c>
      <c r="L69">
        <v>1346</v>
      </c>
      <c r="N69">
        <v>1009</v>
      </c>
      <c r="O69" t="s">
        <v>86</v>
      </c>
      <c r="P69" t="s">
        <v>86</v>
      </c>
      <c r="Q69">
        <v>1</v>
      </c>
      <c r="X69">
        <v>0.4</v>
      </c>
      <c r="Y69">
        <v>61.28</v>
      </c>
      <c r="Z69">
        <v>0</v>
      </c>
      <c r="AA69">
        <v>0</v>
      </c>
      <c r="AB69">
        <v>0</v>
      </c>
      <c r="AC69">
        <v>0</v>
      </c>
      <c r="AD69">
        <v>1</v>
      </c>
      <c r="AE69">
        <v>0</v>
      </c>
      <c r="AF69" t="s">
        <v>3</v>
      </c>
      <c r="AG69">
        <v>0.4</v>
      </c>
      <c r="AH69">
        <v>2</v>
      </c>
      <c r="AI69">
        <v>85061050</v>
      </c>
      <c r="AJ69">
        <v>69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 x14ac:dyDescent="0.2">
      <c r="A70">
        <f>ROW(Source!A52)</f>
        <v>52</v>
      </c>
      <c r="B70">
        <v>85061069</v>
      </c>
      <c r="C70">
        <v>85061037</v>
      </c>
      <c r="D70">
        <v>83870548</v>
      </c>
      <c r="E70">
        <v>1</v>
      </c>
      <c r="F70">
        <v>1</v>
      </c>
      <c r="G70">
        <v>1</v>
      </c>
      <c r="H70">
        <v>3</v>
      </c>
      <c r="I70" t="s">
        <v>649</v>
      </c>
      <c r="J70" t="s">
        <v>650</v>
      </c>
      <c r="K70" t="s">
        <v>651</v>
      </c>
      <c r="L70">
        <v>1348</v>
      </c>
      <c r="N70">
        <v>1009</v>
      </c>
      <c r="O70" t="s">
        <v>94</v>
      </c>
      <c r="P70" t="s">
        <v>94</v>
      </c>
      <c r="Q70">
        <v>1000</v>
      </c>
      <c r="X70">
        <v>1E-4</v>
      </c>
      <c r="Y70">
        <v>80020.98</v>
      </c>
      <c r="Z70">
        <v>0</v>
      </c>
      <c r="AA70">
        <v>0</v>
      </c>
      <c r="AB70">
        <v>0</v>
      </c>
      <c r="AC70">
        <v>0</v>
      </c>
      <c r="AD70">
        <v>1</v>
      </c>
      <c r="AE70">
        <v>0</v>
      </c>
      <c r="AF70" t="s">
        <v>3</v>
      </c>
      <c r="AG70">
        <v>1E-4</v>
      </c>
      <c r="AH70">
        <v>2</v>
      </c>
      <c r="AI70">
        <v>85061051</v>
      </c>
      <c r="AJ70">
        <v>70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 x14ac:dyDescent="0.2">
      <c r="A71">
        <f>ROW(Source!A52)</f>
        <v>52</v>
      </c>
      <c r="B71">
        <v>85061070</v>
      </c>
      <c r="C71">
        <v>85061037</v>
      </c>
      <c r="D71">
        <v>83878170</v>
      </c>
      <c r="E71">
        <v>1</v>
      </c>
      <c r="F71">
        <v>1</v>
      </c>
      <c r="G71">
        <v>1</v>
      </c>
      <c r="H71">
        <v>3</v>
      </c>
      <c r="I71" t="s">
        <v>652</v>
      </c>
      <c r="J71" t="s">
        <v>653</v>
      </c>
      <c r="K71" t="s">
        <v>654</v>
      </c>
      <c r="L71">
        <v>1425</v>
      </c>
      <c r="N71">
        <v>1013</v>
      </c>
      <c r="O71" t="s">
        <v>191</v>
      </c>
      <c r="P71" t="s">
        <v>191</v>
      </c>
      <c r="Q71">
        <v>1</v>
      </c>
      <c r="X71">
        <v>0.06</v>
      </c>
      <c r="Y71">
        <v>1031.73</v>
      </c>
      <c r="Z71">
        <v>0</v>
      </c>
      <c r="AA71">
        <v>0</v>
      </c>
      <c r="AB71">
        <v>0</v>
      </c>
      <c r="AC71">
        <v>0</v>
      </c>
      <c r="AD71">
        <v>1</v>
      </c>
      <c r="AE71">
        <v>0</v>
      </c>
      <c r="AF71" t="s">
        <v>3</v>
      </c>
      <c r="AG71">
        <v>0.06</v>
      </c>
      <c r="AH71">
        <v>2</v>
      </c>
      <c r="AI71">
        <v>85061052</v>
      </c>
      <c r="AJ71">
        <v>71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 x14ac:dyDescent="0.2">
      <c r="A72">
        <f>ROW(Source!A52)</f>
        <v>52</v>
      </c>
      <c r="B72">
        <v>85061071</v>
      </c>
      <c r="C72">
        <v>85061037</v>
      </c>
      <c r="D72">
        <v>83782579</v>
      </c>
      <c r="E72">
        <v>117</v>
      </c>
      <c r="F72">
        <v>1</v>
      </c>
      <c r="G72">
        <v>1</v>
      </c>
      <c r="H72">
        <v>3</v>
      </c>
      <c r="I72" t="s">
        <v>102</v>
      </c>
      <c r="J72" t="s">
        <v>3</v>
      </c>
      <c r="K72" t="s">
        <v>103</v>
      </c>
      <c r="L72">
        <v>1371</v>
      </c>
      <c r="N72">
        <v>1013</v>
      </c>
      <c r="O72" t="s">
        <v>43</v>
      </c>
      <c r="P72" t="s">
        <v>43</v>
      </c>
      <c r="Q72">
        <v>1</v>
      </c>
      <c r="X72">
        <v>0</v>
      </c>
      <c r="Y72">
        <v>0</v>
      </c>
      <c r="Z72">
        <v>0</v>
      </c>
      <c r="AA72">
        <v>0</v>
      </c>
      <c r="AB72">
        <v>0</v>
      </c>
      <c r="AC72">
        <v>1</v>
      </c>
      <c r="AD72">
        <v>0</v>
      </c>
      <c r="AE72">
        <v>0</v>
      </c>
      <c r="AF72" t="s">
        <v>3</v>
      </c>
      <c r="AG72">
        <v>0</v>
      </c>
      <c r="AH72">
        <v>2</v>
      </c>
      <c r="AI72">
        <v>85061053</v>
      </c>
      <c r="AJ72">
        <v>72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 x14ac:dyDescent="0.2">
      <c r="A73">
        <f>ROW(Source!A52)</f>
        <v>52</v>
      </c>
      <c r="B73">
        <v>85061072</v>
      </c>
      <c r="C73">
        <v>85061037</v>
      </c>
      <c r="D73">
        <v>83782625</v>
      </c>
      <c r="E73">
        <v>117</v>
      </c>
      <c r="F73">
        <v>1</v>
      </c>
      <c r="G73">
        <v>1</v>
      </c>
      <c r="H73">
        <v>3</v>
      </c>
      <c r="I73" t="s">
        <v>105</v>
      </c>
      <c r="J73" t="s">
        <v>3</v>
      </c>
      <c r="K73" t="s">
        <v>106</v>
      </c>
      <c r="L73">
        <v>1371</v>
      </c>
      <c r="N73">
        <v>1013</v>
      </c>
      <c r="O73" t="s">
        <v>43</v>
      </c>
      <c r="P73" t="s">
        <v>43</v>
      </c>
      <c r="Q73">
        <v>1</v>
      </c>
      <c r="X73">
        <v>0</v>
      </c>
      <c r="Y73">
        <v>0</v>
      </c>
      <c r="Z73">
        <v>0</v>
      </c>
      <c r="AA73">
        <v>0</v>
      </c>
      <c r="AB73">
        <v>0</v>
      </c>
      <c r="AC73">
        <v>1</v>
      </c>
      <c r="AD73">
        <v>0</v>
      </c>
      <c r="AE73">
        <v>0</v>
      </c>
      <c r="AF73" t="s">
        <v>3</v>
      </c>
      <c r="AG73">
        <v>0</v>
      </c>
      <c r="AH73">
        <v>2</v>
      </c>
      <c r="AI73">
        <v>85061054</v>
      </c>
      <c r="AJ73">
        <v>73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 x14ac:dyDescent="0.2">
      <c r="A74">
        <f>ROW(Source!A52)</f>
        <v>52</v>
      </c>
      <c r="B74">
        <v>85061073</v>
      </c>
      <c r="C74">
        <v>85061037</v>
      </c>
      <c r="D74">
        <v>83782629</v>
      </c>
      <c r="E74">
        <v>117</v>
      </c>
      <c r="F74">
        <v>1</v>
      </c>
      <c r="G74">
        <v>1</v>
      </c>
      <c r="H74">
        <v>3</v>
      </c>
      <c r="I74" t="s">
        <v>108</v>
      </c>
      <c r="J74" t="s">
        <v>3</v>
      </c>
      <c r="K74" t="s">
        <v>109</v>
      </c>
      <c r="L74">
        <v>1371</v>
      </c>
      <c r="N74">
        <v>1013</v>
      </c>
      <c r="O74" t="s">
        <v>43</v>
      </c>
      <c r="P74" t="s">
        <v>43</v>
      </c>
      <c r="Q74">
        <v>1</v>
      </c>
      <c r="X74">
        <v>0</v>
      </c>
      <c r="Y74">
        <v>0</v>
      </c>
      <c r="Z74">
        <v>0</v>
      </c>
      <c r="AA74">
        <v>0</v>
      </c>
      <c r="AB74">
        <v>0</v>
      </c>
      <c r="AC74">
        <v>1</v>
      </c>
      <c r="AD74">
        <v>0</v>
      </c>
      <c r="AE74">
        <v>0</v>
      </c>
      <c r="AF74" t="s">
        <v>3</v>
      </c>
      <c r="AG74">
        <v>0</v>
      </c>
      <c r="AH74">
        <v>2</v>
      </c>
      <c r="AI74">
        <v>85061055</v>
      </c>
      <c r="AJ74">
        <v>74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 x14ac:dyDescent="0.2">
      <c r="A75">
        <f>ROW(Source!A53)</f>
        <v>53</v>
      </c>
      <c r="B75">
        <v>85061056</v>
      </c>
      <c r="C75">
        <v>85061037</v>
      </c>
      <c r="D75">
        <v>83777501</v>
      </c>
      <c r="E75">
        <v>117</v>
      </c>
      <c r="F75">
        <v>1</v>
      </c>
      <c r="G75">
        <v>1</v>
      </c>
      <c r="H75">
        <v>1</v>
      </c>
      <c r="I75" t="s">
        <v>591</v>
      </c>
      <c r="J75" t="s">
        <v>3</v>
      </c>
      <c r="K75" t="s">
        <v>592</v>
      </c>
      <c r="L75">
        <v>1191</v>
      </c>
      <c r="N75">
        <v>1013</v>
      </c>
      <c r="O75" t="s">
        <v>593</v>
      </c>
      <c r="P75" t="s">
        <v>593</v>
      </c>
      <c r="Q75">
        <v>1</v>
      </c>
      <c r="X75">
        <v>3.06</v>
      </c>
      <c r="Y75">
        <v>0</v>
      </c>
      <c r="Z75">
        <v>0</v>
      </c>
      <c r="AA75">
        <v>0</v>
      </c>
      <c r="AB75">
        <v>748.18</v>
      </c>
      <c r="AC75">
        <v>0</v>
      </c>
      <c r="AD75">
        <v>1</v>
      </c>
      <c r="AE75">
        <v>1</v>
      </c>
      <c r="AF75" t="s">
        <v>3</v>
      </c>
      <c r="AG75">
        <v>3.06</v>
      </c>
      <c r="AH75">
        <v>2</v>
      </c>
      <c r="AI75">
        <v>85061038</v>
      </c>
      <c r="AJ75">
        <v>75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 x14ac:dyDescent="0.2">
      <c r="A76">
        <f>ROW(Source!A53)</f>
        <v>53</v>
      </c>
      <c r="B76">
        <v>85061057</v>
      </c>
      <c r="C76">
        <v>85061037</v>
      </c>
      <c r="D76">
        <v>83777689</v>
      </c>
      <c r="E76">
        <v>117</v>
      </c>
      <c r="F76">
        <v>1</v>
      </c>
      <c r="G76">
        <v>1</v>
      </c>
      <c r="H76">
        <v>1</v>
      </c>
      <c r="I76" t="s">
        <v>601</v>
      </c>
      <c r="J76" t="s">
        <v>3</v>
      </c>
      <c r="K76" t="s">
        <v>602</v>
      </c>
      <c r="L76">
        <v>1191</v>
      </c>
      <c r="N76">
        <v>1013</v>
      </c>
      <c r="O76" t="s">
        <v>593</v>
      </c>
      <c r="P76" t="s">
        <v>593</v>
      </c>
      <c r="Q76">
        <v>1</v>
      </c>
      <c r="X76">
        <v>0.87</v>
      </c>
      <c r="Y76">
        <v>0</v>
      </c>
      <c r="Z76">
        <v>0</v>
      </c>
      <c r="AA76">
        <v>0</v>
      </c>
      <c r="AB76">
        <v>0</v>
      </c>
      <c r="AC76">
        <v>0</v>
      </c>
      <c r="AD76">
        <v>1</v>
      </c>
      <c r="AE76">
        <v>2</v>
      </c>
      <c r="AF76" t="s">
        <v>3</v>
      </c>
      <c r="AG76">
        <v>0.87</v>
      </c>
      <c r="AH76">
        <v>2</v>
      </c>
      <c r="AI76">
        <v>85061039</v>
      </c>
      <c r="AJ76">
        <v>76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 x14ac:dyDescent="0.2">
      <c r="A77">
        <f>ROW(Source!A53)</f>
        <v>53</v>
      </c>
      <c r="B77">
        <v>85061058</v>
      </c>
      <c r="C77">
        <v>85061037</v>
      </c>
      <c r="D77">
        <v>83784065</v>
      </c>
      <c r="E77">
        <v>1</v>
      </c>
      <c r="F77">
        <v>1</v>
      </c>
      <c r="G77">
        <v>1</v>
      </c>
      <c r="H77">
        <v>2</v>
      </c>
      <c r="I77" t="s">
        <v>631</v>
      </c>
      <c r="J77" t="s">
        <v>632</v>
      </c>
      <c r="K77" t="s">
        <v>633</v>
      </c>
      <c r="L77">
        <v>1368</v>
      </c>
      <c r="N77">
        <v>1011</v>
      </c>
      <c r="O77" t="s">
        <v>606</v>
      </c>
      <c r="P77" t="s">
        <v>606</v>
      </c>
      <c r="Q77">
        <v>1</v>
      </c>
      <c r="X77">
        <v>0.68</v>
      </c>
      <c r="Y77">
        <v>0</v>
      </c>
      <c r="Z77">
        <v>2088.77</v>
      </c>
      <c r="AA77">
        <v>932.95</v>
      </c>
      <c r="AB77">
        <v>0</v>
      </c>
      <c r="AC77">
        <v>0</v>
      </c>
      <c r="AD77">
        <v>1</v>
      </c>
      <c r="AE77">
        <v>0</v>
      </c>
      <c r="AF77" t="s">
        <v>3</v>
      </c>
      <c r="AG77">
        <v>0.68</v>
      </c>
      <c r="AH77">
        <v>2</v>
      </c>
      <c r="AI77">
        <v>85061040</v>
      </c>
      <c r="AJ77">
        <v>77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 x14ac:dyDescent="0.2">
      <c r="A78">
        <f>ROW(Source!A53)</f>
        <v>53</v>
      </c>
      <c r="B78">
        <v>85061059</v>
      </c>
      <c r="C78">
        <v>85061037</v>
      </c>
      <c r="D78">
        <v>83785072</v>
      </c>
      <c r="E78">
        <v>1</v>
      </c>
      <c r="F78">
        <v>1</v>
      </c>
      <c r="G78">
        <v>1</v>
      </c>
      <c r="H78">
        <v>2</v>
      </c>
      <c r="I78" t="s">
        <v>634</v>
      </c>
      <c r="J78" t="s">
        <v>635</v>
      </c>
      <c r="K78" t="s">
        <v>636</v>
      </c>
      <c r="L78">
        <v>1368</v>
      </c>
      <c r="N78">
        <v>1011</v>
      </c>
      <c r="O78" t="s">
        <v>606</v>
      </c>
      <c r="P78" t="s">
        <v>606</v>
      </c>
      <c r="Q78">
        <v>1</v>
      </c>
      <c r="X78">
        <v>0.19</v>
      </c>
      <c r="Y78">
        <v>0</v>
      </c>
      <c r="Z78">
        <v>641.70000000000005</v>
      </c>
      <c r="AA78">
        <v>811.79</v>
      </c>
      <c r="AB78">
        <v>0</v>
      </c>
      <c r="AC78">
        <v>0</v>
      </c>
      <c r="AD78">
        <v>1</v>
      </c>
      <c r="AE78">
        <v>0</v>
      </c>
      <c r="AF78" t="s">
        <v>3</v>
      </c>
      <c r="AG78">
        <v>0.19</v>
      </c>
      <c r="AH78">
        <v>2</v>
      </c>
      <c r="AI78">
        <v>85061041</v>
      </c>
      <c r="AJ78">
        <v>78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 x14ac:dyDescent="0.2">
      <c r="A79">
        <f>ROW(Source!A53)</f>
        <v>53</v>
      </c>
      <c r="B79">
        <v>85061060</v>
      </c>
      <c r="C79">
        <v>85061037</v>
      </c>
      <c r="D79">
        <v>83849794</v>
      </c>
      <c r="E79">
        <v>1</v>
      </c>
      <c r="F79">
        <v>1</v>
      </c>
      <c r="G79">
        <v>1</v>
      </c>
      <c r="H79">
        <v>3</v>
      </c>
      <c r="I79" t="s">
        <v>637</v>
      </c>
      <c r="J79" t="s">
        <v>638</v>
      </c>
      <c r="K79" t="s">
        <v>639</v>
      </c>
      <c r="L79">
        <v>1346</v>
      </c>
      <c r="N79">
        <v>1009</v>
      </c>
      <c r="O79" t="s">
        <v>86</v>
      </c>
      <c r="P79" t="s">
        <v>86</v>
      </c>
      <c r="Q79">
        <v>1</v>
      </c>
      <c r="X79">
        <v>0.1</v>
      </c>
      <c r="Y79">
        <v>185.43</v>
      </c>
      <c r="Z79">
        <v>0</v>
      </c>
      <c r="AA79">
        <v>0</v>
      </c>
      <c r="AB79">
        <v>0</v>
      </c>
      <c r="AC79">
        <v>0</v>
      </c>
      <c r="AD79">
        <v>1</v>
      </c>
      <c r="AE79">
        <v>0</v>
      </c>
      <c r="AF79" t="s">
        <v>3</v>
      </c>
      <c r="AG79">
        <v>0.1</v>
      </c>
      <c r="AH79">
        <v>2</v>
      </c>
      <c r="AI79">
        <v>85061042</v>
      </c>
      <c r="AJ79">
        <v>79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 x14ac:dyDescent="0.2">
      <c r="A80">
        <f>ROW(Source!A53)</f>
        <v>53</v>
      </c>
      <c r="B80">
        <v>85061061</v>
      </c>
      <c r="C80">
        <v>85061037</v>
      </c>
      <c r="D80">
        <v>83849801</v>
      </c>
      <c r="E80">
        <v>1</v>
      </c>
      <c r="F80">
        <v>1</v>
      </c>
      <c r="G80">
        <v>1</v>
      </c>
      <c r="H80">
        <v>3</v>
      </c>
      <c r="I80" t="s">
        <v>640</v>
      </c>
      <c r="J80" t="s">
        <v>641</v>
      </c>
      <c r="K80" t="s">
        <v>642</v>
      </c>
      <c r="L80">
        <v>1346</v>
      </c>
      <c r="N80">
        <v>1009</v>
      </c>
      <c r="O80" t="s">
        <v>86</v>
      </c>
      <c r="P80" t="s">
        <v>86</v>
      </c>
      <c r="Q80">
        <v>1</v>
      </c>
      <c r="X80">
        <v>0.03</v>
      </c>
      <c r="Y80">
        <v>58.53</v>
      </c>
      <c r="Z80">
        <v>0</v>
      </c>
      <c r="AA80">
        <v>0</v>
      </c>
      <c r="AB80">
        <v>0</v>
      </c>
      <c r="AC80">
        <v>0</v>
      </c>
      <c r="AD80">
        <v>1</v>
      </c>
      <c r="AE80">
        <v>0</v>
      </c>
      <c r="AF80" t="s">
        <v>3</v>
      </c>
      <c r="AG80">
        <v>0.03</v>
      </c>
      <c r="AH80">
        <v>2</v>
      </c>
      <c r="AI80">
        <v>85061043</v>
      </c>
      <c r="AJ80">
        <v>80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 x14ac:dyDescent="0.2">
      <c r="A81">
        <f>ROW(Source!A53)</f>
        <v>53</v>
      </c>
      <c r="B81">
        <v>85061062</v>
      </c>
      <c r="C81">
        <v>85061037</v>
      </c>
      <c r="D81">
        <v>83853338</v>
      </c>
      <c r="E81">
        <v>1</v>
      </c>
      <c r="F81">
        <v>1</v>
      </c>
      <c r="G81">
        <v>1</v>
      </c>
      <c r="H81">
        <v>3</v>
      </c>
      <c r="I81" t="s">
        <v>84</v>
      </c>
      <c r="J81" t="s">
        <v>87</v>
      </c>
      <c r="K81" t="s">
        <v>85</v>
      </c>
      <c r="L81">
        <v>1346</v>
      </c>
      <c r="N81">
        <v>1009</v>
      </c>
      <c r="O81" t="s">
        <v>86</v>
      </c>
      <c r="P81" t="s">
        <v>86</v>
      </c>
      <c r="Q81">
        <v>1</v>
      </c>
      <c r="X81">
        <v>0</v>
      </c>
      <c r="Y81">
        <v>174.93</v>
      </c>
      <c r="Z81">
        <v>0</v>
      </c>
      <c r="AA81">
        <v>0</v>
      </c>
      <c r="AB81">
        <v>0</v>
      </c>
      <c r="AC81">
        <v>1</v>
      </c>
      <c r="AD81">
        <v>0</v>
      </c>
      <c r="AE81">
        <v>0</v>
      </c>
      <c r="AF81" t="s">
        <v>3</v>
      </c>
      <c r="AG81">
        <v>0</v>
      </c>
      <c r="AH81">
        <v>2</v>
      </c>
      <c r="AI81">
        <v>85061044</v>
      </c>
      <c r="AJ81">
        <v>81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 x14ac:dyDescent="0.2">
      <c r="A82">
        <f>ROW(Source!A53)</f>
        <v>53</v>
      </c>
      <c r="B82">
        <v>85061063</v>
      </c>
      <c r="C82">
        <v>85061037</v>
      </c>
      <c r="D82">
        <v>83854484</v>
      </c>
      <c r="E82">
        <v>1</v>
      </c>
      <c r="F82">
        <v>1</v>
      </c>
      <c r="G82">
        <v>1</v>
      </c>
      <c r="H82">
        <v>3</v>
      </c>
      <c r="I82" t="s">
        <v>643</v>
      </c>
      <c r="J82" t="s">
        <v>644</v>
      </c>
      <c r="K82" t="s">
        <v>645</v>
      </c>
      <c r="L82">
        <v>1346</v>
      </c>
      <c r="N82">
        <v>1009</v>
      </c>
      <c r="O82" t="s">
        <v>86</v>
      </c>
      <c r="P82" t="s">
        <v>86</v>
      </c>
      <c r="Q82">
        <v>1</v>
      </c>
      <c r="X82">
        <v>0.02</v>
      </c>
      <c r="Y82">
        <v>56.11</v>
      </c>
      <c r="Z82">
        <v>0</v>
      </c>
      <c r="AA82">
        <v>0</v>
      </c>
      <c r="AB82">
        <v>0</v>
      </c>
      <c r="AC82">
        <v>0</v>
      </c>
      <c r="AD82">
        <v>1</v>
      </c>
      <c r="AE82">
        <v>0</v>
      </c>
      <c r="AF82" t="s">
        <v>3</v>
      </c>
      <c r="AG82">
        <v>0.02</v>
      </c>
      <c r="AH82">
        <v>2</v>
      </c>
      <c r="AI82">
        <v>85061045</v>
      </c>
      <c r="AJ82">
        <v>82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 x14ac:dyDescent="0.2">
      <c r="A83">
        <f>ROW(Source!A53)</f>
        <v>53</v>
      </c>
      <c r="B83">
        <v>85061064</v>
      </c>
      <c r="C83">
        <v>85061037</v>
      </c>
      <c r="D83">
        <v>83779061</v>
      </c>
      <c r="E83">
        <v>117</v>
      </c>
      <c r="F83">
        <v>1</v>
      </c>
      <c r="G83">
        <v>1</v>
      </c>
      <c r="H83">
        <v>3</v>
      </c>
      <c r="I83" t="s">
        <v>89</v>
      </c>
      <c r="J83" t="s">
        <v>3</v>
      </c>
      <c r="K83" t="s">
        <v>90</v>
      </c>
      <c r="L83">
        <v>1371</v>
      </c>
      <c r="N83">
        <v>1013</v>
      </c>
      <c r="O83" t="s">
        <v>43</v>
      </c>
      <c r="P83" t="s">
        <v>43</v>
      </c>
      <c r="Q83">
        <v>1</v>
      </c>
      <c r="X83">
        <v>0</v>
      </c>
      <c r="Y83">
        <v>0</v>
      </c>
      <c r="Z83">
        <v>0</v>
      </c>
      <c r="AA83">
        <v>0</v>
      </c>
      <c r="AB83">
        <v>0</v>
      </c>
      <c r="AC83">
        <v>1</v>
      </c>
      <c r="AD83">
        <v>0</v>
      </c>
      <c r="AE83">
        <v>0</v>
      </c>
      <c r="AF83" t="s">
        <v>3</v>
      </c>
      <c r="AG83">
        <v>0</v>
      </c>
      <c r="AH83">
        <v>2</v>
      </c>
      <c r="AI83">
        <v>85061046</v>
      </c>
      <c r="AJ83">
        <v>83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 x14ac:dyDescent="0.2">
      <c r="A84">
        <f>ROW(Source!A53)</f>
        <v>53</v>
      </c>
      <c r="B84">
        <v>85061065</v>
      </c>
      <c r="C84">
        <v>85061037</v>
      </c>
      <c r="D84">
        <v>83779738</v>
      </c>
      <c r="E84">
        <v>117</v>
      </c>
      <c r="F84">
        <v>1</v>
      </c>
      <c r="G84">
        <v>1</v>
      </c>
      <c r="H84">
        <v>3</v>
      </c>
      <c r="I84" t="s">
        <v>92</v>
      </c>
      <c r="J84" t="s">
        <v>3</v>
      </c>
      <c r="K84" t="s">
        <v>93</v>
      </c>
      <c r="L84">
        <v>1348</v>
      </c>
      <c r="N84">
        <v>1009</v>
      </c>
      <c r="O84" t="s">
        <v>94</v>
      </c>
      <c r="P84" t="s">
        <v>94</v>
      </c>
      <c r="Q84">
        <v>1000</v>
      </c>
      <c r="X84">
        <v>0</v>
      </c>
      <c r="Y84">
        <v>0</v>
      </c>
      <c r="Z84">
        <v>0</v>
      </c>
      <c r="AA84">
        <v>0</v>
      </c>
      <c r="AB84">
        <v>0</v>
      </c>
      <c r="AC84">
        <v>1</v>
      </c>
      <c r="AD84">
        <v>0</v>
      </c>
      <c r="AE84">
        <v>0</v>
      </c>
      <c r="AF84" t="s">
        <v>3</v>
      </c>
      <c r="AG84">
        <v>0</v>
      </c>
      <c r="AH84">
        <v>2</v>
      </c>
      <c r="AI84">
        <v>85061047</v>
      </c>
      <c r="AJ84">
        <v>84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 x14ac:dyDescent="0.2">
      <c r="A85">
        <f>ROW(Source!A53)</f>
        <v>53</v>
      </c>
      <c r="B85">
        <v>85061066</v>
      </c>
      <c r="C85">
        <v>85061037</v>
      </c>
      <c r="D85">
        <v>83779884</v>
      </c>
      <c r="E85">
        <v>117</v>
      </c>
      <c r="F85">
        <v>1</v>
      </c>
      <c r="G85">
        <v>1</v>
      </c>
      <c r="H85">
        <v>3</v>
      </c>
      <c r="I85" t="s">
        <v>96</v>
      </c>
      <c r="J85" t="s">
        <v>3</v>
      </c>
      <c r="K85" t="s">
        <v>97</v>
      </c>
      <c r="L85">
        <v>1346</v>
      </c>
      <c r="N85">
        <v>1009</v>
      </c>
      <c r="O85" t="s">
        <v>86</v>
      </c>
      <c r="P85" t="s">
        <v>86</v>
      </c>
      <c r="Q85">
        <v>1</v>
      </c>
      <c r="X85">
        <v>0</v>
      </c>
      <c r="Y85">
        <v>0</v>
      </c>
      <c r="Z85">
        <v>0</v>
      </c>
      <c r="AA85">
        <v>0</v>
      </c>
      <c r="AB85">
        <v>0</v>
      </c>
      <c r="AC85">
        <v>1</v>
      </c>
      <c r="AD85">
        <v>0</v>
      </c>
      <c r="AE85">
        <v>0</v>
      </c>
      <c r="AF85" t="s">
        <v>3</v>
      </c>
      <c r="AG85">
        <v>0</v>
      </c>
      <c r="AH85">
        <v>2</v>
      </c>
      <c r="AI85">
        <v>85061048</v>
      </c>
      <c r="AJ85">
        <v>85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 x14ac:dyDescent="0.2">
      <c r="A86">
        <f>ROW(Source!A53)</f>
        <v>53</v>
      </c>
      <c r="B86">
        <v>85061067</v>
      </c>
      <c r="C86">
        <v>85061037</v>
      </c>
      <c r="D86">
        <v>83780219</v>
      </c>
      <c r="E86">
        <v>117</v>
      </c>
      <c r="F86">
        <v>1</v>
      </c>
      <c r="G86">
        <v>1</v>
      </c>
      <c r="H86">
        <v>3</v>
      </c>
      <c r="I86" t="s">
        <v>99</v>
      </c>
      <c r="J86" t="s">
        <v>3</v>
      </c>
      <c r="K86" t="s">
        <v>100</v>
      </c>
      <c r="L86">
        <v>1348</v>
      </c>
      <c r="N86">
        <v>1009</v>
      </c>
      <c r="O86" t="s">
        <v>94</v>
      </c>
      <c r="P86" t="s">
        <v>94</v>
      </c>
      <c r="Q86">
        <v>1000</v>
      </c>
      <c r="X86">
        <v>0</v>
      </c>
      <c r="Y86">
        <v>0</v>
      </c>
      <c r="Z86">
        <v>0</v>
      </c>
      <c r="AA86">
        <v>0</v>
      </c>
      <c r="AB86">
        <v>0</v>
      </c>
      <c r="AC86">
        <v>1</v>
      </c>
      <c r="AD86">
        <v>0</v>
      </c>
      <c r="AE86">
        <v>0</v>
      </c>
      <c r="AF86" t="s">
        <v>3</v>
      </c>
      <c r="AG86">
        <v>0</v>
      </c>
      <c r="AH86">
        <v>2</v>
      </c>
      <c r="AI86">
        <v>85061049</v>
      </c>
      <c r="AJ86">
        <v>86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 x14ac:dyDescent="0.2">
      <c r="A87">
        <f>ROW(Source!A53)</f>
        <v>53</v>
      </c>
      <c r="B87">
        <v>85061068</v>
      </c>
      <c r="C87">
        <v>85061037</v>
      </c>
      <c r="D87">
        <v>83870522</v>
      </c>
      <c r="E87">
        <v>1</v>
      </c>
      <c r="F87">
        <v>1</v>
      </c>
      <c r="G87">
        <v>1</v>
      </c>
      <c r="H87">
        <v>3</v>
      </c>
      <c r="I87" t="s">
        <v>646</v>
      </c>
      <c r="J87" t="s">
        <v>647</v>
      </c>
      <c r="K87" t="s">
        <v>648</v>
      </c>
      <c r="L87">
        <v>1346</v>
      </c>
      <c r="N87">
        <v>1009</v>
      </c>
      <c r="O87" t="s">
        <v>86</v>
      </c>
      <c r="P87" t="s">
        <v>86</v>
      </c>
      <c r="Q87">
        <v>1</v>
      </c>
      <c r="X87">
        <v>0.4</v>
      </c>
      <c r="Y87">
        <v>61.28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0</v>
      </c>
      <c r="AF87" t="s">
        <v>3</v>
      </c>
      <c r="AG87">
        <v>0.4</v>
      </c>
      <c r="AH87">
        <v>2</v>
      </c>
      <c r="AI87">
        <v>85061050</v>
      </c>
      <c r="AJ87">
        <v>87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 x14ac:dyDescent="0.2">
      <c r="A88">
        <f>ROW(Source!A53)</f>
        <v>53</v>
      </c>
      <c r="B88">
        <v>85061069</v>
      </c>
      <c r="C88">
        <v>85061037</v>
      </c>
      <c r="D88">
        <v>83870548</v>
      </c>
      <c r="E88">
        <v>1</v>
      </c>
      <c r="F88">
        <v>1</v>
      </c>
      <c r="G88">
        <v>1</v>
      </c>
      <c r="H88">
        <v>3</v>
      </c>
      <c r="I88" t="s">
        <v>649</v>
      </c>
      <c r="J88" t="s">
        <v>650</v>
      </c>
      <c r="K88" t="s">
        <v>651</v>
      </c>
      <c r="L88">
        <v>1348</v>
      </c>
      <c r="N88">
        <v>1009</v>
      </c>
      <c r="O88" t="s">
        <v>94</v>
      </c>
      <c r="P88" t="s">
        <v>94</v>
      </c>
      <c r="Q88">
        <v>1000</v>
      </c>
      <c r="X88">
        <v>1E-4</v>
      </c>
      <c r="Y88">
        <v>80020.98</v>
      </c>
      <c r="Z88">
        <v>0</v>
      </c>
      <c r="AA88">
        <v>0</v>
      </c>
      <c r="AB88">
        <v>0</v>
      </c>
      <c r="AC88">
        <v>0</v>
      </c>
      <c r="AD88">
        <v>1</v>
      </c>
      <c r="AE88">
        <v>0</v>
      </c>
      <c r="AF88" t="s">
        <v>3</v>
      </c>
      <c r="AG88">
        <v>1E-4</v>
      </c>
      <c r="AH88">
        <v>2</v>
      </c>
      <c r="AI88">
        <v>85061051</v>
      </c>
      <c r="AJ88">
        <v>88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 x14ac:dyDescent="0.2">
      <c r="A89">
        <f>ROW(Source!A53)</f>
        <v>53</v>
      </c>
      <c r="B89">
        <v>85061070</v>
      </c>
      <c r="C89">
        <v>85061037</v>
      </c>
      <c r="D89">
        <v>83878170</v>
      </c>
      <c r="E89">
        <v>1</v>
      </c>
      <c r="F89">
        <v>1</v>
      </c>
      <c r="G89">
        <v>1</v>
      </c>
      <c r="H89">
        <v>3</v>
      </c>
      <c r="I89" t="s">
        <v>652</v>
      </c>
      <c r="J89" t="s">
        <v>653</v>
      </c>
      <c r="K89" t="s">
        <v>654</v>
      </c>
      <c r="L89">
        <v>1425</v>
      </c>
      <c r="N89">
        <v>1013</v>
      </c>
      <c r="O89" t="s">
        <v>191</v>
      </c>
      <c r="P89" t="s">
        <v>191</v>
      </c>
      <c r="Q89">
        <v>1</v>
      </c>
      <c r="X89">
        <v>0.06</v>
      </c>
      <c r="Y89">
        <v>1031.73</v>
      </c>
      <c r="Z89">
        <v>0</v>
      </c>
      <c r="AA89">
        <v>0</v>
      </c>
      <c r="AB89">
        <v>0</v>
      </c>
      <c r="AC89">
        <v>0</v>
      </c>
      <c r="AD89">
        <v>1</v>
      </c>
      <c r="AE89">
        <v>0</v>
      </c>
      <c r="AF89" t="s">
        <v>3</v>
      </c>
      <c r="AG89">
        <v>0.06</v>
      </c>
      <c r="AH89">
        <v>2</v>
      </c>
      <c r="AI89">
        <v>85061052</v>
      </c>
      <c r="AJ89">
        <v>89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 x14ac:dyDescent="0.2">
      <c r="A90">
        <f>ROW(Source!A53)</f>
        <v>53</v>
      </c>
      <c r="B90">
        <v>85061071</v>
      </c>
      <c r="C90">
        <v>85061037</v>
      </c>
      <c r="D90">
        <v>83782579</v>
      </c>
      <c r="E90">
        <v>117</v>
      </c>
      <c r="F90">
        <v>1</v>
      </c>
      <c r="G90">
        <v>1</v>
      </c>
      <c r="H90">
        <v>3</v>
      </c>
      <c r="I90" t="s">
        <v>102</v>
      </c>
      <c r="J90" t="s">
        <v>3</v>
      </c>
      <c r="K90" t="s">
        <v>103</v>
      </c>
      <c r="L90">
        <v>1371</v>
      </c>
      <c r="N90">
        <v>1013</v>
      </c>
      <c r="O90" t="s">
        <v>43</v>
      </c>
      <c r="P90" t="s">
        <v>43</v>
      </c>
      <c r="Q90">
        <v>1</v>
      </c>
      <c r="X90">
        <v>0</v>
      </c>
      <c r="Y90">
        <v>0</v>
      </c>
      <c r="Z90">
        <v>0</v>
      </c>
      <c r="AA90">
        <v>0</v>
      </c>
      <c r="AB90">
        <v>0</v>
      </c>
      <c r="AC90">
        <v>1</v>
      </c>
      <c r="AD90">
        <v>0</v>
      </c>
      <c r="AE90">
        <v>0</v>
      </c>
      <c r="AF90" t="s">
        <v>3</v>
      </c>
      <c r="AG90">
        <v>0</v>
      </c>
      <c r="AH90">
        <v>2</v>
      </c>
      <c r="AI90">
        <v>85061053</v>
      </c>
      <c r="AJ90">
        <v>90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 x14ac:dyDescent="0.2">
      <c r="A91">
        <f>ROW(Source!A53)</f>
        <v>53</v>
      </c>
      <c r="B91">
        <v>85061072</v>
      </c>
      <c r="C91">
        <v>85061037</v>
      </c>
      <c r="D91">
        <v>83782625</v>
      </c>
      <c r="E91">
        <v>117</v>
      </c>
      <c r="F91">
        <v>1</v>
      </c>
      <c r="G91">
        <v>1</v>
      </c>
      <c r="H91">
        <v>3</v>
      </c>
      <c r="I91" t="s">
        <v>105</v>
      </c>
      <c r="J91" t="s">
        <v>3</v>
      </c>
      <c r="K91" t="s">
        <v>106</v>
      </c>
      <c r="L91">
        <v>1371</v>
      </c>
      <c r="N91">
        <v>1013</v>
      </c>
      <c r="O91" t="s">
        <v>43</v>
      </c>
      <c r="P91" t="s">
        <v>43</v>
      </c>
      <c r="Q91">
        <v>1</v>
      </c>
      <c r="X91">
        <v>0</v>
      </c>
      <c r="Y91">
        <v>0</v>
      </c>
      <c r="Z91">
        <v>0</v>
      </c>
      <c r="AA91">
        <v>0</v>
      </c>
      <c r="AB91">
        <v>0</v>
      </c>
      <c r="AC91">
        <v>1</v>
      </c>
      <c r="AD91">
        <v>0</v>
      </c>
      <c r="AE91">
        <v>0</v>
      </c>
      <c r="AF91" t="s">
        <v>3</v>
      </c>
      <c r="AG91">
        <v>0</v>
      </c>
      <c r="AH91">
        <v>2</v>
      </c>
      <c r="AI91">
        <v>85061054</v>
      </c>
      <c r="AJ91">
        <v>91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 x14ac:dyDescent="0.2">
      <c r="A92">
        <f>ROW(Source!A53)</f>
        <v>53</v>
      </c>
      <c r="B92">
        <v>85061073</v>
      </c>
      <c r="C92">
        <v>85061037</v>
      </c>
      <c r="D92">
        <v>83782629</v>
      </c>
      <c r="E92">
        <v>117</v>
      </c>
      <c r="F92">
        <v>1</v>
      </c>
      <c r="G92">
        <v>1</v>
      </c>
      <c r="H92">
        <v>3</v>
      </c>
      <c r="I92" t="s">
        <v>108</v>
      </c>
      <c r="J92" t="s">
        <v>3</v>
      </c>
      <c r="K92" t="s">
        <v>109</v>
      </c>
      <c r="L92">
        <v>1371</v>
      </c>
      <c r="N92">
        <v>1013</v>
      </c>
      <c r="O92" t="s">
        <v>43</v>
      </c>
      <c r="P92" t="s">
        <v>43</v>
      </c>
      <c r="Q92">
        <v>1</v>
      </c>
      <c r="X92">
        <v>0</v>
      </c>
      <c r="Y92">
        <v>0</v>
      </c>
      <c r="Z92">
        <v>0</v>
      </c>
      <c r="AA92">
        <v>0</v>
      </c>
      <c r="AB92">
        <v>0</v>
      </c>
      <c r="AC92">
        <v>1</v>
      </c>
      <c r="AD92">
        <v>0</v>
      </c>
      <c r="AE92">
        <v>0</v>
      </c>
      <c r="AF92" t="s">
        <v>3</v>
      </c>
      <c r="AG92">
        <v>0</v>
      </c>
      <c r="AH92">
        <v>2</v>
      </c>
      <c r="AI92">
        <v>85061055</v>
      </c>
      <c r="AJ92">
        <v>92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 x14ac:dyDescent="0.2">
      <c r="A93">
        <f>ROW(Source!A71)</f>
        <v>71</v>
      </c>
      <c r="B93">
        <v>85061103</v>
      </c>
      <c r="C93">
        <v>85061083</v>
      </c>
      <c r="D93">
        <v>77306354</v>
      </c>
      <c r="E93">
        <v>114</v>
      </c>
      <c r="F93">
        <v>1</v>
      </c>
      <c r="G93">
        <v>1</v>
      </c>
      <c r="H93">
        <v>1</v>
      </c>
      <c r="I93" t="s">
        <v>655</v>
      </c>
      <c r="J93" t="s">
        <v>3</v>
      </c>
      <c r="K93" t="s">
        <v>656</v>
      </c>
      <c r="L93">
        <v>1191</v>
      </c>
      <c r="N93">
        <v>1013</v>
      </c>
      <c r="O93" t="s">
        <v>593</v>
      </c>
      <c r="P93" t="s">
        <v>593</v>
      </c>
      <c r="Q93">
        <v>1</v>
      </c>
      <c r="X93">
        <v>5.81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>
        <v>1</v>
      </c>
      <c r="AF93" t="s">
        <v>3</v>
      </c>
      <c r="AG93">
        <v>5.81</v>
      </c>
      <c r="AH93">
        <v>2</v>
      </c>
      <c r="AI93">
        <v>85061084</v>
      </c>
      <c r="AJ93">
        <v>93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 x14ac:dyDescent="0.2">
      <c r="A94">
        <f>ROW(Source!A71)</f>
        <v>71</v>
      </c>
      <c r="B94">
        <v>85061104</v>
      </c>
      <c r="C94">
        <v>85061083</v>
      </c>
      <c r="D94">
        <v>77306545</v>
      </c>
      <c r="E94">
        <v>114</v>
      </c>
      <c r="F94">
        <v>1</v>
      </c>
      <c r="G94">
        <v>1</v>
      </c>
      <c r="H94">
        <v>1</v>
      </c>
      <c r="I94" t="s">
        <v>601</v>
      </c>
      <c r="J94" t="s">
        <v>3</v>
      </c>
      <c r="K94" t="s">
        <v>602</v>
      </c>
      <c r="L94">
        <v>1191</v>
      </c>
      <c r="N94">
        <v>1013</v>
      </c>
      <c r="O94" t="s">
        <v>593</v>
      </c>
      <c r="P94" t="s">
        <v>593</v>
      </c>
      <c r="Q94">
        <v>1</v>
      </c>
      <c r="X94">
        <v>1.07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>
        <v>2</v>
      </c>
      <c r="AF94" t="s">
        <v>3</v>
      </c>
      <c r="AG94">
        <v>1.07</v>
      </c>
      <c r="AH94">
        <v>2</v>
      </c>
      <c r="AI94">
        <v>85061085</v>
      </c>
      <c r="AJ94">
        <v>94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 x14ac:dyDescent="0.2">
      <c r="A95">
        <f>ROW(Source!A71)</f>
        <v>71</v>
      </c>
      <c r="B95">
        <v>85061105</v>
      </c>
      <c r="C95">
        <v>85061083</v>
      </c>
      <c r="D95">
        <v>77430875</v>
      </c>
      <c r="E95">
        <v>1</v>
      </c>
      <c r="F95">
        <v>1</v>
      </c>
      <c r="G95">
        <v>1</v>
      </c>
      <c r="H95">
        <v>2</v>
      </c>
      <c r="I95" t="s">
        <v>631</v>
      </c>
      <c r="J95" t="s">
        <v>632</v>
      </c>
      <c r="K95" t="s">
        <v>633</v>
      </c>
      <c r="L95">
        <v>1368</v>
      </c>
      <c r="N95">
        <v>1011</v>
      </c>
      <c r="O95" t="s">
        <v>606</v>
      </c>
      <c r="P95" t="s">
        <v>606</v>
      </c>
      <c r="Q95">
        <v>1</v>
      </c>
      <c r="X95">
        <v>0.78</v>
      </c>
      <c r="Y95">
        <v>0</v>
      </c>
      <c r="Z95">
        <v>2088.77</v>
      </c>
      <c r="AA95">
        <v>578.04999999999995</v>
      </c>
      <c r="AB95">
        <v>0</v>
      </c>
      <c r="AC95">
        <v>0</v>
      </c>
      <c r="AD95">
        <v>1</v>
      </c>
      <c r="AE95">
        <v>0</v>
      </c>
      <c r="AF95" t="s">
        <v>3</v>
      </c>
      <c r="AG95">
        <v>0.78</v>
      </c>
      <c r="AH95">
        <v>2</v>
      </c>
      <c r="AI95">
        <v>85061086</v>
      </c>
      <c r="AJ95">
        <v>95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 x14ac:dyDescent="0.2">
      <c r="A96">
        <f>ROW(Source!A71)</f>
        <v>71</v>
      </c>
      <c r="B96">
        <v>85061106</v>
      </c>
      <c r="C96">
        <v>85061083</v>
      </c>
      <c r="D96">
        <v>77431879</v>
      </c>
      <c r="E96">
        <v>1</v>
      </c>
      <c r="F96">
        <v>1</v>
      </c>
      <c r="G96">
        <v>1</v>
      </c>
      <c r="H96">
        <v>2</v>
      </c>
      <c r="I96" t="s">
        <v>634</v>
      </c>
      <c r="J96" t="s">
        <v>635</v>
      </c>
      <c r="K96" t="s">
        <v>636</v>
      </c>
      <c r="L96">
        <v>1368</v>
      </c>
      <c r="N96">
        <v>1011</v>
      </c>
      <c r="O96" t="s">
        <v>606</v>
      </c>
      <c r="P96" t="s">
        <v>606</v>
      </c>
      <c r="Q96">
        <v>1</v>
      </c>
      <c r="X96">
        <v>0.28999999999999998</v>
      </c>
      <c r="Y96">
        <v>0</v>
      </c>
      <c r="Z96">
        <v>641.70000000000005</v>
      </c>
      <c r="AA96">
        <v>811.79</v>
      </c>
      <c r="AB96">
        <v>0</v>
      </c>
      <c r="AC96">
        <v>0</v>
      </c>
      <c r="AD96">
        <v>1</v>
      </c>
      <c r="AE96">
        <v>0</v>
      </c>
      <c r="AF96" t="s">
        <v>3</v>
      </c>
      <c r="AG96">
        <v>0.28999999999999998</v>
      </c>
      <c r="AH96">
        <v>2</v>
      </c>
      <c r="AI96">
        <v>85061087</v>
      </c>
      <c r="AJ96">
        <v>96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 x14ac:dyDescent="0.2">
      <c r="A97">
        <f>ROW(Source!A71)</f>
        <v>71</v>
      </c>
      <c r="B97">
        <v>85061107</v>
      </c>
      <c r="C97">
        <v>85061083</v>
      </c>
      <c r="D97">
        <v>77375900</v>
      </c>
      <c r="E97">
        <v>1</v>
      </c>
      <c r="F97">
        <v>1</v>
      </c>
      <c r="G97">
        <v>1</v>
      </c>
      <c r="H97">
        <v>3</v>
      </c>
      <c r="I97" t="s">
        <v>637</v>
      </c>
      <c r="J97" t="s">
        <v>657</v>
      </c>
      <c r="K97" t="s">
        <v>639</v>
      </c>
      <c r="L97">
        <v>1346</v>
      </c>
      <c r="N97">
        <v>1009</v>
      </c>
      <c r="O97" t="s">
        <v>86</v>
      </c>
      <c r="P97" t="s">
        <v>86</v>
      </c>
      <c r="Q97">
        <v>1</v>
      </c>
      <c r="X97">
        <v>0.1</v>
      </c>
      <c r="Y97">
        <v>238.29</v>
      </c>
      <c r="Z97">
        <v>0</v>
      </c>
      <c r="AA97">
        <v>0</v>
      </c>
      <c r="AB97">
        <v>0</v>
      </c>
      <c r="AC97">
        <v>0</v>
      </c>
      <c r="AD97">
        <v>1</v>
      </c>
      <c r="AE97">
        <v>0</v>
      </c>
      <c r="AF97" t="s">
        <v>3</v>
      </c>
      <c r="AG97">
        <v>0.1</v>
      </c>
      <c r="AH97">
        <v>2</v>
      </c>
      <c r="AI97">
        <v>85061088</v>
      </c>
      <c r="AJ97">
        <v>97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 x14ac:dyDescent="0.2">
      <c r="A98">
        <f>ROW(Source!A71)</f>
        <v>71</v>
      </c>
      <c r="B98">
        <v>85061108</v>
      </c>
      <c r="C98">
        <v>85061083</v>
      </c>
      <c r="D98">
        <v>77375907</v>
      </c>
      <c r="E98">
        <v>1</v>
      </c>
      <c r="F98">
        <v>1</v>
      </c>
      <c r="G98">
        <v>1</v>
      </c>
      <c r="H98">
        <v>3</v>
      </c>
      <c r="I98" t="s">
        <v>640</v>
      </c>
      <c r="J98" t="s">
        <v>641</v>
      </c>
      <c r="K98" t="s">
        <v>642</v>
      </c>
      <c r="L98">
        <v>1346</v>
      </c>
      <c r="N98">
        <v>1009</v>
      </c>
      <c r="O98" t="s">
        <v>86</v>
      </c>
      <c r="P98" t="s">
        <v>86</v>
      </c>
      <c r="Q98">
        <v>1</v>
      </c>
      <c r="X98">
        <v>0.03</v>
      </c>
      <c r="Y98">
        <v>58.53</v>
      </c>
      <c r="Z98">
        <v>0</v>
      </c>
      <c r="AA98">
        <v>0</v>
      </c>
      <c r="AB98">
        <v>0</v>
      </c>
      <c r="AC98">
        <v>0</v>
      </c>
      <c r="AD98">
        <v>1</v>
      </c>
      <c r="AE98">
        <v>0</v>
      </c>
      <c r="AF98" t="s">
        <v>3</v>
      </c>
      <c r="AG98">
        <v>0.03</v>
      </c>
      <c r="AH98">
        <v>2</v>
      </c>
      <c r="AI98">
        <v>85061089</v>
      </c>
      <c r="AJ98">
        <v>98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 x14ac:dyDescent="0.2">
      <c r="A99">
        <f>ROW(Source!A71)</f>
        <v>71</v>
      </c>
      <c r="B99">
        <v>85061109</v>
      </c>
      <c r="C99">
        <v>85061083</v>
      </c>
      <c r="D99">
        <v>77379558</v>
      </c>
      <c r="E99">
        <v>1</v>
      </c>
      <c r="F99">
        <v>1</v>
      </c>
      <c r="G99">
        <v>1</v>
      </c>
      <c r="H99">
        <v>3</v>
      </c>
      <c r="I99" t="s">
        <v>84</v>
      </c>
      <c r="J99" t="s">
        <v>87</v>
      </c>
      <c r="K99" t="s">
        <v>85</v>
      </c>
      <c r="L99">
        <v>1346</v>
      </c>
      <c r="N99">
        <v>1009</v>
      </c>
      <c r="O99" t="s">
        <v>86</v>
      </c>
      <c r="P99" t="s">
        <v>86</v>
      </c>
      <c r="Q99">
        <v>1</v>
      </c>
      <c r="X99">
        <v>0</v>
      </c>
      <c r="Y99">
        <v>174.93</v>
      </c>
      <c r="Z99">
        <v>0</v>
      </c>
      <c r="AA99">
        <v>0</v>
      </c>
      <c r="AB99">
        <v>0</v>
      </c>
      <c r="AC99">
        <v>1</v>
      </c>
      <c r="AD99">
        <v>0</v>
      </c>
      <c r="AE99">
        <v>0</v>
      </c>
      <c r="AF99" t="s">
        <v>3</v>
      </c>
      <c r="AG99">
        <v>0</v>
      </c>
      <c r="AH99">
        <v>2</v>
      </c>
      <c r="AI99">
        <v>85061090</v>
      </c>
      <c r="AJ99">
        <v>99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 x14ac:dyDescent="0.2">
      <c r="A100">
        <f>ROW(Source!A71)</f>
        <v>71</v>
      </c>
      <c r="B100">
        <v>85061110</v>
      </c>
      <c r="C100">
        <v>85061083</v>
      </c>
      <c r="D100">
        <v>77380691</v>
      </c>
      <c r="E100">
        <v>1</v>
      </c>
      <c r="F100">
        <v>1</v>
      </c>
      <c r="G100">
        <v>1</v>
      </c>
      <c r="H100">
        <v>3</v>
      </c>
      <c r="I100" t="s">
        <v>643</v>
      </c>
      <c r="J100" t="s">
        <v>644</v>
      </c>
      <c r="K100" t="s">
        <v>645</v>
      </c>
      <c r="L100">
        <v>1346</v>
      </c>
      <c r="N100">
        <v>1009</v>
      </c>
      <c r="O100" t="s">
        <v>86</v>
      </c>
      <c r="P100" t="s">
        <v>86</v>
      </c>
      <c r="Q100">
        <v>1</v>
      </c>
      <c r="X100">
        <v>0.02</v>
      </c>
      <c r="Y100">
        <v>56.11</v>
      </c>
      <c r="Z100">
        <v>0</v>
      </c>
      <c r="AA100">
        <v>0</v>
      </c>
      <c r="AB100">
        <v>0</v>
      </c>
      <c r="AC100">
        <v>0</v>
      </c>
      <c r="AD100">
        <v>1</v>
      </c>
      <c r="AE100">
        <v>0</v>
      </c>
      <c r="AF100" t="s">
        <v>3</v>
      </c>
      <c r="AG100">
        <v>0.02</v>
      </c>
      <c r="AH100">
        <v>2</v>
      </c>
      <c r="AI100">
        <v>85061091</v>
      </c>
      <c r="AJ100">
        <v>100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 x14ac:dyDescent="0.2">
      <c r="A101">
        <f>ROW(Source!A71)</f>
        <v>71</v>
      </c>
      <c r="B101">
        <v>85061111</v>
      </c>
      <c r="C101">
        <v>85061083</v>
      </c>
      <c r="D101">
        <v>77307872</v>
      </c>
      <c r="E101">
        <v>114</v>
      </c>
      <c r="F101">
        <v>1</v>
      </c>
      <c r="G101">
        <v>1</v>
      </c>
      <c r="H101">
        <v>3</v>
      </c>
      <c r="I101" t="s">
        <v>114</v>
      </c>
      <c r="J101" t="s">
        <v>3</v>
      </c>
      <c r="K101" t="s">
        <v>115</v>
      </c>
      <c r="L101">
        <v>1371</v>
      </c>
      <c r="N101">
        <v>1013</v>
      </c>
      <c r="O101" t="s">
        <v>43</v>
      </c>
      <c r="P101" t="s">
        <v>43</v>
      </c>
      <c r="Q101">
        <v>1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1</v>
      </c>
      <c r="AD101">
        <v>0</v>
      </c>
      <c r="AE101">
        <v>0</v>
      </c>
      <c r="AF101" t="s">
        <v>3</v>
      </c>
      <c r="AG101">
        <v>0</v>
      </c>
      <c r="AH101">
        <v>2</v>
      </c>
      <c r="AI101">
        <v>85061092</v>
      </c>
      <c r="AJ101">
        <v>101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 x14ac:dyDescent="0.2">
      <c r="A102">
        <f>ROW(Source!A71)</f>
        <v>71</v>
      </c>
      <c r="B102">
        <v>85061112</v>
      </c>
      <c r="C102">
        <v>85061083</v>
      </c>
      <c r="D102">
        <v>77307877</v>
      </c>
      <c r="E102">
        <v>114</v>
      </c>
      <c r="F102">
        <v>1</v>
      </c>
      <c r="G102">
        <v>1</v>
      </c>
      <c r="H102">
        <v>3</v>
      </c>
      <c r="I102" t="s">
        <v>89</v>
      </c>
      <c r="J102" t="s">
        <v>3</v>
      </c>
      <c r="K102" t="s">
        <v>90</v>
      </c>
      <c r="L102">
        <v>1371</v>
      </c>
      <c r="N102">
        <v>1013</v>
      </c>
      <c r="O102" t="s">
        <v>43</v>
      </c>
      <c r="P102" t="s">
        <v>43</v>
      </c>
      <c r="Q102">
        <v>1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1</v>
      </c>
      <c r="AD102">
        <v>0</v>
      </c>
      <c r="AE102">
        <v>0</v>
      </c>
      <c r="AF102" t="s">
        <v>3</v>
      </c>
      <c r="AG102">
        <v>0</v>
      </c>
      <c r="AH102">
        <v>2</v>
      </c>
      <c r="AI102">
        <v>85061093</v>
      </c>
      <c r="AJ102">
        <v>102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 x14ac:dyDescent="0.2">
      <c r="A103">
        <f>ROW(Source!A71)</f>
        <v>71</v>
      </c>
      <c r="B103">
        <v>85061113</v>
      </c>
      <c r="C103">
        <v>85061083</v>
      </c>
      <c r="D103">
        <v>77308556</v>
      </c>
      <c r="E103">
        <v>114</v>
      </c>
      <c r="F103">
        <v>1</v>
      </c>
      <c r="G103">
        <v>1</v>
      </c>
      <c r="H103">
        <v>3</v>
      </c>
      <c r="I103" t="s">
        <v>92</v>
      </c>
      <c r="J103" t="s">
        <v>3</v>
      </c>
      <c r="K103" t="s">
        <v>93</v>
      </c>
      <c r="L103">
        <v>1348</v>
      </c>
      <c r="N103">
        <v>1009</v>
      </c>
      <c r="O103" t="s">
        <v>94</v>
      </c>
      <c r="P103" t="s">
        <v>94</v>
      </c>
      <c r="Q103">
        <v>1000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1</v>
      </c>
      <c r="AD103">
        <v>0</v>
      </c>
      <c r="AE103">
        <v>0</v>
      </c>
      <c r="AF103" t="s">
        <v>3</v>
      </c>
      <c r="AG103">
        <v>0</v>
      </c>
      <c r="AH103">
        <v>2</v>
      </c>
      <c r="AI103">
        <v>85061094</v>
      </c>
      <c r="AJ103">
        <v>103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 x14ac:dyDescent="0.2">
      <c r="A104">
        <f>ROW(Source!A71)</f>
        <v>71</v>
      </c>
      <c r="B104">
        <v>85061114</v>
      </c>
      <c r="C104">
        <v>85061083</v>
      </c>
      <c r="D104">
        <v>77308705</v>
      </c>
      <c r="E104">
        <v>114</v>
      </c>
      <c r="F104">
        <v>1</v>
      </c>
      <c r="G104">
        <v>1</v>
      </c>
      <c r="H104">
        <v>3</v>
      </c>
      <c r="I104" t="s">
        <v>96</v>
      </c>
      <c r="J104" t="s">
        <v>3</v>
      </c>
      <c r="K104" t="s">
        <v>97</v>
      </c>
      <c r="L104">
        <v>1346</v>
      </c>
      <c r="N104">
        <v>1009</v>
      </c>
      <c r="O104" t="s">
        <v>86</v>
      </c>
      <c r="P104" t="s">
        <v>86</v>
      </c>
      <c r="Q104">
        <v>1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1</v>
      </c>
      <c r="AD104">
        <v>0</v>
      </c>
      <c r="AE104">
        <v>0</v>
      </c>
      <c r="AF104" t="s">
        <v>3</v>
      </c>
      <c r="AG104">
        <v>0</v>
      </c>
      <c r="AH104">
        <v>2</v>
      </c>
      <c r="AI104">
        <v>85061095</v>
      </c>
      <c r="AJ104">
        <v>104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 x14ac:dyDescent="0.2">
      <c r="A105">
        <f>ROW(Source!A71)</f>
        <v>71</v>
      </c>
      <c r="B105">
        <v>85061115</v>
      </c>
      <c r="C105">
        <v>85061083</v>
      </c>
      <c r="D105">
        <v>77309038</v>
      </c>
      <c r="E105">
        <v>114</v>
      </c>
      <c r="F105">
        <v>1</v>
      </c>
      <c r="G105">
        <v>1</v>
      </c>
      <c r="H105">
        <v>3</v>
      </c>
      <c r="I105" t="s">
        <v>99</v>
      </c>
      <c r="J105" t="s">
        <v>3</v>
      </c>
      <c r="K105" t="s">
        <v>100</v>
      </c>
      <c r="L105">
        <v>1348</v>
      </c>
      <c r="N105">
        <v>1009</v>
      </c>
      <c r="O105" t="s">
        <v>94</v>
      </c>
      <c r="P105" t="s">
        <v>94</v>
      </c>
      <c r="Q105">
        <v>1000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1</v>
      </c>
      <c r="AD105">
        <v>0</v>
      </c>
      <c r="AE105">
        <v>0</v>
      </c>
      <c r="AF105" t="s">
        <v>3</v>
      </c>
      <c r="AG105">
        <v>0</v>
      </c>
      <c r="AH105">
        <v>2</v>
      </c>
      <c r="AI105">
        <v>85061096</v>
      </c>
      <c r="AJ105">
        <v>105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 x14ac:dyDescent="0.2">
      <c r="A106">
        <f>ROW(Source!A71)</f>
        <v>71</v>
      </c>
      <c r="B106">
        <v>85061116</v>
      </c>
      <c r="C106">
        <v>85061083</v>
      </c>
      <c r="D106">
        <v>77397232</v>
      </c>
      <c r="E106">
        <v>1</v>
      </c>
      <c r="F106">
        <v>1</v>
      </c>
      <c r="G106">
        <v>1</v>
      </c>
      <c r="H106">
        <v>3</v>
      </c>
      <c r="I106" t="s">
        <v>646</v>
      </c>
      <c r="J106" t="s">
        <v>658</v>
      </c>
      <c r="K106" t="s">
        <v>648</v>
      </c>
      <c r="L106">
        <v>1348</v>
      </c>
      <c r="N106">
        <v>1009</v>
      </c>
      <c r="O106" t="s">
        <v>94</v>
      </c>
      <c r="P106" t="s">
        <v>94</v>
      </c>
      <c r="Q106">
        <v>1000</v>
      </c>
      <c r="X106">
        <v>4.0000000000000002E-4</v>
      </c>
      <c r="Y106">
        <v>61265.39</v>
      </c>
      <c r="Z106">
        <v>0</v>
      </c>
      <c r="AA106">
        <v>0</v>
      </c>
      <c r="AB106">
        <v>0</v>
      </c>
      <c r="AC106">
        <v>0</v>
      </c>
      <c r="AD106">
        <v>1</v>
      </c>
      <c r="AE106">
        <v>0</v>
      </c>
      <c r="AF106" t="s">
        <v>3</v>
      </c>
      <c r="AG106">
        <v>4.0000000000000002E-4</v>
      </c>
      <c r="AH106">
        <v>2</v>
      </c>
      <c r="AI106">
        <v>85061097</v>
      </c>
      <c r="AJ106">
        <v>106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 x14ac:dyDescent="0.2">
      <c r="A107">
        <f>ROW(Source!A71)</f>
        <v>71</v>
      </c>
      <c r="B107">
        <v>85061117</v>
      </c>
      <c r="C107">
        <v>85061083</v>
      </c>
      <c r="D107">
        <v>77397258</v>
      </c>
      <c r="E107">
        <v>1</v>
      </c>
      <c r="F107">
        <v>1</v>
      </c>
      <c r="G107">
        <v>1</v>
      </c>
      <c r="H107">
        <v>3</v>
      </c>
      <c r="I107" t="s">
        <v>649</v>
      </c>
      <c r="J107" t="s">
        <v>650</v>
      </c>
      <c r="K107" t="s">
        <v>651</v>
      </c>
      <c r="L107">
        <v>1348</v>
      </c>
      <c r="N107">
        <v>1009</v>
      </c>
      <c r="O107" t="s">
        <v>94</v>
      </c>
      <c r="P107" t="s">
        <v>94</v>
      </c>
      <c r="Q107">
        <v>1000</v>
      </c>
      <c r="X107">
        <v>1E-4</v>
      </c>
      <c r="Y107">
        <v>80020.98</v>
      </c>
      <c r="Z107">
        <v>0</v>
      </c>
      <c r="AA107">
        <v>0</v>
      </c>
      <c r="AB107">
        <v>0</v>
      </c>
      <c r="AC107">
        <v>0</v>
      </c>
      <c r="AD107">
        <v>1</v>
      </c>
      <c r="AE107">
        <v>0</v>
      </c>
      <c r="AF107" t="s">
        <v>3</v>
      </c>
      <c r="AG107">
        <v>1E-4</v>
      </c>
      <c r="AH107">
        <v>2</v>
      </c>
      <c r="AI107">
        <v>85061098</v>
      </c>
      <c r="AJ107">
        <v>107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 x14ac:dyDescent="0.2">
      <c r="A108">
        <f>ROW(Source!A71)</f>
        <v>71</v>
      </c>
      <c r="B108">
        <v>85061118</v>
      </c>
      <c r="C108">
        <v>85061083</v>
      </c>
      <c r="D108">
        <v>77404679</v>
      </c>
      <c r="E108">
        <v>1</v>
      </c>
      <c r="F108">
        <v>1</v>
      </c>
      <c r="G108">
        <v>1</v>
      </c>
      <c r="H108">
        <v>3</v>
      </c>
      <c r="I108" t="s">
        <v>652</v>
      </c>
      <c r="J108" t="s">
        <v>653</v>
      </c>
      <c r="K108" t="s">
        <v>654</v>
      </c>
      <c r="L108">
        <v>1425</v>
      </c>
      <c r="N108">
        <v>1013</v>
      </c>
      <c r="O108" t="s">
        <v>191</v>
      </c>
      <c r="P108" t="s">
        <v>191</v>
      </c>
      <c r="Q108">
        <v>1</v>
      </c>
      <c r="X108">
        <v>0.06</v>
      </c>
      <c r="Y108">
        <v>1031.73</v>
      </c>
      <c r="Z108">
        <v>0</v>
      </c>
      <c r="AA108">
        <v>0</v>
      </c>
      <c r="AB108">
        <v>0</v>
      </c>
      <c r="AC108">
        <v>0</v>
      </c>
      <c r="AD108">
        <v>1</v>
      </c>
      <c r="AE108">
        <v>0</v>
      </c>
      <c r="AF108" t="s">
        <v>3</v>
      </c>
      <c r="AG108">
        <v>0.06</v>
      </c>
      <c r="AH108">
        <v>2</v>
      </c>
      <c r="AI108">
        <v>85061099</v>
      </c>
      <c r="AJ108">
        <v>108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 x14ac:dyDescent="0.2">
      <c r="A109">
        <f>ROW(Source!A71)</f>
        <v>71</v>
      </c>
      <c r="B109">
        <v>85061119</v>
      </c>
      <c r="C109">
        <v>85061083</v>
      </c>
      <c r="D109">
        <v>77311321</v>
      </c>
      <c r="E109">
        <v>114</v>
      </c>
      <c r="F109">
        <v>1</v>
      </c>
      <c r="G109">
        <v>1</v>
      </c>
      <c r="H109">
        <v>3</v>
      </c>
      <c r="I109" t="s">
        <v>102</v>
      </c>
      <c r="J109" t="s">
        <v>3</v>
      </c>
      <c r="K109" t="s">
        <v>103</v>
      </c>
      <c r="L109">
        <v>1371</v>
      </c>
      <c r="N109">
        <v>1013</v>
      </c>
      <c r="O109" t="s">
        <v>43</v>
      </c>
      <c r="P109" t="s">
        <v>43</v>
      </c>
      <c r="Q109">
        <v>1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1</v>
      </c>
      <c r="AD109">
        <v>0</v>
      </c>
      <c r="AE109">
        <v>0</v>
      </c>
      <c r="AF109" t="s">
        <v>3</v>
      </c>
      <c r="AG109">
        <v>0</v>
      </c>
      <c r="AH109">
        <v>2</v>
      </c>
      <c r="AI109">
        <v>85061100</v>
      </c>
      <c r="AJ109">
        <v>109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 x14ac:dyDescent="0.2">
      <c r="A110">
        <f>ROW(Source!A71)</f>
        <v>71</v>
      </c>
      <c r="B110">
        <v>85061120</v>
      </c>
      <c r="C110">
        <v>85061083</v>
      </c>
      <c r="D110">
        <v>77311366</v>
      </c>
      <c r="E110">
        <v>114</v>
      </c>
      <c r="F110">
        <v>1</v>
      </c>
      <c r="G110">
        <v>1</v>
      </c>
      <c r="H110">
        <v>3</v>
      </c>
      <c r="I110" t="s">
        <v>105</v>
      </c>
      <c r="J110" t="s">
        <v>3</v>
      </c>
      <c r="K110" t="s">
        <v>106</v>
      </c>
      <c r="L110">
        <v>1371</v>
      </c>
      <c r="N110">
        <v>1013</v>
      </c>
      <c r="O110" t="s">
        <v>43</v>
      </c>
      <c r="P110" t="s">
        <v>43</v>
      </c>
      <c r="Q110">
        <v>1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1</v>
      </c>
      <c r="AD110">
        <v>0</v>
      </c>
      <c r="AE110">
        <v>0</v>
      </c>
      <c r="AF110" t="s">
        <v>3</v>
      </c>
      <c r="AG110">
        <v>0</v>
      </c>
      <c r="AH110">
        <v>2</v>
      </c>
      <c r="AI110">
        <v>85061101</v>
      </c>
      <c r="AJ110">
        <v>110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 x14ac:dyDescent="0.2">
      <c r="A111">
        <f>ROW(Source!A71)</f>
        <v>71</v>
      </c>
      <c r="B111">
        <v>85061121</v>
      </c>
      <c r="C111">
        <v>85061083</v>
      </c>
      <c r="D111">
        <v>77311370</v>
      </c>
      <c r="E111">
        <v>114</v>
      </c>
      <c r="F111">
        <v>1</v>
      </c>
      <c r="G111">
        <v>1</v>
      </c>
      <c r="H111">
        <v>3</v>
      </c>
      <c r="I111" t="s">
        <v>108</v>
      </c>
      <c r="J111" t="s">
        <v>3</v>
      </c>
      <c r="K111" t="s">
        <v>109</v>
      </c>
      <c r="L111">
        <v>1371</v>
      </c>
      <c r="N111">
        <v>1013</v>
      </c>
      <c r="O111" t="s">
        <v>43</v>
      </c>
      <c r="P111" t="s">
        <v>43</v>
      </c>
      <c r="Q111">
        <v>1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1</v>
      </c>
      <c r="AD111">
        <v>0</v>
      </c>
      <c r="AE111">
        <v>0</v>
      </c>
      <c r="AF111" t="s">
        <v>3</v>
      </c>
      <c r="AG111">
        <v>0</v>
      </c>
      <c r="AH111">
        <v>2</v>
      </c>
      <c r="AI111">
        <v>85061102</v>
      </c>
      <c r="AJ111">
        <v>111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 x14ac:dyDescent="0.2">
      <c r="A112">
        <f>ROW(Source!A72)</f>
        <v>72</v>
      </c>
      <c r="B112">
        <v>85061103</v>
      </c>
      <c r="C112">
        <v>85061083</v>
      </c>
      <c r="D112">
        <v>77306354</v>
      </c>
      <c r="E112">
        <v>114</v>
      </c>
      <c r="F112">
        <v>1</v>
      </c>
      <c r="G112">
        <v>1</v>
      </c>
      <c r="H112">
        <v>1</v>
      </c>
      <c r="I112" t="s">
        <v>655</v>
      </c>
      <c r="J112" t="s">
        <v>3</v>
      </c>
      <c r="K112" t="s">
        <v>656</v>
      </c>
      <c r="L112">
        <v>1191</v>
      </c>
      <c r="N112">
        <v>1013</v>
      </c>
      <c r="O112" t="s">
        <v>593</v>
      </c>
      <c r="P112" t="s">
        <v>593</v>
      </c>
      <c r="Q112">
        <v>1</v>
      </c>
      <c r="X112">
        <v>5.81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1</v>
      </c>
      <c r="AE112">
        <v>1</v>
      </c>
      <c r="AF112" t="s">
        <v>3</v>
      </c>
      <c r="AG112">
        <v>5.81</v>
      </c>
      <c r="AH112">
        <v>2</v>
      </c>
      <c r="AI112">
        <v>85061084</v>
      </c>
      <c r="AJ112">
        <v>112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 x14ac:dyDescent="0.2">
      <c r="A113">
        <f>ROW(Source!A72)</f>
        <v>72</v>
      </c>
      <c r="B113">
        <v>85061104</v>
      </c>
      <c r="C113">
        <v>85061083</v>
      </c>
      <c r="D113">
        <v>77306545</v>
      </c>
      <c r="E113">
        <v>114</v>
      </c>
      <c r="F113">
        <v>1</v>
      </c>
      <c r="G113">
        <v>1</v>
      </c>
      <c r="H113">
        <v>1</v>
      </c>
      <c r="I113" t="s">
        <v>601</v>
      </c>
      <c r="J113" t="s">
        <v>3</v>
      </c>
      <c r="K113" t="s">
        <v>602</v>
      </c>
      <c r="L113">
        <v>1191</v>
      </c>
      <c r="N113">
        <v>1013</v>
      </c>
      <c r="O113" t="s">
        <v>593</v>
      </c>
      <c r="P113" t="s">
        <v>593</v>
      </c>
      <c r="Q113">
        <v>1</v>
      </c>
      <c r="X113">
        <v>1.07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1</v>
      </c>
      <c r="AE113">
        <v>2</v>
      </c>
      <c r="AF113" t="s">
        <v>3</v>
      </c>
      <c r="AG113">
        <v>1.07</v>
      </c>
      <c r="AH113">
        <v>2</v>
      </c>
      <c r="AI113">
        <v>85061085</v>
      </c>
      <c r="AJ113">
        <v>113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 x14ac:dyDescent="0.2">
      <c r="A114">
        <f>ROW(Source!A72)</f>
        <v>72</v>
      </c>
      <c r="B114">
        <v>85061105</v>
      </c>
      <c r="C114">
        <v>85061083</v>
      </c>
      <c r="D114">
        <v>77430875</v>
      </c>
      <c r="E114">
        <v>1</v>
      </c>
      <c r="F114">
        <v>1</v>
      </c>
      <c r="G114">
        <v>1</v>
      </c>
      <c r="H114">
        <v>2</v>
      </c>
      <c r="I114" t="s">
        <v>631</v>
      </c>
      <c r="J114" t="s">
        <v>632</v>
      </c>
      <c r="K114" t="s">
        <v>633</v>
      </c>
      <c r="L114">
        <v>1368</v>
      </c>
      <c r="N114">
        <v>1011</v>
      </c>
      <c r="O114" t="s">
        <v>606</v>
      </c>
      <c r="P114" t="s">
        <v>606</v>
      </c>
      <c r="Q114">
        <v>1</v>
      </c>
      <c r="X114">
        <v>0.78</v>
      </c>
      <c r="Y114">
        <v>0</v>
      </c>
      <c r="Z114">
        <v>2088.77</v>
      </c>
      <c r="AA114">
        <v>578.04999999999995</v>
      </c>
      <c r="AB114">
        <v>0</v>
      </c>
      <c r="AC114">
        <v>0</v>
      </c>
      <c r="AD114">
        <v>1</v>
      </c>
      <c r="AE114">
        <v>0</v>
      </c>
      <c r="AF114" t="s">
        <v>3</v>
      </c>
      <c r="AG114">
        <v>0.78</v>
      </c>
      <c r="AH114">
        <v>2</v>
      </c>
      <c r="AI114">
        <v>85061086</v>
      </c>
      <c r="AJ114">
        <v>114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 x14ac:dyDescent="0.2">
      <c r="A115">
        <f>ROW(Source!A72)</f>
        <v>72</v>
      </c>
      <c r="B115">
        <v>85061106</v>
      </c>
      <c r="C115">
        <v>85061083</v>
      </c>
      <c r="D115">
        <v>77431879</v>
      </c>
      <c r="E115">
        <v>1</v>
      </c>
      <c r="F115">
        <v>1</v>
      </c>
      <c r="G115">
        <v>1</v>
      </c>
      <c r="H115">
        <v>2</v>
      </c>
      <c r="I115" t="s">
        <v>634</v>
      </c>
      <c r="J115" t="s">
        <v>635</v>
      </c>
      <c r="K115" t="s">
        <v>636</v>
      </c>
      <c r="L115">
        <v>1368</v>
      </c>
      <c r="N115">
        <v>1011</v>
      </c>
      <c r="O115" t="s">
        <v>606</v>
      </c>
      <c r="P115" t="s">
        <v>606</v>
      </c>
      <c r="Q115">
        <v>1</v>
      </c>
      <c r="X115">
        <v>0.28999999999999998</v>
      </c>
      <c r="Y115">
        <v>0</v>
      </c>
      <c r="Z115">
        <v>641.70000000000005</v>
      </c>
      <c r="AA115">
        <v>811.79</v>
      </c>
      <c r="AB115">
        <v>0</v>
      </c>
      <c r="AC115">
        <v>0</v>
      </c>
      <c r="AD115">
        <v>1</v>
      </c>
      <c r="AE115">
        <v>0</v>
      </c>
      <c r="AF115" t="s">
        <v>3</v>
      </c>
      <c r="AG115">
        <v>0.28999999999999998</v>
      </c>
      <c r="AH115">
        <v>2</v>
      </c>
      <c r="AI115">
        <v>85061087</v>
      </c>
      <c r="AJ115">
        <v>115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 x14ac:dyDescent="0.2">
      <c r="A116">
        <f>ROW(Source!A72)</f>
        <v>72</v>
      </c>
      <c r="B116">
        <v>85061107</v>
      </c>
      <c r="C116">
        <v>85061083</v>
      </c>
      <c r="D116">
        <v>77375900</v>
      </c>
      <c r="E116">
        <v>1</v>
      </c>
      <c r="F116">
        <v>1</v>
      </c>
      <c r="G116">
        <v>1</v>
      </c>
      <c r="H116">
        <v>3</v>
      </c>
      <c r="I116" t="s">
        <v>637</v>
      </c>
      <c r="J116" t="s">
        <v>657</v>
      </c>
      <c r="K116" t="s">
        <v>639</v>
      </c>
      <c r="L116">
        <v>1346</v>
      </c>
      <c r="N116">
        <v>1009</v>
      </c>
      <c r="O116" t="s">
        <v>86</v>
      </c>
      <c r="P116" t="s">
        <v>86</v>
      </c>
      <c r="Q116">
        <v>1</v>
      </c>
      <c r="X116">
        <v>0.1</v>
      </c>
      <c r="Y116">
        <v>238.29</v>
      </c>
      <c r="Z116">
        <v>0</v>
      </c>
      <c r="AA116">
        <v>0</v>
      </c>
      <c r="AB116">
        <v>0</v>
      </c>
      <c r="AC116">
        <v>0</v>
      </c>
      <c r="AD116">
        <v>1</v>
      </c>
      <c r="AE116">
        <v>0</v>
      </c>
      <c r="AF116" t="s">
        <v>3</v>
      </c>
      <c r="AG116">
        <v>0.1</v>
      </c>
      <c r="AH116">
        <v>2</v>
      </c>
      <c r="AI116">
        <v>85061088</v>
      </c>
      <c r="AJ116">
        <v>116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 x14ac:dyDescent="0.2">
      <c r="A117">
        <f>ROW(Source!A72)</f>
        <v>72</v>
      </c>
      <c r="B117">
        <v>85061108</v>
      </c>
      <c r="C117">
        <v>85061083</v>
      </c>
      <c r="D117">
        <v>77375907</v>
      </c>
      <c r="E117">
        <v>1</v>
      </c>
      <c r="F117">
        <v>1</v>
      </c>
      <c r="G117">
        <v>1</v>
      </c>
      <c r="H117">
        <v>3</v>
      </c>
      <c r="I117" t="s">
        <v>640</v>
      </c>
      <c r="J117" t="s">
        <v>641</v>
      </c>
      <c r="K117" t="s">
        <v>642</v>
      </c>
      <c r="L117">
        <v>1346</v>
      </c>
      <c r="N117">
        <v>1009</v>
      </c>
      <c r="O117" t="s">
        <v>86</v>
      </c>
      <c r="P117" t="s">
        <v>86</v>
      </c>
      <c r="Q117">
        <v>1</v>
      </c>
      <c r="X117">
        <v>0.03</v>
      </c>
      <c r="Y117">
        <v>58.53</v>
      </c>
      <c r="Z117">
        <v>0</v>
      </c>
      <c r="AA117">
        <v>0</v>
      </c>
      <c r="AB117">
        <v>0</v>
      </c>
      <c r="AC117">
        <v>0</v>
      </c>
      <c r="AD117">
        <v>1</v>
      </c>
      <c r="AE117">
        <v>0</v>
      </c>
      <c r="AF117" t="s">
        <v>3</v>
      </c>
      <c r="AG117">
        <v>0.03</v>
      </c>
      <c r="AH117">
        <v>2</v>
      </c>
      <c r="AI117">
        <v>85061089</v>
      </c>
      <c r="AJ117">
        <v>117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 x14ac:dyDescent="0.2">
      <c r="A118">
        <f>ROW(Source!A72)</f>
        <v>72</v>
      </c>
      <c r="B118">
        <v>85061109</v>
      </c>
      <c r="C118">
        <v>85061083</v>
      </c>
      <c r="D118">
        <v>77379558</v>
      </c>
      <c r="E118">
        <v>1</v>
      </c>
      <c r="F118">
        <v>1</v>
      </c>
      <c r="G118">
        <v>1</v>
      </c>
      <c r="H118">
        <v>3</v>
      </c>
      <c r="I118" t="s">
        <v>84</v>
      </c>
      <c r="J118" t="s">
        <v>87</v>
      </c>
      <c r="K118" t="s">
        <v>85</v>
      </c>
      <c r="L118">
        <v>1346</v>
      </c>
      <c r="N118">
        <v>1009</v>
      </c>
      <c r="O118" t="s">
        <v>86</v>
      </c>
      <c r="P118" t="s">
        <v>86</v>
      </c>
      <c r="Q118">
        <v>1</v>
      </c>
      <c r="X118">
        <v>0</v>
      </c>
      <c r="Y118">
        <v>174.93</v>
      </c>
      <c r="Z118">
        <v>0</v>
      </c>
      <c r="AA118">
        <v>0</v>
      </c>
      <c r="AB118">
        <v>0</v>
      </c>
      <c r="AC118">
        <v>1</v>
      </c>
      <c r="AD118">
        <v>0</v>
      </c>
      <c r="AE118">
        <v>0</v>
      </c>
      <c r="AF118" t="s">
        <v>3</v>
      </c>
      <c r="AG118">
        <v>0</v>
      </c>
      <c r="AH118">
        <v>2</v>
      </c>
      <c r="AI118">
        <v>85061090</v>
      </c>
      <c r="AJ118">
        <v>118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 x14ac:dyDescent="0.2">
      <c r="A119">
        <f>ROW(Source!A72)</f>
        <v>72</v>
      </c>
      <c r="B119">
        <v>85061110</v>
      </c>
      <c r="C119">
        <v>85061083</v>
      </c>
      <c r="D119">
        <v>77380691</v>
      </c>
      <c r="E119">
        <v>1</v>
      </c>
      <c r="F119">
        <v>1</v>
      </c>
      <c r="G119">
        <v>1</v>
      </c>
      <c r="H119">
        <v>3</v>
      </c>
      <c r="I119" t="s">
        <v>643</v>
      </c>
      <c r="J119" t="s">
        <v>644</v>
      </c>
      <c r="K119" t="s">
        <v>645</v>
      </c>
      <c r="L119">
        <v>1346</v>
      </c>
      <c r="N119">
        <v>1009</v>
      </c>
      <c r="O119" t="s">
        <v>86</v>
      </c>
      <c r="P119" t="s">
        <v>86</v>
      </c>
      <c r="Q119">
        <v>1</v>
      </c>
      <c r="X119">
        <v>0.02</v>
      </c>
      <c r="Y119">
        <v>56.11</v>
      </c>
      <c r="Z119">
        <v>0</v>
      </c>
      <c r="AA119">
        <v>0</v>
      </c>
      <c r="AB119">
        <v>0</v>
      </c>
      <c r="AC119">
        <v>0</v>
      </c>
      <c r="AD119">
        <v>1</v>
      </c>
      <c r="AE119">
        <v>0</v>
      </c>
      <c r="AF119" t="s">
        <v>3</v>
      </c>
      <c r="AG119">
        <v>0.02</v>
      </c>
      <c r="AH119">
        <v>2</v>
      </c>
      <c r="AI119">
        <v>85061091</v>
      </c>
      <c r="AJ119">
        <v>119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 x14ac:dyDescent="0.2">
      <c r="A120">
        <f>ROW(Source!A72)</f>
        <v>72</v>
      </c>
      <c r="B120">
        <v>85061111</v>
      </c>
      <c r="C120">
        <v>85061083</v>
      </c>
      <c r="D120">
        <v>77307872</v>
      </c>
      <c r="E120">
        <v>114</v>
      </c>
      <c r="F120">
        <v>1</v>
      </c>
      <c r="G120">
        <v>1</v>
      </c>
      <c r="H120">
        <v>3</v>
      </c>
      <c r="I120" t="s">
        <v>114</v>
      </c>
      <c r="J120" t="s">
        <v>3</v>
      </c>
      <c r="K120" t="s">
        <v>115</v>
      </c>
      <c r="L120">
        <v>1371</v>
      </c>
      <c r="N120">
        <v>1013</v>
      </c>
      <c r="O120" t="s">
        <v>43</v>
      </c>
      <c r="P120" t="s">
        <v>43</v>
      </c>
      <c r="Q120">
        <v>1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1</v>
      </c>
      <c r="AD120">
        <v>0</v>
      </c>
      <c r="AE120">
        <v>0</v>
      </c>
      <c r="AF120" t="s">
        <v>3</v>
      </c>
      <c r="AG120">
        <v>0</v>
      </c>
      <c r="AH120">
        <v>2</v>
      </c>
      <c r="AI120">
        <v>85061092</v>
      </c>
      <c r="AJ120">
        <v>120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 x14ac:dyDescent="0.2">
      <c r="A121">
        <f>ROW(Source!A72)</f>
        <v>72</v>
      </c>
      <c r="B121">
        <v>85061112</v>
      </c>
      <c r="C121">
        <v>85061083</v>
      </c>
      <c r="D121">
        <v>77307877</v>
      </c>
      <c r="E121">
        <v>114</v>
      </c>
      <c r="F121">
        <v>1</v>
      </c>
      <c r="G121">
        <v>1</v>
      </c>
      <c r="H121">
        <v>3</v>
      </c>
      <c r="I121" t="s">
        <v>89</v>
      </c>
      <c r="J121" t="s">
        <v>3</v>
      </c>
      <c r="K121" t="s">
        <v>90</v>
      </c>
      <c r="L121">
        <v>1371</v>
      </c>
      <c r="N121">
        <v>1013</v>
      </c>
      <c r="O121" t="s">
        <v>43</v>
      </c>
      <c r="P121" t="s">
        <v>43</v>
      </c>
      <c r="Q121">
        <v>1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1</v>
      </c>
      <c r="AD121">
        <v>0</v>
      </c>
      <c r="AE121">
        <v>0</v>
      </c>
      <c r="AF121" t="s">
        <v>3</v>
      </c>
      <c r="AG121">
        <v>0</v>
      </c>
      <c r="AH121">
        <v>2</v>
      </c>
      <c r="AI121">
        <v>85061093</v>
      </c>
      <c r="AJ121">
        <v>121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 x14ac:dyDescent="0.2">
      <c r="A122">
        <f>ROW(Source!A72)</f>
        <v>72</v>
      </c>
      <c r="B122">
        <v>85061113</v>
      </c>
      <c r="C122">
        <v>85061083</v>
      </c>
      <c r="D122">
        <v>77308556</v>
      </c>
      <c r="E122">
        <v>114</v>
      </c>
      <c r="F122">
        <v>1</v>
      </c>
      <c r="G122">
        <v>1</v>
      </c>
      <c r="H122">
        <v>3</v>
      </c>
      <c r="I122" t="s">
        <v>92</v>
      </c>
      <c r="J122" t="s">
        <v>3</v>
      </c>
      <c r="K122" t="s">
        <v>93</v>
      </c>
      <c r="L122">
        <v>1348</v>
      </c>
      <c r="N122">
        <v>1009</v>
      </c>
      <c r="O122" t="s">
        <v>94</v>
      </c>
      <c r="P122" t="s">
        <v>94</v>
      </c>
      <c r="Q122">
        <v>1000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1</v>
      </c>
      <c r="AD122">
        <v>0</v>
      </c>
      <c r="AE122">
        <v>0</v>
      </c>
      <c r="AF122" t="s">
        <v>3</v>
      </c>
      <c r="AG122">
        <v>0</v>
      </c>
      <c r="AH122">
        <v>2</v>
      </c>
      <c r="AI122">
        <v>85061094</v>
      </c>
      <c r="AJ122">
        <v>122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 x14ac:dyDescent="0.2">
      <c r="A123">
        <f>ROW(Source!A72)</f>
        <v>72</v>
      </c>
      <c r="B123">
        <v>85061114</v>
      </c>
      <c r="C123">
        <v>85061083</v>
      </c>
      <c r="D123">
        <v>77308705</v>
      </c>
      <c r="E123">
        <v>114</v>
      </c>
      <c r="F123">
        <v>1</v>
      </c>
      <c r="G123">
        <v>1</v>
      </c>
      <c r="H123">
        <v>3</v>
      </c>
      <c r="I123" t="s">
        <v>96</v>
      </c>
      <c r="J123" t="s">
        <v>3</v>
      </c>
      <c r="K123" t="s">
        <v>97</v>
      </c>
      <c r="L123">
        <v>1346</v>
      </c>
      <c r="N123">
        <v>1009</v>
      </c>
      <c r="O123" t="s">
        <v>86</v>
      </c>
      <c r="P123" t="s">
        <v>86</v>
      </c>
      <c r="Q123">
        <v>1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1</v>
      </c>
      <c r="AD123">
        <v>0</v>
      </c>
      <c r="AE123">
        <v>0</v>
      </c>
      <c r="AF123" t="s">
        <v>3</v>
      </c>
      <c r="AG123">
        <v>0</v>
      </c>
      <c r="AH123">
        <v>2</v>
      </c>
      <c r="AI123">
        <v>85061095</v>
      </c>
      <c r="AJ123">
        <v>123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 x14ac:dyDescent="0.2">
      <c r="A124">
        <f>ROW(Source!A72)</f>
        <v>72</v>
      </c>
      <c r="B124">
        <v>85061115</v>
      </c>
      <c r="C124">
        <v>85061083</v>
      </c>
      <c r="D124">
        <v>77309038</v>
      </c>
      <c r="E124">
        <v>114</v>
      </c>
      <c r="F124">
        <v>1</v>
      </c>
      <c r="G124">
        <v>1</v>
      </c>
      <c r="H124">
        <v>3</v>
      </c>
      <c r="I124" t="s">
        <v>99</v>
      </c>
      <c r="J124" t="s">
        <v>3</v>
      </c>
      <c r="K124" t="s">
        <v>100</v>
      </c>
      <c r="L124">
        <v>1348</v>
      </c>
      <c r="N124">
        <v>1009</v>
      </c>
      <c r="O124" t="s">
        <v>94</v>
      </c>
      <c r="P124" t="s">
        <v>94</v>
      </c>
      <c r="Q124">
        <v>1000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1</v>
      </c>
      <c r="AD124">
        <v>0</v>
      </c>
      <c r="AE124">
        <v>0</v>
      </c>
      <c r="AF124" t="s">
        <v>3</v>
      </c>
      <c r="AG124">
        <v>0</v>
      </c>
      <c r="AH124">
        <v>2</v>
      </c>
      <c r="AI124">
        <v>85061096</v>
      </c>
      <c r="AJ124">
        <v>124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 x14ac:dyDescent="0.2">
      <c r="A125">
        <f>ROW(Source!A72)</f>
        <v>72</v>
      </c>
      <c r="B125">
        <v>85061116</v>
      </c>
      <c r="C125">
        <v>85061083</v>
      </c>
      <c r="D125">
        <v>77397232</v>
      </c>
      <c r="E125">
        <v>1</v>
      </c>
      <c r="F125">
        <v>1</v>
      </c>
      <c r="G125">
        <v>1</v>
      </c>
      <c r="H125">
        <v>3</v>
      </c>
      <c r="I125" t="s">
        <v>646</v>
      </c>
      <c r="J125" t="s">
        <v>658</v>
      </c>
      <c r="K125" t="s">
        <v>648</v>
      </c>
      <c r="L125">
        <v>1348</v>
      </c>
      <c r="N125">
        <v>1009</v>
      </c>
      <c r="O125" t="s">
        <v>94</v>
      </c>
      <c r="P125" t="s">
        <v>94</v>
      </c>
      <c r="Q125">
        <v>1000</v>
      </c>
      <c r="X125">
        <v>4.0000000000000002E-4</v>
      </c>
      <c r="Y125">
        <v>61265.39</v>
      </c>
      <c r="Z125">
        <v>0</v>
      </c>
      <c r="AA125">
        <v>0</v>
      </c>
      <c r="AB125">
        <v>0</v>
      </c>
      <c r="AC125">
        <v>0</v>
      </c>
      <c r="AD125">
        <v>1</v>
      </c>
      <c r="AE125">
        <v>0</v>
      </c>
      <c r="AF125" t="s">
        <v>3</v>
      </c>
      <c r="AG125">
        <v>4.0000000000000002E-4</v>
      </c>
      <c r="AH125">
        <v>2</v>
      </c>
      <c r="AI125">
        <v>85061097</v>
      </c>
      <c r="AJ125">
        <v>125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 x14ac:dyDescent="0.2">
      <c r="A126">
        <f>ROW(Source!A72)</f>
        <v>72</v>
      </c>
      <c r="B126">
        <v>85061117</v>
      </c>
      <c r="C126">
        <v>85061083</v>
      </c>
      <c r="D126">
        <v>77397258</v>
      </c>
      <c r="E126">
        <v>1</v>
      </c>
      <c r="F126">
        <v>1</v>
      </c>
      <c r="G126">
        <v>1</v>
      </c>
      <c r="H126">
        <v>3</v>
      </c>
      <c r="I126" t="s">
        <v>649</v>
      </c>
      <c r="J126" t="s">
        <v>650</v>
      </c>
      <c r="K126" t="s">
        <v>651</v>
      </c>
      <c r="L126">
        <v>1348</v>
      </c>
      <c r="N126">
        <v>1009</v>
      </c>
      <c r="O126" t="s">
        <v>94</v>
      </c>
      <c r="P126" t="s">
        <v>94</v>
      </c>
      <c r="Q126">
        <v>1000</v>
      </c>
      <c r="X126">
        <v>1E-4</v>
      </c>
      <c r="Y126">
        <v>80020.98</v>
      </c>
      <c r="Z126">
        <v>0</v>
      </c>
      <c r="AA126">
        <v>0</v>
      </c>
      <c r="AB126">
        <v>0</v>
      </c>
      <c r="AC126">
        <v>0</v>
      </c>
      <c r="AD126">
        <v>1</v>
      </c>
      <c r="AE126">
        <v>0</v>
      </c>
      <c r="AF126" t="s">
        <v>3</v>
      </c>
      <c r="AG126">
        <v>1E-4</v>
      </c>
      <c r="AH126">
        <v>2</v>
      </c>
      <c r="AI126">
        <v>85061098</v>
      </c>
      <c r="AJ126">
        <v>126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 x14ac:dyDescent="0.2">
      <c r="A127">
        <f>ROW(Source!A72)</f>
        <v>72</v>
      </c>
      <c r="B127">
        <v>85061118</v>
      </c>
      <c r="C127">
        <v>85061083</v>
      </c>
      <c r="D127">
        <v>77404679</v>
      </c>
      <c r="E127">
        <v>1</v>
      </c>
      <c r="F127">
        <v>1</v>
      </c>
      <c r="G127">
        <v>1</v>
      </c>
      <c r="H127">
        <v>3</v>
      </c>
      <c r="I127" t="s">
        <v>652</v>
      </c>
      <c r="J127" t="s">
        <v>653</v>
      </c>
      <c r="K127" t="s">
        <v>654</v>
      </c>
      <c r="L127">
        <v>1425</v>
      </c>
      <c r="N127">
        <v>1013</v>
      </c>
      <c r="O127" t="s">
        <v>191</v>
      </c>
      <c r="P127" t="s">
        <v>191</v>
      </c>
      <c r="Q127">
        <v>1</v>
      </c>
      <c r="X127">
        <v>0.06</v>
      </c>
      <c r="Y127">
        <v>1031.73</v>
      </c>
      <c r="Z127">
        <v>0</v>
      </c>
      <c r="AA127">
        <v>0</v>
      </c>
      <c r="AB127">
        <v>0</v>
      </c>
      <c r="AC127">
        <v>0</v>
      </c>
      <c r="AD127">
        <v>1</v>
      </c>
      <c r="AE127">
        <v>0</v>
      </c>
      <c r="AF127" t="s">
        <v>3</v>
      </c>
      <c r="AG127">
        <v>0.06</v>
      </c>
      <c r="AH127">
        <v>2</v>
      </c>
      <c r="AI127">
        <v>85061099</v>
      </c>
      <c r="AJ127">
        <v>127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 x14ac:dyDescent="0.2">
      <c r="A128">
        <f>ROW(Source!A72)</f>
        <v>72</v>
      </c>
      <c r="B128">
        <v>85061119</v>
      </c>
      <c r="C128">
        <v>85061083</v>
      </c>
      <c r="D128">
        <v>77311321</v>
      </c>
      <c r="E128">
        <v>114</v>
      </c>
      <c r="F128">
        <v>1</v>
      </c>
      <c r="G128">
        <v>1</v>
      </c>
      <c r="H128">
        <v>3</v>
      </c>
      <c r="I128" t="s">
        <v>102</v>
      </c>
      <c r="J128" t="s">
        <v>3</v>
      </c>
      <c r="K128" t="s">
        <v>103</v>
      </c>
      <c r="L128">
        <v>1371</v>
      </c>
      <c r="N128">
        <v>1013</v>
      </c>
      <c r="O128" t="s">
        <v>43</v>
      </c>
      <c r="P128" t="s">
        <v>43</v>
      </c>
      <c r="Q128">
        <v>1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1</v>
      </c>
      <c r="AD128">
        <v>0</v>
      </c>
      <c r="AE128">
        <v>0</v>
      </c>
      <c r="AF128" t="s">
        <v>3</v>
      </c>
      <c r="AG128">
        <v>0</v>
      </c>
      <c r="AH128">
        <v>2</v>
      </c>
      <c r="AI128">
        <v>85061100</v>
      </c>
      <c r="AJ128">
        <v>128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 x14ac:dyDescent="0.2">
      <c r="A129">
        <f>ROW(Source!A72)</f>
        <v>72</v>
      </c>
      <c r="B129">
        <v>85061120</v>
      </c>
      <c r="C129">
        <v>85061083</v>
      </c>
      <c r="D129">
        <v>77311366</v>
      </c>
      <c r="E129">
        <v>114</v>
      </c>
      <c r="F129">
        <v>1</v>
      </c>
      <c r="G129">
        <v>1</v>
      </c>
      <c r="H129">
        <v>3</v>
      </c>
      <c r="I129" t="s">
        <v>105</v>
      </c>
      <c r="J129" t="s">
        <v>3</v>
      </c>
      <c r="K129" t="s">
        <v>106</v>
      </c>
      <c r="L129">
        <v>1371</v>
      </c>
      <c r="N129">
        <v>1013</v>
      </c>
      <c r="O129" t="s">
        <v>43</v>
      </c>
      <c r="P129" t="s">
        <v>43</v>
      </c>
      <c r="Q129">
        <v>1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1</v>
      </c>
      <c r="AD129">
        <v>0</v>
      </c>
      <c r="AE129">
        <v>0</v>
      </c>
      <c r="AF129" t="s">
        <v>3</v>
      </c>
      <c r="AG129">
        <v>0</v>
      </c>
      <c r="AH129">
        <v>2</v>
      </c>
      <c r="AI129">
        <v>85061101</v>
      </c>
      <c r="AJ129">
        <v>129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 x14ac:dyDescent="0.2">
      <c r="A130">
        <f>ROW(Source!A72)</f>
        <v>72</v>
      </c>
      <c r="B130">
        <v>85061121</v>
      </c>
      <c r="C130">
        <v>85061083</v>
      </c>
      <c r="D130">
        <v>77311370</v>
      </c>
      <c r="E130">
        <v>114</v>
      </c>
      <c r="F130">
        <v>1</v>
      </c>
      <c r="G130">
        <v>1</v>
      </c>
      <c r="H130">
        <v>3</v>
      </c>
      <c r="I130" t="s">
        <v>108</v>
      </c>
      <c r="J130" t="s">
        <v>3</v>
      </c>
      <c r="K130" t="s">
        <v>109</v>
      </c>
      <c r="L130">
        <v>1371</v>
      </c>
      <c r="N130">
        <v>1013</v>
      </c>
      <c r="O130" t="s">
        <v>43</v>
      </c>
      <c r="P130" t="s">
        <v>43</v>
      </c>
      <c r="Q130">
        <v>1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1</v>
      </c>
      <c r="AD130">
        <v>0</v>
      </c>
      <c r="AE130">
        <v>0</v>
      </c>
      <c r="AF130" t="s">
        <v>3</v>
      </c>
      <c r="AG130">
        <v>0</v>
      </c>
      <c r="AH130">
        <v>2</v>
      </c>
      <c r="AI130">
        <v>85061102</v>
      </c>
      <c r="AJ130">
        <v>130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 x14ac:dyDescent="0.2">
      <c r="A131">
        <f>ROW(Source!A92)</f>
        <v>92</v>
      </c>
      <c r="B131">
        <v>85061153</v>
      </c>
      <c r="C131">
        <v>85061132</v>
      </c>
      <c r="D131">
        <v>77306356</v>
      </c>
      <c r="E131">
        <v>114</v>
      </c>
      <c r="F131">
        <v>1</v>
      </c>
      <c r="G131">
        <v>1</v>
      </c>
      <c r="H131">
        <v>1</v>
      </c>
      <c r="I131" t="s">
        <v>591</v>
      </c>
      <c r="J131" t="s">
        <v>3</v>
      </c>
      <c r="K131" t="s">
        <v>592</v>
      </c>
      <c r="L131">
        <v>1191</v>
      </c>
      <c r="N131">
        <v>1013</v>
      </c>
      <c r="O131" t="s">
        <v>593</v>
      </c>
      <c r="P131" t="s">
        <v>593</v>
      </c>
      <c r="Q131">
        <v>1</v>
      </c>
      <c r="X131">
        <v>9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1</v>
      </c>
      <c r="AE131">
        <v>1</v>
      </c>
      <c r="AF131" t="s">
        <v>3</v>
      </c>
      <c r="AG131">
        <v>9</v>
      </c>
      <c r="AH131">
        <v>2</v>
      </c>
      <c r="AI131">
        <v>85061133</v>
      </c>
      <c r="AJ131">
        <v>131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 x14ac:dyDescent="0.2">
      <c r="A132">
        <f>ROW(Source!A92)</f>
        <v>92</v>
      </c>
      <c r="B132">
        <v>85061154</v>
      </c>
      <c r="C132">
        <v>85061132</v>
      </c>
      <c r="D132">
        <v>77306545</v>
      </c>
      <c r="E132">
        <v>114</v>
      </c>
      <c r="F132">
        <v>1</v>
      </c>
      <c r="G132">
        <v>1</v>
      </c>
      <c r="H132">
        <v>1</v>
      </c>
      <c r="I132" t="s">
        <v>601</v>
      </c>
      <c r="J132" t="s">
        <v>3</v>
      </c>
      <c r="K132" t="s">
        <v>602</v>
      </c>
      <c r="L132">
        <v>1191</v>
      </c>
      <c r="N132">
        <v>1013</v>
      </c>
      <c r="O132" t="s">
        <v>593</v>
      </c>
      <c r="P132" t="s">
        <v>593</v>
      </c>
      <c r="Q132">
        <v>1</v>
      </c>
      <c r="X132">
        <v>3.21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1</v>
      </c>
      <c r="AE132">
        <v>2</v>
      </c>
      <c r="AF132" t="s">
        <v>3</v>
      </c>
      <c r="AG132">
        <v>3.21</v>
      </c>
      <c r="AH132">
        <v>2</v>
      </c>
      <c r="AI132">
        <v>85061134</v>
      </c>
      <c r="AJ132">
        <v>132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 x14ac:dyDescent="0.2">
      <c r="A133">
        <f>ROW(Source!A92)</f>
        <v>92</v>
      </c>
      <c r="B133">
        <v>85061155</v>
      </c>
      <c r="C133">
        <v>85061132</v>
      </c>
      <c r="D133">
        <v>77430875</v>
      </c>
      <c r="E133">
        <v>1</v>
      </c>
      <c r="F133">
        <v>1</v>
      </c>
      <c r="G133">
        <v>1</v>
      </c>
      <c r="H133">
        <v>2</v>
      </c>
      <c r="I133" t="s">
        <v>631</v>
      </c>
      <c r="J133" t="s">
        <v>632</v>
      </c>
      <c r="K133" t="s">
        <v>633</v>
      </c>
      <c r="L133">
        <v>1368</v>
      </c>
      <c r="N133">
        <v>1011</v>
      </c>
      <c r="O133" t="s">
        <v>606</v>
      </c>
      <c r="P133" t="s">
        <v>606</v>
      </c>
      <c r="Q133">
        <v>1</v>
      </c>
      <c r="X133">
        <v>2.6</v>
      </c>
      <c r="Y133">
        <v>0</v>
      </c>
      <c r="Z133">
        <v>2088.77</v>
      </c>
      <c r="AA133">
        <v>578.04999999999995</v>
      </c>
      <c r="AB133">
        <v>0</v>
      </c>
      <c r="AC133">
        <v>0</v>
      </c>
      <c r="AD133">
        <v>1</v>
      </c>
      <c r="AE133">
        <v>0</v>
      </c>
      <c r="AF133" t="s">
        <v>3</v>
      </c>
      <c r="AG133">
        <v>2.6</v>
      </c>
      <c r="AH133">
        <v>2</v>
      </c>
      <c r="AI133">
        <v>85061135</v>
      </c>
      <c r="AJ133">
        <v>133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 x14ac:dyDescent="0.2">
      <c r="A134">
        <f>ROW(Source!A92)</f>
        <v>92</v>
      </c>
      <c r="B134">
        <v>85061156</v>
      </c>
      <c r="C134">
        <v>85061132</v>
      </c>
      <c r="D134">
        <v>77431879</v>
      </c>
      <c r="E134">
        <v>1</v>
      </c>
      <c r="F134">
        <v>1</v>
      </c>
      <c r="G134">
        <v>1</v>
      </c>
      <c r="H134">
        <v>2</v>
      </c>
      <c r="I134" t="s">
        <v>634</v>
      </c>
      <c r="J134" t="s">
        <v>635</v>
      </c>
      <c r="K134" t="s">
        <v>636</v>
      </c>
      <c r="L134">
        <v>1368</v>
      </c>
      <c r="N134">
        <v>1011</v>
      </c>
      <c r="O134" t="s">
        <v>606</v>
      </c>
      <c r="P134" t="s">
        <v>606</v>
      </c>
      <c r="Q134">
        <v>1</v>
      </c>
      <c r="X134">
        <v>0.61</v>
      </c>
      <c r="Y134">
        <v>0</v>
      </c>
      <c r="Z134">
        <v>641.70000000000005</v>
      </c>
      <c r="AA134">
        <v>811.79</v>
      </c>
      <c r="AB134">
        <v>0</v>
      </c>
      <c r="AC134">
        <v>0</v>
      </c>
      <c r="AD134">
        <v>1</v>
      </c>
      <c r="AE134">
        <v>0</v>
      </c>
      <c r="AF134" t="s">
        <v>3</v>
      </c>
      <c r="AG134">
        <v>0.61</v>
      </c>
      <c r="AH134">
        <v>2</v>
      </c>
      <c r="AI134">
        <v>85061136</v>
      </c>
      <c r="AJ134">
        <v>134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 x14ac:dyDescent="0.2">
      <c r="A135">
        <f>ROW(Source!A92)</f>
        <v>92</v>
      </c>
      <c r="B135">
        <v>85061157</v>
      </c>
      <c r="C135">
        <v>85061132</v>
      </c>
      <c r="D135">
        <v>77375900</v>
      </c>
      <c r="E135">
        <v>1</v>
      </c>
      <c r="F135">
        <v>1</v>
      </c>
      <c r="G135">
        <v>1</v>
      </c>
      <c r="H135">
        <v>3</v>
      </c>
      <c r="I135" t="s">
        <v>637</v>
      </c>
      <c r="J135" t="s">
        <v>657</v>
      </c>
      <c r="K135" t="s">
        <v>639</v>
      </c>
      <c r="L135">
        <v>1346</v>
      </c>
      <c r="N135">
        <v>1009</v>
      </c>
      <c r="O135" t="s">
        <v>86</v>
      </c>
      <c r="P135" t="s">
        <v>86</v>
      </c>
      <c r="Q135">
        <v>1</v>
      </c>
      <c r="X135">
        <v>0.1</v>
      </c>
      <c r="Y135">
        <v>238.29</v>
      </c>
      <c r="Z135">
        <v>0</v>
      </c>
      <c r="AA135">
        <v>0</v>
      </c>
      <c r="AB135">
        <v>0</v>
      </c>
      <c r="AC135">
        <v>0</v>
      </c>
      <c r="AD135">
        <v>1</v>
      </c>
      <c r="AE135">
        <v>0</v>
      </c>
      <c r="AF135" t="s">
        <v>3</v>
      </c>
      <c r="AG135">
        <v>0.1</v>
      </c>
      <c r="AH135">
        <v>2</v>
      </c>
      <c r="AI135">
        <v>85061137</v>
      </c>
      <c r="AJ135">
        <v>135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 x14ac:dyDescent="0.2">
      <c r="A136">
        <f>ROW(Source!A92)</f>
        <v>92</v>
      </c>
      <c r="B136">
        <v>85061158</v>
      </c>
      <c r="C136">
        <v>85061132</v>
      </c>
      <c r="D136">
        <v>77375907</v>
      </c>
      <c r="E136">
        <v>1</v>
      </c>
      <c r="F136">
        <v>1</v>
      </c>
      <c r="G136">
        <v>1</v>
      </c>
      <c r="H136">
        <v>3</v>
      </c>
      <c r="I136" t="s">
        <v>640</v>
      </c>
      <c r="J136" t="s">
        <v>641</v>
      </c>
      <c r="K136" t="s">
        <v>642</v>
      </c>
      <c r="L136">
        <v>1346</v>
      </c>
      <c r="N136">
        <v>1009</v>
      </c>
      <c r="O136" t="s">
        <v>86</v>
      </c>
      <c r="P136" t="s">
        <v>86</v>
      </c>
      <c r="Q136">
        <v>1</v>
      </c>
      <c r="X136">
        <v>0.03</v>
      </c>
      <c r="Y136">
        <v>58.53</v>
      </c>
      <c r="Z136">
        <v>0</v>
      </c>
      <c r="AA136">
        <v>0</v>
      </c>
      <c r="AB136">
        <v>0</v>
      </c>
      <c r="AC136">
        <v>0</v>
      </c>
      <c r="AD136">
        <v>1</v>
      </c>
      <c r="AE136">
        <v>0</v>
      </c>
      <c r="AF136" t="s">
        <v>3</v>
      </c>
      <c r="AG136">
        <v>0.03</v>
      </c>
      <c r="AH136">
        <v>2</v>
      </c>
      <c r="AI136">
        <v>85061138</v>
      </c>
      <c r="AJ136">
        <v>136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 x14ac:dyDescent="0.2">
      <c r="A137">
        <f>ROW(Source!A92)</f>
        <v>92</v>
      </c>
      <c r="B137">
        <v>85061159</v>
      </c>
      <c r="C137">
        <v>85061132</v>
      </c>
      <c r="D137">
        <v>77379558</v>
      </c>
      <c r="E137">
        <v>1</v>
      </c>
      <c r="F137">
        <v>1</v>
      </c>
      <c r="G137">
        <v>1</v>
      </c>
      <c r="H137">
        <v>3</v>
      </c>
      <c r="I137" t="s">
        <v>84</v>
      </c>
      <c r="J137" t="s">
        <v>87</v>
      </c>
      <c r="K137" t="s">
        <v>85</v>
      </c>
      <c r="L137">
        <v>1346</v>
      </c>
      <c r="N137">
        <v>1009</v>
      </c>
      <c r="O137" t="s">
        <v>86</v>
      </c>
      <c r="P137" t="s">
        <v>86</v>
      </c>
      <c r="Q137">
        <v>1</v>
      </c>
      <c r="X137">
        <v>0</v>
      </c>
      <c r="Y137">
        <v>174.93</v>
      </c>
      <c r="Z137">
        <v>0</v>
      </c>
      <c r="AA137">
        <v>0</v>
      </c>
      <c r="AB137">
        <v>0</v>
      </c>
      <c r="AC137">
        <v>1</v>
      </c>
      <c r="AD137">
        <v>0</v>
      </c>
      <c r="AE137">
        <v>0</v>
      </c>
      <c r="AF137" t="s">
        <v>3</v>
      </c>
      <c r="AG137">
        <v>0</v>
      </c>
      <c r="AH137">
        <v>2</v>
      </c>
      <c r="AI137">
        <v>85061139</v>
      </c>
      <c r="AJ137">
        <v>137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 x14ac:dyDescent="0.2">
      <c r="A138">
        <f>ROW(Source!A92)</f>
        <v>92</v>
      </c>
      <c r="B138">
        <v>85061160</v>
      </c>
      <c r="C138">
        <v>85061132</v>
      </c>
      <c r="D138">
        <v>77380691</v>
      </c>
      <c r="E138">
        <v>1</v>
      </c>
      <c r="F138">
        <v>1</v>
      </c>
      <c r="G138">
        <v>1</v>
      </c>
      <c r="H138">
        <v>3</v>
      </c>
      <c r="I138" t="s">
        <v>643</v>
      </c>
      <c r="J138" t="s">
        <v>644</v>
      </c>
      <c r="K138" t="s">
        <v>645</v>
      </c>
      <c r="L138">
        <v>1346</v>
      </c>
      <c r="N138">
        <v>1009</v>
      </c>
      <c r="O138" t="s">
        <v>86</v>
      </c>
      <c r="P138" t="s">
        <v>86</v>
      </c>
      <c r="Q138">
        <v>1</v>
      </c>
      <c r="X138">
        <v>0.02</v>
      </c>
      <c r="Y138">
        <v>56.11</v>
      </c>
      <c r="Z138">
        <v>0</v>
      </c>
      <c r="AA138">
        <v>0</v>
      </c>
      <c r="AB138">
        <v>0</v>
      </c>
      <c r="AC138">
        <v>0</v>
      </c>
      <c r="AD138">
        <v>1</v>
      </c>
      <c r="AE138">
        <v>0</v>
      </c>
      <c r="AF138" t="s">
        <v>3</v>
      </c>
      <c r="AG138">
        <v>0.02</v>
      </c>
      <c r="AH138">
        <v>2</v>
      </c>
      <c r="AI138">
        <v>85061140</v>
      </c>
      <c r="AJ138">
        <v>138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 x14ac:dyDescent="0.2">
      <c r="A139">
        <f>ROW(Source!A92)</f>
        <v>92</v>
      </c>
      <c r="B139">
        <v>85061161</v>
      </c>
      <c r="C139">
        <v>85061132</v>
      </c>
      <c r="D139">
        <v>77307877</v>
      </c>
      <c r="E139">
        <v>114</v>
      </c>
      <c r="F139">
        <v>1</v>
      </c>
      <c r="G139">
        <v>1</v>
      </c>
      <c r="H139">
        <v>3</v>
      </c>
      <c r="I139" t="s">
        <v>89</v>
      </c>
      <c r="J139" t="s">
        <v>3</v>
      </c>
      <c r="K139" t="s">
        <v>90</v>
      </c>
      <c r="L139">
        <v>1371</v>
      </c>
      <c r="N139">
        <v>1013</v>
      </c>
      <c r="O139" t="s">
        <v>43</v>
      </c>
      <c r="P139" t="s">
        <v>43</v>
      </c>
      <c r="Q139">
        <v>1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1</v>
      </c>
      <c r="AD139">
        <v>0</v>
      </c>
      <c r="AE139">
        <v>0</v>
      </c>
      <c r="AF139" t="s">
        <v>3</v>
      </c>
      <c r="AG139">
        <v>0</v>
      </c>
      <c r="AH139">
        <v>2</v>
      </c>
      <c r="AI139">
        <v>85061141</v>
      </c>
      <c r="AJ139">
        <v>139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 x14ac:dyDescent="0.2">
      <c r="A140">
        <f>ROW(Source!A92)</f>
        <v>92</v>
      </c>
      <c r="B140">
        <v>85061162</v>
      </c>
      <c r="C140">
        <v>85061132</v>
      </c>
      <c r="D140">
        <v>77308556</v>
      </c>
      <c r="E140">
        <v>114</v>
      </c>
      <c r="F140">
        <v>1</v>
      </c>
      <c r="G140">
        <v>1</v>
      </c>
      <c r="H140">
        <v>3</v>
      </c>
      <c r="I140" t="s">
        <v>92</v>
      </c>
      <c r="J140" t="s">
        <v>3</v>
      </c>
      <c r="K140" t="s">
        <v>93</v>
      </c>
      <c r="L140">
        <v>1348</v>
      </c>
      <c r="N140">
        <v>1009</v>
      </c>
      <c r="O140" t="s">
        <v>94</v>
      </c>
      <c r="P140" t="s">
        <v>94</v>
      </c>
      <c r="Q140">
        <v>1000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1</v>
      </c>
      <c r="AD140">
        <v>0</v>
      </c>
      <c r="AE140">
        <v>0</v>
      </c>
      <c r="AF140" t="s">
        <v>3</v>
      </c>
      <c r="AG140">
        <v>0</v>
      </c>
      <c r="AH140">
        <v>2</v>
      </c>
      <c r="AI140">
        <v>85061142</v>
      </c>
      <c r="AJ140">
        <v>140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 x14ac:dyDescent="0.2">
      <c r="A141">
        <f>ROW(Source!A92)</f>
        <v>92</v>
      </c>
      <c r="B141">
        <v>85061163</v>
      </c>
      <c r="C141">
        <v>85061132</v>
      </c>
      <c r="D141">
        <v>77308705</v>
      </c>
      <c r="E141">
        <v>114</v>
      </c>
      <c r="F141">
        <v>1</v>
      </c>
      <c r="G141">
        <v>1</v>
      </c>
      <c r="H141">
        <v>3</v>
      </c>
      <c r="I141" t="s">
        <v>96</v>
      </c>
      <c r="J141" t="s">
        <v>3</v>
      </c>
      <c r="K141" t="s">
        <v>97</v>
      </c>
      <c r="L141">
        <v>1346</v>
      </c>
      <c r="N141">
        <v>1009</v>
      </c>
      <c r="O141" t="s">
        <v>86</v>
      </c>
      <c r="P141" t="s">
        <v>86</v>
      </c>
      <c r="Q141">
        <v>1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1</v>
      </c>
      <c r="AD141">
        <v>0</v>
      </c>
      <c r="AE141">
        <v>0</v>
      </c>
      <c r="AF141" t="s">
        <v>3</v>
      </c>
      <c r="AG141">
        <v>0</v>
      </c>
      <c r="AH141">
        <v>2</v>
      </c>
      <c r="AI141">
        <v>85061143</v>
      </c>
      <c r="AJ141">
        <v>141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 x14ac:dyDescent="0.2">
      <c r="A142">
        <f>ROW(Source!A92)</f>
        <v>92</v>
      </c>
      <c r="B142">
        <v>85061164</v>
      </c>
      <c r="C142">
        <v>85061132</v>
      </c>
      <c r="D142">
        <v>77309038</v>
      </c>
      <c r="E142">
        <v>114</v>
      </c>
      <c r="F142">
        <v>1</v>
      </c>
      <c r="G142">
        <v>1</v>
      </c>
      <c r="H142">
        <v>3</v>
      </c>
      <c r="I142" t="s">
        <v>99</v>
      </c>
      <c r="J142" t="s">
        <v>3</v>
      </c>
      <c r="K142" t="s">
        <v>100</v>
      </c>
      <c r="L142">
        <v>1348</v>
      </c>
      <c r="N142">
        <v>1009</v>
      </c>
      <c r="O142" t="s">
        <v>94</v>
      </c>
      <c r="P142" t="s">
        <v>94</v>
      </c>
      <c r="Q142">
        <v>1000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1</v>
      </c>
      <c r="AD142">
        <v>0</v>
      </c>
      <c r="AE142">
        <v>0</v>
      </c>
      <c r="AF142" t="s">
        <v>3</v>
      </c>
      <c r="AG142">
        <v>0</v>
      </c>
      <c r="AH142">
        <v>2</v>
      </c>
      <c r="AI142">
        <v>85061144</v>
      </c>
      <c r="AJ142">
        <v>142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 x14ac:dyDescent="0.2">
      <c r="A143">
        <f>ROW(Source!A92)</f>
        <v>92</v>
      </c>
      <c r="B143">
        <v>85061165</v>
      </c>
      <c r="C143">
        <v>85061132</v>
      </c>
      <c r="D143">
        <v>77397232</v>
      </c>
      <c r="E143">
        <v>1</v>
      </c>
      <c r="F143">
        <v>1</v>
      </c>
      <c r="G143">
        <v>1</v>
      </c>
      <c r="H143">
        <v>3</v>
      </c>
      <c r="I143" t="s">
        <v>646</v>
      </c>
      <c r="J143" t="s">
        <v>658</v>
      </c>
      <c r="K143" t="s">
        <v>648</v>
      </c>
      <c r="L143">
        <v>1348</v>
      </c>
      <c r="N143">
        <v>1009</v>
      </c>
      <c r="O143" t="s">
        <v>94</v>
      </c>
      <c r="P143" t="s">
        <v>94</v>
      </c>
      <c r="Q143">
        <v>1000</v>
      </c>
      <c r="X143">
        <v>4.0000000000000002E-4</v>
      </c>
      <c r="Y143">
        <v>61265.39</v>
      </c>
      <c r="Z143">
        <v>0</v>
      </c>
      <c r="AA143">
        <v>0</v>
      </c>
      <c r="AB143">
        <v>0</v>
      </c>
      <c r="AC143">
        <v>0</v>
      </c>
      <c r="AD143">
        <v>1</v>
      </c>
      <c r="AE143">
        <v>0</v>
      </c>
      <c r="AF143" t="s">
        <v>3</v>
      </c>
      <c r="AG143">
        <v>4.0000000000000002E-4</v>
      </c>
      <c r="AH143">
        <v>2</v>
      </c>
      <c r="AI143">
        <v>85061145</v>
      </c>
      <c r="AJ143">
        <v>143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 x14ac:dyDescent="0.2">
      <c r="A144">
        <f>ROW(Source!A92)</f>
        <v>92</v>
      </c>
      <c r="B144">
        <v>85061166</v>
      </c>
      <c r="C144">
        <v>85061132</v>
      </c>
      <c r="D144">
        <v>77397258</v>
      </c>
      <c r="E144">
        <v>1</v>
      </c>
      <c r="F144">
        <v>1</v>
      </c>
      <c r="G144">
        <v>1</v>
      </c>
      <c r="H144">
        <v>3</v>
      </c>
      <c r="I144" t="s">
        <v>649</v>
      </c>
      <c r="J144" t="s">
        <v>650</v>
      </c>
      <c r="K144" t="s">
        <v>651</v>
      </c>
      <c r="L144">
        <v>1348</v>
      </c>
      <c r="N144">
        <v>1009</v>
      </c>
      <c r="O144" t="s">
        <v>94</v>
      </c>
      <c r="P144" t="s">
        <v>94</v>
      </c>
      <c r="Q144">
        <v>1000</v>
      </c>
      <c r="X144">
        <v>1E-4</v>
      </c>
      <c r="Y144">
        <v>80020.98</v>
      </c>
      <c r="Z144">
        <v>0</v>
      </c>
      <c r="AA144">
        <v>0</v>
      </c>
      <c r="AB144">
        <v>0</v>
      </c>
      <c r="AC144">
        <v>0</v>
      </c>
      <c r="AD144">
        <v>1</v>
      </c>
      <c r="AE144">
        <v>0</v>
      </c>
      <c r="AF144" t="s">
        <v>3</v>
      </c>
      <c r="AG144">
        <v>1E-4</v>
      </c>
      <c r="AH144">
        <v>2</v>
      </c>
      <c r="AI144">
        <v>85061146</v>
      </c>
      <c r="AJ144">
        <v>144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 x14ac:dyDescent="0.2">
      <c r="A145">
        <f>ROW(Source!A92)</f>
        <v>92</v>
      </c>
      <c r="B145">
        <v>85061167</v>
      </c>
      <c r="C145">
        <v>85061132</v>
      </c>
      <c r="D145">
        <v>77404679</v>
      </c>
      <c r="E145">
        <v>1</v>
      </c>
      <c r="F145">
        <v>1</v>
      </c>
      <c r="G145">
        <v>1</v>
      </c>
      <c r="H145">
        <v>3</v>
      </c>
      <c r="I145" t="s">
        <v>652</v>
      </c>
      <c r="J145" t="s">
        <v>653</v>
      </c>
      <c r="K145" t="s">
        <v>654</v>
      </c>
      <c r="L145">
        <v>1425</v>
      </c>
      <c r="N145">
        <v>1013</v>
      </c>
      <c r="O145" t="s">
        <v>191</v>
      </c>
      <c r="P145" t="s">
        <v>191</v>
      </c>
      <c r="Q145">
        <v>1</v>
      </c>
      <c r="X145">
        <v>0.06</v>
      </c>
      <c r="Y145">
        <v>1031.73</v>
      </c>
      <c r="Z145">
        <v>0</v>
      </c>
      <c r="AA145">
        <v>0</v>
      </c>
      <c r="AB145">
        <v>0</v>
      </c>
      <c r="AC145">
        <v>0</v>
      </c>
      <c r="AD145">
        <v>1</v>
      </c>
      <c r="AE145">
        <v>0</v>
      </c>
      <c r="AF145" t="s">
        <v>3</v>
      </c>
      <c r="AG145">
        <v>0.06</v>
      </c>
      <c r="AH145">
        <v>2</v>
      </c>
      <c r="AI145">
        <v>85061147</v>
      </c>
      <c r="AJ145">
        <v>145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 x14ac:dyDescent="0.2">
      <c r="A146">
        <f>ROW(Source!A92)</f>
        <v>92</v>
      </c>
      <c r="B146">
        <v>85061168</v>
      </c>
      <c r="C146">
        <v>85061132</v>
      </c>
      <c r="D146">
        <v>77311321</v>
      </c>
      <c r="E146">
        <v>114</v>
      </c>
      <c r="F146">
        <v>1</v>
      </c>
      <c r="G146">
        <v>1</v>
      </c>
      <c r="H146">
        <v>3</v>
      </c>
      <c r="I146" t="s">
        <v>102</v>
      </c>
      <c r="J146" t="s">
        <v>3</v>
      </c>
      <c r="K146" t="s">
        <v>103</v>
      </c>
      <c r="L146">
        <v>1371</v>
      </c>
      <c r="N146">
        <v>1013</v>
      </c>
      <c r="O146" t="s">
        <v>43</v>
      </c>
      <c r="P146" t="s">
        <v>43</v>
      </c>
      <c r="Q146">
        <v>1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1</v>
      </c>
      <c r="AD146">
        <v>0</v>
      </c>
      <c r="AE146">
        <v>0</v>
      </c>
      <c r="AF146" t="s">
        <v>3</v>
      </c>
      <c r="AG146">
        <v>0</v>
      </c>
      <c r="AH146">
        <v>2</v>
      </c>
      <c r="AI146">
        <v>85061148</v>
      </c>
      <c r="AJ146">
        <v>146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 x14ac:dyDescent="0.2">
      <c r="A147">
        <f>ROW(Source!A92)</f>
        <v>92</v>
      </c>
      <c r="B147">
        <v>85061169</v>
      </c>
      <c r="C147">
        <v>85061132</v>
      </c>
      <c r="D147">
        <v>77311334</v>
      </c>
      <c r="E147">
        <v>114</v>
      </c>
      <c r="F147">
        <v>1</v>
      </c>
      <c r="G147">
        <v>1</v>
      </c>
      <c r="H147">
        <v>3</v>
      </c>
      <c r="I147" t="s">
        <v>120</v>
      </c>
      <c r="J147" t="s">
        <v>3</v>
      </c>
      <c r="K147" t="s">
        <v>121</v>
      </c>
      <c r="L147">
        <v>1346</v>
      </c>
      <c r="N147">
        <v>1009</v>
      </c>
      <c r="O147" t="s">
        <v>86</v>
      </c>
      <c r="P147" t="s">
        <v>86</v>
      </c>
      <c r="Q147">
        <v>1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1</v>
      </c>
      <c r="AD147">
        <v>0</v>
      </c>
      <c r="AE147">
        <v>0</v>
      </c>
      <c r="AF147" t="s">
        <v>3</v>
      </c>
      <c r="AG147">
        <v>0</v>
      </c>
      <c r="AH147">
        <v>2</v>
      </c>
      <c r="AI147">
        <v>85061149</v>
      </c>
      <c r="AJ147">
        <v>147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 x14ac:dyDescent="0.2">
      <c r="A148">
        <f>ROW(Source!A92)</f>
        <v>92</v>
      </c>
      <c r="B148">
        <v>85061170</v>
      </c>
      <c r="C148">
        <v>85061132</v>
      </c>
      <c r="D148">
        <v>77311344</v>
      </c>
      <c r="E148">
        <v>114</v>
      </c>
      <c r="F148">
        <v>1</v>
      </c>
      <c r="G148">
        <v>1</v>
      </c>
      <c r="H148">
        <v>3</v>
      </c>
      <c r="I148" t="s">
        <v>122</v>
      </c>
      <c r="J148" t="s">
        <v>3</v>
      </c>
      <c r="K148" t="s">
        <v>121</v>
      </c>
      <c r="L148">
        <v>1346</v>
      </c>
      <c r="N148">
        <v>1009</v>
      </c>
      <c r="O148" t="s">
        <v>86</v>
      </c>
      <c r="P148" t="s">
        <v>86</v>
      </c>
      <c r="Q148">
        <v>1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1</v>
      </c>
      <c r="AD148">
        <v>0</v>
      </c>
      <c r="AE148">
        <v>0</v>
      </c>
      <c r="AF148" t="s">
        <v>3</v>
      </c>
      <c r="AG148">
        <v>0</v>
      </c>
      <c r="AH148">
        <v>2</v>
      </c>
      <c r="AI148">
        <v>85061150</v>
      </c>
      <c r="AJ148">
        <v>148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 x14ac:dyDescent="0.2">
      <c r="A149">
        <f>ROW(Source!A92)</f>
        <v>92</v>
      </c>
      <c r="B149">
        <v>85061171</v>
      </c>
      <c r="C149">
        <v>85061132</v>
      </c>
      <c r="D149">
        <v>77311366</v>
      </c>
      <c r="E149">
        <v>114</v>
      </c>
      <c r="F149">
        <v>1</v>
      </c>
      <c r="G149">
        <v>1</v>
      </c>
      <c r="H149">
        <v>3</v>
      </c>
      <c r="I149" t="s">
        <v>105</v>
      </c>
      <c r="J149" t="s">
        <v>3</v>
      </c>
      <c r="K149" t="s">
        <v>106</v>
      </c>
      <c r="L149">
        <v>1371</v>
      </c>
      <c r="N149">
        <v>1013</v>
      </c>
      <c r="O149" t="s">
        <v>43</v>
      </c>
      <c r="P149" t="s">
        <v>43</v>
      </c>
      <c r="Q149">
        <v>1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1</v>
      </c>
      <c r="AD149">
        <v>0</v>
      </c>
      <c r="AE149">
        <v>0</v>
      </c>
      <c r="AF149" t="s">
        <v>3</v>
      </c>
      <c r="AG149">
        <v>0</v>
      </c>
      <c r="AH149">
        <v>2</v>
      </c>
      <c r="AI149">
        <v>85061151</v>
      </c>
      <c r="AJ149">
        <v>149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 x14ac:dyDescent="0.2">
      <c r="A150">
        <f>ROW(Source!A92)</f>
        <v>92</v>
      </c>
      <c r="B150">
        <v>85061172</v>
      </c>
      <c r="C150">
        <v>85061132</v>
      </c>
      <c r="D150">
        <v>77311370</v>
      </c>
      <c r="E150">
        <v>114</v>
      </c>
      <c r="F150">
        <v>1</v>
      </c>
      <c r="G150">
        <v>1</v>
      </c>
      <c r="H150">
        <v>3</v>
      </c>
      <c r="I150" t="s">
        <v>108</v>
      </c>
      <c r="J150" t="s">
        <v>3</v>
      </c>
      <c r="K150" t="s">
        <v>109</v>
      </c>
      <c r="L150">
        <v>1371</v>
      </c>
      <c r="N150">
        <v>1013</v>
      </c>
      <c r="O150" t="s">
        <v>43</v>
      </c>
      <c r="P150" t="s">
        <v>43</v>
      </c>
      <c r="Q150">
        <v>1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1</v>
      </c>
      <c r="AD150">
        <v>0</v>
      </c>
      <c r="AE150">
        <v>0</v>
      </c>
      <c r="AF150" t="s">
        <v>3</v>
      </c>
      <c r="AG150">
        <v>0</v>
      </c>
      <c r="AH150">
        <v>2</v>
      </c>
      <c r="AI150">
        <v>85061152</v>
      </c>
      <c r="AJ150">
        <v>150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 x14ac:dyDescent="0.2">
      <c r="A151">
        <f>ROW(Source!A93)</f>
        <v>93</v>
      </c>
      <c r="B151">
        <v>85061153</v>
      </c>
      <c r="C151">
        <v>85061132</v>
      </c>
      <c r="D151">
        <v>77306356</v>
      </c>
      <c r="E151">
        <v>114</v>
      </c>
      <c r="F151">
        <v>1</v>
      </c>
      <c r="G151">
        <v>1</v>
      </c>
      <c r="H151">
        <v>1</v>
      </c>
      <c r="I151" t="s">
        <v>591</v>
      </c>
      <c r="J151" t="s">
        <v>3</v>
      </c>
      <c r="K151" t="s">
        <v>592</v>
      </c>
      <c r="L151">
        <v>1191</v>
      </c>
      <c r="N151">
        <v>1013</v>
      </c>
      <c r="O151" t="s">
        <v>593</v>
      </c>
      <c r="P151" t="s">
        <v>593</v>
      </c>
      <c r="Q151">
        <v>1</v>
      </c>
      <c r="X151">
        <v>9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1</v>
      </c>
      <c r="AE151">
        <v>1</v>
      </c>
      <c r="AF151" t="s">
        <v>3</v>
      </c>
      <c r="AG151">
        <v>9</v>
      </c>
      <c r="AH151">
        <v>2</v>
      </c>
      <c r="AI151">
        <v>85061133</v>
      </c>
      <c r="AJ151">
        <v>151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 x14ac:dyDescent="0.2">
      <c r="A152">
        <f>ROW(Source!A93)</f>
        <v>93</v>
      </c>
      <c r="B152">
        <v>85061154</v>
      </c>
      <c r="C152">
        <v>85061132</v>
      </c>
      <c r="D152">
        <v>77306545</v>
      </c>
      <c r="E152">
        <v>114</v>
      </c>
      <c r="F152">
        <v>1</v>
      </c>
      <c r="G152">
        <v>1</v>
      </c>
      <c r="H152">
        <v>1</v>
      </c>
      <c r="I152" t="s">
        <v>601</v>
      </c>
      <c r="J152" t="s">
        <v>3</v>
      </c>
      <c r="K152" t="s">
        <v>602</v>
      </c>
      <c r="L152">
        <v>1191</v>
      </c>
      <c r="N152">
        <v>1013</v>
      </c>
      <c r="O152" t="s">
        <v>593</v>
      </c>
      <c r="P152" t="s">
        <v>593</v>
      </c>
      <c r="Q152">
        <v>1</v>
      </c>
      <c r="X152">
        <v>3.21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1</v>
      </c>
      <c r="AE152">
        <v>2</v>
      </c>
      <c r="AF152" t="s">
        <v>3</v>
      </c>
      <c r="AG152">
        <v>3.21</v>
      </c>
      <c r="AH152">
        <v>2</v>
      </c>
      <c r="AI152">
        <v>85061134</v>
      </c>
      <c r="AJ152">
        <v>152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 x14ac:dyDescent="0.2">
      <c r="A153">
        <f>ROW(Source!A93)</f>
        <v>93</v>
      </c>
      <c r="B153">
        <v>85061155</v>
      </c>
      <c r="C153">
        <v>85061132</v>
      </c>
      <c r="D153">
        <v>77430875</v>
      </c>
      <c r="E153">
        <v>1</v>
      </c>
      <c r="F153">
        <v>1</v>
      </c>
      <c r="G153">
        <v>1</v>
      </c>
      <c r="H153">
        <v>2</v>
      </c>
      <c r="I153" t="s">
        <v>631</v>
      </c>
      <c r="J153" t="s">
        <v>632</v>
      </c>
      <c r="K153" t="s">
        <v>633</v>
      </c>
      <c r="L153">
        <v>1368</v>
      </c>
      <c r="N153">
        <v>1011</v>
      </c>
      <c r="O153" t="s">
        <v>606</v>
      </c>
      <c r="P153" t="s">
        <v>606</v>
      </c>
      <c r="Q153">
        <v>1</v>
      </c>
      <c r="X153">
        <v>2.6</v>
      </c>
      <c r="Y153">
        <v>0</v>
      </c>
      <c r="Z153">
        <v>2088.77</v>
      </c>
      <c r="AA153">
        <v>578.04999999999995</v>
      </c>
      <c r="AB153">
        <v>0</v>
      </c>
      <c r="AC153">
        <v>0</v>
      </c>
      <c r="AD153">
        <v>1</v>
      </c>
      <c r="AE153">
        <v>0</v>
      </c>
      <c r="AF153" t="s">
        <v>3</v>
      </c>
      <c r="AG153">
        <v>2.6</v>
      </c>
      <c r="AH153">
        <v>2</v>
      </c>
      <c r="AI153">
        <v>85061135</v>
      </c>
      <c r="AJ153">
        <v>153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 x14ac:dyDescent="0.2">
      <c r="A154">
        <f>ROW(Source!A93)</f>
        <v>93</v>
      </c>
      <c r="B154">
        <v>85061156</v>
      </c>
      <c r="C154">
        <v>85061132</v>
      </c>
      <c r="D154">
        <v>77431879</v>
      </c>
      <c r="E154">
        <v>1</v>
      </c>
      <c r="F154">
        <v>1</v>
      </c>
      <c r="G154">
        <v>1</v>
      </c>
      <c r="H154">
        <v>2</v>
      </c>
      <c r="I154" t="s">
        <v>634</v>
      </c>
      <c r="J154" t="s">
        <v>635</v>
      </c>
      <c r="K154" t="s">
        <v>636</v>
      </c>
      <c r="L154">
        <v>1368</v>
      </c>
      <c r="N154">
        <v>1011</v>
      </c>
      <c r="O154" t="s">
        <v>606</v>
      </c>
      <c r="P154" t="s">
        <v>606</v>
      </c>
      <c r="Q154">
        <v>1</v>
      </c>
      <c r="X154">
        <v>0.61</v>
      </c>
      <c r="Y154">
        <v>0</v>
      </c>
      <c r="Z154">
        <v>641.70000000000005</v>
      </c>
      <c r="AA154">
        <v>811.79</v>
      </c>
      <c r="AB154">
        <v>0</v>
      </c>
      <c r="AC154">
        <v>0</v>
      </c>
      <c r="AD154">
        <v>1</v>
      </c>
      <c r="AE154">
        <v>0</v>
      </c>
      <c r="AF154" t="s">
        <v>3</v>
      </c>
      <c r="AG154">
        <v>0.61</v>
      </c>
      <c r="AH154">
        <v>2</v>
      </c>
      <c r="AI154">
        <v>85061136</v>
      </c>
      <c r="AJ154">
        <v>154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 x14ac:dyDescent="0.2">
      <c r="A155">
        <f>ROW(Source!A93)</f>
        <v>93</v>
      </c>
      <c r="B155">
        <v>85061157</v>
      </c>
      <c r="C155">
        <v>85061132</v>
      </c>
      <c r="D155">
        <v>77375900</v>
      </c>
      <c r="E155">
        <v>1</v>
      </c>
      <c r="F155">
        <v>1</v>
      </c>
      <c r="G155">
        <v>1</v>
      </c>
      <c r="H155">
        <v>3</v>
      </c>
      <c r="I155" t="s">
        <v>637</v>
      </c>
      <c r="J155" t="s">
        <v>657</v>
      </c>
      <c r="K155" t="s">
        <v>639</v>
      </c>
      <c r="L155">
        <v>1346</v>
      </c>
      <c r="N155">
        <v>1009</v>
      </c>
      <c r="O155" t="s">
        <v>86</v>
      </c>
      <c r="P155" t="s">
        <v>86</v>
      </c>
      <c r="Q155">
        <v>1</v>
      </c>
      <c r="X155">
        <v>0.1</v>
      </c>
      <c r="Y155">
        <v>238.29</v>
      </c>
      <c r="Z155">
        <v>0</v>
      </c>
      <c r="AA155">
        <v>0</v>
      </c>
      <c r="AB155">
        <v>0</v>
      </c>
      <c r="AC155">
        <v>0</v>
      </c>
      <c r="AD155">
        <v>1</v>
      </c>
      <c r="AE155">
        <v>0</v>
      </c>
      <c r="AF155" t="s">
        <v>3</v>
      </c>
      <c r="AG155">
        <v>0.1</v>
      </c>
      <c r="AH155">
        <v>2</v>
      </c>
      <c r="AI155">
        <v>85061137</v>
      </c>
      <c r="AJ155">
        <v>155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 x14ac:dyDescent="0.2">
      <c r="A156">
        <f>ROW(Source!A93)</f>
        <v>93</v>
      </c>
      <c r="B156">
        <v>85061158</v>
      </c>
      <c r="C156">
        <v>85061132</v>
      </c>
      <c r="D156">
        <v>77375907</v>
      </c>
      <c r="E156">
        <v>1</v>
      </c>
      <c r="F156">
        <v>1</v>
      </c>
      <c r="G156">
        <v>1</v>
      </c>
      <c r="H156">
        <v>3</v>
      </c>
      <c r="I156" t="s">
        <v>640</v>
      </c>
      <c r="J156" t="s">
        <v>641</v>
      </c>
      <c r="K156" t="s">
        <v>642</v>
      </c>
      <c r="L156">
        <v>1346</v>
      </c>
      <c r="N156">
        <v>1009</v>
      </c>
      <c r="O156" t="s">
        <v>86</v>
      </c>
      <c r="P156" t="s">
        <v>86</v>
      </c>
      <c r="Q156">
        <v>1</v>
      </c>
      <c r="X156">
        <v>0.03</v>
      </c>
      <c r="Y156">
        <v>58.53</v>
      </c>
      <c r="Z156">
        <v>0</v>
      </c>
      <c r="AA156">
        <v>0</v>
      </c>
      <c r="AB156">
        <v>0</v>
      </c>
      <c r="AC156">
        <v>0</v>
      </c>
      <c r="AD156">
        <v>1</v>
      </c>
      <c r="AE156">
        <v>0</v>
      </c>
      <c r="AF156" t="s">
        <v>3</v>
      </c>
      <c r="AG156">
        <v>0.03</v>
      </c>
      <c r="AH156">
        <v>2</v>
      </c>
      <c r="AI156">
        <v>85061138</v>
      </c>
      <c r="AJ156">
        <v>156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 x14ac:dyDescent="0.2">
      <c r="A157">
        <f>ROW(Source!A93)</f>
        <v>93</v>
      </c>
      <c r="B157">
        <v>85061159</v>
      </c>
      <c r="C157">
        <v>85061132</v>
      </c>
      <c r="D157">
        <v>77379558</v>
      </c>
      <c r="E157">
        <v>1</v>
      </c>
      <c r="F157">
        <v>1</v>
      </c>
      <c r="G157">
        <v>1</v>
      </c>
      <c r="H157">
        <v>3</v>
      </c>
      <c r="I157" t="s">
        <v>84</v>
      </c>
      <c r="J157" t="s">
        <v>87</v>
      </c>
      <c r="K157" t="s">
        <v>85</v>
      </c>
      <c r="L157">
        <v>1346</v>
      </c>
      <c r="N157">
        <v>1009</v>
      </c>
      <c r="O157" t="s">
        <v>86</v>
      </c>
      <c r="P157" t="s">
        <v>86</v>
      </c>
      <c r="Q157">
        <v>1</v>
      </c>
      <c r="X157">
        <v>0</v>
      </c>
      <c r="Y157">
        <v>174.93</v>
      </c>
      <c r="Z157">
        <v>0</v>
      </c>
      <c r="AA157">
        <v>0</v>
      </c>
      <c r="AB157">
        <v>0</v>
      </c>
      <c r="AC157">
        <v>1</v>
      </c>
      <c r="AD157">
        <v>0</v>
      </c>
      <c r="AE157">
        <v>0</v>
      </c>
      <c r="AF157" t="s">
        <v>3</v>
      </c>
      <c r="AG157">
        <v>0</v>
      </c>
      <c r="AH157">
        <v>2</v>
      </c>
      <c r="AI157">
        <v>85061139</v>
      </c>
      <c r="AJ157">
        <v>157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4" x14ac:dyDescent="0.2">
      <c r="A158">
        <f>ROW(Source!A93)</f>
        <v>93</v>
      </c>
      <c r="B158">
        <v>85061160</v>
      </c>
      <c r="C158">
        <v>85061132</v>
      </c>
      <c r="D158">
        <v>77380691</v>
      </c>
      <c r="E158">
        <v>1</v>
      </c>
      <c r="F158">
        <v>1</v>
      </c>
      <c r="G158">
        <v>1</v>
      </c>
      <c r="H158">
        <v>3</v>
      </c>
      <c r="I158" t="s">
        <v>643</v>
      </c>
      <c r="J158" t="s">
        <v>644</v>
      </c>
      <c r="K158" t="s">
        <v>645</v>
      </c>
      <c r="L158">
        <v>1346</v>
      </c>
      <c r="N158">
        <v>1009</v>
      </c>
      <c r="O158" t="s">
        <v>86</v>
      </c>
      <c r="P158" t="s">
        <v>86</v>
      </c>
      <c r="Q158">
        <v>1</v>
      </c>
      <c r="X158">
        <v>0.02</v>
      </c>
      <c r="Y158">
        <v>56.11</v>
      </c>
      <c r="Z158">
        <v>0</v>
      </c>
      <c r="AA158">
        <v>0</v>
      </c>
      <c r="AB158">
        <v>0</v>
      </c>
      <c r="AC158">
        <v>0</v>
      </c>
      <c r="AD158">
        <v>1</v>
      </c>
      <c r="AE158">
        <v>0</v>
      </c>
      <c r="AF158" t="s">
        <v>3</v>
      </c>
      <c r="AG158">
        <v>0.02</v>
      </c>
      <c r="AH158">
        <v>2</v>
      </c>
      <c r="AI158">
        <v>85061140</v>
      </c>
      <c r="AJ158">
        <v>158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</row>
    <row r="159" spans="1:44" x14ac:dyDescent="0.2">
      <c r="A159">
        <f>ROW(Source!A93)</f>
        <v>93</v>
      </c>
      <c r="B159">
        <v>85061161</v>
      </c>
      <c r="C159">
        <v>85061132</v>
      </c>
      <c r="D159">
        <v>77307877</v>
      </c>
      <c r="E159">
        <v>114</v>
      </c>
      <c r="F159">
        <v>1</v>
      </c>
      <c r="G159">
        <v>1</v>
      </c>
      <c r="H159">
        <v>3</v>
      </c>
      <c r="I159" t="s">
        <v>89</v>
      </c>
      <c r="J159" t="s">
        <v>3</v>
      </c>
      <c r="K159" t="s">
        <v>90</v>
      </c>
      <c r="L159">
        <v>1371</v>
      </c>
      <c r="N159">
        <v>1013</v>
      </c>
      <c r="O159" t="s">
        <v>43</v>
      </c>
      <c r="P159" t="s">
        <v>43</v>
      </c>
      <c r="Q159">
        <v>1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1</v>
      </c>
      <c r="AD159">
        <v>0</v>
      </c>
      <c r="AE159">
        <v>0</v>
      </c>
      <c r="AF159" t="s">
        <v>3</v>
      </c>
      <c r="AG159">
        <v>0</v>
      </c>
      <c r="AH159">
        <v>2</v>
      </c>
      <c r="AI159">
        <v>85061141</v>
      </c>
      <c r="AJ159">
        <v>159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</row>
    <row r="160" spans="1:44" x14ac:dyDescent="0.2">
      <c r="A160">
        <f>ROW(Source!A93)</f>
        <v>93</v>
      </c>
      <c r="B160">
        <v>85061162</v>
      </c>
      <c r="C160">
        <v>85061132</v>
      </c>
      <c r="D160">
        <v>77308556</v>
      </c>
      <c r="E160">
        <v>114</v>
      </c>
      <c r="F160">
        <v>1</v>
      </c>
      <c r="G160">
        <v>1</v>
      </c>
      <c r="H160">
        <v>3</v>
      </c>
      <c r="I160" t="s">
        <v>92</v>
      </c>
      <c r="J160" t="s">
        <v>3</v>
      </c>
      <c r="K160" t="s">
        <v>93</v>
      </c>
      <c r="L160">
        <v>1348</v>
      </c>
      <c r="N160">
        <v>1009</v>
      </c>
      <c r="O160" t="s">
        <v>94</v>
      </c>
      <c r="P160" t="s">
        <v>94</v>
      </c>
      <c r="Q160">
        <v>1000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1</v>
      </c>
      <c r="AD160">
        <v>0</v>
      </c>
      <c r="AE160">
        <v>0</v>
      </c>
      <c r="AF160" t="s">
        <v>3</v>
      </c>
      <c r="AG160">
        <v>0</v>
      </c>
      <c r="AH160">
        <v>2</v>
      </c>
      <c r="AI160">
        <v>85061142</v>
      </c>
      <c r="AJ160">
        <v>160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</row>
    <row r="161" spans="1:44" x14ac:dyDescent="0.2">
      <c r="A161">
        <f>ROW(Source!A93)</f>
        <v>93</v>
      </c>
      <c r="B161">
        <v>85061163</v>
      </c>
      <c r="C161">
        <v>85061132</v>
      </c>
      <c r="D161">
        <v>77308705</v>
      </c>
      <c r="E161">
        <v>114</v>
      </c>
      <c r="F161">
        <v>1</v>
      </c>
      <c r="G161">
        <v>1</v>
      </c>
      <c r="H161">
        <v>3</v>
      </c>
      <c r="I161" t="s">
        <v>96</v>
      </c>
      <c r="J161" t="s">
        <v>3</v>
      </c>
      <c r="K161" t="s">
        <v>97</v>
      </c>
      <c r="L161">
        <v>1346</v>
      </c>
      <c r="N161">
        <v>1009</v>
      </c>
      <c r="O161" t="s">
        <v>86</v>
      </c>
      <c r="P161" t="s">
        <v>86</v>
      </c>
      <c r="Q161">
        <v>1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1</v>
      </c>
      <c r="AD161">
        <v>0</v>
      </c>
      <c r="AE161">
        <v>0</v>
      </c>
      <c r="AF161" t="s">
        <v>3</v>
      </c>
      <c r="AG161">
        <v>0</v>
      </c>
      <c r="AH161">
        <v>2</v>
      </c>
      <c r="AI161">
        <v>85061143</v>
      </c>
      <c r="AJ161">
        <v>161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</row>
    <row r="162" spans="1:44" x14ac:dyDescent="0.2">
      <c r="A162">
        <f>ROW(Source!A93)</f>
        <v>93</v>
      </c>
      <c r="B162">
        <v>85061164</v>
      </c>
      <c r="C162">
        <v>85061132</v>
      </c>
      <c r="D162">
        <v>77309038</v>
      </c>
      <c r="E162">
        <v>114</v>
      </c>
      <c r="F162">
        <v>1</v>
      </c>
      <c r="G162">
        <v>1</v>
      </c>
      <c r="H162">
        <v>3</v>
      </c>
      <c r="I162" t="s">
        <v>99</v>
      </c>
      <c r="J162" t="s">
        <v>3</v>
      </c>
      <c r="K162" t="s">
        <v>100</v>
      </c>
      <c r="L162">
        <v>1348</v>
      </c>
      <c r="N162">
        <v>1009</v>
      </c>
      <c r="O162" t="s">
        <v>94</v>
      </c>
      <c r="P162" t="s">
        <v>94</v>
      </c>
      <c r="Q162">
        <v>1000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1</v>
      </c>
      <c r="AD162">
        <v>0</v>
      </c>
      <c r="AE162">
        <v>0</v>
      </c>
      <c r="AF162" t="s">
        <v>3</v>
      </c>
      <c r="AG162">
        <v>0</v>
      </c>
      <c r="AH162">
        <v>2</v>
      </c>
      <c r="AI162">
        <v>85061144</v>
      </c>
      <c r="AJ162">
        <v>162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</row>
    <row r="163" spans="1:44" x14ac:dyDescent="0.2">
      <c r="A163">
        <f>ROW(Source!A93)</f>
        <v>93</v>
      </c>
      <c r="B163">
        <v>85061165</v>
      </c>
      <c r="C163">
        <v>85061132</v>
      </c>
      <c r="D163">
        <v>77397232</v>
      </c>
      <c r="E163">
        <v>1</v>
      </c>
      <c r="F163">
        <v>1</v>
      </c>
      <c r="G163">
        <v>1</v>
      </c>
      <c r="H163">
        <v>3</v>
      </c>
      <c r="I163" t="s">
        <v>646</v>
      </c>
      <c r="J163" t="s">
        <v>658</v>
      </c>
      <c r="K163" t="s">
        <v>648</v>
      </c>
      <c r="L163">
        <v>1348</v>
      </c>
      <c r="N163">
        <v>1009</v>
      </c>
      <c r="O163" t="s">
        <v>94</v>
      </c>
      <c r="P163" t="s">
        <v>94</v>
      </c>
      <c r="Q163">
        <v>1000</v>
      </c>
      <c r="X163">
        <v>4.0000000000000002E-4</v>
      </c>
      <c r="Y163">
        <v>61265.39</v>
      </c>
      <c r="Z163">
        <v>0</v>
      </c>
      <c r="AA163">
        <v>0</v>
      </c>
      <c r="AB163">
        <v>0</v>
      </c>
      <c r="AC163">
        <v>0</v>
      </c>
      <c r="AD163">
        <v>1</v>
      </c>
      <c r="AE163">
        <v>0</v>
      </c>
      <c r="AF163" t="s">
        <v>3</v>
      </c>
      <c r="AG163">
        <v>4.0000000000000002E-4</v>
      </c>
      <c r="AH163">
        <v>2</v>
      </c>
      <c r="AI163">
        <v>85061145</v>
      </c>
      <c r="AJ163">
        <v>163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</row>
    <row r="164" spans="1:44" x14ac:dyDescent="0.2">
      <c r="A164">
        <f>ROW(Source!A93)</f>
        <v>93</v>
      </c>
      <c r="B164">
        <v>85061166</v>
      </c>
      <c r="C164">
        <v>85061132</v>
      </c>
      <c r="D164">
        <v>77397258</v>
      </c>
      <c r="E164">
        <v>1</v>
      </c>
      <c r="F164">
        <v>1</v>
      </c>
      <c r="G164">
        <v>1</v>
      </c>
      <c r="H164">
        <v>3</v>
      </c>
      <c r="I164" t="s">
        <v>649</v>
      </c>
      <c r="J164" t="s">
        <v>650</v>
      </c>
      <c r="K164" t="s">
        <v>651</v>
      </c>
      <c r="L164">
        <v>1348</v>
      </c>
      <c r="N164">
        <v>1009</v>
      </c>
      <c r="O164" t="s">
        <v>94</v>
      </c>
      <c r="P164" t="s">
        <v>94</v>
      </c>
      <c r="Q164">
        <v>1000</v>
      </c>
      <c r="X164">
        <v>1E-4</v>
      </c>
      <c r="Y164">
        <v>80020.98</v>
      </c>
      <c r="Z164">
        <v>0</v>
      </c>
      <c r="AA164">
        <v>0</v>
      </c>
      <c r="AB164">
        <v>0</v>
      </c>
      <c r="AC164">
        <v>0</v>
      </c>
      <c r="AD164">
        <v>1</v>
      </c>
      <c r="AE164">
        <v>0</v>
      </c>
      <c r="AF164" t="s">
        <v>3</v>
      </c>
      <c r="AG164">
        <v>1E-4</v>
      </c>
      <c r="AH164">
        <v>2</v>
      </c>
      <c r="AI164">
        <v>85061146</v>
      </c>
      <c r="AJ164">
        <v>164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</row>
    <row r="165" spans="1:44" x14ac:dyDescent="0.2">
      <c r="A165">
        <f>ROW(Source!A93)</f>
        <v>93</v>
      </c>
      <c r="B165">
        <v>85061167</v>
      </c>
      <c r="C165">
        <v>85061132</v>
      </c>
      <c r="D165">
        <v>77404679</v>
      </c>
      <c r="E165">
        <v>1</v>
      </c>
      <c r="F165">
        <v>1</v>
      </c>
      <c r="G165">
        <v>1</v>
      </c>
      <c r="H165">
        <v>3</v>
      </c>
      <c r="I165" t="s">
        <v>652</v>
      </c>
      <c r="J165" t="s">
        <v>653</v>
      </c>
      <c r="K165" t="s">
        <v>654</v>
      </c>
      <c r="L165">
        <v>1425</v>
      </c>
      <c r="N165">
        <v>1013</v>
      </c>
      <c r="O165" t="s">
        <v>191</v>
      </c>
      <c r="P165" t="s">
        <v>191</v>
      </c>
      <c r="Q165">
        <v>1</v>
      </c>
      <c r="X165">
        <v>0.06</v>
      </c>
      <c r="Y165">
        <v>1031.73</v>
      </c>
      <c r="Z165">
        <v>0</v>
      </c>
      <c r="AA165">
        <v>0</v>
      </c>
      <c r="AB165">
        <v>0</v>
      </c>
      <c r="AC165">
        <v>0</v>
      </c>
      <c r="AD165">
        <v>1</v>
      </c>
      <c r="AE165">
        <v>0</v>
      </c>
      <c r="AF165" t="s">
        <v>3</v>
      </c>
      <c r="AG165">
        <v>0.06</v>
      </c>
      <c r="AH165">
        <v>2</v>
      </c>
      <c r="AI165">
        <v>85061147</v>
      </c>
      <c r="AJ165">
        <v>165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</row>
    <row r="166" spans="1:44" x14ac:dyDescent="0.2">
      <c r="A166">
        <f>ROW(Source!A93)</f>
        <v>93</v>
      </c>
      <c r="B166">
        <v>85061168</v>
      </c>
      <c r="C166">
        <v>85061132</v>
      </c>
      <c r="D166">
        <v>77311321</v>
      </c>
      <c r="E166">
        <v>114</v>
      </c>
      <c r="F166">
        <v>1</v>
      </c>
      <c r="G166">
        <v>1</v>
      </c>
      <c r="H166">
        <v>3</v>
      </c>
      <c r="I166" t="s">
        <v>102</v>
      </c>
      <c r="J166" t="s">
        <v>3</v>
      </c>
      <c r="K166" t="s">
        <v>103</v>
      </c>
      <c r="L166">
        <v>1371</v>
      </c>
      <c r="N166">
        <v>1013</v>
      </c>
      <c r="O166" t="s">
        <v>43</v>
      </c>
      <c r="P166" t="s">
        <v>43</v>
      </c>
      <c r="Q166">
        <v>1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1</v>
      </c>
      <c r="AD166">
        <v>0</v>
      </c>
      <c r="AE166">
        <v>0</v>
      </c>
      <c r="AF166" t="s">
        <v>3</v>
      </c>
      <c r="AG166">
        <v>0</v>
      </c>
      <c r="AH166">
        <v>2</v>
      </c>
      <c r="AI166">
        <v>85061148</v>
      </c>
      <c r="AJ166">
        <v>166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</row>
    <row r="167" spans="1:44" x14ac:dyDescent="0.2">
      <c r="A167">
        <f>ROW(Source!A93)</f>
        <v>93</v>
      </c>
      <c r="B167">
        <v>85061169</v>
      </c>
      <c r="C167">
        <v>85061132</v>
      </c>
      <c r="D167">
        <v>77311334</v>
      </c>
      <c r="E167">
        <v>114</v>
      </c>
      <c r="F167">
        <v>1</v>
      </c>
      <c r="G167">
        <v>1</v>
      </c>
      <c r="H167">
        <v>3</v>
      </c>
      <c r="I167" t="s">
        <v>120</v>
      </c>
      <c r="J167" t="s">
        <v>3</v>
      </c>
      <c r="K167" t="s">
        <v>121</v>
      </c>
      <c r="L167">
        <v>1346</v>
      </c>
      <c r="N167">
        <v>1009</v>
      </c>
      <c r="O167" t="s">
        <v>86</v>
      </c>
      <c r="P167" t="s">
        <v>86</v>
      </c>
      <c r="Q167">
        <v>1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1</v>
      </c>
      <c r="AD167">
        <v>0</v>
      </c>
      <c r="AE167">
        <v>0</v>
      </c>
      <c r="AF167" t="s">
        <v>3</v>
      </c>
      <c r="AG167">
        <v>0</v>
      </c>
      <c r="AH167">
        <v>2</v>
      </c>
      <c r="AI167">
        <v>85061149</v>
      </c>
      <c r="AJ167">
        <v>167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</row>
    <row r="168" spans="1:44" x14ac:dyDescent="0.2">
      <c r="A168">
        <f>ROW(Source!A93)</f>
        <v>93</v>
      </c>
      <c r="B168">
        <v>85061170</v>
      </c>
      <c r="C168">
        <v>85061132</v>
      </c>
      <c r="D168">
        <v>77311344</v>
      </c>
      <c r="E168">
        <v>114</v>
      </c>
      <c r="F168">
        <v>1</v>
      </c>
      <c r="G168">
        <v>1</v>
      </c>
      <c r="H168">
        <v>3</v>
      </c>
      <c r="I168" t="s">
        <v>122</v>
      </c>
      <c r="J168" t="s">
        <v>3</v>
      </c>
      <c r="K168" t="s">
        <v>121</v>
      </c>
      <c r="L168">
        <v>1346</v>
      </c>
      <c r="N168">
        <v>1009</v>
      </c>
      <c r="O168" t="s">
        <v>86</v>
      </c>
      <c r="P168" t="s">
        <v>86</v>
      </c>
      <c r="Q168">
        <v>1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1</v>
      </c>
      <c r="AD168">
        <v>0</v>
      </c>
      <c r="AE168">
        <v>0</v>
      </c>
      <c r="AF168" t="s">
        <v>3</v>
      </c>
      <c r="AG168">
        <v>0</v>
      </c>
      <c r="AH168">
        <v>2</v>
      </c>
      <c r="AI168">
        <v>85061150</v>
      </c>
      <c r="AJ168">
        <v>168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</row>
    <row r="169" spans="1:44" x14ac:dyDescent="0.2">
      <c r="A169">
        <f>ROW(Source!A93)</f>
        <v>93</v>
      </c>
      <c r="B169">
        <v>85061171</v>
      </c>
      <c r="C169">
        <v>85061132</v>
      </c>
      <c r="D169">
        <v>77311366</v>
      </c>
      <c r="E169">
        <v>114</v>
      </c>
      <c r="F169">
        <v>1</v>
      </c>
      <c r="G169">
        <v>1</v>
      </c>
      <c r="H169">
        <v>3</v>
      </c>
      <c r="I169" t="s">
        <v>105</v>
      </c>
      <c r="J169" t="s">
        <v>3</v>
      </c>
      <c r="K169" t="s">
        <v>106</v>
      </c>
      <c r="L169">
        <v>1371</v>
      </c>
      <c r="N169">
        <v>1013</v>
      </c>
      <c r="O169" t="s">
        <v>43</v>
      </c>
      <c r="P169" t="s">
        <v>43</v>
      </c>
      <c r="Q169">
        <v>1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1</v>
      </c>
      <c r="AD169">
        <v>0</v>
      </c>
      <c r="AE169">
        <v>0</v>
      </c>
      <c r="AF169" t="s">
        <v>3</v>
      </c>
      <c r="AG169">
        <v>0</v>
      </c>
      <c r="AH169">
        <v>2</v>
      </c>
      <c r="AI169">
        <v>85061151</v>
      </c>
      <c r="AJ169">
        <v>169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</row>
    <row r="170" spans="1:44" x14ac:dyDescent="0.2">
      <c r="A170">
        <f>ROW(Source!A93)</f>
        <v>93</v>
      </c>
      <c r="B170">
        <v>85061172</v>
      </c>
      <c r="C170">
        <v>85061132</v>
      </c>
      <c r="D170">
        <v>77311370</v>
      </c>
      <c r="E170">
        <v>114</v>
      </c>
      <c r="F170">
        <v>1</v>
      </c>
      <c r="G170">
        <v>1</v>
      </c>
      <c r="H170">
        <v>3</v>
      </c>
      <c r="I170" t="s">
        <v>108</v>
      </c>
      <c r="J170" t="s">
        <v>3</v>
      </c>
      <c r="K170" t="s">
        <v>109</v>
      </c>
      <c r="L170">
        <v>1371</v>
      </c>
      <c r="N170">
        <v>1013</v>
      </c>
      <c r="O170" t="s">
        <v>43</v>
      </c>
      <c r="P170" t="s">
        <v>43</v>
      </c>
      <c r="Q170">
        <v>1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1</v>
      </c>
      <c r="AD170">
        <v>0</v>
      </c>
      <c r="AE170">
        <v>0</v>
      </c>
      <c r="AF170" t="s">
        <v>3</v>
      </c>
      <c r="AG170">
        <v>0</v>
      </c>
      <c r="AH170">
        <v>2</v>
      </c>
      <c r="AI170">
        <v>85061152</v>
      </c>
      <c r="AJ170">
        <v>170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</row>
    <row r="171" spans="1:44" x14ac:dyDescent="0.2">
      <c r="A171">
        <f>ROW(Source!A115)</f>
        <v>115</v>
      </c>
      <c r="B171">
        <v>85061204</v>
      </c>
      <c r="C171">
        <v>85061184</v>
      </c>
      <c r="D171">
        <v>83777501</v>
      </c>
      <c r="E171">
        <v>117</v>
      </c>
      <c r="F171">
        <v>1</v>
      </c>
      <c r="G171">
        <v>1</v>
      </c>
      <c r="H171">
        <v>1</v>
      </c>
      <c r="I171" t="s">
        <v>591</v>
      </c>
      <c r="J171" t="s">
        <v>3</v>
      </c>
      <c r="K171" t="s">
        <v>592</v>
      </c>
      <c r="L171">
        <v>1191</v>
      </c>
      <c r="N171">
        <v>1013</v>
      </c>
      <c r="O171" t="s">
        <v>593</v>
      </c>
      <c r="P171" t="s">
        <v>593</v>
      </c>
      <c r="Q171">
        <v>1</v>
      </c>
      <c r="X171">
        <v>5.98</v>
      </c>
      <c r="Y171">
        <v>0</v>
      </c>
      <c r="Z171">
        <v>0</v>
      </c>
      <c r="AA171">
        <v>0</v>
      </c>
      <c r="AB171">
        <v>748.18</v>
      </c>
      <c r="AC171">
        <v>0</v>
      </c>
      <c r="AD171">
        <v>1</v>
      </c>
      <c r="AE171">
        <v>1</v>
      </c>
      <c r="AF171" t="s">
        <v>3</v>
      </c>
      <c r="AG171">
        <v>5.98</v>
      </c>
      <c r="AH171">
        <v>2</v>
      </c>
      <c r="AI171">
        <v>85061185</v>
      </c>
      <c r="AJ171">
        <v>171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</row>
    <row r="172" spans="1:44" x14ac:dyDescent="0.2">
      <c r="A172">
        <f>ROW(Source!A115)</f>
        <v>115</v>
      </c>
      <c r="B172">
        <v>85061205</v>
      </c>
      <c r="C172">
        <v>85061184</v>
      </c>
      <c r="D172">
        <v>83777689</v>
      </c>
      <c r="E172">
        <v>117</v>
      </c>
      <c r="F172">
        <v>1</v>
      </c>
      <c r="G172">
        <v>1</v>
      </c>
      <c r="H172">
        <v>1</v>
      </c>
      <c r="I172" t="s">
        <v>601</v>
      </c>
      <c r="J172" t="s">
        <v>3</v>
      </c>
      <c r="K172" t="s">
        <v>602</v>
      </c>
      <c r="L172">
        <v>1191</v>
      </c>
      <c r="N172">
        <v>1013</v>
      </c>
      <c r="O172" t="s">
        <v>593</v>
      </c>
      <c r="P172" t="s">
        <v>593</v>
      </c>
      <c r="Q172">
        <v>1</v>
      </c>
      <c r="X172">
        <v>2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1</v>
      </c>
      <c r="AE172">
        <v>2</v>
      </c>
      <c r="AF172" t="s">
        <v>3</v>
      </c>
      <c r="AG172">
        <v>2</v>
      </c>
      <c r="AH172">
        <v>2</v>
      </c>
      <c r="AI172">
        <v>85061186</v>
      </c>
      <c r="AJ172">
        <v>172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</row>
    <row r="173" spans="1:44" x14ac:dyDescent="0.2">
      <c r="A173">
        <f>ROW(Source!A115)</f>
        <v>115</v>
      </c>
      <c r="B173">
        <v>85061206</v>
      </c>
      <c r="C173">
        <v>85061184</v>
      </c>
      <c r="D173">
        <v>83784065</v>
      </c>
      <c r="E173">
        <v>1</v>
      </c>
      <c r="F173">
        <v>1</v>
      </c>
      <c r="G173">
        <v>1</v>
      </c>
      <c r="H173">
        <v>2</v>
      </c>
      <c r="I173" t="s">
        <v>631</v>
      </c>
      <c r="J173" t="s">
        <v>632</v>
      </c>
      <c r="K173" t="s">
        <v>633</v>
      </c>
      <c r="L173">
        <v>1368</v>
      </c>
      <c r="N173">
        <v>1011</v>
      </c>
      <c r="O173" t="s">
        <v>606</v>
      </c>
      <c r="P173" t="s">
        <v>606</v>
      </c>
      <c r="Q173">
        <v>1</v>
      </c>
      <c r="X173">
        <v>1.6</v>
      </c>
      <c r="Y173">
        <v>0</v>
      </c>
      <c r="Z173">
        <v>2088.77</v>
      </c>
      <c r="AA173">
        <v>932.95</v>
      </c>
      <c r="AB173">
        <v>0</v>
      </c>
      <c r="AC173">
        <v>0</v>
      </c>
      <c r="AD173">
        <v>1</v>
      </c>
      <c r="AE173">
        <v>0</v>
      </c>
      <c r="AF173" t="s">
        <v>3</v>
      </c>
      <c r="AG173">
        <v>1.6</v>
      </c>
      <c r="AH173">
        <v>2</v>
      </c>
      <c r="AI173">
        <v>85061187</v>
      </c>
      <c r="AJ173">
        <v>173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</row>
    <row r="174" spans="1:44" x14ac:dyDescent="0.2">
      <c r="A174">
        <f>ROW(Source!A115)</f>
        <v>115</v>
      </c>
      <c r="B174">
        <v>85061207</v>
      </c>
      <c r="C174">
        <v>85061184</v>
      </c>
      <c r="D174">
        <v>83785072</v>
      </c>
      <c r="E174">
        <v>1</v>
      </c>
      <c r="F174">
        <v>1</v>
      </c>
      <c r="G174">
        <v>1</v>
      </c>
      <c r="H174">
        <v>2</v>
      </c>
      <c r="I174" t="s">
        <v>634</v>
      </c>
      <c r="J174" t="s">
        <v>635</v>
      </c>
      <c r="K174" t="s">
        <v>636</v>
      </c>
      <c r="L174">
        <v>1368</v>
      </c>
      <c r="N174">
        <v>1011</v>
      </c>
      <c r="O174" t="s">
        <v>606</v>
      </c>
      <c r="P174" t="s">
        <v>606</v>
      </c>
      <c r="Q174">
        <v>1</v>
      </c>
      <c r="X174">
        <v>0.4</v>
      </c>
      <c r="Y174">
        <v>0</v>
      </c>
      <c r="Z174">
        <v>641.70000000000005</v>
      </c>
      <c r="AA174">
        <v>811.79</v>
      </c>
      <c r="AB174">
        <v>0</v>
      </c>
      <c r="AC174">
        <v>0</v>
      </c>
      <c r="AD174">
        <v>1</v>
      </c>
      <c r="AE174">
        <v>0</v>
      </c>
      <c r="AF174" t="s">
        <v>3</v>
      </c>
      <c r="AG174">
        <v>0.4</v>
      </c>
      <c r="AH174">
        <v>2</v>
      </c>
      <c r="AI174">
        <v>85061188</v>
      </c>
      <c r="AJ174">
        <v>174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</row>
    <row r="175" spans="1:44" x14ac:dyDescent="0.2">
      <c r="A175">
        <f>ROW(Source!A115)</f>
        <v>115</v>
      </c>
      <c r="B175">
        <v>85061208</v>
      </c>
      <c r="C175">
        <v>85061184</v>
      </c>
      <c r="D175">
        <v>83849794</v>
      </c>
      <c r="E175">
        <v>1</v>
      </c>
      <c r="F175">
        <v>1</v>
      </c>
      <c r="G175">
        <v>1</v>
      </c>
      <c r="H175">
        <v>3</v>
      </c>
      <c r="I175" t="s">
        <v>637</v>
      </c>
      <c r="J175" t="s">
        <v>638</v>
      </c>
      <c r="K175" t="s">
        <v>639</v>
      </c>
      <c r="L175">
        <v>1346</v>
      </c>
      <c r="N175">
        <v>1009</v>
      </c>
      <c r="O175" t="s">
        <v>86</v>
      </c>
      <c r="P175" t="s">
        <v>86</v>
      </c>
      <c r="Q175">
        <v>1</v>
      </c>
      <c r="X175">
        <v>0.1</v>
      </c>
      <c r="Y175">
        <v>185.43</v>
      </c>
      <c r="Z175">
        <v>0</v>
      </c>
      <c r="AA175">
        <v>0</v>
      </c>
      <c r="AB175">
        <v>0</v>
      </c>
      <c r="AC175">
        <v>0</v>
      </c>
      <c r="AD175">
        <v>1</v>
      </c>
      <c r="AE175">
        <v>0</v>
      </c>
      <c r="AF175" t="s">
        <v>3</v>
      </c>
      <c r="AG175">
        <v>0.1</v>
      </c>
      <c r="AH175">
        <v>2</v>
      </c>
      <c r="AI175">
        <v>85061189</v>
      </c>
      <c r="AJ175">
        <v>175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</row>
    <row r="176" spans="1:44" x14ac:dyDescent="0.2">
      <c r="A176">
        <f>ROW(Source!A115)</f>
        <v>115</v>
      </c>
      <c r="B176">
        <v>85061209</v>
      </c>
      <c r="C176">
        <v>85061184</v>
      </c>
      <c r="D176">
        <v>83849801</v>
      </c>
      <c r="E176">
        <v>1</v>
      </c>
      <c r="F176">
        <v>1</v>
      </c>
      <c r="G176">
        <v>1</v>
      </c>
      <c r="H176">
        <v>3</v>
      </c>
      <c r="I176" t="s">
        <v>640</v>
      </c>
      <c r="J176" t="s">
        <v>641</v>
      </c>
      <c r="K176" t="s">
        <v>642</v>
      </c>
      <c r="L176">
        <v>1346</v>
      </c>
      <c r="N176">
        <v>1009</v>
      </c>
      <c r="O176" t="s">
        <v>86</v>
      </c>
      <c r="P176" t="s">
        <v>86</v>
      </c>
      <c r="Q176">
        <v>1</v>
      </c>
      <c r="X176">
        <v>0.03</v>
      </c>
      <c r="Y176">
        <v>58.53</v>
      </c>
      <c r="Z176">
        <v>0</v>
      </c>
      <c r="AA176">
        <v>0</v>
      </c>
      <c r="AB176">
        <v>0</v>
      </c>
      <c r="AC176">
        <v>0</v>
      </c>
      <c r="AD176">
        <v>1</v>
      </c>
      <c r="AE176">
        <v>0</v>
      </c>
      <c r="AF176" t="s">
        <v>3</v>
      </c>
      <c r="AG176">
        <v>0.03</v>
      </c>
      <c r="AH176">
        <v>2</v>
      </c>
      <c r="AI176">
        <v>85061190</v>
      </c>
      <c r="AJ176">
        <v>176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</row>
    <row r="177" spans="1:44" x14ac:dyDescent="0.2">
      <c r="A177">
        <f>ROW(Source!A115)</f>
        <v>115</v>
      </c>
      <c r="B177">
        <v>85061210</v>
      </c>
      <c r="C177">
        <v>85061184</v>
      </c>
      <c r="D177">
        <v>83853338</v>
      </c>
      <c r="E177">
        <v>1</v>
      </c>
      <c r="F177">
        <v>1</v>
      </c>
      <c r="G177">
        <v>1</v>
      </c>
      <c r="H177">
        <v>3</v>
      </c>
      <c r="I177" t="s">
        <v>84</v>
      </c>
      <c r="J177" t="s">
        <v>87</v>
      </c>
      <c r="K177" t="s">
        <v>85</v>
      </c>
      <c r="L177">
        <v>1346</v>
      </c>
      <c r="N177">
        <v>1009</v>
      </c>
      <c r="O177" t="s">
        <v>86</v>
      </c>
      <c r="P177" t="s">
        <v>86</v>
      </c>
      <c r="Q177">
        <v>1</v>
      </c>
      <c r="X177">
        <v>0</v>
      </c>
      <c r="Y177">
        <v>174.93</v>
      </c>
      <c r="Z177">
        <v>0</v>
      </c>
      <c r="AA177">
        <v>0</v>
      </c>
      <c r="AB177">
        <v>0</v>
      </c>
      <c r="AC177">
        <v>1</v>
      </c>
      <c r="AD177">
        <v>0</v>
      </c>
      <c r="AE177">
        <v>0</v>
      </c>
      <c r="AF177" t="s">
        <v>3</v>
      </c>
      <c r="AG177">
        <v>0</v>
      </c>
      <c r="AH177">
        <v>2</v>
      </c>
      <c r="AI177">
        <v>85061191</v>
      </c>
      <c r="AJ177">
        <v>177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</row>
    <row r="178" spans="1:44" x14ac:dyDescent="0.2">
      <c r="A178">
        <f>ROW(Source!A115)</f>
        <v>115</v>
      </c>
      <c r="B178">
        <v>85061211</v>
      </c>
      <c r="C178">
        <v>85061184</v>
      </c>
      <c r="D178">
        <v>83854484</v>
      </c>
      <c r="E178">
        <v>1</v>
      </c>
      <c r="F178">
        <v>1</v>
      </c>
      <c r="G178">
        <v>1</v>
      </c>
      <c r="H178">
        <v>3</v>
      </c>
      <c r="I178" t="s">
        <v>643</v>
      </c>
      <c r="J178" t="s">
        <v>644</v>
      </c>
      <c r="K178" t="s">
        <v>645</v>
      </c>
      <c r="L178">
        <v>1346</v>
      </c>
      <c r="N178">
        <v>1009</v>
      </c>
      <c r="O178" t="s">
        <v>86</v>
      </c>
      <c r="P178" t="s">
        <v>86</v>
      </c>
      <c r="Q178">
        <v>1</v>
      </c>
      <c r="X178">
        <v>0.02</v>
      </c>
      <c r="Y178">
        <v>56.11</v>
      </c>
      <c r="Z178">
        <v>0</v>
      </c>
      <c r="AA178">
        <v>0</v>
      </c>
      <c r="AB178">
        <v>0</v>
      </c>
      <c r="AC178">
        <v>0</v>
      </c>
      <c r="AD178">
        <v>1</v>
      </c>
      <c r="AE178">
        <v>0</v>
      </c>
      <c r="AF178" t="s">
        <v>3</v>
      </c>
      <c r="AG178">
        <v>0.02</v>
      </c>
      <c r="AH178">
        <v>2</v>
      </c>
      <c r="AI178">
        <v>85061192</v>
      </c>
      <c r="AJ178">
        <v>178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</row>
    <row r="179" spans="1:44" x14ac:dyDescent="0.2">
      <c r="A179">
        <f>ROW(Source!A115)</f>
        <v>115</v>
      </c>
      <c r="B179">
        <v>85061212</v>
      </c>
      <c r="C179">
        <v>85061184</v>
      </c>
      <c r="D179">
        <v>83779061</v>
      </c>
      <c r="E179">
        <v>117</v>
      </c>
      <c r="F179">
        <v>1</v>
      </c>
      <c r="G179">
        <v>1</v>
      </c>
      <c r="H179">
        <v>3</v>
      </c>
      <c r="I179" t="s">
        <v>89</v>
      </c>
      <c r="J179" t="s">
        <v>3</v>
      </c>
      <c r="K179" t="s">
        <v>90</v>
      </c>
      <c r="L179">
        <v>1371</v>
      </c>
      <c r="N179">
        <v>1013</v>
      </c>
      <c r="O179" t="s">
        <v>43</v>
      </c>
      <c r="P179" t="s">
        <v>43</v>
      </c>
      <c r="Q179">
        <v>1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1</v>
      </c>
      <c r="AD179">
        <v>0</v>
      </c>
      <c r="AE179">
        <v>0</v>
      </c>
      <c r="AF179" t="s">
        <v>3</v>
      </c>
      <c r="AG179">
        <v>0</v>
      </c>
      <c r="AH179">
        <v>2</v>
      </c>
      <c r="AI179">
        <v>85061193</v>
      </c>
      <c r="AJ179">
        <v>179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</row>
    <row r="180" spans="1:44" x14ac:dyDescent="0.2">
      <c r="A180">
        <f>ROW(Source!A115)</f>
        <v>115</v>
      </c>
      <c r="B180">
        <v>85061213</v>
      </c>
      <c r="C180">
        <v>85061184</v>
      </c>
      <c r="D180">
        <v>83779738</v>
      </c>
      <c r="E180">
        <v>117</v>
      </c>
      <c r="F180">
        <v>1</v>
      </c>
      <c r="G180">
        <v>1</v>
      </c>
      <c r="H180">
        <v>3</v>
      </c>
      <c r="I180" t="s">
        <v>92</v>
      </c>
      <c r="J180" t="s">
        <v>3</v>
      </c>
      <c r="K180" t="s">
        <v>93</v>
      </c>
      <c r="L180">
        <v>1348</v>
      </c>
      <c r="N180">
        <v>1009</v>
      </c>
      <c r="O180" t="s">
        <v>94</v>
      </c>
      <c r="P180" t="s">
        <v>94</v>
      </c>
      <c r="Q180">
        <v>1000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1</v>
      </c>
      <c r="AD180">
        <v>0</v>
      </c>
      <c r="AE180">
        <v>0</v>
      </c>
      <c r="AF180" t="s">
        <v>3</v>
      </c>
      <c r="AG180">
        <v>0</v>
      </c>
      <c r="AH180">
        <v>2</v>
      </c>
      <c r="AI180">
        <v>85061194</v>
      </c>
      <c r="AJ180">
        <v>180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</row>
    <row r="181" spans="1:44" x14ac:dyDescent="0.2">
      <c r="A181">
        <f>ROW(Source!A115)</f>
        <v>115</v>
      </c>
      <c r="B181">
        <v>85061214</v>
      </c>
      <c r="C181">
        <v>85061184</v>
      </c>
      <c r="D181">
        <v>83779884</v>
      </c>
      <c r="E181">
        <v>117</v>
      </c>
      <c r="F181">
        <v>1</v>
      </c>
      <c r="G181">
        <v>1</v>
      </c>
      <c r="H181">
        <v>3</v>
      </c>
      <c r="I181" t="s">
        <v>96</v>
      </c>
      <c r="J181" t="s">
        <v>3</v>
      </c>
      <c r="K181" t="s">
        <v>97</v>
      </c>
      <c r="L181">
        <v>1346</v>
      </c>
      <c r="N181">
        <v>1009</v>
      </c>
      <c r="O181" t="s">
        <v>86</v>
      </c>
      <c r="P181" t="s">
        <v>86</v>
      </c>
      <c r="Q181">
        <v>1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1</v>
      </c>
      <c r="AD181">
        <v>0</v>
      </c>
      <c r="AE181">
        <v>0</v>
      </c>
      <c r="AF181" t="s">
        <v>3</v>
      </c>
      <c r="AG181">
        <v>0</v>
      </c>
      <c r="AH181">
        <v>2</v>
      </c>
      <c r="AI181">
        <v>85061195</v>
      </c>
      <c r="AJ181">
        <v>181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</row>
    <row r="182" spans="1:44" x14ac:dyDescent="0.2">
      <c r="A182">
        <f>ROW(Source!A115)</f>
        <v>115</v>
      </c>
      <c r="B182">
        <v>85061215</v>
      </c>
      <c r="C182">
        <v>85061184</v>
      </c>
      <c r="D182">
        <v>83780219</v>
      </c>
      <c r="E182">
        <v>117</v>
      </c>
      <c r="F182">
        <v>1</v>
      </c>
      <c r="G182">
        <v>1</v>
      </c>
      <c r="H182">
        <v>3</v>
      </c>
      <c r="I182" t="s">
        <v>99</v>
      </c>
      <c r="J182" t="s">
        <v>3</v>
      </c>
      <c r="K182" t="s">
        <v>100</v>
      </c>
      <c r="L182">
        <v>1348</v>
      </c>
      <c r="N182">
        <v>1009</v>
      </c>
      <c r="O182" t="s">
        <v>94</v>
      </c>
      <c r="P182" t="s">
        <v>94</v>
      </c>
      <c r="Q182">
        <v>1000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1</v>
      </c>
      <c r="AD182">
        <v>0</v>
      </c>
      <c r="AE182">
        <v>0</v>
      </c>
      <c r="AF182" t="s">
        <v>3</v>
      </c>
      <c r="AG182">
        <v>0</v>
      </c>
      <c r="AH182">
        <v>2</v>
      </c>
      <c r="AI182">
        <v>85061196</v>
      </c>
      <c r="AJ182">
        <v>182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</row>
    <row r="183" spans="1:44" x14ac:dyDescent="0.2">
      <c r="A183">
        <f>ROW(Source!A115)</f>
        <v>115</v>
      </c>
      <c r="B183">
        <v>85061216</v>
      </c>
      <c r="C183">
        <v>85061184</v>
      </c>
      <c r="D183">
        <v>83870522</v>
      </c>
      <c r="E183">
        <v>1</v>
      </c>
      <c r="F183">
        <v>1</v>
      </c>
      <c r="G183">
        <v>1</v>
      </c>
      <c r="H183">
        <v>3</v>
      </c>
      <c r="I183" t="s">
        <v>646</v>
      </c>
      <c r="J183" t="s">
        <v>647</v>
      </c>
      <c r="K183" t="s">
        <v>648</v>
      </c>
      <c r="L183">
        <v>1346</v>
      </c>
      <c r="N183">
        <v>1009</v>
      </c>
      <c r="O183" t="s">
        <v>86</v>
      </c>
      <c r="P183" t="s">
        <v>86</v>
      </c>
      <c r="Q183">
        <v>1</v>
      </c>
      <c r="X183">
        <v>0.4</v>
      </c>
      <c r="Y183">
        <v>61.28</v>
      </c>
      <c r="Z183">
        <v>0</v>
      </c>
      <c r="AA183">
        <v>0</v>
      </c>
      <c r="AB183">
        <v>0</v>
      </c>
      <c r="AC183">
        <v>0</v>
      </c>
      <c r="AD183">
        <v>1</v>
      </c>
      <c r="AE183">
        <v>0</v>
      </c>
      <c r="AF183" t="s">
        <v>3</v>
      </c>
      <c r="AG183">
        <v>0.4</v>
      </c>
      <c r="AH183">
        <v>2</v>
      </c>
      <c r="AI183">
        <v>85061197</v>
      </c>
      <c r="AJ183">
        <v>183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</row>
    <row r="184" spans="1:44" x14ac:dyDescent="0.2">
      <c r="A184">
        <f>ROW(Source!A115)</f>
        <v>115</v>
      </c>
      <c r="B184">
        <v>85061217</v>
      </c>
      <c r="C184">
        <v>85061184</v>
      </c>
      <c r="D184">
        <v>83870548</v>
      </c>
      <c r="E184">
        <v>1</v>
      </c>
      <c r="F184">
        <v>1</v>
      </c>
      <c r="G184">
        <v>1</v>
      </c>
      <c r="H184">
        <v>3</v>
      </c>
      <c r="I184" t="s">
        <v>649</v>
      </c>
      <c r="J184" t="s">
        <v>650</v>
      </c>
      <c r="K184" t="s">
        <v>651</v>
      </c>
      <c r="L184">
        <v>1348</v>
      </c>
      <c r="N184">
        <v>1009</v>
      </c>
      <c r="O184" t="s">
        <v>94</v>
      </c>
      <c r="P184" t="s">
        <v>94</v>
      </c>
      <c r="Q184">
        <v>1000</v>
      </c>
      <c r="X184">
        <v>1E-4</v>
      </c>
      <c r="Y184">
        <v>80020.98</v>
      </c>
      <c r="Z184">
        <v>0</v>
      </c>
      <c r="AA184">
        <v>0</v>
      </c>
      <c r="AB184">
        <v>0</v>
      </c>
      <c r="AC184">
        <v>0</v>
      </c>
      <c r="AD184">
        <v>1</v>
      </c>
      <c r="AE184">
        <v>0</v>
      </c>
      <c r="AF184" t="s">
        <v>3</v>
      </c>
      <c r="AG184">
        <v>1E-4</v>
      </c>
      <c r="AH184">
        <v>2</v>
      </c>
      <c r="AI184">
        <v>85061198</v>
      </c>
      <c r="AJ184">
        <v>184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</row>
    <row r="185" spans="1:44" x14ac:dyDescent="0.2">
      <c r="A185">
        <f>ROW(Source!A115)</f>
        <v>115</v>
      </c>
      <c r="B185">
        <v>85061218</v>
      </c>
      <c r="C185">
        <v>85061184</v>
      </c>
      <c r="D185">
        <v>83878170</v>
      </c>
      <c r="E185">
        <v>1</v>
      </c>
      <c r="F185">
        <v>1</v>
      </c>
      <c r="G185">
        <v>1</v>
      </c>
      <c r="H185">
        <v>3</v>
      </c>
      <c r="I185" t="s">
        <v>652</v>
      </c>
      <c r="J185" t="s">
        <v>653</v>
      </c>
      <c r="K185" t="s">
        <v>654</v>
      </c>
      <c r="L185">
        <v>1425</v>
      </c>
      <c r="N185">
        <v>1013</v>
      </c>
      <c r="O185" t="s">
        <v>191</v>
      </c>
      <c r="P185" t="s">
        <v>191</v>
      </c>
      <c r="Q185">
        <v>1</v>
      </c>
      <c r="X185">
        <v>0.06</v>
      </c>
      <c r="Y185">
        <v>1031.73</v>
      </c>
      <c r="Z185">
        <v>0</v>
      </c>
      <c r="AA185">
        <v>0</v>
      </c>
      <c r="AB185">
        <v>0</v>
      </c>
      <c r="AC185">
        <v>0</v>
      </c>
      <c r="AD185">
        <v>1</v>
      </c>
      <c r="AE185">
        <v>0</v>
      </c>
      <c r="AF185" t="s">
        <v>3</v>
      </c>
      <c r="AG185">
        <v>0.06</v>
      </c>
      <c r="AH185">
        <v>2</v>
      </c>
      <c r="AI185">
        <v>85061199</v>
      </c>
      <c r="AJ185">
        <v>185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</row>
    <row r="186" spans="1:44" x14ac:dyDescent="0.2">
      <c r="A186">
        <f>ROW(Source!A115)</f>
        <v>115</v>
      </c>
      <c r="B186">
        <v>85061219</v>
      </c>
      <c r="C186">
        <v>85061184</v>
      </c>
      <c r="D186">
        <v>83782579</v>
      </c>
      <c r="E186">
        <v>117</v>
      </c>
      <c r="F186">
        <v>1</v>
      </c>
      <c r="G186">
        <v>1</v>
      </c>
      <c r="H186">
        <v>3</v>
      </c>
      <c r="I186" t="s">
        <v>102</v>
      </c>
      <c r="J186" t="s">
        <v>3</v>
      </c>
      <c r="K186" t="s">
        <v>103</v>
      </c>
      <c r="L186">
        <v>1371</v>
      </c>
      <c r="N186">
        <v>1013</v>
      </c>
      <c r="O186" t="s">
        <v>43</v>
      </c>
      <c r="P186" t="s">
        <v>43</v>
      </c>
      <c r="Q186">
        <v>1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1</v>
      </c>
      <c r="AD186">
        <v>0</v>
      </c>
      <c r="AE186">
        <v>0</v>
      </c>
      <c r="AF186" t="s">
        <v>3</v>
      </c>
      <c r="AG186">
        <v>0</v>
      </c>
      <c r="AH186">
        <v>2</v>
      </c>
      <c r="AI186">
        <v>85061200</v>
      </c>
      <c r="AJ186">
        <v>186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</row>
    <row r="187" spans="1:44" x14ac:dyDescent="0.2">
      <c r="A187">
        <f>ROW(Source!A115)</f>
        <v>115</v>
      </c>
      <c r="B187">
        <v>85061220</v>
      </c>
      <c r="C187">
        <v>85061184</v>
      </c>
      <c r="D187">
        <v>83782592</v>
      </c>
      <c r="E187">
        <v>117</v>
      </c>
      <c r="F187">
        <v>1</v>
      </c>
      <c r="G187">
        <v>1</v>
      </c>
      <c r="H187">
        <v>3</v>
      </c>
      <c r="I187" t="s">
        <v>120</v>
      </c>
      <c r="J187" t="s">
        <v>3</v>
      </c>
      <c r="K187" t="s">
        <v>135</v>
      </c>
      <c r="L187">
        <v>1346</v>
      </c>
      <c r="N187">
        <v>1009</v>
      </c>
      <c r="O187" t="s">
        <v>86</v>
      </c>
      <c r="P187" t="s">
        <v>86</v>
      </c>
      <c r="Q187">
        <v>1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1</v>
      </c>
      <c r="AD187">
        <v>0</v>
      </c>
      <c r="AE187">
        <v>0</v>
      </c>
      <c r="AF187" t="s">
        <v>3</v>
      </c>
      <c r="AG187">
        <v>0</v>
      </c>
      <c r="AH187">
        <v>2</v>
      </c>
      <c r="AI187">
        <v>85061201</v>
      </c>
      <c r="AJ187">
        <v>187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</row>
    <row r="188" spans="1:44" x14ac:dyDescent="0.2">
      <c r="A188">
        <f>ROW(Source!A115)</f>
        <v>115</v>
      </c>
      <c r="B188">
        <v>85061221</v>
      </c>
      <c r="C188">
        <v>85061184</v>
      </c>
      <c r="D188">
        <v>83782625</v>
      </c>
      <c r="E188">
        <v>117</v>
      </c>
      <c r="F188">
        <v>1</v>
      </c>
      <c r="G188">
        <v>1</v>
      </c>
      <c r="H188">
        <v>3</v>
      </c>
      <c r="I188" t="s">
        <v>105</v>
      </c>
      <c r="J188" t="s">
        <v>3</v>
      </c>
      <c r="K188" t="s">
        <v>106</v>
      </c>
      <c r="L188">
        <v>1371</v>
      </c>
      <c r="N188">
        <v>1013</v>
      </c>
      <c r="O188" t="s">
        <v>43</v>
      </c>
      <c r="P188" t="s">
        <v>43</v>
      </c>
      <c r="Q188">
        <v>1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1</v>
      </c>
      <c r="AD188">
        <v>0</v>
      </c>
      <c r="AE188">
        <v>0</v>
      </c>
      <c r="AF188" t="s">
        <v>3</v>
      </c>
      <c r="AG188">
        <v>0</v>
      </c>
      <c r="AH188">
        <v>2</v>
      </c>
      <c r="AI188">
        <v>85061202</v>
      </c>
      <c r="AJ188">
        <v>188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</row>
    <row r="189" spans="1:44" x14ac:dyDescent="0.2">
      <c r="A189">
        <f>ROW(Source!A115)</f>
        <v>115</v>
      </c>
      <c r="B189">
        <v>85061222</v>
      </c>
      <c r="C189">
        <v>85061184</v>
      </c>
      <c r="D189">
        <v>83782629</v>
      </c>
      <c r="E189">
        <v>117</v>
      </c>
      <c r="F189">
        <v>1</v>
      </c>
      <c r="G189">
        <v>1</v>
      </c>
      <c r="H189">
        <v>3</v>
      </c>
      <c r="I189" t="s">
        <v>108</v>
      </c>
      <c r="J189" t="s">
        <v>3</v>
      </c>
      <c r="K189" t="s">
        <v>109</v>
      </c>
      <c r="L189">
        <v>1371</v>
      </c>
      <c r="N189">
        <v>1013</v>
      </c>
      <c r="O189" t="s">
        <v>43</v>
      </c>
      <c r="P189" t="s">
        <v>43</v>
      </c>
      <c r="Q189">
        <v>1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1</v>
      </c>
      <c r="AD189">
        <v>0</v>
      </c>
      <c r="AE189">
        <v>0</v>
      </c>
      <c r="AF189" t="s">
        <v>3</v>
      </c>
      <c r="AG189">
        <v>0</v>
      </c>
      <c r="AH189">
        <v>2</v>
      </c>
      <c r="AI189">
        <v>85061203</v>
      </c>
      <c r="AJ189">
        <v>189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</row>
    <row r="190" spans="1:44" x14ac:dyDescent="0.2">
      <c r="A190">
        <f>ROW(Source!A116)</f>
        <v>116</v>
      </c>
      <c r="B190">
        <v>85061204</v>
      </c>
      <c r="C190">
        <v>85061184</v>
      </c>
      <c r="D190">
        <v>83777501</v>
      </c>
      <c r="E190">
        <v>117</v>
      </c>
      <c r="F190">
        <v>1</v>
      </c>
      <c r="G190">
        <v>1</v>
      </c>
      <c r="H190">
        <v>1</v>
      </c>
      <c r="I190" t="s">
        <v>591</v>
      </c>
      <c r="J190" t="s">
        <v>3</v>
      </c>
      <c r="K190" t="s">
        <v>592</v>
      </c>
      <c r="L190">
        <v>1191</v>
      </c>
      <c r="N190">
        <v>1013</v>
      </c>
      <c r="O190" t="s">
        <v>593</v>
      </c>
      <c r="P190" t="s">
        <v>593</v>
      </c>
      <c r="Q190">
        <v>1</v>
      </c>
      <c r="X190">
        <v>5.98</v>
      </c>
      <c r="Y190">
        <v>0</v>
      </c>
      <c r="Z190">
        <v>0</v>
      </c>
      <c r="AA190">
        <v>0</v>
      </c>
      <c r="AB190">
        <v>748.18</v>
      </c>
      <c r="AC190">
        <v>0</v>
      </c>
      <c r="AD190">
        <v>1</v>
      </c>
      <c r="AE190">
        <v>1</v>
      </c>
      <c r="AF190" t="s">
        <v>3</v>
      </c>
      <c r="AG190">
        <v>5.98</v>
      </c>
      <c r="AH190">
        <v>2</v>
      </c>
      <c r="AI190">
        <v>85061185</v>
      </c>
      <c r="AJ190">
        <v>190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</row>
    <row r="191" spans="1:44" x14ac:dyDescent="0.2">
      <c r="A191">
        <f>ROW(Source!A116)</f>
        <v>116</v>
      </c>
      <c r="B191">
        <v>85061205</v>
      </c>
      <c r="C191">
        <v>85061184</v>
      </c>
      <c r="D191">
        <v>83777689</v>
      </c>
      <c r="E191">
        <v>117</v>
      </c>
      <c r="F191">
        <v>1</v>
      </c>
      <c r="G191">
        <v>1</v>
      </c>
      <c r="H191">
        <v>1</v>
      </c>
      <c r="I191" t="s">
        <v>601</v>
      </c>
      <c r="J191" t="s">
        <v>3</v>
      </c>
      <c r="K191" t="s">
        <v>602</v>
      </c>
      <c r="L191">
        <v>1191</v>
      </c>
      <c r="N191">
        <v>1013</v>
      </c>
      <c r="O191" t="s">
        <v>593</v>
      </c>
      <c r="P191" t="s">
        <v>593</v>
      </c>
      <c r="Q191">
        <v>1</v>
      </c>
      <c r="X191">
        <v>2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1</v>
      </c>
      <c r="AE191">
        <v>2</v>
      </c>
      <c r="AF191" t="s">
        <v>3</v>
      </c>
      <c r="AG191">
        <v>2</v>
      </c>
      <c r="AH191">
        <v>2</v>
      </c>
      <c r="AI191">
        <v>85061186</v>
      </c>
      <c r="AJ191">
        <v>191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</row>
    <row r="192" spans="1:44" x14ac:dyDescent="0.2">
      <c r="A192">
        <f>ROW(Source!A116)</f>
        <v>116</v>
      </c>
      <c r="B192">
        <v>85061206</v>
      </c>
      <c r="C192">
        <v>85061184</v>
      </c>
      <c r="D192">
        <v>83784065</v>
      </c>
      <c r="E192">
        <v>1</v>
      </c>
      <c r="F192">
        <v>1</v>
      </c>
      <c r="G192">
        <v>1</v>
      </c>
      <c r="H192">
        <v>2</v>
      </c>
      <c r="I192" t="s">
        <v>631</v>
      </c>
      <c r="J192" t="s">
        <v>632</v>
      </c>
      <c r="K192" t="s">
        <v>633</v>
      </c>
      <c r="L192">
        <v>1368</v>
      </c>
      <c r="N192">
        <v>1011</v>
      </c>
      <c r="O192" t="s">
        <v>606</v>
      </c>
      <c r="P192" t="s">
        <v>606</v>
      </c>
      <c r="Q192">
        <v>1</v>
      </c>
      <c r="X192">
        <v>1.6</v>
      </c>
      <c r="Y192">
        <v>0</v>
      </c>
      <c r="Z192">
        <v>2088.77</v>
      </c>
      <c r="AA192">
        <v>932.95</v>
      </c>
      <c r="AB192">
        <v>0</v>
      </c>
      <c r="AC192">
        <v>0</v>
      </c>
      <c r="AD192">
        <v>1</v>
      </c>
      <c r="AE192">
        <v>0</v>
      </c>
      <c r="AF192" t="s">
        <v>3</v>
      </c>
      <c r="AG192">
        <v>1.6</v>
      </c>
      <c r="AH192">
        <v>2</v>
      </c>
      <c r="AI192">
        <v>85061187</v>
      </c>
      <c r="AJ192">
        <v>192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</row>
    <row r="193" spans="1:44" x14ac:dyDescent="0.2">
      <c r="A193">
        <f>ROW(Source!A116)</f>
        <v>116</v>
      </c>
      <c r="B193">
        <v>85061207</v>
      </c>
      <c r="C193">
        <v>85061184</v>
      </c>
      <c r="D193">
        <v>83785072</v>
      </c>
      <c r="E193">
        <v>1</v>
      </c>
      <c r="F193">
        <v>1</v>
      </c>
      <c r="G193">
        <v>1</v>
      </c>
      <c r="H193">
        <v>2</v>
      </c>
      <c r="I193" t="s">
        <v>634</v>
      </c>
      <c r="J193" t="s">
        <v>635</v>
      </c>
      <c r="K193" t="s">
        <v>636</v>
      </c>
      <c r="L193">
        <v>1368</v>
      </c>
      <c r="N193">
        <v>1011</v>
      </c>
      <c r="O193" t="s">
        <v>606</v>
      </c>
      <c r="P193" t="s">
        <v>606</v>
      </c>
      <c r="Q193">
        <v>1</v>
      </c>
      <c r="X193">
        <v>0.4</v>
      </c>
      <c r="Y193">
        <v>0</v>
      </c>
      <c r="Z193">
        <v>641.70000000000005</v>
      </c>
      <c r="AA193">
        <v>811.79</v>
      </c>
      <c r="AB193">
        <v>0</v>
      </c>
      <c r="AC193">
        <v>0</v>
      </c>
      <c r="AD193">
        <v>1</v>
      </c>
      <c r="AE193">
        <v>0</v>
      </c>
      <c r="AF193" t="s">
        <v>3</v>
      </c>
      <c r="AG193">
        <v>0.4</v>
      </c>
      <c r="AH193">
        <v>2</v>
      </c>
      <c r="AI193">
        <v>85061188</v>
      </c>
      <c r="AJ193">
        <v>193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</row>
    <row r="194" spans="1:44" x14ac:dyDescent="0.2">
      <c r="A194">
        <f>ROW(Source!A116)</f>
        <v>116</v>
      </c>
      <c r="B194">
        <v>85061208</v>
      </c>
      <c r="C194">
        <v>85061184</v>
      </c>
      <c r="D194">
        <v>83849794</v>
      </c>
      <c r="E194">
        <v>1</v>
      </c>
      <c r="F194">
        <v>1</v>
      </c>
      <c r="G194">
        <v>1</v>
      </c>
      <c r="H194">
        <v>3</v>
      </c>
      <c r="I194" t="s">
        <v>637</v>
      </c>
      <c r="J194" t="s">
        <v>638</v>
      </c>
      <c r="K194" t="s">
        <v>639</v>
      </c>
      <c r="L194">
        <v>1346</v>
      </c>
      <c r="N194">
        <v>1009</v>
      </c>
      <c r="O194" t="s">
        <v>86</v>
      </c>
      <c r="P194" t="s">
        <v>86</v>
      </c>
      <c r="Q194">
        <v>1</v>
      </c>
      <c r="X194">
        <v>0.1</v>
      </c>
      <c r="Y194">
        <v>185.43</v>
      </c>
      <c r="Z194">
        <v>0</v>
      </c>
      <c r="AA194">
        <v>0</v>
      </c>
      <c r="AB194">
        <v>0</v>
      </c>
      <c r="AC194">
        <v>0</v>
      </c>
      <c r="AD194">
        <v>1</v>
      </c>
      <c r="AE194">
        <v>0</v>
      </c>
      <c r="AF194" t="s">
        <v>3</v>
      </c>
      <c r="AG194">
        <v>0.1</v>
      </c>
      <c r="AH194">
        <v>2</v>
      </c>
      <c r="AI194">
        <v>85061189</v>
      </c>
      <c r="AJ194">
        <v>194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</row>
    <row r="195" spans="1:44" x14ac:dyDescent="0.2">
      <c r="A195">
        <f>ROW(Source!A116)</f>
        <v>116</v>
      </c>
      <c r="B195">
        <v>85061209</v>
      </c>
      <c r="C195">
        <v>85061184</v>
      </c>
      <c r="D195">
        <v>83849801</v>
      </c>
      <c r="E195">
        <v>1</v>
      </c>
      <c r="F195">
        <v>1</v>
      </c>
      <c r="G195">
        <v>1</v>
      </c>
      <c r="H195">
        <v>3</v>
      </c>
      <c r="I195" t="s">
        <v>640</v>
      </c>
      <c r="J195" t="s">
        <v>641</v>
      </c>
      <c r="K195" t="s">
        <v>642</v>
      </c>
      <c r="L195">
        <v>1346</v>
      </c>
      <c r="N195">
        <v>1009</v>
      </c>
      <c r="O195" t="s">
        <v>86</v>
      </c>
      <c r="P195" t="s">
        <v>86</v>
      </c>
      <c r="Q195">
        <v>1</v>
      </c>
      <c r="X195">
        <v>0.03</v>
      </c>
      <c r="Y195">
        <v>58.53</v>
      </c>
      <c r="Z195">
        <v>0</v>
      </c>
      <c r="AA195">
        <v>0</v>
      </c>
      <c r="AB195">
        <v>0</v>
      </c>
      <c r="AC195">
        <v>0</v>
      </c>
      <c r="AD195">
        <v>1</v>
      </c>
      <c r="AE195">
        <v>0</v>
      </c>
      <c r="AF195" t="s">
        <v>3</v>
      </c>
      <c r="AG195">
        <v>0.03</v>
      </c>
      <c r="AH195">
        <v>2</v>
      </c>
      <c r="AI195">
        <v>85061190</v>
      </c>
      <c r="AJ195">
        <v>195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</row>
    <row r="196" spans="1:44" x14ac:dyDescent="0.2">
      <c r="A196">
        <f>ROW(Source!A116)</f>
        <v>116</v>
      </c>
      <c r="B196">
        <v>85061210</v>
      </c>
      <c r="C196">
        <v>85061184</v>
      </c>
      <c r="D196">
        <v>83853338</v>
      </c>
      <c r="E196">
        <v>1</v>
      </c>
      <c r="F196">
        <v>1</v>
      </c>
      <c r="G196">
        <v>1</v>
      </c>
      <c r="H196">
        <v>3</v>
      </c>
      <c r="I196" t="s">
        <v>84</v>
      </c>
      <c r="J196" t="s">
        <v>87</v>
      </c>
      <c r="K196" t="s">
        <v>85</v>
      </c>
      <c r="L196">
        <v>1346</v>
      </c>
      <c r="N196">
        <v>1009</v>
      </c>
      <c r="O196" t="s">
        <v>86</v>
      </c>
      <c r="P196" t="s">
        <v>86</v>
      </c>
      <c r="Q196">
        <v>1</v>
      </c>
      <c r="X196">
        <v>0</v>
      </c>
      <c r="Y196">
        <v>174.93</v>
      </c>
      <c r="Z196">
        <v>0</v>
      </c>
      <c r="AA196">
        <v>0</v>
      </c>
      <c r="AB196">
        <v>0</v>
      </c>
      <c r="AC196">
        <v>1</v>
      </c>
      <c r="AD196">
        <v>0</v>
      </c>
      <c r="AE196">
        <v>0</v>
      </c>
      <c r="AF196" t="s">
        <v>3</v>
      </c>
      <c r="AG196">
        <v>0</v>
      </c>
      <c r="AH196">
        <v>2</v>
      </c>
      <c r="AI196">
        <v>85061191</v>
      </c>
      <c r="AJ196">
        <v>196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</row>
    <row r="197" spans="1:44" x14ac:dyDescent="0.2">
      <c r="A197">
        <f>ROW(Source!A116)</f>
        <v>116</v>
      </c>
      <c r="B197">
        <v>85061211</v>
      </c>
      <c r="C197">
        <v>85061184</v>
      </c>
      <c r="D197">
        <v>83854484</v>
      </c>
      <c r="E197">
        <v>1</v>
      </c>
      <c r="F197">
        <v>1</v>
      </c>
      <c r="G197">
        <v>1</v>
      </c>
      <c r="H197">
        <v>3</v>
      </c>
      <c r="I197" t="s">
        <v>643</v>
      </c>
      <c r="J197" t="s">
        <v>644</v>
      </c>
      <c r="K197" t="s">
        <v>645</v>
      </c>
      <c r="L197">
        <v>1346</v>
      </c>
      <c r="N197">
        <v>1009</v>
      </c>
      <c r="O197" t="s">
        <v>86</v>
      </c>
      <c r="P197" t="s">
        <v>86</v>
      </c>
      <c r="Q197">
        <v>1</v>
      </c>
      <c r="X197">
        <v>0.02</v>
      </c>
      <c r="Y197">
        <v>56.11</v>
      </c>
      <c r="Z197">
        <v>0</v>
      </c>
      <c r="AA197">
        <v>0</v>
      </c>
      <c r="AB197">
        <v>0</v>
      </c>
      <c r="AC197">
        <v>0</v>
      </c>
      <c r="AD197">
        <v>1</v>
      </c>
      <c r="AE197">
        <v>0</v>
      </c>
      <c r="AF197" t="s">
        <v>3</v>
      </c>
      <c r="AG197">
        <v>0.02</v>
      </c>
      <c r="AH197">
        <v>2</v>
      </c>
      <c r="AI197">
        <v>85061192</v>
      </c>
      <c r="AJ197">
        <v>197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</row>
    <row r="198" spans="1:44" x14ac:dyDescent="0.2">
      <c r="A198">
        <f>ROW(Source!A116)</f>
        <v>116</v>
      </c>
      <c r="B198">
        <v>85061212</v>
      </c>
      <c r="C198">
        <v>85061184</v>
      </c>
      <c r="D198">
        <v>83779061</v>
      </c>
      <c r="E198">
        <v>117</v>
      </c>
      <c r="F198">
        <v>1</v>
      </c>
      <c r="G198">
        <v>1</v>
      </c>
      <c r="H198">
        <v>3</v>
      </c>
      <c r="I198" t="s">
        <v>89</v>
      </c>
      <c r="J198" t="s">
        <v>3</v>
      </c>
      <c r="K198" t="s">
        <v>90</v>
      </c>
      <c r="L198">
        <v>1371</v>
      </c>
      <c r="N198">
        <v>1013</v>
      </c>
      <c r="O198" t="s">
        <v>43</v>
      </c>
      <c r="P198" t="s">
        <v>43</v>
      </c>
      <c r="Q198">
        <v>1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1</v>
      </c>
      <c r="AD198">
        <v>0</v>
      </c>
      <c r="AE198">
        <v>0</v>
      </c>
      <c r="AF198" t="s">
        <v>3</v>
      </c>
      <c r="AG198">
        <v>0</v>
      </c>
      <c r="AH198">
        <v>2</v>
      </c>
      <c r="AI198">
        <v>85061193</v>
      </c>
      <c r="AJ198">
        <v>198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</row>
    <row r="199" spans="1:44" x14ac:dyDescent="0.2">
      <c r="A199">
        <f>ROW(Source!A116)</f>
        <v>116</v>
      </c>
      <c r="B199">
        <v>85061213</v>
      </c>
      <c r="C199">
        <v>85061184</v>
      </c>
      <c r="D199">
        <v>83779738</v>
      </c>
      <c r="E199">
        <v>117</v>
      </c>
      <c r="F199">
        <v>1</v>
      </c>
      <c r="G199">
        <v>1</v>
      </c>
      <c r="H199">
        <v>3</v>
      </c>
      <c r="I199" t="s">
        <v>92</v>
      </c>
      <c r="J199" t="s">
        <v>3</v>
      </c>
      <c r="K199" t="s">
        <v>93</v>
      </c>
      <c r="L199">
        <v>1348</v>
      </c>
      <c r="N199">
        <v>1009</v>
      </c>
      <c r="O199" t="s">
        <v>94</v>
      </c>
      <c r="P199" t="s">
        <v>94</v>
      </c>
      <c r="Q199">
        <v>1000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1</v>
      </c>
      <c r="AD199">
        <v>0</v>
      </c>
      <c r="AE199">
        <v>0</v>
      </c>
      <c r="AF199" t="s">
        <v>3</v>
      </c>
      <c r="AG199">
        <v>0</v>
      </c>
      <c r="AH199">
        <v>2</v>
      </c>
      <c r="AI199">
        <v>85061194</v>
      </c>
      <c r="AJ199">
        <v>199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</row>
    <row r="200" spans="1:44" x14ac:dyDescent="0.2">
      <c r="A200">
        <f>ROW(Source!A116)</f>
        <v>116</v>
      </c>
      <c r="B200">
        <v>85061214</v>
      </c>
      <c r="C200">
        <v>85061184</v>
      </c>
      <c r="D200">
        <v>83779884</v>
      </c>
      <c r="E200">
        <v>117</v>
      </c>
      <c r="F200">
        <v>1</v>
      </c>
      <c r="G200">
        <v>1</v>
      </c>
      <c r="H200">
        <v>3</v>
      </c>
      <c r="I200" t="s">
        <v>96</v>
      </c>
      <c r="J200" t="s">
        <v>3</v>
      </c>
      <c r="K200" t="s">
        <v>97</v>
      </c>
      <c r="L200">
        <v>1346</v>
      </c>
      <c r="N200">
        <v>1009</v>
      </c>
      <c r="O200" t="s">
        <v>86</v>
      </c>
      <c r="P200" t="s">
        <v>86</v>
      </c>
      <c r="Q200">
        <v>1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1</v>
      </c>
      <c r="AD200">
        <v>0</v>
      </c>
      <c r="AE200">
        <v>0</v>
      </c>
      <c r="AF200" t="s">
        <v>3</v>
      </c>
      <c r="AG200">
        <v>0</v>
      </c>
      <c r="AH200">
        <v>2</v>
      </c>
      <c r="AI200">
        <v>85061195</v>
      </c>
      <c r="AJ200">
        <v>200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</row>
    <row r="201" spans="1:44" x14ac:dyDescent="0.2">
      <c r="A201">
        <f>ROW(Source!A116)</f>
        <v>116</v>
      </c>
      <c r="B201">
        <v>85061215</v>
      </c>
      <c r="C201">
        <v>85061184</v>
      </c>
      <c r="D201">
        <v>83780219</v>
      </c>
      <c r="E201">
        <v>117</v>
      </c>
      <c r="F201">
        <v>1</v>
      </c>
      <c r="G201">
        <v>1</v>
      </c>
      <c r="H201">
        <v>3</v>
      </c>
      <c r="I201" t="s">
        <v>99</v>
      </c>
      <c r="J201" t="s">
        <v>3</v>
      </c>
      <c r="K201" t="s">
        <v>100</v>
      </c>
      <c r="L201">
        <v>1348</v>
      </c>
      <c r="N201">
        <v>1009</v>
      </c>
      <c r="O201" t="s">
        <v>94</v>
      </c>
      <c r="P201" t="s">
        <v>94</v>
      </c>
      <c r="Q201">
        <v>1000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1</v>
      </c>
      <c r="AD201">
        <v>0</v>
      </c>
      <c r="AE201">
        <v>0</v>
      </c>
      <c r="AF201" t="s">
        <v>3</v>
      </c>
      <c r="AG201">
        <v>0</v>
      </c>
      <c r="AH201">
        <v>2</v>
      </c>
      <c r="AI201">
        <v>85061196</v>
      </c>
      <c r="AJ201">
        <v>201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</row>
    <row r="202" spans="1:44" x14ac:dyDescent="0.2">
      <c r="A202">
        <f>ROW(Source!A116)</f>
        <v>116</v>
      </c>
      <c r="B202">
        <v>85061216</v>
      </c>
      <c r="C202">
        <v>85061184</v>
      </c>
      <c r="D202">
        <v>83870522</v>
      </c>
      <c r="E202">
        <v>1</v>
      </c>
      <c r="F202">
        <v>1</v>
      </c>
      <c r="G202">
        <v>1</v>
      </c>
      <c r="H202">
        <v>3</v>
      </c>
      <c r="I202" t="s">
        <v>646</v>
      </c>
      <c r="J202" t="s">
        <v>647</v>
      </c>
      <c r="K202" t="s">
        <v>648</v>
      </c>
      <c r="L202">
        <v>1346</v>
      </c>
      <c r="N202">
        <v>1009</v>
      </c>
      <c r="O202" t="s">
        <v>86</v>
      </c>
      <c r="P202" t="s">
        <v>86</v>
      </c>
      <c r="Q202">
        <v>1</v>
      </c>
      <c r="X202">
        <v>0.4</v>
      </c>
      <c r="Y202">
        <v>61.28</v>
      </c>
      <c r="Z202">
        <v>0</v>
      </c>
      <c r="AA202">
        <v>0</v>
      </c>
      <c r="AB202">
        <v>0</v>
      </c>
      <c r="AC202">
        <v>0</v>
      </c>
      <c r="AD202">
        <v>1</v>
      </c>
      <c r="AE202">
        <v>0</v>
      </c>
      <c r="AF202" t="s">
        <v>3</v>
      </c>
      <c r="AG202">
        <v>0.4</v>
      </c>
      <c r="AH202">
        <v>2</v>
      </c>
      <c r="AI202">
        <v>85061197</v>
      </c>
      <c r="AJ202">
        <v>202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</row>
    <row r="203" spans="1:44" x14ac:dyDescent="0.2">
      <c r="A203">
        <f>ROW(Source!A116)</f>
        <v>116</v>
      </c>
      <c r="B203">
        <v>85061217</v>
      </c>
      <c r="C203">
        <v>85061184</v>
      </c>
      <c r="D203">
        <v>83870548</v>
      </c>
      <c r="E203">
        <v>1</v>
      </c>
      <c r="F203">
        <v>1</v>
      </c>
      <c r="G203">
        <v>1</v>
      </c>
      <c r="H203">
        <v>3</v>
      </c>
      <c r="I203" t="s">
        <v>649</v>
      </c>
      <c r="J203" t="s">
        <v>650</v>
      </c>
      <c r="K203" t="s">
        <v>651</v>
      </c>
      <c r="L203">
        <v>1348</v>
      </c>
      <c r="N203">
        <v>1009</v>
      </c>
      <c r="O203" t="s">
        <v>94</v>
      </c>
      <c r="P203" t="s">
        <v>94</v>
      </c>
      <c r="Q203">
        <v>1000</v>
      </c>
      <c r="X203">
        <v>1E-4</v>
      </c>
      <c r="Y203">
        <v>80020.98</v>
      </c>
      <c r="Z203">
        <v>0</v>
      </c>
      <c r="AA203">
        <v>0</v>
      </c>
      <c r="AB203">
        <v>0</v>
      </c>
      <c r="AC203">
        <v>0</v>
      </c>
      <c r="AD203">
        <v>1</v>
      </c>
      <c r="AE203">
        <v>0</v>
      </c>
      <c r="AF203" t="s">
        <v>3</v>
      </c>
      <c r="AG203">
        <v>1E-4</v>
      </c>
      <c r="AH203">
        <v>2</v>
      </c>
      <c r="AI203">
        <v>85061198</v>
      </c>
      <c r="AJ203">
        <v>203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</row>
    <row r="204" spans="1:44" x14ac:dyDescent="0.2">
      <c r="A204">
        <f>ROW(Source!A116)</f>
        <v>116</v>
      </c>
      <c r="B204">
        <v>85061218</v>
      </c>
      <c r="C204">
        <v>85061184</v>
      </c>
      <c r="D204">
        <v>83878170</v>
      </c>
      <c r="E204">
        <v>1</v>
      </c>
      <c r="F204">
        <v>1</v>
      </c>
      <c r="G204">
        <v>1</v>
      </c>
      <c r="H204">
        <v>3</v>
      </c>
      <c r="I204" t="s">
        <v>652</v>
      </c>
      <c r="J204" t="s">
        <v>653</v>
      </c>
      <c r="K204" t="s">
        <v>654</v>
      </c>
      <c r="L204">
        <v>1425</v>
      </c>
      <c r="N204">
        <v>1013</v>
      </c>
      <c r="O204" t="s">
        <v>191</v>
      </c>
      <c r="P204" t="s">
        <v>191</v>
      </c>
      <c r="Q204">
        <v>1</v>
      </c>
      <c r="X204">
        <v>0.06</v>
      </c>
      <c r="Y204">
        <v>1031.73</v>
      </c>
      <c r="Z204">
        <v>0</v>
      </c>
      <c r="AA204">
        <v>0</v>
      </c>
      <c r="AB204">
        <v>0</v>
      </c>
      <c r="AC204">
        <v>0</v>
      </c>
      <c r="AD204">
        <v>1</v>
      </c>
      <c r="AE204">
        <v>0</v>
      </c>
      <c r="AF204" t="s">
        <v>3</v>
      </c>
      <c r="AG204">
        <v>0.06</v>
      </c>
      <c r="AH204">
        <v>2</v>
      </c>
      <c r="AI204">
        <v>85061199</v>
      </c>
      <c r="AJ204">
        <v>204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</row>
    <row r="205" spans="1:44" x14ac:dyDescent="0.2">
      <c r="A205">
        <f>ROW(Source!A116)</f>
        <v>116</v>
      </c>
      <c r="B205">
        <v>85061219</v>
      </c>
      <c r="C205">
        <v>85061184</v>
      </c>
      <c r="D205">
        <v>83782579</v>
      </c>
      <c r="E205">
        <v>117</v>
      </c>
      <c r="F205">
        <v>1</v>
      </c>
      <c r="G205">
        <v>1</v>
      </c>
      <c r="H205">
        <v>3</v>
      </c>
      <c r="I205" t="s">
        <v>102</v>
      </c>
      <c r="J205" t="s">
        <v>3</v>
      </c>
      <c r="K205" t="s">
        <v>103</v>
      </c>
      <c r="L205">
        <v>1371</v>
      </c>
      <c r="N205">
        <v>1013</v>
      </c>
      <c r="O205" t="s">
        <v>43</v>
      </c>
      <c r="P205" t="s">
        <v>43</v>
      </c>
      <c r="Q205">
        <v>1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1</v>
      </c>
      <c r="AD205">
        <v>0</v>
      </c>
      <c r="AE205">
        <v>0</v>
      </c>
      <c r="AF205" t="s">
        <v>3</v>
      </c>
      <c r="AG205">
        <v>0</v>
      </c>
      <c r="AH205">
        <v>2</v>
      </c>
      <c r="AI205">
        <v>85061200</v>
      </c>
      <c r="AJ205">
        <v>205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</row>
    <row r="206" spans="1:44" x14ac:dyDescent="0.2">
      <c r="A206">
        <f>ROW(Source!A116)</f>
        <v>116</v>
      </c>
      <c r="B206">
        <v>85061220</v>
      </c>
      <c r="C206">
        <v>85061184</v>
      </c>
      <c r="D206">
        <v>83782592</v>
      </c>
      <c r="E206">
        <v>117</v>
      </c>
      <c r="F206">
        <v>1</v>
      </c>
      <c r="G206">
        <v>1</v>
      </c>
      <c r="H206">
        <v>3</v>
      </c>
      <c r="I206" t="s">
        <v>120</v>
      </c>
      <c r="J206" t="s">
        <v>3</v>
      </c>
      <c r="K206" t="s">
        <v>135</v>
      </c>
      <c r="L206">
        <v>1346</v>
      </c>
      <c r="N206">
        <v>1009</v>
      </c>
      <c r="O206" t="s">
        <v>86</v>
      </c>
      <c r="P206" t="s">
        <v>86</v>
      </c>
      <c r="Q206">
        <v>1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1</v>
      </c>
      <c r="AD206">
        <v>0</v>
      </c>
      <c r="AE206">
        <v>0</v>
      </c>
      <c r="AF206" t="s">
        <v>3</v>
      </c>
      <c r="AG206">
        <v>0</v>
      </c>
      <c r="AH206">
        <v>2</v>
      </c>
      <c r="AI206">
        <v>85061201</v>
      </c>
      <c r="AJ206">
        <v>206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</row>
    <row r="207" spans="1:44" x14ac:dyDescent="0.2">
      <c r="A207">
        <f>ROW(Source!A116)</f>
        <v>116</v>
      </c>
      <c r="B207">
        <v>85061221</v>
      </c>
      <c r="C207">
        <v>85061184</v>
      </c>
      <c r="D207">
        <v>83782625</v>
      </c>
      <c r="E207">
        <v>117</v>
      </c>
      <c r="F207">
        <v>1</v>
      </c>
      <c r="G207">
        <v>1</v>
      </c>
      <c r="H207">
        <v>3</v>
      </c>
      <c r="I207" t="s">
        <v>105</v>
      </c>
      <c r="J207" t="s">
        <v>3</v>
      </c>
      <c r="K207" t="s">
        <v>106</v>
      </c>
      <c r="L207">
        <v>1371</v>
      </c>
      <c r="N207">
        <v>1013</v>
      </c>
      <c r="O207" t="s">
        <v>43</v>
      </c>
      <c r="P207" t="s">
        <v>43</v>
      </c>
      <c r="Q207">
        <v>1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1</v>
      </c>
      <c r="AD207">
        <v>0</v>
      </c>
      <c r="AE207">
        <v>0</v>
      </c>
      <c r="AF207" t="s">
        <v>3</v>
      </c>
      <c r="AG207">
        <v>0</v>
      </c>
      <c r="AH207">
        <v>2</v>
      </c>
      <c r="AI207">
        <v>85061202</v>
      </c>
      <c r="AJ207">
        <v>207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</row>
    <row r="208" spans="1:44" x14ac:dyDescent="0.2">
      <c r="A208">
        <f>ROW(Source!A116)</f>
        <v>116</v>
      </c>
      <c r="B208">
        <v>85061222</v>
      </c>
      <c r="C208">
        <v>85061184</v>
      </c>
      <c r="D208">
        <v>83782629</v>
      </c>
      <c r="E208">
        <v>117</v>
      </c>
      <c r="F208">
        <v>1</v>
      </c>
      <c r="G208">
        <v>1</v>
      </c>
      <c r="H208">
        <v>3</v>
      </c>
      <c r="I208" t="s">
        <v>108</v>
      </c>
      <c r="J208" t="s">
        <v>3</v>
      </c>
      <c r="K208" t="s">
        <v>109</v>
      </c>
      <c r="L208">
        <v>1371</v>
      </c>
      <c r="N208">
        <v>1013</v>
      </c>
      <c r="O208" t="s">
        <v>43</v>
      </c>
      <c r="P208" t="s">
        <v>43</v>
      </c>
      <c r="Q208">
        <v>1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1</v>
      </c>
      <c r="AD208">
        <v>0</v>
      </c>
      <c r="AE208">
        <v>0</v>
      </c>
      <c r="AF208" t="s">
        <v>3</v>
      </c>
      <c r="AG208">
        <v>0</v>
      </c>
      <c r="AH208">
        <v>2</v>
      </c>
      <c r="AI208">
        <v>85061203</v>
      </c>
      <c r="AJ208">
        <v>208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</row>
    <row r="209" spans="1:44" x14ac:dyDescent="0.2">
      <c r="A209">
        <f>ROW(Source!A136)</f>
        <v>136</v>
      </c>
      <c r="B209">
        <v>85061252</v>
      </c>
      <c r="C209">
        <v>85061233</v>
      </c>
      <c r="D209">
        <v>77306356</v>
      </c>
      <c r="E209">
        <v>114</v>
      </c>
      <c r="F209">
        <v>1</v>
      </c>
      <c r="G209">
        <v>1</v>
      </c>
      <c r="H209">
        <v>1</v>
      </c>
      <c r="I209" t="s">
        <v>591</v>
      </c>
      <c r="J209" t="s">
        <v>3</v>
      </c>
      <c r="K209" t="s">
        <v>592</v>
      </c>
      <c r="L209">
        <v>1191</v>
      </c>
      <c r="N209">
        <v>1013</v>
      </c>
      <c r="O209" t="s">
        <v>593</v>
      </c>
      <c r="P209" t="s">
        <v>593</v>
      </c>
      <c r="Q209">
        <v>1</v>
      </c>
      <c r="X209">
        <v>3.06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1</v>
      </c>
      <c r="AE209">
        <v>1</v>
      </c>
      <c r="AF209" t="s">
        <v>3</v>
      </c>
      <c r="AG209">
        <v>3.06</v>
      </c>
      <c r="AH209">
        <v>2</v>
      </c>
      <c r="AI209">
        <v>85061234</v>
      </c>
      <c r="AJ209">
        <v>209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</row>
    <row r="210" spans="1:44" x14ac:dyDescent="0.2">
      <c r="A210">
        <f>ROW(Source!A136)</f>
        <v>136</v>
      </c>
      <c r="B210">
        <v>85061253</v>
      </c>
      <c r="C210">
        <v>85061233</v>
      </c>
      <c r="D210">
        <v>77306545</v>
      </c>
      <c r="E210">
        <v>114</v>
      </c>
      <c r="F210">
        <v>1</v>
      </c>
      <c r="G210">
        <v>1</v>
      </c>
      <c r="H210">
        <v>1</v>
      </c>
      <c r="I210" t="s">
        <v>601</v>
      </c>
      <c r="J210" t="s">
        <v>3</v>
      </c>
      <c r="K210" t="s">
        <v>602</v>
      </c>
      <c r="L210">
        <v>1191</v>
      </c>
      <c r="N210">
        <v>1013</v>
      </c>
      <c r="O210" t="s">
        <v>593</v>
      </c>
      <c r="P210" t="s">
        <v>593</v>
      </c>
      <c r="Q210">
        <v>1</v>
      </c>
      <c r="X210">
        <v>0.87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1</v>
      </c>
      <c r="AE210">
        <v>2</v>
      </c>
      <c r="AF210" t="s">
        <v>3</v>
      </c>
      <c r="AG210">
        <v>0.87</v>
      </c>
      <c r="AH210">
        <v>2</v>
      </c>
      <c r="AI210">
        <v>85061235</v>
      </c>
      <c r="AJ210">
        <v>210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</row>
    <row r="211" spans="1:44" x14ac:dyDescent="0.2">
      <c r="A211">
        <f>ROW(Source!A136)</f>
        <v>136</v>
      </c>
      <c r="B211">
        <v>85061254</v>
      </c>
      <c r="C211">
        <v>85061233</v>
      </c>
      <c r="D211">
        <v>77430875</v>
      </c>
      <c r="E211">
        <v>1</v>
      </c>
      <c r="F211">
        <v>1</v>
      </c>
      <c r="G211">
        <v>1</v>
      </c>
      <c r="H211">
        <v>2</v>
      </c>
      <c r="I211" t="s">
        <v>631</v>
      </c>
      <c r="J211" t="s">
        <v>632</v>
      </c>
      <c r="K211" t="s">
        <v>633</v>
      </c>
      <c r="L211">
        <v>1368</v>
      </c>
      <c r="N211">
        <v>1011</v>
      </c>
      <c r="O211" t="s">
        <v>606</v>
      </c>
      <c r="P211" t="s">
        <v>606</v>
      </c>
      <c r="Q211">
        <v>1</v>
      </c>
      <c r="X211">
        <v>0.68</v>
      </c>
      <c r="Y211">
        <v>0</v>
      </c>
      <c r="Z211">
        <v>2088.77</v>
      </c>
      <c r="AA211">
        <v>578.04999999999995</v>
      </c>
      <c r="AB211">
        <v>0</v>
      </c>
      <c r="AC211">
        <v>0</v>
      </c>
      <c r="AD211">
        <v>1</v>
      </c>
      <c r="AE211">
        <v>0</v>
      </c>
      <c r="AF211" t="s">
        <v>3</v>
      </c>
      <c r="AG211">
        <v>0.68</v>
      </c>
      <c r="AH211">
        <v>2</v>
      </c>
      <c r="AI211">
        <v>85061236</v>
      </c>
      <c r="AJ211">
        <v>211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</row>
    <row r="212" spans="1:44" x14ac:dyDescent="0.2">
      <c r="A212">
        <f>ROW(Source!A136)</f>
        <v>136</v>
      </c>
      <c r="B212">
        <v>85061255</v>
      </c>
      <c r="C212">
        <v>85061233</v>
      </c>
      <c r="D212">
        <v>77431879</v>
      </c>
      <c r="E212">
        <v>1</v>
      </c>
      <c r="F212">
        <v>1</v>
      </c>
      <c r="G212">
        <v>1</v>
      </c>
      <c r="H212">
        <v>2</v>
      </c>
      <c r="I212" t="s">
        <v>634</v>
      </c>
      <c r="J212" t="s">
        <v>635</v>
      </c>
      <c r="K212" t="s">
        <v>636</v>
      </c>
      <c r="L212">
        <v>1368</v>
      </c>
      <c r="N212">
        <v>1011</v>
      </c>
      <c r="O212" t="s">
        <v>606</v>
      </c>
      <c r="P212" t="s">
        <v>606</v>
      </c>
      <c r="Q212">
        <v>1</v>
      </c>
      <c r="X212">
        <v>0.19</v>
      </c>
      <c r="Y212">
        <v>0</v>
      </c>
      <c r="Z212">
        <v>641.70000000000005</v>
      </c>
      <c r="AA212">
        <v>811.79</v>
      </c>
      <c r="AB212">
        <v>0</v>
      </c>
      <c r="AC212">
        <v>0</v>
      </c>
      <c r="AD212">
        <v>1</v>
      </c>
      <c r="AE212">
        <v>0</v>
      </c>
      <c r="AF212" t="s">
        <v>3</v>
      </c>
      <c r="AG212">
        <v>0.19</v>
      </c>
      <c r="AH212">
        <v>2</v>
      </c>
      <c r="AI212">
        <v>85061237</v>
      </c>
      <c r="AJ212">
        <v>212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</row>
    <row r="213" spans="1:44" x14ac:dyDescent="0.2">
      <c r="A213">
        <f>ROW(Source!A136)</f>
        <v>136</v>
      </c>
      <c r="B213">
        <v>85061256</v>
      </c>
      <c r="C213">
        <v>85061233</v>
      </c>
      <c r="D213">
        <v>77375900</v>
      </c>
      <c r="E213">
        <v>1</v>
      </c>
      <c r="F213">
        <v>1</v>
      </c>
      <c r="G213">
        <v>1</v>
      </c>
      <c r="H213">
        <v>3</v>
      </c>
      <c r="I213" t="s">
        <v>637</v>
      </c>
      <c r="J213" t="s">
        <v>657</v>
      </c>
      <c r="K213" t="s">
        <v>639</v>
      </c>
      <c r="L213">
        <v>1346</v>
      </c>
      <c r="N213">
        <v>1009</v>
      </c>
      <c r="O213" t="s">
        <v>86</v>
      </c>
      <c r="P213" t="s">
        <v>86</v>
      </c>
      <c r="Q213">
        <v>1</v>
      </c>
      <c r="X213">
        <v>0.1</v>
      </c>
      <c r="Y213">
        <v>238.29</v>
      </c>
      <c r="Z213">
        <v>0</v>
      </c>
      <c r="AA213">
        <v>0</v>
      </c>
      <c r="AB213">
        <v>0</v>
      </c>
      <c r="AC213">
        <v>0</v>
      </c>
      <c r="AD213">
        <v>1</v>
      </c>
      <c r="AE213">
        <v>0</v>
      </c>
      <c r="AF213" t="s">
        <v>3</v>
      </c>
      <c r="AG213">
        <v>0.1</v>
      </c>
      <c r="AH213">
        <v>2</v>
      </c>
      <c r="AI213">
        <v>85061238</v>
      </c>
      <c r="AJ213">
        <v>213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</row>
    <row r="214" spans="1:44" x14ac:dyDescent="0.2">
      <c r="A214">
        <f>ROW(Source!A136)</f>
        <v>136</v>
      </c>
      <c r="B214">
        <v>85061257</v>
      </c>
      <c r="C214">
        <v>85061233</v>
      </c>
      <c r="D214">
        <v>77375907</v>
      </c>
      <c r="E214">
        <v>1</v>
      </c>
      <c r="F214">
        <v>1</v>
      </c>
      <c r="G214">
        <v>1</v>
      </c>
      <c r="H214">
        <v>3</v>
      </c>
      <c r="I214" t="s">
        <v>640</v>
      </c>
      <c r="J214" t="s">
        <v>641</v>
      </c>
      <c r="K214" t="s">
        <v>642</v>
      </c>
      <c r="L214">
        <v>1346</v>
      </c>
      <c r="N214">
        <v>1009</v>
      </c>
      <c r="O214" t="s">
        <v>86</v>
      </c>
      <c r="P214" t="s">
        <v>86</v>
      </c>
      <c r="Q214">
        <v>1</v>
      </c>
      <c r="X214">
        <v>0.03</v>
      </c>
      <c r="Y214">
        <v>58.53</v>
      </c>
      <c r="Z214">
        <v>0</v>
      </c>
      <c r="AA214">
        <v>0</v>
      </c>
      <c r="AB214">
        <v>0</v>
      </c>
      <c r="AC214">
        <v>0</v>
      </c>
      <c r="AD214">
        <v>1</v>
      </c>
      <c r="AE214">
        <v>0</v>
      </c>
      <c r="AF214" t="s">
        <v>3</v>
      </c>
      <c r="AG214">
        <v>0.03</v>
      </c>
      <c r="AH214">
        <v>2</v>
      </c>
      <c r="AI214">
        <v>85061239</v>
      </c>
      <c r="AJ214">
        <v>214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</row>
    <row r="215" spans="1:44" x14ac:dyDescent="0.2">
      <c r="A215">
        <f>ROW(Source!A136)</f>
        <v>136</v>
      </c>
      <c r="B215">
        <v>85061258</v>
      </c>
      <c r="C215">
        <v>85061233</v>
      </c>
      <c r="D215">
        <v>77379558</v>
      </c>
      <c r="E215">
        <v>1</v>
      </c>
      <c r="F215">
        <v>1</v>
      </c>
      <c r="G215">
        <v>1</v>
      </c>
      <c r="H215">
        <v>3</v>
      </c>
      <c r="I215" t="s">
        <v>84</v>
      </c>
      <c r="J215" t="s">
        <v>87</v>
      </c>
      <c r="K215" t="s">
        <v>85</v>
      </c>
      <c r="L215">
        <v>1346</v>
      </c>
      <c r="N215">
        <v>1009</v>
      </c>
      <c r="O215" t="s">
        <v>86</v>
      </c>
      <c r="P215" t="s">
        <v>86</v>
      </c>
      <c r="Q215">
        <v>1</v>
      </c>
      <c r="X215">
        <v>0</v>
      </c>
      <c r="Y215">
        <v>174.93</v>
      </c>
      <c r="Z215">
        <v>0</v>
      </c>
      <c r="AA215">
        <v>0</v>
      </c>
      <c r="AB215">
        <v>0</v>
      </c>
      <c r="AC215">
        <v>1</v>
      </c>
      <c r="AD215">
        <v>0</v>
      </c>
      <c r="AE215">
        <v>0</v>
      </c>
      <c r="AF215" t="s">
        <v>3</v>
      </c>
      <c r="AG215">
        <v>0</v>
      </c>
      <c r="AH215">
        <v>2</v>
      </c>
      <c r="AI215">
        <v>85061240</v>
      </c>
      <c r="AJ215">
        <v>215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</row>
    <row r="216" spans="1:44" x14ac:dyDescent="0.2">
      <c r="A216">
        <f>ROW(Source!A136)</f>
        <v>136</v>
      </c>
      <c r="B216">
        <v>85061259</v>
      </c>
      <c r="C216">
        <v>85061233</v>
      </c>
      <c r="D216">
        <v>77380691</v>
      </c>
      <c r="E216">
        <v>1</v>
      </c>
      <c r="F216">
        <v>1</v>
      </c>
      <c r="G216">
        <v>1</v>
      </c>
      <c r="H216">
        <v>3</v>
      </c>
      <c r="I216" t="s">
        <v>643</v>
      </c>
      <c r="J216" t="s">
        <v>644</v>
      </c>
      <c r="K216" t="s">
        <v>645</v>
      </c>
      <c r="L216">
        <v>1346</v>
      </c>
      <c r="N216">
        <v>1009</v>
      </c>
      <c r="O216" t="s">
        <v>86</v>
      </c>
      <c r="P216" t="s">
        <v>86</v>
      </c>
      <c r="Q216">
        <v>1</v>
      </c>
      <c r="X216">
        <v>0.02</v>
      </c>
      <c r="Y216">
        <v>56.11</v>
      </c>
      <c r="Z216">
        <v>0</v>
      </c>
      <c r="AA216">
        <v>0</v>
      </c>
      <c r="AB216">
        <v>0</v>
      </c>
      <c r="AC216">
        <v>0</v>
      </c>
      <c r="AD216">
        <v>1</v>
      </c>
      <c r="AE216">
        <v>0</v>
      </c>
      <c r="AF216" t="s">
        <v>3</v>
      </c>
      <c r="AG216">
        <v>0.02</v>
      </c>
      <c r="AH216">
        <v>2</v>
      </c>
      <c r="AI216">
        <v>85061241</v>
      </c>
      <c r="AJ216">
        <v>216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</row>
    <row r="217" spans="1:44" x14ac:dyDescent="0.2">
      <c r="A217">
        <f>ROW(Source!A136)</f>
        <v>136</v>
      </c>
      <c r="B217">
        <v>85061260</v>
      </c>
      <c r="C217">
        <v>85061233</v>
      </c>
      <c r="D217">
        <v>77307877</v>
      </c>
      <c r="E217">
        <v>114</v>
      </c>
      <c r="F217">
        <v>1</v>
      </c>
      <c r="G217">
        <v>1</v>
      </c>
      <c r="H217">
        <v>3</v>
      </c>
      <c r="I217" t="s">
        <v>89</v>
      </c>
      <c r="J217" t="s">
        <v>3</v>
      </c>
      <c r="K217" t="s">
        <v>90</v>
      </c>
      <c r="L217">
        <v>1371</v>
      </c>
      <c r="N217">
        <v>1013</v>
      </c>
      <c r="O217" t="s">
        <v>43</v>
      </c>
      <c r="P217" t="s">
        <v>43</v>
      </c>
      <c r="Q217">
        <v>1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1</v>
      </c>
      <c r="AD217">
        <v>0</v>
      </c>
      <c r="AE217">
        <v>0</v>
      </c>
      <c r="AF217" t="s">
        <v>3</v>
      </c>
      <c r="AG217">
        <v>0</v>
      </c>
      <c r="AH217">
        <v>2</v>
      </c>
      <c r="AI217">
        <v>85061242</v>
      </c>
      <c r="AJ217">
        <v>217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</row>
    <row r="218" spans="1:44" x14ac:dyDescent="0.2">
      <c r="A218">
        <f>ROW(Source!A136)</f>
        <v>136</v>
      </c>
      <c r="B218">
        <v>85061261</v>
      </c>
      <c r="C218">
        <v>85061233</v>
      </c>
      <c r="D218">
        <v>77308556</v>
      </c>
      <c r="E218">
        <v>114</v>
      </c>
      <c r="F218">
        <v>1</v>
      </c>
      <c r="G218">
        <v>1</v>
      </c>
      <c r="H218">
        <v>3</v>
      </c>
      <c r="I218" t="s">
        <v>92</v>
      </c>
      <c r="J218" t="s">
        <v>3</v>
      </c>
      <c r="K218" t="s">
        <v>93</v>
      </c>
      <c r="L218">
        <v>1348</v>
      </c>
      <c r="N218">
        <v>1009</v>
      </c>
      <c r="O218" t="s">
        <v>94</v>
      </c>
      <c r="P218" t="s">
        <v>94</v>
      </c>
      <c r="Q218">
        <v>1000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1</v>
      </c>
      <c r="AD218">
        <v>0</v>
      </c>
      <c r="AE218">
        <v>0</v>
      </c>
      <c r="AF218" t="s">
        <v>3</v>
      </c>
      <c r="AG218">
        <v>0</v>
      </c>
      <c r="AH218">
        <v>2</v>
      </c>
      <c r="AI218">
        <v>85061243</v>
      </c>
      <c r="AJ218">
        <v>218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</row>
    <row r="219" spans="1:44" x14ac:dyDescent="0.2">
      <c r="A219">
        <f>ROW(Source!A136)</f>
        <v>136</v>
      </c>
      <c r="B219">
        <v>85061262</v>
      </c>
      <c r="C219">
        <v>85061233</v>
      </c>
      <c r="D219">
        <v>77308705</v>
      </c>
      <c r="E219">
        <v>114</v>
      </c>
      <c r="F219">
        <v>1</v>
      </c>
      <c r="G219">
        <v>1</v>
      </c>
      <c r="H219">
        <v>3</v>
      </c>
      <c r="I219" t="s">
        <v>96</v>
      </c>
      <c r="J219" t="s">
        <v>3</v>
      </c>
      <c r="K219" t="s">
        <v>97</v>
      </c>
      <c r="L219">
        <v>1346</v>
      </c>
      <c r="N219">
        <v>1009</v>
      </c>
      <c r="O219" t="s">
        <v>86</v>
      </c>
      <c r="P219" t="s">
        <v>86</v>
      </c>
      <c r="Q219">
        <v>1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1</v>
      </c>
      <c r="AD219">
        <v>0</v>
      </c>
      <c r="AE219">
        <v>0</v>
      </c>
      <c r="AF219" t="s">
        <v>3</v>
      </c>
      <c r="AG219">
        <v>0</v>
      </c>
      <c r="AH219">
        <v>2</v>
      </c>
      <c r="AI219">
        <v>85061244</v>
      </c>
      <c r="AJ219">
        <v>219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</row>
    <row r="220" spans="1:44" x14ac:dyDescent="0.2">
      <c r="A220">
        <f>ROW(Source!A136)</f>
        <v>136</v>
      </c>
      <c r="B220">
        <v>85061263</v>
      </c>
      <c r="C220">
        <v>85061233</v>
      </c>
      <c r="D220">
        <v>77309038</v>
      </c>
      <c r="E220">
        <v>114</v>
      </c>
      <c r="F220">
        <v>1</v>
      </c>
      <c r="G220">
        <v>1</v>
      </c>
      <c r="H220">
        <v>3</v>
      </c>
      <c r="I220" t="s">
        <v>99</v>
      </c>
      <c r="J220" t="s">
        <v>3</v>
      </c>
      <c r="K220" t="s">
        <v>100</v>
      </c>
      <c r="L220">
        <v>1348</v>
      </c>
      <c r="N220">
        <v>1009</v>
      </c>
      <c r="O220" t="s">
        <v>94</v>
      </c>
      <c r="P220" t="s">
        <v>94</v>
      </c>
      <c r="Q220">
        <v>1000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1</v>
      </c>
      <c r="AD220">
        <v>0</v>
      </c>
      <c r="AE220">
        <v>0</v>
      </c>
      <c r="AF220" t="s">
        <v>3</v>
      </c>
      <c r="AG220">
        <v>0</v>
      </c>
      <c r="AH220">
        <v>2</v>
      </c>
      <c r="AI220">
        <v>85061245</v>
      </c>
      <c r="AJ220">
        <v>220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</row>
    <row r="221" spans="1:44" x14ac:dyDescent="0.2">
      <c r="A221">
        <f>ROW(Source!A136)</f>
        <v>136</v>
      </c>
      <c r="B221">
        <v>85061264</v>
      </c>
      <c r="C221">
        <v>85061233</v>
      </c>
      <c r="D221">
        <v>77397232</v>
      </c>
      <c r="E221">
        <v>1</v>
      </c>
      <c r="F221">
        <v>1</v>
      </c>
      <c r="G221">
        <v>1</v>
      </c>
      <c r="H221">
        <v>3</v>
      </c>
      <c r="I221" t="s">
        <v>646</v>
      </c>
      <c r="J221" t="s">
        <v>658</v>
      </c>
      <c r="K221" t="s">
        <v>648</v>
      </c>
      <c r="L221">
        <v>1348</v>
      </c>
      <c r="N221">
        <v>1009</v>
      </c>
      <c r="O221" t="s">
        <v>94</v>
      </c>
      <c r="P221" t="s">
        <v>94</v>
      </c>
      <c r="Q221">
        <v>1000</v>
      </c>
      <c r="X221">
        <v>4.0000000000000002E-4</v>
      </c>
      <c r="Y221">
        <v>61265.39</v>
      </c>
      <c r="Z221">
        <v>0</v>
      </c>
      <c r="AA221">
        <v>0</v>
      </c>
      <c r="AB221">
        <v>0</v>
      </c>
      <c r="AC221">
        <v>0</v>
      </c>
      <c r="AD221">
        <v>1</v>
      </c>
      <c r="AE221">
        <v>0</v>
      </c>
      <c r="AF221" t="s">
        <v>3</v>
      </c>
      <c r="AG221">
        <v>4.0000000000000002E-4</v>
      </c>
      <c r="AH221">
        <v>2</v>
      </c>
      <c r="AI221">
        <v>85061246</v>
      </c>
      <c r="AJ221">
        <v>221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</row>
    <row r="222" spans="1:44" x14ac:dyDescent="0.2">
      <c r="A222">
        <f>ROW(Source!A136)</f>
        <v>136</v>
      </c>
      <c r="B222">
        <v>85061265</v>
      </c>
      <c r="C222">
        <v>85061233</v>
      </c>
      <c r="D222">
        <v>77397258</v>
      </c>
      <c r="E222">
        <v>1</v>
      </c>
      <c r="F222">
        <v>1</v>
      </c>
      <c r="G222">
        <v>1</v>
      </c>
      <c r="H222">
        <v>3</v>
      </c>
      <c r="I222" t="s">
        <v>649</v>
      </c>
      <c r="J222" t="s">
        <v>650</v>
      </c>
      <c r="K222" t="s">
        <v>651</v>
      </c>
      <c r="L222">
        <v>1348</v>
      </c>
      <c r="N222">
        <v>1009</v>
      </c>
      <c r="O222" t="s">
        <v>94</v>
      </c>
      <c r="P222" t="s">
        <v>94</v>
      </c>
      <c r="Q222">
        <v>1000</v>
      </c>
      <c r="X222">
        <v>1E-4</v>
      </c>
      <c r="Y222">
        <v>80020.98</v>
      </c>
      <c r="Z222">
        <v>0</v>
      </c>
      <c r="AA222">
        <v>0</v>
      </c>
      <c r="AB222">
        <v>0</v>
      </c>
      <c r="AC222">
        <v>0</v>
      </c>
      <c r="AD222">
        <v>1</v>
      </c>
      <c r="AE222">
        <v>0</v>
      </c>
      <c r="AF222" t="s">
        <v>3</v>
      </c>
      <c r="AG222">
        <v>1E-4</v>
      </c>
      <c r="AH222">
        <v>2</v>
      </c>
      <c r="AI222">
        <v>85061247</v>
      </c>
      <c r="AJ222">
        <v>222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</row>
    <row r="223" spans="1:44" x14ac:dyDescent="0.2">
      <c r="A223">
        <f>ROW(Source!A136)</f>
        <v>136</v>
      </c>
      <c r="B223">
        <v>85061266</v>
      </c>
      <c r="C223">
        <v>85061233</v>
      </c>
      <c r="D223">
        <v>77404679</v>
      </c>
      <c r="E223">
        <v>1</v>
      </c>
      <c r="F223">
        <v>1</v>
      </c>
      <c r="G223">
        <v>1</v>
      </c>
      <c r="H223">
        <v>3</v>
      </c>
      <c r="I223" t="s">
        <v>652</v>
      </c>
      <c r="J223" t="s">
        <v>653</v>
      </c>
      <c r="K223" t="s">
        <v>654</v>
      </c>
      <c r="L223">
        <v>1425</v>
      </c>
      <c r="N223">
        <v>1013</v>
      </c>
      <c r="O223" t="s">
        <v>191</v>
      </c>
      <c r="P223" t="s">
        <v>191</v>
      </c>
      <c r="Q223">
        <v>1</v>
      </c>
      <c r="X223">
        <v>0.06</v>
      </c>
      <c r="Y223">
        <v>1031.73</v>
      </c>
      <c r="Z223">
        <v>0</v>
      </c>
      <c r="AA223">
        <v>0</v>
      </c>
      <c r="AB223">
        <v>0</v>
      </c>
      <c r="AC223">
        <v>0</v>
      </c>
      <c r="AD223">
        <v>1</v>
      </c>
      <c r="AE223">
        <v>0</v>
      </c>
      <c r="AF223" t="s">
        <v>3</v>
      </c>
      <c r="AG223">
        <v>0.06</v>
      </c>
      <c r="AH223">
        <v>2</v>
      </c>
      <c r="AI223">
        <v>85061248</v>
      </c>
      <c r="AJ223">
        <v>223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</row>
    <row r="224" spans="1:44" x14ac:dyDescent="0.2">
      <c r="A224">
        <f>ROW(Source!A136)</f>
        <v>136</v>
      </c>
      <c r="B224">
        <v>85061267</v>
      </c>
      <c r="C224">
        <v>85061233</v>
      </c>
      <c r="D224">
        <v>77311321</v>
      </c>
      <c r="E224">
        <v>114</v>
      </c>
      <c r="F224">
        <v>1</v>
      </c>
      <c r="G224">
        <v>1</v>
      </c>
      <c r="H224">
        <v>3</v>
      </c>
      <c r="I224" t="s">
        <v>102</v>
      </c>
      <c r="J224" t="s">
        <v>3</v>
      </c>
      <c r="K224" t="s">
        <v>103</v>
      </c>
      <c r="L224">
        <v>1371</v>
      </c>
      <c r="N224">
        <v>1013</v>
      </c>
      <c r="O224" t="s">
        <v>43</v>
      </c>
      <c r="P224" t="s">
        <v>43</v>
      </c>
      <c r="Q224">
        <v>1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1</v>
      </c>
      <c r="AD224">
        <v>0</v>
      </c>
      <c r="AE224">
        <v>0</v>
      </c>
      <c r="AF224" t="s">
        <v>3</v>
      </c>
      <c r="AG224">
        <v>0</v>
      </c>
      <c r="AH224">
        <v>2</v>
      </c>
      <c r="AI224">
        <v>85061249</v>
      </c>
      <c r="AJ224">
        <v>224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</row>
    <row r="225" spans="1:44" x14ac:dyDescent="0.2">
      <c r="A225">
        <f>ROW(Source!A136)</f>
        <v>136</v>
      </c>
      <c r="B225">
        <v>85061268</v>
      </c>
      <c r="C225">
        <v>85061233</v>
      </c>
      <c r="D225">
        <v>77311366</v>
      </c>
      <c r="E225">
        <v>114</v>
      </c>
      <c r="F225">
        <v>1</v>
      </c>
      <c r="G225">
        <v>1</v>
      </c>
      <c r="H225">
        <v>3</v>
      </c>
      <c r="I225" t="s">
        <v>105</v>
      </c>
      <c r="J225" t="s">
        <v>3</v>
      </c>
      <c r="K225" t="s">
        <v>106</v>
      </c>
      <c r="L225">
        <v>1371</v>
      </c>
      <c r="N225">
        <v>1013</v>
      </c>
      <c r="O225" t="s">
        <v>43</v>
      </c>
      <c r="P225" t="s">
        <v>43</v>
      </c>
      <c r="Q225">
        <v>1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1</v>
      </c>
      <c r="AD225">
        <v>0</v>
      </c>
      <c r="AE225">
        <v>0</v>
      </c>
      <c r="AF225" t="s">
        <v>3</v>
      </c>
      <c r="AG225">
        <v>0</v>
      </c>
      <c r="AH225">
        <v>2</v>
      </c>
      <c r="AI225">
        <v>85061250</v>
      </c>
      <c r="AJ225">
        <v>225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</row>
    <row r="226" spans="1:44" x14ac:dyDescent="0.2">
      <c r="A226">
        <f>ROW(Source!A136)</f>
        <v>136</v>
      </c>
      <c r="B226">
        <v>85061269</v>
      </c>
      <c r="C226">
        <v>85061233</v>
      </c>
      <c r="D226">
        <v>77311370</v>
      </c>
      <c r="E226">
        <v>114</v>
      </c>
      <c r="F226">
        <v>1</v>
      </c>
      <c r="G226">
        <v>1</v>
      </c>
      <c r="H226">
        <v>3</v>
      </c>
      <c r="I226" t="s">
        <v>108</v>
      </c>
      <c r="J226" t="s">
        <v>3</v>
      </c>
      <c r="K226" t="s">
        <v>109</v>
      </c>
      <c r="L226">
        <v>1371</v>
      </c>
      <c r="N226">
        <v>1013</v>
      </c>
      <c r="O226" t="s">
        <v>43</v>
      </c>
      <c r="P226" t="s">
        <v>43</v>
      </c>
      <c r="Q226">
        <v>1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1</v>
      </c>
      <c r="AD226">
        <v>0</v>
      </c>
      <c r="AE226">
        <v>0</v>
      </c>
      <c r="AF226" t="s">
        <v>3</v>
      </c>
      <c r="AG226">
        <v>0</v>
      </c>
      <c r="AH226">
        <v>2</v>
      </c>
      <c r="AI226">
        <v>85061251</v>
      </c>
      <c r="AJ226">
        <v>226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</row>
    <row r="227" spans="1:44" x14ac:dyDescent="0.2">
      <c r="A227">
        <f>ROW(Source!A137)</f>
        <v>137</v>
      </c>
      <c r="B227">
        <v>85061252</v>
      </c>
      <c r="C227">
        <v>85061233</v>
      </c>
      <c r="D227">
        <v>77306356</v>
      </c>
      <c r="E227">
        <v>114</v>
      </c>
      <c r="F227">
        <v>1</v>
      </c>
      <c r="G227">
        <v>1</v>
      </c>
      <c r="H227">
        <v>1</v>
      </c>
      <c r="I227" t="s">
        <v>591</v>
      </c>
      <c r="J227" t="s">
        <v>3</v>
      </c>
      <c r="K227" t="s">
        <v>592</v>
      </c>
      <c r="L227">
        <v>1191</v>
      </c>
      <c r="N227">
        <v>1013</v>
      </c>
      <c r="O227" t="s">
        <v>593</v>
      </c>
      <c r="P227" t="s">
        <v>593</v>
      </c>
      <c r="Q227">
        <v>1</v>
      </c>
      <c r="X227">
        <v>3.06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1</v>
      </c>
      <c r="AE227">
        <v>1</v>
      </c>
      <c r="AF227" t="s">
        <v>3</v>
      </c>
      <c r="AG227">
        <v>3.06</v>
      </c>
      <c r="AH227">
        <v>2</v>
      </c>
      <c r="AI227">
        <v>85061234</v>
      </c>
      <c r="AJ227">
        <v>227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</row>
    <row r="228" spans="1:44" x14ac:dyDescent="0.2">
      <c r="A228">
        <f>ROW(Source!A137)</f>
        <v>137</v>
      </c>
      <c r="B228">
        <v>85061253</v>
      </c>
      <c r="C228">
        <v>85061233</v>
      </c>
      <c r="D228">
        <v>77306545</v>
      </c>
      <c r="E228">
        <v>114</v>
      </c>
      <c r="F228">
        <v>1</v>
      </c>
      <c r="G228">
        <v>1</v>
      </c>
      <c r="H228">
        <v>1</v>
      </c>
      <c r="I228" t="s">
        <v>601</v>
      </c>
      <c r="J228" t="s">
        <v>3</v>
      </c>
      <c r="K228" t="s">
        <v>602</v>
      </c>
      <c r="L228">
        <v>1191</v>
      </c>
      <c r="N228">
        <v>1013</v>
      </c>
      <c r="O228" t="s">
        <v>593</v>
      </c>
      <c r="P228" t="s">
        <v>593</v>
      </c>
      <c r="Q228">
        <v>1</v>
      </c>
      <c r="X228">
        <v>0.87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1</v>
      </c>
      <c r="AE228">
        <v>2</v>
      </c>
      <c r="AF228" t="s">
        <v>3</v>
      </c>
      <c r="AG228">
        <v>0.87</v>
      </c>
      <c r="AH228">
        <v>2</v>
      </c>
      <c r="AI228">
        <v>85061235</v>
      </c>
      <c r="AJ228">
        <v>228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</row>
    <row r="229" spans="1:44" x14ac:dyDescent="0.2">
      <c r="A229">
        <f>ROW(Source!A137)</f>
        <v>137</v>
      </c>
      <c r="B229">
        <v>85061254</v>
      </c>
      <c r="C229">
        <v>85061233</v>
      </c>
      <c r="D229">
        <v>77430875</v>
      </c>
      <c r="E229">
        <v>1</v>
      </c>
      <c r="F229">
        <v>1</v>
      </c>
      <c r="G229">
        <v>1</v>
      </c>
      <c r="H229">
        <v>2</v>
      </c>
      <c r="I229" t="s">
        <v>631</v>
      </c>
      <c r="J229" t="s">
        <v>632</v>
      </c>
      <c r="K229" t="s">
        <v>633</v>
      </c>
      <c r="L229">
        <v>1368</v>
      </c>
      <c r="N229">
        <v>1011</v>
      </c>
      <c r="O229" t="s">
        <v>606</v>
      </c>
      <c r="P229" t="s">
        <v>606</v>
      </c>
      <c r="Q229">
        <v>1</v>
      </c>
      <c r="X229">
        <v>0.68</v>
      </c>
      <c r="Y229">
        <v>0</v>
      </c>
      <c r="Z229">
        <v>2088.77</v>
      </c>
      <c r="AA229">
        <v>578.04999999999995</v>
      </c>
      <c r="AB229">
        <v>0</v>
      </c>
      <c r="AC229">
        <v>0</v>
      </c>
      <c r="AD229">
        <v>1</v>
      </c>
      <c r="AE229">
        <v>0</v>
      </c>
      <c r="AF229" t="s">
        <v>3</v>
      </c>
      <c r="AG229">
        <v>0.68</v>
      </c>
      <c r="AH229">
        <v>2</v>
      </c>
      <c r="AI229">
        <v>85061236</v>
      </c>
      <c r="AJ229">
        <v>229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</row>
    <row r="230" spans="1:44" x14ac:dyDescent="0.2">
      <c r="A230">
        <f>ROW(Source!A137)</f>
        <v>137</v>
      </c>
      <c r="B230">
        <v>85061255</v>
      </c>
      <c r="C230">
        <v>85061233</v>
      </c>
      <c r="D230">
        <v>77431879</v>
      </c>
      <c r="E230">
        <v>1</v>
      </c>
      <c r="F230">
        <v>1</v>
      </c>
      <c r="G230">
        <v>1</v>
      </c>
      <c r="H230">
        <v>2</v>
      </c>
      <c r="I230" t="s">
        <v>634</v>
      </c>
      <c r="J230" t="s">
        <v>635</v>
      </c>
      <c r="K230" t="s">
        <v>636</v>
      </c>
      <c r="L230">
        <v>1368</v>
      </c>
      <c r="N230">
        <v>1011</v>
      </c>
      <c r="O230" t="s">
        <v>606</v>
      </c>
      <c r="P230" t="s">
        <v>606</v>
      </c>
      <c r="Q230">
        <v>1</v>
      </c>
      <c r="X230">
        <v>0.19</v>
      </c>
      <c r="Y230">
        <v>0</v>
      </c>
      <c r="Z230">
        <v>641.70000000000005</v>
      </c>
      <c r="AA230">
        <v>811.79</v>
      </c>
      <c r="AB230">
        <v>0</v>
      </c>
      <c r="AC230">
        <v>0</v>
      </c>
      <c r="AD230">
        <v>1</v>
      </c>
      <c r="AE230">
        <v>0</v>
      </c>
      <c r="AF230" t="s">
        <v>3</v>
      </c>
      <c r="AG230">
        <v>0.19</v>
      </c>
      <c r="AH230">
        <v>2</v>
      </c>
      <c r="AI230">
        <v>85061237</v>
      </c>
      <c r="AJ230">
        <v>230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</row>
    <row r="231" spans="1:44" x14ac:dyDescent="0.2">
      <c r="A231">
        <f>ROW(Source!A137)</f>
        <v>137</v>
      </c>
      <c r="B231">
        <v>85061256</v>
      </c>
      <c r="C231">
        <v>85061233</v>
      </c>
      <c r="D231">
        <v>77375900</v>
      </c>
      <c r="E231">
        <v>1</v>
      </c>
      <c r="F231">
        <v>1</v>
      </c>
      <c r="G231">
        <v>1</v>
      </c>
      <c r="H231">
        <v>3</v>
      </c>
      <c r="I231" t="s">
        <v>637</v>
      </c>
      <c r="J231" t="s">
        <v>657</v>
      </c>
      <c r="K231" t="s">
        <v>639</v>
      </c>
      <c r="L231">
        <v>1346</v>
      </c>
      <c r="N231">
        <v>1009</v>
      </c>
      <c r="O231" t="s">
        <v>86</v>
      </c>
      <c r="P231" t="s">
        <v>86</v>
      </c>
      <c r="Q231">
        <v>1</v>
      </c>
      <c r="X231">
        <v>0.1</v>
      </c>
      <c r="Y231">
        <v>238.29</v>
      </c>
      <c r="Z231">
        <v>0</v>
      </c>
      <c r="AA231">
        <v>0</v>
      </c>
      <c r="AB231">
        <v>0</v>
      </c>
      <c r="AC231">
        <v>0</v>
      </c>
      <c r="AD231">
        <v>1</v>
      </c>
      <c r="AE231">
        <v>0</v>
      </c>
      <c r="AF231" t="s">
        <v>3</v>
      </c>
      <c r="AG231">
        <v>0.1</v>
      </c>
      <c r="AH231">
        <v>2</v>
      </c>
      <c r="AI231">
        <v>85061238</v>
      </c>
      <c r="AJ231">
        <v>231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</row>
    <row r="232" spans="1:44" x14ac:dyDescent="0.2">
      <c r="A232">
        <f>ROW(Source!A137)</f>
        <v>137</v>
      </c>
      <c r="B232">
        <v>85061257</v>
      </c>
      <c r="C232">
        <v>85061233</v>
      </c>
      <c r="D232">
        <v>77375907</v>
      </c>
      <c r="E232">
        <v>1</v>
      </c>
      <c r="F232">
        <v>1</v>
      </c>
      <c r="G232">
        <v>1</v>
      </c>
      <c r="H232">
        <v>3</v>
      </c>
      <c r="I232" t="s">
        <v>640</v>
      </c>
      <c r="J232" t="s">
        <v>641</v>
      </c>
      <c r="K232" t="s">
        <v>642</v>
      </c>
      <c r="L232">
        <v>1346</v>
      </c>
      <c r="N232">
        <v>1009</v>
      </c>
      <c r="O232" t="s">
        <v>86</v>
      </c>
      <c r="P232" t="s">
        <v>86</v>
      </c>
      <c r="Q232">
        <v>1</v>
      </c>
      <c r="X232">
        <v>0.03</v>
      </c>
      <c r="Y232">
        <v>58.53</v>
      </c>
      <c r="Z232">
        <v>0</v>
      </c>
      <c r="AA232">
        <v>0</v>
      </c>
      <c r="AB232">
        <v>0</v>
      </c>
      <c r="AC232">
        <v>0</v>
      </c>
      <c r="AD232">
        <v>1</v>
      </c>
      <c r="AE232">
        <v>0</v>
      </c>
      <c r="AF232" t="s">
        <v>3</v>
      </c>
      <c r="AG232">
        <v>0.03</v>
      </c>
      <c r="AH232">
        <v>2</v>
      </c>
      <c r="AI232">
        <v>85061239</v>
      </c>
      <c r="AJ232">
        <v>232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</row>
    <row r="233" spans="1:44" x14ac:dyDescent="0.2">
      <c r="A233">
        <f>ROW(Source!A137)</f>
        <v>137</v>
      </c>
      <c r="B233">
        <v>85061258</v>
      </c>
      <c r="C233">
        <v>85061233</v>
      </c>
      <c r="D233">
        <v>77379558</v>
      </c>
      <c r="E233">
        <v>1</v>
      </c>
      <c r="F233">
        <v>1</v>
      </c>
      <c r="G233">
        <v>1</v>
      </c>
      <c r="H233">
        <v>3</v>
      </c>
      <c r="I233" t="s">
        <v>84</v>
      </c>
      <c r="J233" t="s">
        <v>87</v>
      </c>
      <c r="K233" t="s">
        <v>85</v>
      </c>
      <c r="L233">
        <v>1346</v>
      </c>
      <c r="N233">
        <v>1009</v>
      </c>
      <c r="O233" t="s">
        <v>86</v>
      </c>
      <c r="P233" t="s">
        <v>86</v>
      </c>
      <c r="Q233">
        <v>1</v>
      </c>
      <c r="X233">
        <v>0</v>
      </c>
      <c r="Y233">
        <v>174.93</v>
      </c>
      <c r="Z233">
        <v>0</v>
      </c>
      <c r="AA233">
        <v>0</v>
      </c>
      <c r="AB233">
        <v>0</v>
      </c>
      <c r="AC233">
        <v>1</v>
      </c>
      <c r="AD233">
        <v>0</v>
      </c>
      <c r="AE233">
        <v>0</v>
      </c>
      <c r="AF233" t="s">
        <v>3</v>
      </c>
      <c r="AG233">
        <v>0</v>
      </c>
      <c r="AH233">
        <v>2</v>
      </c>
      <c r="AI233">
        <v>85061240</v>
      </c>
      <c r="AJ233">
        <v>233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</row>
    <row r="234" spans="1:44" x14ac:dyDescent="0.2">
      <c r="A234">
        <f>ROW(Source!A137)</f>
        <v>137</v>
      </c>
      <c r="B234">
        <v>85061259</v>
      </c>
      <c r="C234">
        <v>85061233</v>
      </c>
      <c r="D234">
        <v>77380691</v>
      </c>
      <c r="E234">
        <v>1</v>
      </c>
      <c r="F234">
        <v>1</v>
      </c>
      <c r="G234">
        <v>1</v>
      </c>
      <c r="H234">
        <v>3</v>
      </c>
      <c r="I234" t="s">
        <v>643</v>
      </c>
      <c r="J234" t="s">
        <v>644</v>
      </c>
      <c r="K234" t="s">
        <v>645</v>
      </c>
      <c r="L234">
        <v>1346</v>
      </c>
      <c r="N234">
        <v>1009</v>
      </c>
      <c r="O234" t="s">
        <v>86</v>
      </c>
      <c r="P234" t="s">
        <v>86</v>
      </c>
      <c r="Q234">
        <v>1</v>
      </c>
      <c r="X234">
        <v>0.02</v>
      </c>
      <c r="Y234">
        <v>56.11</v>
      </c>
      <c r="Z234">
        <v>0</v>
      </c>
      <c r="AA234">
        <v>0</v>
      </c>
      <c r="AB234">
        <v>0</v>
      </c>
      <c r="AC234">
        <v>0</v>
      </c>
      <c r="AD234">
        <v>1</v>
      </c>
      <c r="AE234">
        <v>0</v>
      </c>
      <c r="AF234" t="s">
        <v>3</v>
      </c>
      <c r="AG234">
        <v>0.02</v>
      </c>
      <c r="AH234">
        <v>2</v>
      </c>
      <c r="AI234">
        <v>85061241</v>
      </c>
      <c r="AJ234">
        <v>234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</row>
    <row r="235" spans="1:44" x14ac:dyDescent="0.2">
      <c r="A235">
        <f>ROW(Source!A137)</f>
        <v>137</v>
      </c>
      <c r="B235">
        <v>85061260</v>
      </c>
      <c r="C235">
        <v>85061233</v>
      </c>
      <c r="D235">
        <v>77307877</v>
      </c>
      <c r="E235">
        <v>114</v>
      </c>
      <c r="F235">
        <v>1</v>
      </c>
      <c r="G235">
        <v>1</v>
      </c>
      <c r="H235">
        <v>3</v>
      </c>
      <c r="I235" t="s">
        <v>89</v>
      </c>
      <c r="J235" t="s">
        <v>3</v>
      </c>
      <c r="K235" t="s">
        <v>90</v>
      </c>
      <c r="L235">
        <v>1371</v>
      </c>
      <c r="N235">
        <v>1013</v>
      </c>
      <c r="O235" t="s">
        <v>43</v>
      </c>
      <c r="P235" t="s">
        <v>43</v>
      </c>
      <c r="Q235">
        <v>1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1</v>
      </c>
      <c r="AD235">
        <v>0</v>
      </c>
      <c r="AE235">
        <v>0</v>
      </c>
      <c r="AF235" t="s">
        <v>3</v>
      </c>
      <c r="AG235">
        <v>0</v>
      </c>
      <c r="AH235">
        <v>2</v>
      </c>
      <c r="AI235">
        <v>85061242</v>
      </c>
      <c r="AJ235">
        <v>235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</row>
    <row r="236" spans="1:44" x14ac:dyDescent="0.2">
      <c r="A236">
        <f>ROW(Source!A137)</f>
        <v>137</v>
      </c>
      <c r="B236">
        <v>85061261</v>
      </c>
      <c r="C236">
        <v>85061233</v>
      </c>
      <c r="D236">
        <v>77308556</v>
      </c>
      <c r="E236">
        <v>114</v>
      </c>
      <c r="F236">
        <v>1</v>
      </c>
      <c r="G236">
        <v>1</v>
      </c>
      <c r="H236">
        <v>3</v>
      </c>
      <c r="I236" t="s">
        <v>92</v>
      </c>
      <c r="J236" t="s">
        <v>3</v>
      </c>
      <c r="K236" t="s">
        <v>93</v>
      </c>
      <c r="L236">
        <v>1348</v>
      </c>
      <c r="N236">
        <v>1009</v>
      </c>
      <c r="O236" t="s">
        <v>94</v>
      </c>
      <c r="P236" t="s">
        <v>94</v>
      </c>
      <c r="Q236">
        <v>1000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1</v>
      </c>
      <c r="AD236">
        <v>0</v>
      </c>
      <c r="AE236">
        <v>0</v>
      </c>
      <c r="AF236" t="s">
        <v>3</v>
      </c>
      <c r="AG236">
        <v>0</v>
      </c>
      <c r="AH236">
        <v>2</v>
      </c>
      <c r="AI236">
        <v>85061243</v>
      </c>
      <c r="AJ236">
        <v>236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</row>
    <row r="237" spans="1:44" x14ac:dyDescent="0.2">
      <c r="A237">
        <f>ROW(Source!A137)</f>
        <v>137</v>
      </c>
      <c r="B237">
        <v>85061262</v>
      </c>
      <c r="C237">
        <v>85061233</v>
      </c>
      <c r="D237">
        <v>77308705</v>
      </c>
      <c r="E237">
        <v>114</v>
      </c>
      <c r="F237">
        <v>1</v>
      </c>
      <c r="G237">
        <v>1</v>
      </c>
      <c r="H237">
        <v>3</v>
      </c>
      <c r="I237" t="s">
        <v>96</v>
      </c>
      <c r="J237" t="s">
        <v>3</v>
      </c>
      <c r="K237" t="s">
        <v>97</v>
      </c>
      <c r="L237">
        <v>1346</v>
      </c>
      <c r="N237">
        <v>1009</v>
      </c>
      <c r="O237" t="s">
        <v>86</v>
      </c>
      <c r="P237" t="s">
        <v>86</v>
      </c>
      <c r="Q237">
        <v>1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1</v>
      </c>
      <c r="AD237">
        <v>0</v>
      </c>
      <c r="AE237">
        <v>0</v>
      </c>
      <c r="AF237" t="s">
        <v>3</v>
      </c>
      <c r="AG237">
        <v>0</v>
      </c>
      <c r="AH237">
        <v>2</v>
      </c>
      <c r="AI237">
        <v>85061244</v>
      </c>
      <c r="AJ237">
        <v>237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</row>
    <row r="238" spans="1:44" x14ac:dyDescent="0.2">
      <c r="A238">
        <f>ROW(Source!A137)</f>
        <v>137</v>
      </c>
      <c r="B238">
        <v>85061263</v>
      </c>
      <c r="C238">
        <v>85061233</v>
      </c>
      <c r="D238">
        <v>77309038</v>
      </c>
      <c r="E238">
        <v>114</v>
      </c>
      <c r="F238">
        <v>1</v>
      </c>
      <c r="G238">
        <v>1</v>
      </c>
      <c r="H238">
        <v>3</v>
      </c>
      <c r="I238" t="s">
        <v>99</v>
      </c>
      <c r="J238" t="s">
        <v>3</v>
      </c>
      <c r="K238" t="s">
        <v>100</v>
      </c>
      <c r="L238">
        <v>1348</v>
      </c>
      <c r="N238">
        <v>1009</v>
      </c>
      <c r="O238" t="s">
        <v>94</v>
      </c>
      <c r="P238" t="s">
        <v>94</v>
      </c>
      <c r="Q238">
        <v>1000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1</v>
      </c>
      <c r="AD238">
        <v>0</v>
      </c>
      <c r="AE238">
        <v>0</v>
      </c>
      <c r="AF238" t="s">
        <v>3</v>
      </c>
      <c r="AG238">
        <v>0</v>
      </c>
      <c r="AH238">
        <v>2</v>
      </c>
      <c r="AI238">
        <v>85061245</v>
      </c>
      <c r="AJ238">
        <v>238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</row>
    <row r="239" spans="1:44" x14ac:dyDescent="0.2">
      <c r="A239">
        <f>ROW(Source!A137)</f>
        <v>137</v>
      </c>
      <c r="B239">
        <v>85061264</v>
      </c>
      <c r="C239">
        <v>85061233</v>
      </c>
      <c r="D239">
        <v>77397232</v>
      </c>
      <c r="E239">
        <v>1</v>
      </c>
      <c r="F239">
        <v>1</v>
      </c>
      <c r="G239">
        <v>1</v>
      </c>
      <c r="H239">
        <v>3</v>
      </c>
      <c r="I239" t="s">
        <v>646</v>
      </c>
      <c r="J239" t="s">
        <v>658</v>
      </c>
      <c r="K239" t="s">
        <v>648</v>
      </c>
      <c r="L239">
        <v>1348</v>
      </c>
      <c r="N239">
        <v>1009</v>
      </c>
      <c r="O239" t="s">
        <v>94</v>
      </c>
      <c r="P239" t="s">
        <v>94</v>
      </c>
      <c r="Q239">
        <v>1000</v>
      </c>
      <c r="X239">
        <v>4.0000000000000002E-4</v>
      </c>
      <c r="Y239">
        <v>61265.39</v>
      </c>
      <c r="Z239">
        <v>0</v>
      </c>
      <c r="AA239">
        <v>0</v>
      </c>
      <c r="AB239">
        <v>0</v>
      </c>
      <c r="AC239">
        <v>0</v>
      </c>
      <c r="AD239">
        <v>1</v>
      </c>
      <c r="AE239">
        <v>0</v>
      </c>
      <c r="AF239" t="s">
        <v>3</v>
      </c>
      <c r="AG239">
        <v>4.0000000000000002E-4</v>
      </c>
      <c r="AH239">
        <v>2</v>
      </c>
      <c r="AI239">
        <v>85061246</v>
      </c>
      <c r="AJ239">
        <v>239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</row>
    <row r="240" spans="1:44" x14ac:dyDescent="0.2">
      <c r="A240">
        <f>ROW(Source!A137)</f>
        <v>137</v>
      </c>
      <c r="B240">
        <v>85061265</v>
      </c>
      <c r="C240">
        <v>85061233</v>
      </c>
      <c r="D240">
        <v>77397258</v>
      </c>
      <c r="E240">
        <v>1</v>
      </c>
      <c r="F240">
        <v>1</v>
      </c>
      <c r="G240">
        <v>1</v>
      </c>
      <c r="H240">
        <v>3</v>
      </c>
      <c r="I240" t="s">
        <v>649</v>
      </c>
      <c r="J240" t="s">
        <v>650</v>
      </c>
      <c r="K240" t="s">
        <v>651</v>
      </c>
      <c r="L240">
        <v>1348</v>
      </c>
      <c r="N240">
        <v>1009</v>
      </c>
      <c r="O240" t="s">
        <v>94</v>
      </c>
      <c r="P240" t="s">
        <v>94</v>
      </c>
      <c r="Q240">
        <v>1000</v>
      </c>
      <c r="X240">
        <v>1E-4</v>
      </c>
      <c r="Y240">
        <v>80020.98</v>
      </c>
      <c r="Z240">
        <v>0</v>
      </c>
      <c r="AA240">
        <v>0</v>
      </c>
      <c r="AB240">
        <v>0</v>
      </c>
      <c r="AC240">
        <v>0</v>
      </c>
      <c r="AD240">
        <v>1</v>
      </c>
      <c r="AE240">
        <v>0</v>
      </c>
      <c r="AF240" t="s">
        <v>3</v>
      </c>
      <c r="AG240">
        <v>1E-4</v>
      </c>
      <c r="AH240">
        <v>2</v>
      </c>
      <c r="AI240">
        <v>85061247</v>
      </c>
      <c r="AJ240">
        <v>240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</row>
    <row r="241" spans="1:44" x14ac:dyDescent="0.2">
      <c r="A241">
        <f>ROW(Source!A137)</f>
        <v>137</v>
      </c>
      <c r="B241">
        <v>85061266</v>
      </c>
      <c r="C241">
        <v>85061233</v>
      </c>
      <c r="D241">
        <v>77404679</v>
      </c>
      <c r="E241">
        <v>1</v>
      </c>
      <c r="F241">
        <v>1</v>
      </c>
      <c r="G241">
        <v>1</v>
      </c>
      <c r="H241">
        <v>3</v>
      </c>
      <c r="I241" t="s">
        <v>652</v>
      </c>
      <c r="J241" t="s">
        <v>653</v>
      </c>
      <c r="K241" t="s">
        <v>654</v>
      </c>
      <c r="L241">
        <v>1425</v>
      </c>
      <c r="N241">
        <v>1013</v>
      </c>
      <c r="O241" t="s">
        <v>191</v>
      </c>
      <c r="P241" t="s">
        <v>191</v>
      </c>
      <c r="Q241">
        <v>1</v>
      </c>
      <c r="X241">
        <v>0.06</v>
      </c>
      <c r="Y241">
        <v>1031.73</v>
      </c>
      <c r="Z241">
        <v>0</v>
      </c>
      <c r="AA241">
        <v>0</v>
      </c>
      <c r="AB241">
        <v>0</v>
      </c>
      <c r="AC241">
        <v>0</v>
      </c>
      <c r="AD241">
        <v>1</v>
      </c>
      <c r="AE241">
        <v>0</v>
      </c>
      <c r="AF241" t="s">
        <v>3</v>
      </c>
      <c r="AG241">
        <v>0.06</v>
      </c>
      <c r="AH241">
        <v>2</v>
      </c>
      <c r="AI241">
        <v>85061248</v>
      </c>
      <c r="AJ241">
        <v>241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</row>
    <row r="242" spans="1:44" x14ac:dyDescent="0.2">
      <c r="A242">
        <f>ROW(Source!A137)</f>
        <v>137</v>
      </c>
      <c r="B242">
        <v>85061267</v>
      </c>
      <c r="C242">
        <v>85061233</v>
      </c>
      <c r="D242">
        <v>77311321</v>
      </c>
      <c r="E242">
        <v>114</v>
      </c>
      <c r="F242">
        <v>1</v>
      </c>
      <c r="G242">
        <v>1</v>
      </c>
      <c r="H242">
        <v>3</v>
      </c>
      <c r="I242" t="s">
        <v>102</v>
      </c>
      <c r="J242" t="s">
        <v>3</v>
      </c>
      <c r="K242" t="s">
        <v>103</v>
      </c>
      <c r="L242">
        <v>1371</v>
      </c>
      <c r="N242">
        <v>1013</v>
      </c>
      <c r="O242" t="s">
        <v>43</v>
      </c>
      <c r="P242" t="s">
        <v>43</v>
      </c>
      <c r="Q242">
        <v>1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1</v>
      </c>
      <c r="AD242">
        <v>0</v>
      </c>
      <c r="AE242">
        <v>0</v>
      </c>
      <c r="AF242" t="s">
        <v>3</v>
      </c>
      <c r="AG242">
        <v>0</v>
      </c>
      <c r="AH242">
        <v>2</v>
      </c>
      <c r="AI242">
        <v>85061249</v>
      </c>
      <c r="AJ242">
        <v>242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</row>
    <row r="243" spans="1:44" x14ac:dyDescent="0.2">
      <c r="A243">
        <f>ROW(Source!A137)</f>
        <v>137</v>
      </c>
      <c r="B243">
        <v>85061268</v>
      </c>
      <c r="C243">
        <v>85061233</v>
      </c>
      <c r="D243">
        <v>77311366</v>
      </c>
      <c r="E243">
        <v>114</v>
      </c>
      <c r="F243">
        <v>1</v>
      </c>
      <c r="G243">
        <v>1</v>
      </c>
      <c r="H243">
        <v>3</v>
      </c>
      <c r="I243" t="s">
        <v>105</v>
      </c>
      <c r="J243" t="s">
        <v>3</v>
      </c>
      <c r="K243" t="s">
        <v>106</v>
      </c>
      <c r="L243">
        <v>1371</v>
      </c>
      <c r="N243">
        <v>1013</v>
      </c>
      <c r="O243" t="s">
        <v>43</v>
      </c>
      <c r="P243" t="s">
        <v>43</v>
      </c>
      <c r="Q243">
        <v>1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1</v>
      </c>
      <c r="AD243">
        <v>0</v>
      </c>
      <c r="AE243">
        <v>0</v>
      </c>
      <c r="AF243" t="s">
        <v>3</v>
      </c>
      <c r="AG243">
        <v>0</v>
      </c>
      <c r="AH243">
        <v>2</v>
      </c>
      <c r="AI243">
        <v>85061250</v>
      </c>
      <c r="AJ243">
        <v>243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</row>
    <row r="244" spans="1:44" x14ac:dyDescent="0.2">
      <c r="A244">
        <f>ROW(Source!A137)</f>
        <v>137</v>
      </c>
      <c r="B244">
        <v>85061269</v>
      </c>
      <c r="C244">
        <v>85061233</v>
      </c>
      <c r="D244">
        <v>77311370</v>
      </c>
      <c r="E244">
        <v>114</v>
      </c>
      <c r="F244">
        <v>1</v>
      </c>
      <c r="G244">
        <v>1</v>
      </c>
      <c r="H244">
        <v>3</v>
      </c>
      <c r="I244" t="s">
        <v>108</v>
      </c>
      <c r="J244" t="s">
        <v>3</v>
      </c>
      <c r="K244" t="s">
        <v>109</v>
      </c>
      <c r="L244">
        <v>1371</v>
      </c>
      <c r="N244">
        <v>1013</v>
      </c>
      <c r="O244" t="s">
        <v>43</v>
      </c>
      <c r="P244" t="s">
        <v>43</v>
      </c>
      <c r="Q244">
        <v>1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1</v>
      </c>
      <c r="AD244">
        <v>0</v>
      </c>
      <c r="AE244">
        <v>0</v>
      </c>
      <c r="AF244" t="s">
        <v>3</v>
      </c>
      <c r="AG244">
        <v>0</v>
      </c>
      <c r="AH244">
        <v>2</v>
      </c>
      <c r="AI244">
        <v>85061251</v>
      </c>
      <c r="AJ244">
        <v>244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</row>
    <row r="245" spans="1:44" x14ac:dyDescent="0.2">
      <c r="A245">
        <f>ROW(Source!A155)</f>
        <v>155</v>
      </c>
      <c r="B245">
        <v>85061284</v>
      </c>
      <c r="C245">
        <v>85061279</v>
      </c>
      <c r="D245">
        <v>77306306</v>
      </c>
      <c r="E245">
        <v>114</v>
      </c>
      <c r="F245">
        <v>1</v>
      </c>
      <c r="G245">
        <v>1</v>
      </c>
      <c r="H245">
        <v>1</v>
      </c>
      <c r="I245" t="s">
        <v>659</v>
      </c>
      <c r="J245" t="s">
        <v>3</v>
      </c>
      <c r="K245" t="s">
        <v>660</v>
      </c>
      <c r="L245">
        <v>1191</v>
      </c>
      <c r="N245">
        <v>1013</v>
      </c>
      <c r="O245" t="s">
        <v>593</v>
      </c>
      <c r="P245" t="s">
        <v>593</v>
      </c>
      <c r="Q245">
        <v>1</v>
      </c>
      <c r="X245">
        <v>4.84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1</v>
      </c>
      <c r="AE245">
        <v>1</v>
      </c>
      <c r="AF245" t="s">
        <v>3</v>
      </c>
      <c r="AG245">
        <v>4.84</v>
      </c>
      <c r="AH245">
        <v>2</v>
      </c>
      <c r="AI245">
        <v>85061280</v>
      </c>
      <c r="AJ245">
        <v>245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</row>
    <row r="246" spans="1:44" x14ac:dyDescent="0.2">
      <c r="A246">
        <f>ROW(Source!A155)</f>
        <v>155</v>
      </c>
      <c r="B246">
        <v>85061285</v>
      </c>
      <c r="C246">
        <v>85061279</v>
      </c>
      <c r="D246">
        <v>77306545</v>
      </c>
      <c r="E246">
        <v>114</v>
      </c>
      <c r="F246">
        <v>1</v>
      </c>
      <c r="G246">
        <v>1</v>
      </c>
      <c r="H246">
        <v>1</v>
      </c>
      <c r="I246" t="s">
        <v>601</v>
      </c>
      <c r="J246" t="s">
        <v>3</v>
      </c>
      <c r="K246" t="s">
        <v>602</v>
      </c>
      <c r="L246">
        <v>1191</v>
      </c>
      <c r="N246">
        <v>1013</v>
      </c>
      <c r="O246" t="s">
        <v>593</v>
      </c>
      <c r="P246" t="s">
        <v>593</v>
      </c>
      <c r="Q246">
        <v>1</v>
      </c>
      <c r="X246">
        <v>0.03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1</v>
      </c>
      <c r="AE246">
        <v>2</v>
      </c>
      <c r="AF246" t="s">
        <v>3</v>
      </c>
      <c r="AG246">
        <v>0.03</v>
      </c>
      <c r="AH246">
        <v>2</v>
      </c>
      <c r="AI246">
        <v>85061281</v>
      </c>
      <c r="AJ246">
        <v>246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</row>
    <row r="247" spans="1:44" x14ac:dyDescent="0.2">
      <c r="A247">
        <f>ROW(Source!A155)</f>
        <v>155</v>
      </c>
      <c r="B247">
        <v>85061286</v>
      </c>
      <c r="C247">
        <v>85061279</v>
      </c>
      <c r="D247">
        <v>77431879</v>
      </c>
      <c r="E247">
        <v>1</v>
      </c>
      <c r="F247">
        <v>1</v>
      </c>
      <c r="G247">
        <v>1</v>
      </c>
      <c r="H247">
        <v>2</v>
      </c>
      <c r="I247" t="s">
        <v>634</v>
      </c>
      <c r="J247" t="s">
        <v>635</v>
      </c>
      <c r="K247" t="s">
        <v>636</v>
      </c>
      <c r="L247">
        <v>1368</v>
      </c>
      <c r="N247">
        <v>1011</v>
      </c>
      <c r="O247" t="s">
        <v>606</v>
      </c>
      <c r="P247" t="s">
        <v>606</v>
      </c>
      <c r="Q247">
        <v>1</v>
      </c>
      <c r="X247">
        <v>0.03</v>
      </c>
      <c r="Y247">
        <v>0</v>
      </c>
      <c r="Z247">
        <v>641.70000000000005</v>
      </c>
      <c r="AA247">
        <v>811.79</v>
      </c>
      <c r="AB247">
        <v>0</v>
      </c>
      <c r="AC247">
        <v>0</v>
      </c>
      <c r="AD247">
        <v>1</v>
      </c>
      <c r="AE247">
        <v>0</v>
      </c>
      <c r="AF247" t="s">
        <v>3</v>
      </c>
      <c r="AG247">
        <v>0.03</v>
      </c>
      <c r="AH247">
        <v>2</v>
      </c>
      <c r="AI247">
        <v>85061282</v>
      </c>
      <c r="AJ247">
        <v>247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</row>
    <row r="248" spans="1:44" x14ac:dyDescent="0.2">
      <c r="A248">
        <f>ROW(Source!A155)</f>
        <v>155</v>
      </c>
      <c r="B248">
        <v>85061287</v>
      </c>
      <c r="C248">
        <v>85061279</v>
      </c>
      <c r="D248">
        <v>77312233</v>
      </c>
      <c r="E248">
        <v>114</v>
      </c>
      <c r="F248">
        <v>1</v>
      </c>
      <c r="G248">
        <v>1</v>
      </c>
      <c r="H248">
        <v>3</v>
      </c>
      <c r="I248" t="s">
        <v>150</v>
      </c>
      <c r="J248" t="s">
        <v>3</v>
      </c>
      <c r="K248" t="s">
        <v>151</v>
      </c>
      <c r="L248">
        <v>3277935</v>
      </c>
      <c r="N248">
        <v>1013</v>
      </c>
      <c r="O248" t="s">
        <v>152</v>
      </c>
      <c r="P248" t="s">
        <v>152</v>
      </c>
      <c r="Q248">
        <v>1</v>
      </c>
      <c r="X248">
        <v>2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 t="s">
        <v>3</v>
      </c>
      <c r="AG248">
        <v>2</v>
      </c>
      <c r="AH248">
        <v>2</v>
      </c>
      <c r="AI248">
        <v>85061283</v>
      </c>
      <c r="AJ248">
        <v>248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</row>
    <row r="249" spans="1:44" x14ac:dyDescent="0.2">
      <c r="A249">
        <f>ROW(Source!A156)</f>
        <v>156</v>
      </c>
      <c r="B249">
        <v>85061284</v>
      </c>
      <c r="C249">
        <v>85061279</v>
      </c>
      <c r="D249">
        <v>77306306</v>
      </c>
      <c r="E249">
        <v>114</v>
      </c>
      <c r="F249">
        <v>1</v>
      </c>
      <c r="G249">
        <v>1</v>
      </c>
      <c r="H249">
        <v>1</v>
      </c>
      <c r="I249" t="s">
        <v>659</v>
      </c>
      <c r="J249" t="s">
        <v>3</v>
      </c>
      <c r="K249" t="s">
        <v>660</v>
      </c>
      <c r="L249">
        <v>1191</v>
      </c>
      <c r="N249">
        <v>1013</v>
      </c>
      <c r="O249" t="s">
        <v>593</v>
      </c>
      <c r="P249" t="s">
        <v>593</v>
      </c>
      <c r="Q249">
        <v>1</v>
      </c>
      <c r="X249">
        <v>4.84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1</v>
      </c>
      <c r="AE249">
        <v>1</v>
      </c>
      <c r="AF249" t="s">
        <v>3</v>
      </c>
      <c r="AG249">
        <v>4.84</v>
      </c>
      <c r="AH249">
        <v>2</v>
      </c>
      <c r="AI249">
        <v>85061280</v>
      </c>
      <c r="AJ249">
        <v>249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</row>
    <row r="250" spans="1:44" x14ac:dyDescent="0.2">
      <c r="A250">
        <f>ROW(Source!A156)</f>
        <v>156</v>
      </c>
      <c r="B250">
        <v>85061285</v>
      </c>
      <c r="C250">
        <v>85061279</v>
      </c>
      <c r="D250">
        <v>77306545</v>
      </c>
      <c r="E250">
        <v>114</v>
      </c>
      <c r="F250">
        <v>1</v>
      </c>
      <c r="G250">
        <v>1</v>
      </c>
      <c r="H250">
        <v>1</v>
      </c>
      <c r="I250" t="s">
        <v>601</v>
      </c>
      <c r="J250" t="s">
        <v>3</v>
      </c>
      <c r="K250" t="s">
        <v>602</v>
      </c>
      <c r="L250">
        <v>1191</v>
      </c>
      <c r="N250">
        <v>1013</v>
      </c>
      <c r="O250" t="s">
        <v>593</v>
      </c>
      <c r="P250" t="s">
        <v>593</v>
      </c>
      <c r="Q250">
        <v>1</v>
      </c>
      <c r="X250">
        <v>0.03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1</v>
      </c>
      <c r="AE250">
        <v>2</v>
      </c>
      <c r="AF250" t="s">
        <v>3</v>
      </c>
      <c r="AG250">
        <v>0.03</v>
      </c>
      <c r="AH250">
        <v>2</v>
      </c>
      <c r="AI250">
        <v>85061281</v>
      </c>
      <c r="AJ250">
        <v>250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</row>
    <row r="251" spans="1:44" x14ac:dyDescent="0.2">
      <c r="A251">
        <f>ROW(Source!A156)</f>
        <v>156</v>
      </c>
      <c r="B251">
        <v>85061286</v>
      </c>
      <c r="C251">
        <v>85061279</v>
      </c>
      <c r="D251">
        <v>77431879</v>
      </c>
      <c r="E251">
        <v>1</v>
      </c>
      <c r="F251">
        <v>1</v>
      </c>
      <c r="G251">
        <v>1</v>
      </c>
      <c r="H251">
        <v>2</v>
      </c>
      <c r="I251" t="s">
        <v>634</v>
      </c>
      <c r="J251" t="s">
        <v>635</v>
      </c>
      <c r="K251" t="s">
        <v>636</v>
      </c>
      <c r="L251">
        <v>1368</v>
      </c>
      <c r="N251">
        <v>1011</v>
      </c>
      <c r="O251" t="s">
        <v>606</v>
      </c>
      <c r="P251" t="s">
        <v>606</v>
      </c>
      <c r="Q251">
        <v>1</v>
      </c>
      <c r="X251">
        <v>0.03</v>
      </c>
      <c r="Y251">
        <v>0</v>
      </c>
      <c r="Z251">
        <v>641.70000000000005</v>
      </c>
      <c r="AA251">
        <v>811.79</v>
      </c>
      <c r="AB251">
        <v>0</v>
      </c>
      <c r="AC251">
        <v>0</v>
      </c>
      <c r="AD251">
        <v>1</v>
      </c>
      <c r="AE251">
        <v>0</v>
      </c>
      <c r="AF251" t="s">
        <v>3</v>
      </c>
      <c r="AG251">
        <v>0.03</v>
      </c>
      <c r="AH251">
        <v>2</v>
      </c>
      <c r="AI251">
        <v>85061282</v>
      </c>
      <c r="AJ251">
        <v>251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</row>
    <row r="252" spans="1:44" x14ac:dyDescent="0.2">
      <c r="A252">
        <f>ROW(Source!A156)</f>
        <v>156</v>
      </c>
      <c r="B252">
        <v>85061287</v>
      </c>
      <c r="C252">
        <v>85061279</v>
      </c>
      <c r="D252">
        <v>77312233</v>
      </c>
      <c r="E252">
        <v>114</v>
      </c>
      <c r="F252">
        <v>1</v>
      </c>
      <c r="G252">
        <v>1</v>
      </c>
      <c r="H252">
        <v>3</v>
      </c>
      <c r="I252" t="s">
        <v>150</v>
      </c>
      <c r="J252" t="s">
        <v>3</v>
      </c>
      <c r="K252" t="s">
        <v>151</v>
      </c>
      <c r="L252">
        <v>3277935</v>
      </c>
      <c r="N252">
        <v>1013</v>
      </c>
      <c r="O252" t="s">
        <v>152</v>
      </c>
      <c r="P252" t="s">
        <v>152</v>
      </c>
      <c r="Q252">
        <v>1</v>
      </c>
      <c r="X252">
        <v>2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 t="s">
        <v>3</v>
      </c>
      <c r="AG252">
        <v>2</v>
      </c>
      <c r="AH252">
        <v>2</v>
      </c>
      <c r="AI252">
        <v>85061283</v>
      </c>
      <c r="AJ252">
        <v>252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</row>
    <row r="253" spans="1:44" x14ac:dyDescent="0.2">
      <c r="A253">
        <f>ROW(Source!A160)</f>
        <v>160</v>
      </c>
      <c r="B253">
        <v>85061300</v>
      </c>
      <c r="C253">
        <v>85061290</v>
      </c>
      <c r="D253">
        <v>77306368</v>
      </c>
      <c r="E253">
        <v>114</v>
      </c>
      <c r="F253">
        <v>1</v>
      </c>
      <c r="G253">
        <v>1</v>
      </c>
      <c r="H253">
        <v>1</v>
      </c>
      <c r="I253" t="s">
        <v>661</v>
      </c>
      <c r="J253" t="s">
        <v>3</v>
      </c>
      <c r="K253" t="s">
        <v>662</v>
      </c>
      <c r="L253">
        <v>1191</v>
      </c>
      <c r="N253">
        <v>1013</v>
      </c>
      <c r="O253" t="s">
        <v>593</v>
      </c>
      <c r="P253" t="s">
        <v>593</v>
      </c>
      <c r="Q253">
        <v>1</v>
      </c>
      <c r="X253">
        <v>31.28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1</v>
      </c>
      <c r="AE253">
        <v>1</v>
      </c>
      <c r="AF253" t="s">
        <v>3</v>
      </c>
      <c r="AG253">
        <v>31.28</v>
      </c>
      <c r="AH253">
        <v>2</v>
      </c>
      <c r="AI253">
        <v>85061291</v>
      </c>
      <c r="AJ253">
        <v>253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</row>
    <row r="254" spans="1:44" x14ac:dyDescent="0.2">
      <c r="A254">
        <f>ROW(Source!A160)</f>
        <v>160</v>
      </c>
      <c r="B254">
        <v>85061301</v>
      </c>
      <c r="C254">
        <v>85061290</v>
      </c>
      <c r="D254">
        <v>77306545</v>
      </c>
      <c r="E254">
        <v>114</v>
      </c>
      <c r="F254">
        <v>1</v>
      </c>
      <c r="G254">
        <v>1</v>
      </c>
      <c r="H254">
        <v>1</v>
      </c>
      <c r="I254" t="s">
        <v>601</v>
      </c>
      <c r="J254" t="s">
        <v>3</v>
      </c>
      <c r="K254" t="s">
        <v>602</v>
      </c>
      <c r="L254">
        <v>1191</v>
      </c>
      <c r="N254">
        <v>1013</v>
      </c>
      <c r="O254" t="s">
        <v>593</v>
      </c>
      <c r="P254" t="s">
        <v>593</v>
      </c>
      <c r="Q254">
        <v>1</v>
      </c>
      <c r="X254">
        <v>0.7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1</v>
      </c>
      <c r="AE254">
        <v>2</v>
      </c>
      <c r="AF254" t="s">
        <v>3</v>
      </c>
      <c r="AG254">
        <v>0.7</v>
      </c>
      <c r="AH254">
        <v>2</v>
      </c>
      <c r="AI254">
        <v>85061292</v>
      </c>
      <c r="AJ254">
        <v>254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</row>
    <row r="255" spans="1:44" x14ac:dyDescent="0.2">
      <c r="A255">
        <f>ROW(Source!A160)</f>
        <v>160</v>
      </c>
      <c r="B255">
        <v>85061302</v>
      </c>
      <c r="C255">
        <v>85061290</v>
      </c>
      <c r="D255">
        <v>77430988</v>
      </c>
      <c r="E255">
        <v>1</v>
      </c>
      <c r="F255">
        <v>1</v>
      </c>
      <c r="G255">
        <v>1</v>
      </c>
      <c r="H255">
        <v>2</v>
      </c>
      <c r="I255" t="s">
        <v>621</v>
      </c>
      <c r="J255" t="s">
        <v>622</v>
      </c>
      <c r="K255" t="s">
        <v>623</v>
      </c>
      <c r="L255">
        <v>1368</v>
      </c>
      <c r="N255">
        <v>1011</v>
      </c>
      <c r="O255" t="s">
        <v>606</v>
      </c>
      <c r="P255" t="s">
        <v>606</v>
      </c>
      <c r="Q255">
        <v>1</v>
      </c>
      <c r="X255">
        <v>0.35</v>
      </c>
      <c r="Y255">
        <v>0</v>
      </c>
      <c r="Z255">
        <v>1626.29</v>
      </c>
      <c r="AA255">
        <v>1090.46</v>
      </c>
      <c r="AB255">
        <v>0</v>
      </c>
      <c r="AC255">
        <v>0</v>
      </c>
      <c r="AD255">
        <v>1</v>
      </c>
      <c r="AE255">
        <v>0</v>
      </c>
      <c r="AF255" t="s">
        <v>3</v>
      </c>
      <c r="AG255">
        <v>0.35</v>
      </c>
      <c r="AH255">
        <v>2</v>
      </c>
      <c r="AI255">
        <v>85061293</v>
      </c>
      <c r="AJ255">
        <v>255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</row>
    <row r="256" spans="1:44" x14ac:dyDescent="0.2">
      <c r="A256">
        <f>ROW(Source!A160)</f>
        <v>160</v>
      </c>
      <c r="B256">
        <v>85061303</v>
      </c>
      <c r="C256">
        <v>85061290</v>
      </c>
      <c r="D256">
        <v>77431879</v>
      </c>
      <c r="E256">
        <v>1</v>
      </c>
      <c r="F256">
        <v>1</v>
      </c>
      <c r="G256">
        <v>1</v>
      </c>
      <c r="H256">
        <v>2</v>
      </c>
      <c r="I256" t="s">
        <v>634</v>
      </c>
      <c r="J256" t="s">
        <v>635</v>
      </c>
      <c r="K256" t="s">
        <v>636</v>
      </c>
      <c r="L256">
        <v>1368</v>
      </c>
      <c r="N256">
        <v>1011</v>
      </c>
      <c r="O256" t="s">
        <v>606</v>
      </c>
      <c r="P256" t="s">
        <v>606</v>
      </c>
      <c r="Q256">
        <v>1</v>
      </c>
      <c r="X256">
        <v>0.35</v>
      </c>
      <c r="Y256">
        <v>0</v>
      </c>
      <c r="Z256">
        <v>641.70000000000005</v>
      </c>
      <c r="AA256">
        <v>811.79</v>
      </c>
      <c r="AB256">
        <v>0</v>
      </c>
      <c r="AC256">
        <v>0</v>
      </c>
      <c r="AD256">
        <v>1</v>
      </c>
      <c r="AE256">
        <v>0</v>
      </c>
      <c r="AF256" t="s">
        <v>3</v>
      </c>
      <c r="AG256">
        <v>0.35</v>
      </c>
      <c r="AH256">
        <v>2</v>
      </c>
      <c r="AI256">
        <v>85061294</v>
      </c>
      <c r="AJ256">
        <v>256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>
        <v>0</v>
      </c>
    </row>
    <row r="257" spans="1:44" x14ac:dyDescent="0.2">
      <c r="A257">
        <f>ROW(Source!A160)</f>
        <v>160</v>
      </c>
      <c r="B257">
        <v>85061304</v>
      </c>
      <c r="C257">
        <v>85061290</v>
      </c>
      <c r="D257">
        <v>77432074</v>
      </c>
      <c r="E257">
        <v>1</v>
      </c>
      <c r="F257">
        <v>1</v>
      </c>
      <c r="G257">
        <v>1</v>
      </c>
      <c r="H257">
        <v>2</v>
      </c>
      <c r="I257" t="s">
        <v>663</v>
      </c>
      <c r="J257" t="s">
        <v>664</v>
      </c>
      <c r="K257" t="s">
        <v>665</v>
      </c>
      <c r="L257">
        <v>1368</v>
      </c>
      <c r="N257">
        <v>1011</v>
      </c>
      <c r="O257" t="s">
        <v>606</v>
      </c>
      <c r="P257" t="s">
        <v>606</v>
      </c>
      <c r="Q257">
        <v>1</v>
      </c>
      <c r="X257">
        <v>2.16</v>
      </c>
      <c r="Y257">
        <v>0</v>
      </c>
      <c r="Z257">
        <v>34.61</v>
      </c>
      <c r="AA257">
        <v>0</v>
      </c>
      <c r="AB257">
        <v>0</v>
      </c>
      <c r="AC257">
        <v>0</v>
      </c>
      <c r="AD257">
        <v>1</v>
      </c>
      <c r="AE257">
        <v>0</v>
      </c>
      <c r="AF257" t="s">
        <v>3</v>
      </c>
      <c r="AG257">
        <v>2.16</v>
      </c>
      <c r="AH257">
        <v>2</v>
      </c>
      <c r="AI257">
        <v>85061295</v>
      </c>
      <c r="AJ257">
        <v>257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</row>
    <row r="258" spans="1:44" x14ac:dyDescent="0.2">
      <c r="A258">
        <f>ROW(Source!A160)</f>
        <v>160</v>
      </c>
      <c r="B258">
        <v>85061305</v>
      </c>
      <c r="C258">
        <v>85061290</v>
      </c>
      <c r="D258">
        <v>77378078</v>
      </c>
      <c r="E258">
        <v>1</v>
      </c>
      <c r="F258">
        <v>1</v>
      </c>
      <c r="G258">
        <v>1</v>
      </c>
      <c r="H258">
        <v>3</v>
      </c>
      <c r="I258" t="s">
        <v>666</v>
      </c>
      <c r="J258" t="s">
        <v>667</v>
      </c>
      <c r="K258" t="s">
        <v>668</v>
      </c>
      <c r="L258">
        <v>1383</v>
      </c>
      <c r="N258">
        <v>1013</v>
      </c>
      <c r="O258" t="s">
        <v>669</v>
      </c>
      <c r="P258" t="s">
        <v>669</v>
      </c>
      <c r="Q258">
        <v>1</v>
      </c>
      <c r="X258">
        <v>1.1488</v>
      </c>
      <c r="Y258">
        <v>7.32</v>
      </c>
      <c r="Z258">
        <v>0</v>
      </c>
      <c r="AA258">
        <v>0</v>
      </c>
      <c r="AB258">
        <v>0</v>
      </c>
      <c r="AC258">
        <v>0</v>
      </c>
      <c r="AD258">
        <v>1</v>
      </c>
      <c r="AE258">
        <v>0</v>
      </c>
      <c r="AF258" t="s">
        <v>3</v>
      </c>
      <c r="AG258">
        <v>1.1488</v>
      </c>
      <c r="AH258">
        <v>2</v>
      </c>
      <c r="AI258">
        <v>85061296</v>
      </c>
      <c r="AJ258">
        <v>258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</row>
    <row r="259" spans="1:44" x14ac:dyDescent="0.2">
      <c r="A259">
        <f>ROW(Source!A160)</f>
        <v>160</v>
      </c>
      <c r="B259">
        <v>85061306</v>
      </c>
      <c r="C259">
        <v>85061290</v>
      </c>
      <c r="D259">
        <v>77378830</v>
      </c>
      <c r="E259">
        <v>1</v>
      </c>
      <c r="F259">
        <v>1</v>
      </c>
      <c r="G259">
        <v>1</v>
      </c>
      <c r="H259">
        <v>3</v>
      </c>
      <c r="I259" t="s">
        <v>670</v>
      </c>
      <c r="J259" t="s">
        <v>671</v>
      </c>
      <c r="K259" t="s">
        <v>672</v>
      </c>
      <c r="L259">
        <v>1346</v>
      </c>
      <c r="N259">
        <v>1009</v>
      </c>
      <c r="O259" t="s">
        <v>86</v>
      </c>
      <c r="P259" t="s">
        <v>86</v>
      </c>
      <c r="Q259">
        <v>1</v>
      </c>
      <c r="X259">
        <v>0.96</v>
      </c>
      <c r="Y259">
        <v>155.63</v>
      </c>
      <c r="Z259">
        <v>0</v>
      </c>
      <c r="AA259">
        <v>0</v>
      </c>
      <c r="AB259">
        <v>0</v>
      </c>
      <c r="AC259">
        <v>0</v>
      </c>
      <c r="AD259">
        <v>1</v>
      </c>
      <c r="AE259">
        <v>0</v>
      </c>
      <c r="AF259" t="s">
        <v>3</v>
      </c>
      <c r="AG259">
        <v>0.96</v>
      </c>
      <c r="AH259">
        <v>2</v>
      </c>
      <c r="AI259">
        <v>85061297</v>
      </c>
      <c r="AJ259">
        <v>259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</row>
    <row r="260" spans="1:44" x14ac:dyDescent="0.2">
      <c r="A260">
        <f>ROW(Source!A160)</f>
        <v>160</v>
      </c>
      <c r="B260">
        <v>85061307</v>
      </c>
      <c r="C260">
        <v>85061290</v>
      </c>
      <c r="D260">
        <v>77396744</v>
      </c>
      <c r="E260">
        <v>1</v>
      </c>
      <c r="F260">
        <v>1</v>
      </c>
      <c r="G260">
        <v>1</v>
      </c>
      <c r="H260">
        <v>3</v>
      </c>
      <c r="I260" t="s">
        <v>673</v>
      </c>
      <c r="J260" t="s">
        <v>674</v>
      </c>
      <c r="K260" t="s">
        <v>675</v>
      </c>
      <c r="L260">
        <v>1346</v>
      </c>
      <c r="N260">
        <v>1009</v>
      </c>
      <c r="O260" t="s">
        <v>86</v>
      </c>
      <c r="P260" t="s">
        <v>86</v>
      </c>
      <c r="Q260">
        <v>1</v>
      </c>
      <c r="X260">
        <v>0.55000000000000004</v>
      </c>
      <c r="Y260">
        <v>160.07</v>
      </c>
      <c r="Z260">
        <v>0</v>
      </c>
      <c r="AA260">
        <v>0</v>
      </c>
      <c r="AB260">
        <v>0</v>
      </c>
      <c r="AC260">
        <v>0</v>
      </c>
      <c r="AD260">
        <v>1</v>
      </c>
      <c r="AE260">
        <v>0</v>
      </c>
      <c r="AF260" t="s">
        <v>3</v>
      </c>
      <c r="AG260">
        <v>0.55000000000000004</v>
      </c>
      <c r="AH260">
        <v>2</v>
      </c>
      <c r="AI260">
        <v>85061298</v>
      </c>
      <c r="AJ260">
        <v>260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</row>
    <row r="261" spans="1:44" x14ac:dyDescent="0.2">
      <c r="A261">
        <f>ROW(Source!A160)</f>
        <v>160</v>
      </c>
      <c r="B261">
        <v>85061308</v>
      </c>
      <c r="C261">
        <v>85061290</v>
      </c>
      <c r="D261">
        <v>77312233</v>
      </c>
      <c r="E261">
        <v>114</v>
      </c>
      <c r="F261">
        <v>1</v>
      </c>
      <c r="G261">
        <v>1</v>
      </c>
      <c r="H261">
        <v>3</v>
      </c>
      <c r="I261" t="s">
        <v>150</v>
      </c>
      <c r="J261" t="s">
        <v>3</v>
      </c>
      <c r="K261" t="s">
        <v>151</v>
      </c>
      <c r="L261">
        <v>3277935</v>
      </c>
      <c r="N261">
        <v>1013</v>
      </c>
      <c r="O261" t="s">
        <v>152</v>
      </c>
      <c r="P261" t="s">
        <v>152</v>
      </c>
      <c r="Q261">
        <v>1</v>
      </c>
      <c r="X261">
        <v>2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 t="s">
        <v>3</v>
      </c>
      <c r="AG261">
        <v>2</v>
      </c>
      <c r="AH261">
        <v>2</v>
      </c>
      <c r="AI261">
        <v>85061299</v>
      </c>
      <c r="AJ261">
        <v>261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</row>
    <row r="262" spans="1:44" x14ac:dyDescent="0.2">
      <c r="A262">
        <f>ROW(Source!A161)</f>
        <v>161</v>
      </c>
      <c r="B262">
        <v>85061300</v>
      </c>
      <c r="C262">
        <v>85061290</v>
      </c>
      <c r="D262">
        <v>77306368</v>
      </c>
      <c r="E262">
        <v>114</v>
      </c>
      <c r="F262">
        <v>1</v>
      </c>
      <c r="G262">
        <v>1</v>
      </c>
      <c r="H262">
        <v>1</v>
      </c>
      <c r="I262" t="s">
        <v>661</v>
      </c>
      <c r="J262" t="s">
        <v>3</v>
      </c>
      <c r="K262" t="s">
        <v>662</v>
      </c>
      <c r="L262">
        <v>1191</v>
      </c>
      <c r="N262">
        <v>1013</v>
      </c>
      <c r="O262" t="s">
        <v>593</v>
      </c>
      <c r="P262" t="s">
        <v>593</v>
      </c>
      <c r="Q262">
        <v>1</v>
      </c>
      <c r="X262">
        <v>31.28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1</v>
      </c>
      <c r="AE262">
        <v>1</v>
      </c>
      <c r="AF262" t="s">
        <v>3</v>
      </c>
      <c r="AG262">
        <v>31.28</v>
      </c>
      <c r="AH262">
        <v>2</v>
      </c>
      <c r="AI262">
        <v>85061291</v>
      </c>
      <c r="AJ262">
        <v>262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>
        <v>0</v>
      </c>
    </row>
    <row r="263" spans="1:44" x14ac:dyDescent="0.2">
      <c r="A263">
        <f>ROW(Source!A161)</f>
        <v>161</v>
      </c>
      <c r="B263">
        <v>85061301</v>
      </c>
      <c r="C263">
        <v>85061290</v>
      </c>
      <c r="D263">
        <v>77306545</v>
      </c>
      <c r="E263">
        <v>114</v>
      </c>
      <c r="F263">
        <v>1</v>
      </c>
      <c r="G263">
        <v>1</v>
      </c>
      <c r="H263">
        <v>1</v>
      </c>
      <c r="I263" t="s">
        <v>601</v>
      </c>
      <c r="J263" t="s">
        <v>3</v>
      </c>
      <c r="K263" t="s">
        <v>602</v>
      </c>
      <c r="L263">
        <v>1191</v>
      </c>
      <c r="N263">
        <v>1013</v>
      </c>
      <c r="O263" t="s">
        <v>593</v>
      </c>
      <c r="P263" t="s">
        <v>593</v>
      </c>
      <c r="Q263">
        <v>1</v>
      </c>
      <c r="X263">
        <v>0.7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1</v>
      </c>
      <c r="AE263">
        <v>2</v>
      </c>
      <c r="AF263" t="s">
        <v>3</v>
      </c>
      <c r="AG263">
        <v>0.7</v>
      </c>
      <c r="AH263">
        <v>2</v>
      </c>
      <c r="AI263">
        <v>85061292</v>
      </c>
      <c r="AJ263">
        <v>263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</row>
    <row r="264" spans="1:44" x14ac:dyDescent="0.2">
      <c r="A264">
        <f>ROW(Source!A161)</f>
        <v>161</v>
      </c>
      <c r="B264">
        <v>85061302</v>
      </c>
      <c r="C264">
        <v>85061290</v>
      </c>
      <c r="D264">
        <v>77430988</v>
      </c>
      <c r="E264">
        <v>1</v>
      </c>
      <c r="F264">
        <v>1</v>
      </c>
      <c r="G264">
        <v>1</v>
      </c>
      <c r="H264">
        <v>2</v>
      </c>
      <c r="I264" t="s">
        <v>621</v>
      </c>
      <c r="J264" t="s">
        <v>622</v>
      </c>
      <c r="K264" t="s">
        <v>623</v>
      </c>
      <c r="L264">
        <v>1368</v>
      </c>
      <c r="N264">
        <v>1011</v>
      </c>
      <c r="O264" t="s">
        <v>606</v>
      </c>
      <c r="P264" t="s">
        <v>606</v>
      </c>
      <c r="Q264">
        <v>1</v>
      </c>
      <c r="X264">
        <v>0.35</v>
      </c>
      <c r="Y264">
        <v>0</v>
      </c>
      <c r="Z264">
        <v>1626.29</v>
      </c>
      <c r="AA264">
        <v>1090.46</v>
      </c>
      <c r="AB264">
        <v>0</v>
      </c>
      <c r="AC264">
        <v>0</v>
      </c>
      <c r="AD264">
        <v>1</v>
      </c>
      <c r="AE264">
        <v>0</v>
      </c>
      <c r="AF264" t="s">
        <v>3</v>
      </c>
      <c r="AG264">
        <v>0.35</v>
      </c>
      <c r="AH264">
        <v>2</v>
      </c>
      <c r="AI264">
        <v>85061293</v>
      </c>
      <c r="AJ264">
        <v>264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</row>
    <row r="265" spans="1:44" x14ac:dyDescent="0.2">
      <c r="A265">
        <f>ROW(Source!A161)</f>
        <v>161</v>
      </c>
      <c r="B265">
        <v>85061303</v>
      </c>
      <c r="C265">
        <v>85061290</v>
      </c>
      <c r="D265">
        <v>77431879</v>
      </c>
      <c r="E265">
        <v>1</v>
      </c>
      <c r="F265">
        <v>1</v>
      </c>
      <c r="G265">
        <v>1</v>
      </c>
      <c r="H265">
        <v>2</v>
      </c>
      <c r="I265" t="s">
        <v>634</v>
      </c>
      <c r="J265" t="s">
        <v>635</v>
      </c>
      <c r="K265" t="s">
        <v>636</v>
      </c>
      <c r="L265">
        <v>1368</v>
      </c>
      <c r="N265">
        <v>1011</v>
      </c>
      <c r="O265" t="s">
        <v>606</v>
      </c>
      <c r="P265" t="s">
        <v>606</v>
      </c>
      <c r="Q265">
        <v>1</v>
      </c>
      <c r="X265">
        <v>0.35</v>
      </c>
      <c r="Y265">
        <v>0</v>
      </c>
      <c r="Z265">
        <v>641.70000000000005</v>
      </c>
      <c r="AA265">
        <v>811.79</v>
      </c>
      <c r="AB265">
        <v>0</v>
      </c>
      <c r="AC265">
        <v>0</v>
      </c>
      <c r="AD265">
        <v>1</v>
      </c>
      <c r="AE265">
        <v>0</v>
      </c>
      <c r="AF265" t="s">
        <v>3</v>
      </c>
      <c r="AG265">
        <v>0.35</v>
      </c>
      <c r="AH265">
        <v>2</v>
      </c>
      <c r="AI265">
        <v>85061294</v>
      </c>
      <c r="AJ265">
        <v>265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</row>
    <row r="266" spans="1:44" x14ac:dyDescent="0.2">
      <c r="A266">
        <f>ROW(Source!A161)</f>
        <v>161</v>
      </c>
      <c r="B266">
        <v>85061304</v>
      </c>
      <c r="C266">
        <v>85061290</v>
      </c>
      <c r="D266">
        <v>77432074</v>
      </c>
      <c r="E266">
        <v>1</v>
      </c>
      <c r="F266">
        <v>1</v>
      </c>
      <c r="G266">
        <v>1</v>
      </c>
      <c r="H266">
        <v>2</v>
      </c>
      <c r="I266" t="s">
        <v>663</v>
      </c>
      <c r="J266" t="s">
        <v>664</v>
      </c>
      <c r="K266" t="s">
        <v>665</v>
      </c>
      <c r="L266">
        <v>1368</v>
      </c>
      <c r="N266">
        <v>1011</v>
      </c>
      <c r="O266" t="s">
        <v>606</v>
      </c>
      <c r="P266" t="s">
        <v>606</v>
      </c>
      <c r="Q266">
        <v>1</v>
      </c>
      <c r="X266">
        <v>2.16</v>
      </c>
      <c r="Y266">
        <v>0</v>
      </c>
      <c r="Z266">
        <v>34.61</v>
      </c>
      <c r="AA266">
        <v>0</v>
      </c>
      <c r="AB266">
        <v>0</v>
      </c>
      <c r="AC266">
        <v>0</v>
      </c>
      <c r="AD266">
        <v>1</v>
      </c>
      <c r="AE266">
        <v>0</v>
      </c>
      <c r="AF266" t="s">
        <v>3</v>
      </c>
      <c r="AG266">
        <v>2.16</v>
      </c>
      <c r="AH266">
        <v>2</v>
      </c>
      <c r="AI266">
        <v>85061295</v>
      </c>
      <c r="AJ266">
        <v>266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</row>
    <row r="267" spans="1:44" x14ac:dyDescent="0.2">
      <c r="A267">
        <f>ROW(Source!A161)</f>
        <v>161</v>
      </c>
      <c r="B267">
        <v>85061305</v>
      </c>
      <c r="C267">
        <v>85061290</v>
      </c>
      <c r="D267">
        <v>77378078</v>
      </c>
      <c r="E267">
        <v>1</v>
      </c>
      <c r="F267">
        <v>1</v>
      </c>
      <c r="G267">
        <v>1</v>
      </c>
      <c r="H267">
        <v>3</v>
      </c>
      <c r="I267" t="s">
        <v>666</v>
      </c>
      <c r="J267" t="s">
        <v>667</v>
      </c>
      <c r="K267" t="s">
        <v>668</v>
      </c>
      <c r="L267">
        <v>1383</v>
      </c>
      <c r="N267">
        <v>1013</v>
      </c>
      <c r="O267" t="s">
        <v>669</v>
      </c>
      <c r="P267" t="s">
        <v>669</v>
      </c>
      <c r="Q267">
        <v>1</v>
      </c>
      <c r="X267">
        <v>1.1488</v>
      </c>
      <c r="Y267">
        <v>7.32</v>
      </c>
      <c r="Z267">
        <v>0</v>
      </c>
      <c r="AA267">
        <v>0</v>
      </c>
      <c r="AB267">
        <v>0</v>
      </c>
      <c r="AC267">
        <v>0</v>
      </c>
      <c r="AD267">
        <v>1</v>
      </c>
      <c r="AE267">
        <v>0</v>
      </c>
      <c r="AF267" t="s">
        <v>3</v>
      </c>
      <c r="AG267">
        <v>1.1488</v>
      </c>
      <c r="AH267">
        <v>2</v>
      </c>
      <c r="AI267">
        <v>85061296</v>
      </c>
      <c r="AJ267">
        <v>267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</row>
    <row r="268" spans="1:44" x14ac:dyDescent="0.2">
      <c r="A268">
        <f>ROW(Source!A161)</f>
        <v>161</v>
      </c>
      <c r="B268">
        <v>85061306</v>
      </c>
      <c r="C268">
        <v>85061290</v>
      </c>
      <c r="D268">
        <v>77378830</v>
      </c>
      <c r="E268">
        <v>1</v>
      </c>
      <c r="F268">
        <v>1</v>
      </c>
      <c r="G268">
        <v>1</v>
      </c>
      <c r="H268">
        <v>3</v>
      </c>
      <c r="I268" t="s">
        <v>670</v>
      </c>
      <c r="J268" t="s">
        <v>671</v>
      </c>
      <c r="K268" t="s">
        <v>672</v>
      </c>
      <c r="L268">
        <v>1346</v>
      </c>
      <c r="N268">
        <v>1009</v>
      </c>
      <c r="O268" t="s">
        <v>86</v>
      </c>
      <c r="P268" t="s">
        <v>86</v>
      </c>
      <c r="Q268">
        <v>1</v>
      </c>
      <c r="X268">
        <v>0.96</v>
      </c>
      <c r="Y268">
        <v>155.63</v>
      </c>
      <c r="Z268">
        <v>0</v>
      </c>
      <c r="AA268">
        <v>0</v>
      </c>
      <c r="AB268">
        <v>0</v>
      </c>
      <c r="AC268">
        <v>0</v>
      </c>
      <c r="AD268">
        <v>1</v>
      </c>
      <c r="AE268">
        <v>0</v>
      </c>
      <c r="AF268" t="s">
        <v>3</v>
      </c>
      <c r="AG268">
        <v>0.96</v>
      </c>
      <c r="AH268">
        <v>2</v>
      </c>
      <c r="AI268">
        <v>85061297</v>
      </c>
      <c r="AJ268">
        <v>268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</row>
    <row r="269" spans="1:44" x14ac:dyDescent="0.2">
      <c r="A269">
        <f>ROW(Source!A161)</f>
        <v>161</v>
      </c>
      <c r="B269">
        <v>85061307</v>
      </c>
      <c r="C269">
        <v>85061290</v>
      </c>
      <c r="D269">
        <v>77396744</v>
      </c>
      <c r="E269">
        <v>1</v>
      </c>
      <c r="F269">
        <v>1</v>
      </c>
      <c r="G269">
        <v>1</v>
      </c>
      <c r="H269">
        <v>3</v>
      </c>
      <c r="I269" t="s">
        <v>673</v>
      </c>
      <c r="J269" t="s">
        <v>674</v>
      </c>
      <c r="K269" t="s">
        <v>675</v>
      </c>
      <c r="L269">
        <v>1346</v>
      </c>
      <c r="N269">
        <v>1009</v>
      </c>
      <c r="O269" t="s">
        <v>86</v>
      </c>
      <c r="P269" t="s">
        <v>86</v>
      </c>
      <c r="Q269">
        <v>1</v>
      </c>
      <c r="X269">
        <v>0.55000000000000004</v>
      </c>
      <c r="Y269">
        <v>160.07</v>
      </c>
      <c r="Z269">
        <v>0</v>
      </c>
      <c r="AA269">
        <v>0</v>
      </c>
      <c r="AB269">
        <v>0</v>
      </c>
      <c r="AC269">
        <v>0</v>
      </c>
      <c r="AD269">
        <v>1</v>
      </c>
      <c r="AE269">
        <v>0</v>
      </c>
      <c r="AF269" t="s">
        <v>3</v>
      </c>
      <c r="AG269">
        <v>0.55000000000000004</v>
      </c>
      <c r="AH269">
        <v>2</v>
      </c>
      <c r="AI269">
        <v>85061298</v>
      </c>
      <c r="AJ269">
        <v>269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</row>
    <row r="270" spans="1:44" x14ac:dyDescent="0.2">
      <c r="A270">
        <f>ROW(Source!A161)</f>
        <v>161</v>
      </c>
      <c r="B270">
        <v>85061308</v>
      </c>
      <c r="C270">
        <v>85061290</v>
      </c>
      <c r="D270">
        <v>77312233</v>
      </c>
      <c r="E270">
        <v>114</v>
      </c>
      <c r="F270">
        <v>1</v>
      </c>
      <c r="G270">
        <v>1</v>
      </c>
      <c r="H270">
        <v>3</v>
      </c>
      <c r="I270" t="s">
        <v>150</v>
      </c>
      <c r="J270" t="s">
        <v>3</v>
      </c>
      <c r="K270" t="s">
        <v>151</v>
      </c>
      <c r="L270">
        <v>3277935</v>
      </c>
      <c r="N270">
        <v>1013</v>
      </c>
      <c r="O270" t="s">
        <v>152</v>
      </c>
      <c r="P270" t="s">
        <v>152</v>
      </c>
      <c r="Q270">
        <v>1</v>
      </c>
      <c r="X270">
        <v>2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 t="s">
        <v>3</v>
      </c>
      <c r="AG270">
        <v>2</v>
      </c>
      <c r="AH270">
        <v>2</v>
      </c>
      <c r="AI270">
        <v>85061299</v>
      </c>
      <c r="AJ270">
        <v>270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</row>
    <row r="271" spans="1:44" x14ac:dyDescent="0.2">
      <c r="A271">
        <f>ROW(Source!A165)</f>
        <v>165</v>
      </c>
      <c r="B271">
        <v>85061322</v>
      </c>
      <c r="C271">
        <v>85061311</v>
      </c>
      <c r="D271">
        <v>77306368</v>
      </c>
      <c r="E271">
        <v>114</v>
      </c>
      <c r="F271">
        <v>1</v>
      </c>
      <c r="G271">
        <v>1</v>
      </c>
      <c r="H271">
        <v>1</v>
      </c>
      <c r="I271" t="s">
        <v>661</v>
      </c>
      <c r="J271" t="s">
        <v>3</v>
      </c>
      <c r="K271" t="s">
        <v>662</v>
      </c>
      <c r="L271">
        <v>1191</v>
      </c>
      <c r="N271">
        <v>1013</v>
      </c>
      <c r="O271" t="s">
        <v>593</v>
      </c>
      <c r="P271" t="s">
        <v>593</v>
      </c>
      <c r="Q271">
        <v>1</v>
      </c>
      <c r="X271">
        <v>14.4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1</v>
      </c>
      <c r="AE271">
        <v>1</v>
      </c>
      <c r="AF271" t="s">
        <v>3</v>
      </c>
      <c r="AG271">
        <v>14.4</v>
      </c>
      <c r="AH271">
        <v>2</v>
      </c>
      <c r="AI271">
        <v>85061312</v>
      </c>
      <c r="AJ271">
        <v>271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</row>
    <row r="272" spans="1:44" x14ac:dyDescent="0.2">
      <c r="A272">
        <f>ROW(Source!A165)</f>
        <v>165</v>
      </c>
      <c r="B272">
        <v>85061323</v>
      </c>
      <c r="C272">
        <v>85061311</v>
      </c>
      <c r="D272">
        <v>77306545</v>
      </c>
      <c r="E272">
        <v>114</v>
      </c>
      <c r="F272">
        <v>1</v>
      </c>
      <c r="G272">
        <v>1</v>
      </c>
      <c r="H272">
        <v>1</v>
      </c>
      <c r="I272" t="s">
        <v>601</v>
      </c>
      <c r="J272" t="s">
        <v>3</v>
      </c>
      <c r="K272" t="s">
        <v>602</v>
      </c>
      <c r="L272">
        <v>1191</v>
      </c>
      <c r="N272">
        <v>1013</v>
      </c>
      <c r="O272" t="s">
        <v>593</v>
      </c>
      <c r="P272" t="s">
        <v>593</v>
      </c>
      <c r="Q272">
        <v>1</v>
      </c>
      <c r="X272">
        <v>0.4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1</v>
      </c>
      <c r="AE272">
        <v>2</v>
      </c>
      <c r="AF272" t="s">
        <v>3</v>
      </c>
      <c r="AG272">
        <v>0.4</v>
      </c>
      <c r="AH272">
        <v>2</v>
      </c>
      <c r="AI272">
        <v>85061313</v>
      </c>
      <c r="AJ272">
        <v>272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</row>
    <row r="273" spans="1:44" x14ac:dyDescent="0.2">
      <c r="A273">
        <f>ROW(Source!A165)</f>
        <v>165</v>
      </c>
      <c r="B273">
        <v>85061324</v>
      </c>
      <c r="C273">
        <v>85061311</v>
      </c>
      <c r="D273">
        <v>77430988</v>
      </c>
      <c r="E273">
        <v>1</v>
      </c>
      <c r="F273">
        <v>1</v>
      </c>
      <c r="G273">
        <v>1</v>
      </c>
      <c r="H273">
        <v>2</v>
      </c>
      <c r="I273" t="s">
        <v>621</v>
      </c>
      <c r="J273" t="s">
        <v>622</v>
      </c>
      <c r="K273" t="s">
        <v>623</v>
      </c>
      <c r="L273">
        <v>1368</v>
      </c>
      <c r="N273">
        <v>1011</v>
      </c>
      <c r="O273" t="s">
        <v>606</v>
      </c>
      <c r="P273" t="s">
        <v>606</v>
      </c>
      <c r="Q273">
        <v>1</v>
      </c>
      <c r="X273">
        <v>0.2</v>
      </c>
      <c r="Y273">
        <v>0</v>
      </c>
      <c r="Z273">
        <v>1626.29</v>
      </c>
      <c r="AA273">
        <v>1090.46</v>
      </c>
      <c r="AB273">
        <v>0</v>
      </c>
      <c r="AC273">
        <v>0</v>
      </c>
      <c r="AD273">
        <v>1</v>
      </c>
      <c r="AE273">
        <v>0</v>
      </c>
      <c r="AF273" t="s">
        <v>3</v>
      </c>
      <c r="AG273">
        <v>0.2</v>
      </c>
      <c r="AH273">
        <v>2</v>
      </c>
      <c r="AI273">
        <v>85061314</v>
      </c>
      <c r="AJ273">
        <v>273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</row>
    <row r="274" spans="1:44" x14ac:dyDescent="0.2">
      <c r="A274">
        <f>ROW(Source!A165)</f>
        <v>165</v>
      </c>
      <c r="B274">
        <v>85061325</v>
      </c>
      <c r="C274">
        <v>85061311</v>
      </c>
      <c r="D274">
        <v>77431879</v>
      </c>
      <c r="E274">
        <v>1</v>
      </c>
      <c r="F274">
        <v>1</v>
      </c>
      <c r="G274">
        <v>1</v>
      </c>
      <c r="H274">
        <v>2</v>
      </c>
      <c r="I274" t="s">
        <v>634</v>
      </c>
      <c r="J274" t="s">
        <v>635</v>
      </c>
      <c r="K274" t="s">
        <v>636</v>
      </c>
      <c r="L274">
        <v>1368</v>
      </c>
      <c r="N274">
        <v>1011</v>
      </c>
      <c r="O274" t="s">
        <v>606</v>
      </c>
      <c r="P274" t="s">
        <v>606</v>
      </c>
      <c r="Q274">
        <v>1</v>
      </c>
      <c r="X274">
        <v>0.2</v>
      </c>
      <c r="Y274">
        <v>0</v>
      </c>
      <c r="Z274">
        <v>641.70000000000005</v>
      </c>
      <c r="AA274">
        <v>811.79</v>
      </c>
      <c r="AB274">
        <v>0</v>
      </c>
      <c r="AC274">
        <v>0</v>
      </c>
      <c r="AD274">
        <v>1</v>
      </c>
      <c r="AE274">
        <v>0</v>
      </c>
      <c r="AF274" t="s">
        <v>3</v>
      </c>
      <c r="AG274">
        <v>0.2</v>
      </c>
      <c r="AH274">
        <v>2</v>
      </c>
      <c r="AI274">
        <v>85061315</v>
      </c>
      <c r="AJ274">
        <v>274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</row>
    <row r="275" spans="1:44" x14ac:dyDescent="0.2">
      <c r="A275">
        <f>ROW(Source!A165)</f>
        <v>165</v>
      </c>
      <c r="B275">
        <v>85061326</v>
      </c>
      <c r="C275">
        <v>85061311</v>
      </c>
      <c r="D275">
        <v>77378231</v>
      </c>
      <c r="E275">
        <v>1</v>
      </c>
      <c r="F275">
        <v>1</v>
      </c>
      <c r="G275">
        <v>1</v>
      </c>
      <c r="H275">
        <v>3</v>
      </c>
      <c r="I275" t="s">
        <v>676</v>
      </c>
      <c r="J275" t="s">
        <v>677</v>
      </c>
      <c r="K275" t="s">
        <v>678</v>
      </c>
      <c r="L275">
        <v>1301</v>
      </c>
      <c r="N275">
        <v>1003</v>
      </c>
      <c r="O275" t="s">
        <v>320</v>
      </c>
      <c r="P275" t="s">
        <v>320</v>
      </c>
      <c r="Q275">
        <v>1</v>
      </c>
      <c r="X275">
        <v>33.33</v>
      </c>
      <c r="Y275">
        <v>5.87</v>
      </c>
      <c r="Z275">
        <v>0</v>
      </c>
      <c r="AA275">
        <v>0</v>
      </c>
      <c r="AB275">
        <v>0</v>
      </c>
      <c r="AC275">
        <v>0</v>
      </c>
      <c r="AD275">
        <v>1</v>
      </c>
      <c r="AE275">
        <v>0</v>
      </c>
      <c r="AF275" t="s">
        <v>3</v>
      </c>
      <c r="AG275">
        <v>33.33</v>
      </c>
      <c r="AH275">
        <v>2</v>
      </c>
      <c r="AI275">
        <v>85061316</v>
      </c>
      <c r="AJ275">
        <v>275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</row>
    <row r="276" spans="1:44" x14ac:dyDescent="0.2">
      <c r="A276">
        <f>ROW(Source!A165)</f>
        <v>165</v>
      </c>
      <c r="B276">
        <v>85061327</v>
      </c>
      <c r="C276">
        <v>85061311</v>
      </c>
      <c r="D276">
        <v>77378407</v>
      </c>
      <c r="E276">
        <v>1</v>
      </c>
      <c r="F276">
        <v>1</v>
      </c>
      <c r="G276">
        <v>1</v>
      </c>
      <c r="H276">
        <v>3</v>
      </c>
      <c r="I276" t="s">
        <v>679</v>
      </c>
      <c r="J276" t="s">
        <v>680</v>
      </c>
      <c r="K276" t="s">
        <v>681</v>
      </c>
      <c r="L276">
        <v>1348</v>
      </c>
      <c r="N276">
        <v>1009</v>
      </c>
      <c r="O276" t="s">
        <v>94</v>
      </c>
      <c r="P276" t="s">
        <v>94</v>
      </c>
      <c r="Q276">
        <v>1000</v>
      </c>
      <c r="X276">
        <v>1.3699999999999999E-3</v>
      </c>
      <c r="Y276">
        <v>43821.53</v>
      </c>
      <c r="Z276">
        <v>0</v>
      </c>
      <c r="AA276">
        <v>0</v>
      </c>
      <c r="AB276">
        <v>0</v>
      </c>
      <c r="AC276">
        <v>0</v>
      </c>
      <c r="AD276">
        <v>1</v>
      </c>
      <c r="AE276">
        <v>0</v>
      </c>
      <c r="AF276" t="s">
        <v>3</v>
      </c>
      <c r="AG276">
        <v>1.3699999999999999E-3</v>
      </c>
      <c r="AH276">
        <v>2</v>
      </c>
      <c r="AI276">
        <v>85061317</v>
      </c>
      <c r="AJ276">
        <v>276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</row>
    <row r="277" spans="1:44" x14ac:dyDescent="0.2">
      <c r="A277">
        <f>ROW(Source!A165)</f>
        <v>165</v>
      </c>
      <c r="B277">
        <v>85061328</v>
      </c>
      <c r="C277">
        <v>85061311</v>
      </c>
      <c r="D277">
        <v>77397226</v>
      </c>
      <c r="E277">
        <v>1</v>
      </c>
      <c r="F277">
        <v>1</v>
      </c>
      <c r="G277">
        <v>1</v>
      </c>
      <c r="H277">
        <v>3</v>
      </c>
      <c r="I277" t="s">
        <v>682</v>
      </c>
      <c r="J277" t="s">
        <v>683</v>
      </c>
      <c r="K277" t="s">
        <v>684</v>
      </c>
      <c r="L277">
        <v>1346</v>
      </c>
      <c r="N277">
        <v>1009</v>
      </c>
      <c r="O277" t="s">
        <v>86</v>
      </c>
      <c r="P277" t="s">
        <v>86</v>
      </c>
      <c r="Q277">
        <v>1</v>
      </c>
      <c r="X277">
        <v>0.02</v>
      </c>
      <c r="Y277">
        <v>79.88</v>
      </c>
      <c r="Z277">
        <v>0</v>
      </c>
      <c r="AA277">
        <v>0</v>
      </c>
      <c r="AB277">
        <v>0</v>
      </c>
      <c r="AC277">
        <v>0</v>
      </c>
      <c r="AD277">
        <v>1</v>
      </c>
      <c r="AE277">
        <v>0</v>
      </c>
      <c r="AF277" t="s">
        <v>3</v>
      </c>
      <c r="AG277">
        <v>0.02</v>
      </c>
      <c r="AH277">
        <v>2</v>
      </c>
      <c r="AI277">
        <v>85061318</v>
      </c>
      <c r="AJ277">
        <v>277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0</v>
      </c>
      <c r="AR277">
        <v>0</v>
      </c>
    </row>
    <row r="278" spans="1:44" x14ac:dyDescent="0.2">
      <c r="A278">
        <f>ROW(Source!A165)</f>
        <v>165</v>
      </c>
      <c r="B278">
        <v>85061329</v>
      </c>
      <c r="C278">
        <v>85061311</v>
      </c>
      <c r="D278">
        <v>77404615</v>
      </c>
      <c r="E278">
        <v>1</v>
      </c>
      <c r="F278">
        <v>1</v>
      </c>
      <c r="G278">
        <v>1</v>
      </c>
      <c r="H278">
        <v>3</v>
      </c>
      <c r="I278" t="s">
        <v>685</v>
      </c>
      <c r="J278" t="s">
        <v>686</v>
      </c>
      <c r="K278" t="s">
        <v>687</v>
      </c>
      <c r="L278">
        <v>1425</v>
      </c>
      <c r="N278">
        <v>1013</v>
      </c>
      <c r="O278" t="s">
        <v>191</v>
      </c>
      <c r="P278" t="s">
        <v>191</v>
      </c>
      <c r="Q278">
        <v>1</v>
      </c>
      <c r="X278">
        <v>0.05</v>
      </c>
      <c r="Y278">
        <v>11574.95</v>
      </c>
      <c r="Z278">
        <v>0</v>
      </c>
      <c r="AA278">
        <v>0</v>
      </c>
      <c r="AB278">
        <v>0</v>
      </c>
      <c r="AC278">
        <v>0</v>
      </c>
      <c r="AD278">
        <v>1</v>
      </c>
      <c r="AE278">
        <v>0</v>
      </c>
      <c r="AF278" t="s">
        <v>3</v>
      </c>
      <c r="AG278">
        <v>0.05</v>
      </c>
      <c r="AH278">
        <v>2</v>
      </c>
      <c r="AI278">
        <v>85061319</v>
      </c>
      <c r="AJ278">
        <v>278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</row>
    <row r="279" spans="1:44" x14ac:dyDescent="0.2">
      <c r="A279">
        <f>ROW(Source!A165)</f>
        <v>165</v>
      </c>
      <c r="B279">
        <v>85061330</v>
      </c>
      <c r="C279">
        <v>85061311</v>
      </c>
      <c r="D279">
        <v>77404660</v>
      </c>
      <c r="E279">
        <v>1</v>
      </c>
      <c r="F279">
        <v>1</v>
      </c>
      <c r="G279">
        <v>1</v>
      </c>
      <c r="H279">
        <v>3</v>
      </c>
      <c r="I279" t="s">
        <v>688</v>
      </c>
      <c r="J279" t="s">
        <v>689</v>
      </c>
      <c r="K279" t="s">
        <v>690</v>
      </c>
      <c r="L279">
        <v>1407</v>
      </c>
      <c r="N279">
        <v>1013</v>
      </c>
      <c r="O279" t="s">
        <v>691</v>
      </c>
      <c r="P279" t="s">
        <v>691</v>
      </c>
      <c r="Q279">
        <v>1</v>
      </c>
      <c r="X279">
        <v>1.2200000000000001E-2</v>
      </c>
      <c r="Y279">
        <v>6904.76</v>
      </c>
      <c r="Z279">
        <v>0</v>
      </c>
      <c r="AA279">
        <v>0</v>
      </c>
      <c r="AB279">
        <v>0</v>
      </c>
      <c r="AC279">
        <v>0</v>
      </c>
      <c r="AD279">
        <v>1</v>
      </c>
      <c r="AE279">
        <v>0</v>
      </c>
      <c r="AF279" t="s">
        <v>3</v>
      </c>
      <c r="AG279">
        <v>1.2200000000000001E-2</v>
      </c>
      <c r="AH279">
        <v>2</v>
      </c>
      <c r="AI279">
        <v>85061320</v>
      </c>
      <c r="AJ279">
        <v>279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</row>
    <row r="280" spans="1:44" x14ac:dyDescent="0.2">
      <c r="A280">
        <f>ROW(Source!A165)</f>
        <v>165</v>
      </c>
      <c r="B280">
        <v>85061331</v>
      </c>
      <c r="C280">
        <v>85061311</v>
      </c>
      <c r="D280">
        <v>77312233</v>
      </c>
      <c r="E280">
        <v>114</v>
      </c>
      <c r="F280">
        <v>1</v>
      </c>
      <c r="G280">
        <v>1</v>
      </c>
      <c r="H280">
        <v>3</v>
      </c>
      <c r="I280" t="s">
        <v>150</v>
      </c>
      <c r="J280" t="s">
        <v>3</v>
      </c>
      <c r="K280" t="s">
        <v>151</v>
      </c>
      <c r="L280">
        <v>3277935</v>
      </c>
      <c r="N280">
        <v>1013</v>
      </c>
      <c r="O280" t="s">
        <v>152</v>
      </c>
      <c r="P280" t="s">
        <v>152</v>
      </c>
      <c r="Q280">
        <v>1</v>
      </c>
      <c r="X280">
        <v>2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 t="s">
        <v>3</v>
      </c>
      <c r="AG280">
        <v>2</v>
      </c>
      <c r="AH280">
        <v>2</v>
      </c>
      <c r="AI280">
        <v>85061321</v>
      </c>
      <c r="AJ280">
        <v>280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</row>
    <row r="281" spans="1:44" x14ac:dyDescent="0.2">
      <c r="A281">
        <f>ROW(Source!A166)</f>
        <v>166</v>
      </c>
      <c r="B281">
        <v>85061322</v>
      </c>
      <c r="C281">
        <v>85061311</v>
      </c>
      <c r="D281">
        <v>77306368</v>
      </c>
      <c r="E281">
        <v>114</v>
      </c>
      <c r="F281">
        <v>1</v>
      </c>
      <c r="G281">
        <v>1</v>
      </c>
      <c r="H281">
        <v>1</v>
      </c>
      <c r="I281" t="s">
        <v>661</v>
      </c>
      <c r="J281" t="s">
        <v>3</v>
      </c>
      <c r="K281" t="s">
        <v>662</v>
      </c>
      <c r="L281">
        <v>1191</v>
      </c>
      <c r="N281">
        <v>1013</v>
      </c>
      <c r="O281" t="s">
        <v>593</v>
      </c>
      <c r="P281" t="s">
        <v>593</v>
      </c>
      <c r="Q281">
        <v>1</v>
      </c>
      <c r="X281">
        <v>14.4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1</v>
      </c>
      <c r="AE281">
        <v>1</v>
      </c>
      <c r="AF281" t="s">
        <v>3</v>
      </c>
      <c r="AG281">
        <v>14.4</v>
      </c>
      <c r="AH281">
        <v>2</v>
      </c>
      <c r="AI281">
        <v>85061312</v>
      </c>
      <c r="AJ281">
        <v>281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</row>
    <row r="282" spans="1:44" x14ac:dyDescent="0.2">
      <c r="A282">
        <f>ROW(Source!A166)</f>
        <v>166</v>
      </c>
      <c r="B282">
        <v>85061323</v>
      </c>
      <c r="C282">
        <v>85061311</v>
      </c>
      <c r="D282">
        <v>77306545</v>
      </c>
      <c r="E282">
        <v>114</v>
      </c>
      <c r="F282">
        <v>1</v>
      </c>
      <c r="G282">
        <v>1</v>
      </c>
      <c r="H282">
        <v>1</v>
      </c>
      <c r="I282" t="s">
        <v>601</v>
      </c>
      <c r="J282" t="s">
        <v>3</v>
      </c>
      <c r="K282" t="s">
        <v>602</v>
      </c>
      <c r="L282">
        <v>1191</v>
      </c>
      <c r="N282">
        <v>1013</v>
      </c>
      <c r="O282" t="s">
        <v>593</v>
      </c>
      <c r="P282" t="s">
        <v>593</v>
      </c>
      <c r="Q282">
        <v>1</v>
      </c>
      <c r="X282">
        <v>0.4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1</v>
      </c>
      <c r="AE282">
        <v>2</v>
      </c>
      <c r="AF282" t="s">
        <v>3</v>
      </c>
      <c r="AG282">
        <v>0.4</v>
      </c>
      <c r="AH282">
        <v>2</v>
      </c>
      <c r="AI282">
        <v>85061313</v>
      </c>
      <c r="AJ282">
        <v>282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</row>
    <row r="283" spans="1:44" x14ac:dyDescent="0.2">
      <c r="A283">
        <f>ROW(Source!A166)</f>
        <v>166</v>
      </c>
      <c r="B283">
        <v>85061324</v>
      </c>
      <c r="C283">
        <v>85061311</v>
      </c>
      <c r="D283">
        <v>77430988</v>
      </c>
      <c r="E283">
        <v>1</v>
      </c>
      <c r="F283">
        <v>1</v>
      </c>
      <c r="G283">
        <v>1</v>
      </c>
      <c r="H283">
        <v>2</v>
      </c>
      <c r="I283" t="s">
        <v>621</v>
      </c>
      <c r="J283" t="s">
        <v>622</v>
      </c>
      <c r="K283" t="s">
        <v>623</v>
      </c>
      <c r="L283">
        <v>1368</v>
      </c>
      <c r="N283">
        <v>1011</v>
      </c>
      <c r="O283" t="s">
        <v>606</v>
      </c>
      <c r="P283" t="s">
        <v>606</v>
      </c>
      <c r="Q283">
        <v>1</v>
      </c>
      <c r="X283">
        <v>0.2</v>
      </c>
      <c r="Y283">
        <v>0</v>
      </c>
      <c r="Z283">
        <v>1626.29</v>
      </c>
      <c r="AA283">
        <v>1090.46</v>
      </c>
      <c r="AB283">
        <v>0</v>
      </c>
      <c r="AC283">
        <v>0</v>
      </c>
      <c r="AD283">
        <v>1</v>
      </c>
      <c r="AE283">
        <v>0</v>
      </c>
      <c r="AF283" t="s">
        <v>3</v>
      </c>
      <c r="AG283">
        <v>0.2</v>
      </c>
      <c r="AH283">
        <v>2</v>
      </c>
      <c r="AI283">
        <v>85061314</v>
      </c>
      <c r="AJ283">
        <v>283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</row>
    <row r="284" spans="1:44" x14ac:dyDescent="0.2">
      <c r="A284">
        <f>ROW(Source!A166)</f>
        <v>166</v>
      </c>
      <c r="B284">
        <v>85061325</v>
      </c>
      <c r="C284">
        <v>85061311</v>
      </c>
      <c r="D284">
        <v>77431879</v>
      </c>
      <c r="E284">
        <v>1</v>
      </c>
      <c r="F284">
        <v>1</v>
      </c>
      <c r="G284">
        <v>1</v>
      </c>
      <c r="H284">
        <v>2</v>
      </c>
      <c r="I284" t="s">
        <v>634</v>
      </c>
      <c r="J284" t="s">
        <v>635</v>
      </c>
      <c r="K284" t="s">
        <v>636</v>
      </c>
      <c r="L284">
        <v>1368</v>
      </c>
      <c r="N284">
        <v>1011</v>
      </c>
      <c r="O284" t="s">
        <v>606</v>
      </c>
      <c r="P284" t="s">
        <v>606</v>
      </c>
      <c r="Q284">
        <v>1</v>
      </c>
      <c r="X284">
        <v>0.2</v>
      </c>
      <c r="Y284">
        <v>0</v>
      </c>
      <c r="Z284">
        <v>641.70000000000005</v>
      </c>
      <c r="AA284">
        <v>811.79</v>
      </c>
      <c r="AB284">
        <v>0</v>
      </c>
      <c r="AC284">
        <v>0</v>
      </c>
      <c r="AD284">
        <v>1</v>
      </c>
      <c r="AE284">
        <v>0</v>
      </c>
      <c r="AF284" t="s">
        <v>3</v>
      </c>
      <c r="AG284">
        <v>0.2</v>
      </c>
      <c r="AH284">
        <v>2</v>
      </c>
      <c r="AI284">
        <v>85061315</v>
      </c>
      <c r="AJ284">
        <v>284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</row>
    <row r="285" spans="1:44" x14ac:dyDescent="0.2">
      <c r="A285">
        <f>ROW(Source!A166)</f>
        <v>166</v>
      </c>
      <c r="B285">
        <v>85061326</v>
      </c>
      <c r="C285">
        <v>85061311</v>
      </c>
      <c r="D285">
        <v>77378231</v>
      </c>
      <c r="E285">
        <v>1</v>
      </c>
      <c r="F285">
        <v>1</v>
      </c>
      <c r="G285">
        <v>1</v>
      </c>
      <c r="H285">
        <v>3</v>
      </c>
      <c r="I285" t="s">
        <v>676</v>
      </c>
      <c r="J285" t="s">
        <v>677</v>
      </c>
      <c r="K285" t="s">
        <v>678</v>
      </c>
      <c r="L285">
        <v>1301</v>
      </c>
      <c r="N285">
        <v>1003</v>
      </c>
      <c r="O285" t="s">
        <v>320</v>
      </c>
      <c r="P285" t="s">
        <v>320</v>
      </c>
      <c r="Q285">
        <v>1</v>
      </c>
      <c r="X285">
        <v>33.33</v>
      </c>
      <c r="Y285">
        <v>5.87</v>
      </c>
      <c r="Z285">
        <v>0</v>
      </c>
      <c r="AA285">
        <v>0</v>
      </c>
      <c r="AB285">
        <v>0</v>
      </c>
      <c r="AC285">
        <v>0</v>
      </c>
      <c r="AD285">
        <v>1</v>
      </c>
      <c r="AE285">
        <v>0</v>
      </c>
      <c r="AF285" t="s">
        <v>3</v>
      </c>
      <c r="AG285">
        <v>33.33</v>
      </c>
      <c r="AH285">
        <v>2</v>
      </c>
      <c r="AI285">
        <v>85061316</v>
      </c>
      <c r="AJ285">
        <v>285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</row>
    <row r="286" spans="1:44" x14ac:dyDescent="0.2">
      <c r="A286">
        <f>ROW(Source!A166)</f>
        <v>166</v>
      </c>
      <c r="B286">
        <v>85061327</v>
      </c>
      <c r="C286">
        <v>85061311</v>
      </c>
      <c r="D286">
        <v>77378407</v>
      </c>
      <c r="E286">
        <v>1</v>
      </c>
      <c r="F286">
        <v>1</v>
      </c>
      <c r="G286">
        <v>1</v>
      </c>
      <c r="H286">
        <v>3</v>
      </c>
      <c r="I286" t="s">
        <v>679</v>
      </c>
      <c r="J286" t="s">
        <v>680</v>
      </c>
      <c r="K286" t="s">
        <v>681</v>
      </c>
      <c r="L286">
        <v>1348</v>
      </c>
      <c r="N286">
        <v>1009</v>
      </c>
      <c r="O286" t="s">
        <v>94</v>
      </c>
      <c r="P286" t="s">
        <v>94</v>
      </c>
      <c r="Q286">
        <v>1000</v>
      </c>
      <c r="X286">
        <v>1.3699999999999999E-3</v>
      </c>
      <c r="Y286">
        <v>43821.53</v>
      </c>
      <c r="Z286">
        <v>0</v>
      </c>
      <c r="AA286">
        <v>0</v>
      </c>
      <c r="AB286">
        <v>0</v>
      </c>
      <c r="AC286">
        <v>0</v>
      </c>
      <c r="AD286">
        <v>1</v>
      </c>
      <c r="AE286">
        <v>0</v>
      </c>
      <c r="AF286" t="s">
        <v>3</v>
      </c>
      <c r="AG286">
        <v>1.3699999999999999E-3</v>
      </c>
      <c r="AH286">
        <v>2</v>
      </c>
      <c r="AI286">
        <v>85061317</v>
      </c>
      <c r="AJ286">
        <v>286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0</v>
      </c>
    </row>
    <row r="287" spans="1:44" x14ac:dyDescent="0.2">
      <c r="A287">
        <f>ROW(Source!A166)</f>
        <v>166</v>
      </c>
      <c r="B287">
        <v>85061328</v>
      </c>
      <c r="C287">
        <v>85061311</v>
      </c>
      <c r="D287">
        <v>77397226</v>
      </c>
      <c r="E287">
        <v>1</v>
      </c>
      <c r="F287">
        <v>1</v>
      </c>
      <c r="G287">
        <v>1</v>
      </c>
      <c r="H287">
        <v>3</v>
      </c>
      <c r="I287" t="s">
        <v>682</v>
      </c>
      <c r="J287" t="s">
        <v>683</v>
      </c>
      <c r="K287" t="s">
        <v>684</v>
      </c>
      <c r="L287">
        <v>1346</v>
      </c>
      <c r="N287">
        <v>1009</v>
      </c>
      <c r="O287" t="s">
        <v>86</v>
      </c>
      <c r="P287" t="s">
        <v>86</v>
      </c>
      <c r="Q287">
        <v>1</v>
      </c>
      <c r="X287">
        <v>0.02</v>
      </c>
      <c r="Y287">
        <v>79.88</v>
      </c>
      <c r="Z287">
        <v>0</v>
      </c>
      <c r="AA287">
        <v>0</v>
      </c>
      <c r="AB287">
        <v>0</v>
      </c>
      <c r="AC287">
        <v>0</v>
      </c>
      <c r="AD287">
        <v>1</v>
      </c>
      <c r="AE287">
        <v>0</v>
      </c>
      <c r="AF287" t="s">
        <v>3</v>
      </c>
      <c r="AG287">
        <v>0.02</v>
      </c>
      <c r="AH287">
        <v>2</v>
      </c>
      <c r="AI287">
        <v>85061318</v>
      </c>
      <c r="AJ287">
        <v>287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</row>
    <row r="288" spans="1:44" x14ac:dyDescent="0.2">
      <c r="A288">
        <f>ROW(Source!A166)</f>
        <v>166</v>
      </c>
      <c r="B288">
        <v>85061329</v>
      </c>
      <c r="C288">
        <v>85061311</v>
      </c>
      <c r="D288">
        <v>77404615</v>
      </c>
      <c r="E288">
        <v>1</v>
      </c>
      <c r="F288">
        <v>1</v>
      </c>
      <c r="G288">
        <v>1</v>
      </c>
      <c r="H288">
        <v>3</v>
      </c>
      <c r="I288" t="s">
        <v>685</v>
      </c>
      <c r="J288" t="s">
        <v>686</v>
      </c>
      <c r="K288" t="s">
        <v>687</v>
      </c>
      <c r="L288">
        <v>1425</v>
      </c>
      <c r="N288">
        <v>1013</v>
      </c>
      <c r="O288" t="s">
        <v>191</v>
      </c>
      <c r="P288" t="s">
        <v>191</v>
      </c>
      <c r="Q288">
        <v>1</v>
      </c>
      <c r="X288">
        <v>0.05</v>
      </c>
      <c r="Y288">
        <v>11574.95</v>
      </c>
      <c r="Z288">
        <v>0</v>
      </c>
      <c r="AA288">
        <v>0</v>
      </c>
      <c r="AB288">
        <v>0</v>
      </c>
      <c r="AC288">
        <v>0</v>
      </c>
      <c r="AD288">
        <v>1</v>
      </c>
      <c r="AE288">
        <v>0</v>
      </c>
      <c r="AF288" t="s">
        <v>3</v>
      </c>
      <c r="AG288">
        <v>0.05</v>
      </c>
      <c r="AH288">
        <v>2</v>
      </c>
      <c r="AI288">
        <v>85061319</v>
      </c>
      <c r="AJ288">
        <v>288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</row>
    <row r="289" spans="1:44" x14ac:dyDescent="0.2">
      <c r="A289">
        <f>ROW(Source!A166)</f>
        <v>166</v>
      </c>
      <c r="B289">
        <v>85061330</v>
      </c>
      <c r="C289">
        <v>85061311</v>
      </c>
      <c r="D289">
        <v>77404660</v>
      </c>
      <c r="E289">
        <v>1</v>
      </c>
      <c r="F289">
        <v>1</v>
      </c>
      <c r="G289">
        <v>1</v>
      </c>
      <c r="H289">
        <v>3</v>
      </c>
      <c r="I289" t="s">
        <v>688</v>
      </c>
      <c r="J289" t="s">
        <v>689</v>
      </c>
      <c r="K289" t="s">
        <v>690</v>
      </c>
      <c r="L289">
        <v>1407</v>
      </c>
      <c r="N289">
        <v>1013</v>
      </c>
      <c r="O289" t="s">
        <v>691</v>
      </c>
      <c r="P289" t="s">
        <v>691</v>
      </c>
      <c r="Q289">
        <v>1</v>
      </c>
      <c r="X289">
        <v>1.2200000000000001E-2</v>
      </c>
      <c r="Y289">
        <v>6904.76</v>
      </c>
      <c r="Z289">
        <v>0</v>
      </c>
      <c r="AA289">
        <v>0</v>
      </c>
      <c r="AB289">
        <v>0</v>
      </c>
      <c r="AC289">
        <v>0</v>
      </c>
      <c r="AD289">
        <v>1</v>
      </c>
      <c r="AE289">
        <v>0</v>
      </c>
      <c r="AF289" t="s">
        <v>3</v>
      </c>
      <c r="AG289">
        <v>1.2200000000000001E-2</v>
      </c>
      <c r="AH289">
        <v>2</v>
      </c>
      <c r="AI289">
        <v>85061320</v>
      </c>
      <c r="AJ289">
        <v>289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0</v>
      </c>
      <c r="AR289">
        <v>0</v>
      </c>
    </row>
    <row r="290" spans="1:44" x14ac:dyDescent="0.2">
      <c r="A290">
        <f>ROW(Source!A166)</f>
        <v>166</v>
      </c>
      <c r="B290">
        <v>85061331</v>
      </c>
      <c r="C290">
        <v>85061311</v>
      </c>
      <c r="D290">
        <v>77312233</v>
      </c>
      <c r="E290">
        <v>114</v>
      </c>
      <c r="F290">
        <v>1</v>
      </c>
      <c r="G290">
        <v>1</v>
      </c>
      <c r="H290">
        <v>3</v>
      </c>
      <c r="I290" t="s">
        <v>150</v>
      </c>
      <c r="J290" t="s">
        <v>3</v>
      </c>
      <c r="K290" t="s">
        <v>151</v>
      </c>
      <c r="L290">
        <v>3277935</v>
      </c>
      <c r="N290">
        <v>1013</v>
      </c>
      <c r="O290" t="s">
        <v>152</v>
      </c>
      <c r="P290" t="s">
        <v>152</v>
      </c>
      <c r="Q290">
        <v>1</v>
      </c>
      <c r="X290">
        <v>2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 t="s">
        <v>3</v>
      </c>
      <c r="AG290">
        <v>2</v>
      </c>
      <c r="AH290">
        <v>2</v>
      </c>
      <c r="AI290">
        <v>85061321</v>
      </c>
      <c r="AJ290">
        <v>290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0</v>
      </c>
      <c r="AR290">
        <v>0</v>
      </c>
    </row>
    <row r="291" spans="1:44" x14ac:dyDescent="0.2">
      <c r="A291">
        <f>ROW(Source!A170)</f>
        <v>170</v>
      </c>
      <c r="B291">
        <v>85061346</v>
      </c>
      <c r="C291">
        <v>85061334</v>
      </c>
      <c r="D291">
        <v>77306368</v>
      </c>
      <c r="E291">
        <v>114</v>
      </c>
      <c r="F291">
        <v>1</v>
      </c>
      <c r="G291">
        <v>1</v>
      </c>
      <c r="H291">
        <v>1</v>
      </c>
      <c r="I291" t="s">
        <v>661</v>
      </c>
      <c r="J291" t="s">
        <v>3</v>
      </c>
      <c r="K291" t="s">
        <v>662</v>
      </c>
      <c r="L291">
        <v>1191</v>
      </c>
      <c r="N291">
        <v>1013</v>
      </c>
      <c r="O291" t="s">
        <v>593</v>
      </c>
      <c r="P291" t="s">
        <v>593</v>
      </c>
      <c r="Q291">
        <v>1</v>
      </c>
      <c r="X291">
        <v>41.12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1</v>
      </c>
      <c r="AE291">
        <v>1</v>
      </c>
      <c r="AF291" t="s">
        <v>3</v>
      </c>
      <c r="AG291">
        <v>41.12</v>
      </c>
      <c r="AH291">
        <v>2</v>
      </c>
      <c r="AI291">
        <v>85061335</v>
      </c>
      <c r="AJ291">
        <v>291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</row>
    <row r="292" spans="1:44" x14ac:dyDescent="0.2">
      <c r="A292">
        <f>ROW(Source!A170)</f>
        <v>170</v>
      </c>
      <c r="B292">
        <v>85061347</v>
      </c>
      <c r="C292">
        <v>85061334</v>
      </c>
      <c r="D292">
        <v>77306545</v>
      </c>
      <c r="E292">
        <v>114</v>
      </c>
      <c r="F292">
        <v>1</v>
      </c>
      <c r="G292">
        <v>1</v>
      </c>
      <c r="H292">
        <v>1</v>
      </c>
      <c r="I292" t="s">
        <v>601</v>
      </c>
      <c r="J292" t="s">
        <v>3</v>
      </c>
      <c r="K292" t="s">
        <v>602</v>
      </c>
      <c r="L292">
        <v>1191</v>
      </c>
      <c r="N292">
        <v>1013</v>
      </c>
      <c r="O292" t="s">
        <v>593</v>
      </c>
      <c r="P292" t="s">
        <v>593</v>
      </c>
      <c r="Q292">
        <v>1</v>
      </c>
      <c r="X292">
        <v>1.54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1</v>
      </c>
      <c r="AE292">
        <v>2</v>
      </c>
      <c r="AF292" t="s">
        <v>3</v>
      </c>
      <c r="AG292">
        <v>1.54</v>
      </c>
      <c r="AH292">
        <v>2</v>
      </c>
      <c r="AI292">
        <v>85061336</v>
      </c>
      <c r="AJ292">
        <v>292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</row>
    <row r="293" spans="1:44" x14ac:dyDescent="0.2">
      <c r="A293">
        <f>ROW(Source!A170)</f>
        <v>170</v>
      </c>
      <c r="B293">
        <v>85061348</v>
      </c>
      <c r="C293">
        <v>85061334</v>
      </c>
      <c r="D293">
        <v>77430988</v>
      </c>
      <c r="E293">
        <v>1</v>
      </c>
      <c r="F293">
        <v>1</v>
      </c>
      <c r="G293">
        <v>1</v>
      </c>
      <c r="H293">
        <v>2</v>
      </c>
      <c r="I293" t="s">
        <v>621</v>
      </c>
      <c r="J293" t="s">
        <v>622</v>
      </c>
      <c r="K293" t="s">
        <v>623</v>
      </c>
      <c r="L293">
        <v>1368</v>
      </c>
      <c r="N293">
        <v>1011</v>
      </c>
      <c r="O293" t="s">
        <v>606</v>
      </c>
      <c r="P293" t="s">
        <v>606</v>
      </c>
      <c r="Q293">
        <v>1</v>
      </c>
      <c r="X293">
        <v>0.77</v>
      </c>
      <c r="Y293">
        <v>0</v>
      </c>
      <c r="Z293">
        <v>1626.29</v>
      </c>
      <c r="AA293">
        <v>1090.46</v>
      </c>
      <c r="AB293">
        <v>0</v>
      </c>
      <c r="AC293">
        <v>0</v>
      </c>
      <c r="AD293">
        <v>1</v>
      </c>
      <c r="AE293">
        <v>0</v>
      </c>
      <c r="AF293" t="s">
        <v>3</v>
      </c>
      <c r="AG293">
        <v>0.77</v>
      </c>
      <c r="AH293">
        <v>2</v>
      </c>
      <c r="AI293">
        <v>85061337</v>
      </c>
      <c r="AJ293">
        <v>293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</row>
    <row r="294" spans="1:44" x14ac:dyDescent="0.2">
      <c r="A294">
        <f>ROW(Source!A170)</f>
        <v>170</v>
      </c>
      <c r="B294">
        <v>85061349</v>
      </c>
      <c r="C294">
        <v>85061334</v>
      </c>
      <c r="D294">
        <v>77431879</v>
      </c>
      <c r="E294">
        <v>1</v>
      </c>
      <c r="F294">
        <v>1</v>
      </c>
      <c r="G294">
        <v>1</v>
      </c>
      <c r="H294">
        <v>2</v>
      </c>
      <c r="I294" t="s">
        <v>634</v>
      </c>
      <c r="J294" t="s">
        <v>635</v>
      </c>
      <c r="K294" t="s">
        <v>636</v>
      </c>
      <c r="L294">
        <v>1368</v>
      </c>
      <c r="N294">
        <v>1011</v>
      </c>
      <c r="O294" t="s">
        <v>606</v>
      </c>
      <c r="P294" t="s">
        <v>606</v>
      </c>
      <c r="Q294">
        <v>1</v>
      </c>
      <c r="X294">
        <v>0.77</v>
      </c>
      <c r="Y294">
        <v>0</v>
      </c>
      <c r="Z294">
        <v>641.70000000000005</v>
      </c>
      <c r="AA294">
        <v>811.79</v>
      </c>
      <c r="AB294">
        <v>0</v>
      </c>
      <c r="AC294">
        <v>0</v>
      </c>
      <c r="AD294">
        <v>1</v>
      </c>
      <c r="AE294">
        <v>0</v>
      </c>
      <c r="AF294" t="s">
        <v>3</v>
      </c>
      <c r="AG294">
        <v>0.77</v>
      </c>
      <c r="AH294">
        <v>2</v>
      </c>
      <c r="AI294">
        <v>85061338</v>
      </c>
      <c r="AJ294">
        <v>294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</row>
    <row r="295" spans="1:44" x14ac:dyDescent="0.2">
      <c r="A295">
        <f>ROW(Source!A170)</f>
        <v>170</v>
      </c>
      <c r="B295">
        <v>85061350</v>
      </c>
      <c r="C295">
        <v>85061334</v>
      </c>
      <c r="D295">
        <v>77432074</v>
      </c>
      <c r="E295">
        <v>1</v>
      </c>
      <c r="F295">
        <v>1</v>
      </c>
      <c r="G295">
        <v>1</v>
      </c>
      <c r="H295">
        <v>2</v>
      </c>
      <c r="I295" t="s">
        <v>663</v>
      </c>
      <c r="J295" t="s">
        <v>664</v>
      </c>
      <c r="K295" t="s">
        <v>665</v>
      </c>
      <c r="L295">
        <v>1368</v>
      </c>
      <c r="N295">
        <v>1011</v>
      </c>
      <c r="O295" t="s">
        <v>606</v>
      </c>
      <c r="P295" t="s">
        <v>606</v>
      </c>
      <c r="Q295">
        <v>1</v>
      </c>
      <c r="X295">
        <v>4.9400000000000004</v>
      </c>
      <c r="Y295">
        <v>0</v>
      </c>
      <c r="Z295">
        <v>34.61</v>
      </c>
      <c r="AA295">
        <v>0</v>
      </c>
      <c r="AB295">
        <v>0</v>
      </c>
      <c r="AC295">
        <v>0</v>
      </c>
      <c r="AD295">
        <v>1</v>
      </c>
      <c r="AE295">
        <v>0</v>
      </c>
      <c r="AF295" t="s">
        <v>3</v>
      </c>
      <c r="AG295">
        <v>4.9400000000000004</v>
      </c>
      <c r="AH295">
        <v>2</v>
      </c>
      <c r="AI295">
        <v>85061339</v>
      </c>
      <c r="AJ295">
        <v>295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</row>
    <row r="296" spans="1:44" x14ac:dyDescent="0.2">
      <c r="A296">
        <f>ROW(Source!A170)</f>
        <v>170</v>
      </c>
      <c r="B296">
        <v>85061351</v>
      </c>
      <c r="C296">
        <v>85061334</v>
      </c>
      <c r="D296">
        <v>77378046</v>
      </c>
      <c r="E296">
        <v>1</v>
      </c>
      <c r="F296">
        <v>1</v>
      </c>
      <c r="G296">
        <v>1</v>
      </c>
      <c r="H296">
        <v>3</v>
      </c>
      <c r="I296" t="s">
        <v>692</v>
      </c>
      <c r="J296" t="s">
        <v>693</v>
      </c>
      <c r="K296" t="s">
        <v>694</v>
      </c>
      <c r="L296">
        <v>1346</v>
      </c>
      <c r="N296">
        <v>1009</v>
      </c>
      <c r="O296" t="s">
        <v>86</v>
      </c>
      <c r="P296" t="s">
        <v>86</v>
      </c>
      <c r="Q296">
        <v>1</v>
      </c>
      <c r="X296">
        <v>0.99</v>
      </c>
      <c r="Y296">
        <v>206.43</v>
      </c>
      <c r="Z296">
        <v>0</v>
      </c>
      <c r="AA296">
        <v>0</v>
      </c>
      <c r="AB296">
        <v>0</v>
      </c>
      <c r="AC296">
        <v>0</v>
      </c>
      <c r="AD296">
        <v>1</v>
      </c>
      <c r="AE296">
        <v>0</v>
      </c>
      <c r="AF296" t="s">
        <v>3</v>
      </c>
      <c r="AG296">
        <v>0.99</v>
      </c>
      <c r="AH296">
        <v>2</v>
      </c>
      <c r="AI296">
        <v>85061340</v>
      </c>
      <c r="AJ296">
        <v>296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0</v>
      </c>
      <c r="AR296">
        <v>0</v>
      </c>
    </row>
    <row r="297" spans="1:44" x14ac:dyDescent="0.2">
      <c r="A297">
        <f>ROW(Source!A170)</f>
        <v>170</v>
      </c>
      <c r="B297">
        <v>85061352</v>
      </c>
      <c r="C297">
        <v>85061334</v>
      </c>
      <c r="D297">
        <v>77378078</v>
      </c>
      <c r="E297">
        <v>1</v>
      </c>
      <c r="F297">
        <v>1</v>
      </c>
      <c r="G297">
        <v>1</v>
      </c>
      <c r="H297">
        <v>3</v>
      </c>
      <c r="I297" t="s">
        <v>666</v>
      </c>
      <c r="J297" t="s">
        <v>667</v>
      </c>
      <c r="K297" t="s">
        <v>668</v>
      </c>
      <c r="L297">
        <v>1383</v>
      </c>
      <c r="N297">
        <v>1013</v>
      </c>
      <c r="O297" t="s">
        <v>669</v>
      </c>
      <c r="P297" t="s">
        <v>669</v>
      </c>
      <c r="Q297">
        <v>1</v>
      </c>
      <c r="X297">
        <v>2.5428000000000002</v>
      </c>
      <c r="Y297">
        <v>7.32</v>
      </c>
      <c r="Z297">
        <v>0</v>
      </c>
      <c r="AA297">
        <v>0</v>
      </c>
      <c r="AB297">
        <v>0</v>
      </c>
      <c r="AC297">
        <v>0</v>
      </c>
      <c r="AD297">
        <v>1</v>
      </c>
      <c r="AE297">
        <v>0</v>
      </c>
      <c r="AF297" t="s">
        <v>3</v>
      </c>
      <c r="AG297">
        <v>2.5428000000000002</v>
      </c>
      <c r="AH297">
        <v>2</v>
      </c>
      <c r="AI297">
        <v>85061341</v>
      </c>
      <c r="AJ297">
        <v>297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0</v>
      </c>
      <c r="AR297">
        <v>0</v>
      </c>
    </row>
    <row r="298" spans="1:44" x14ac:dyDescent="0.2">
      <c r="A298">
        <f>ROW(Source!A170)</f>
        <v>170</v>
      </c>
      <c r="B298">
        <v>85061353</v>
      </c>
      <c r="C298">
        <v>85061334</v>
      </c>
      <c r="D298">
        <v>77378830</v>
      </c>
      <c r="E298">
        <v>1</v>
      </c>
      <c r="F298">
        <v>1</v>
      </c>
      <c r="G298">
        <v>1</v>
      </c>
      <c r="H298">
        <v>3</v>
      </c>
      <c r="I298" t="s">
        <v>670</v>
      </c>
      <c r="J298" t="s">
        <v>671</v>
      </c>
      <c r="K298" t="s">
        <v>672</v>
      </c>
      <c r="L298">
        <v>1346</v>
      </c>
      <c r="N298">
        <v>1009</v>
      </c>
      <c r="O298" t="s">
        <v>86</v>
      </c>
      <c r="P298" t="s">
        <v>86</v>
      </c>
      <c r="Q298">
        <v>1</v>
      </c>
      <c r="X298">
        <v>3</v>
      </c>
      <c r="Y298">
        <v>155.63</v>
      </c>
      <c r="Z298">
        <v>0</v>
      </c>
      <c r="AA298">
        <v>0</v>
      </c>
      <c r="AB298">
        <v>0</v>
      </c>
      <c r="AC298">
        <v>0</v>
      </c>
      <c r="AD298">
        <v>1</v>
      </c>
      <c r="AE298">
        <v>0</v>
      </c>
      <c r="AF298" t="s">
        <v>3</v>
      </c>
      <c r="AG298">
        <v>3</v>
      </c>
      <c r="AH298">
        <v>2</v>
      </c>
      <c r="AI298">
        <v>85061342</v>
      </c>
      <c r="AJ298">
        <v>298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</row>
    <row r="299" spans="1:44" x14ac:dyDescent="0.2">
      <c r="A299">
        <f>ROW(Source!A170)</f>
        <v>170</v>
      </c>
      <c r="B299">
        <v>85061354</v>
      </c>
      <c r="C299">
        <v>85061334</v>
      </c>
      <c r="D299">
        <v>77379563</v>
      </c>
      <c r="E299">
        <v>1</v>
      </c>
      <c r="F299">
        <v>1</v>
      </c>
      <c r="G299">
        <v>1</v>
      </c>
      <c r="H299">
        <v>3</v>
      </c>
      <c r="I299" t="s">
        <v>695</v>
      </c>
      <c r="J299" t="s">
        <v>696</v>
      </c>
      <c r="K299" t="s">
        <v>697</v>
      </c>
      <c r="L299">
        <v>1348</v>
      </c>
      <c r="N299">
        <v>1009</v>
      </c>
      <c r="O299" t="s">
        <v>94</v>
      </c>
      <c r="P299" t="s">
        <v>94</v>
      </c>
      <c r="Q299">
        <v>1000</v>
      </c>
      <c r="X299">
        <v>1.5499999999999999E-3</v>
      </c>
      <c r="Y299">
        <v>127406</v>
      </c>
      <c r="Z299">
        <v>0</v>
      </c>
      <c r="AA299">
        <v>0</v>
      </c>
      <c r="AB299">
        <v>0</v>
      </c>
      <c r="AC299">
        <v>0</v>
      </c>
      <c r="AD299">
        <v>1</v>
      </c>
      <c r="AE299">
        <v>0</v>
      </c>
      <c r="AF299" t="s">
        <v>3</v>
      </c>
      <c r="AG299">
        <v>1.5499999999999999E-3</v>
      </c>
      <c r="AH299">
        <v>2</v>
      </c>
      <c r="AI299">
        <v>85061343</v>
      </c>
      <c r="AJ299">
        <v>299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</row>
    <row r="300" spans="1:44" x14ac:dyDescent="0.2">
      <c r="A300">
        <f>ROW(Source!A170)</f>
        <v>170</v>
      </c>
      <c r="B300">
        <v>85061355</v>
      </c>
      <c r="C300">
        <v>85061334</v>
      </c>
      <c r="D300">
        <v>77397226</v>
      </c>
      <c r="E300">
        <v>1</v>
      </c>
      <c r="F300">
        <v>1</v>
      </c>
      <c r="G300">
        <v>1</v>
      </c>
      <c r="H300">
        <v>3</v>
      </c>
      <c r="I300" t="s">
        <v>682</v>
      </c>
      <c r="J300" t="s">
        <v>683</v>
      </c>
      <c r="K300" t="s">
        <v>684</v>
      </c>
      <c r="L300">
        <v>1346</v>
      </c>
      <c r="N300">
        <v>1009</v>
      </c>
      <c r="O300" t="s">
        <v>86</v>
      </c>
      <c r="P300" t="s">
        <v>86</v>
      </c>
      <c r="Q300">
        <v>1</v>
      </c>
      <c r="X300">
        <v>0.1</v>
      </c>
      <c r="Y300">
        <v>79.88</v>
      </c>
      <c r="Z300">
        <v>0</v>
      </c>
      <c r="AA300">
        <v>0</v>
      </c>
      <c r="AB300">
        <v>0</v>
      </c>
      <c r="AC300">
        <v>0</v>
      </c>
      <c r="AD300">
        <v>1</v>
      </c>
      <c r="AE300">
        <v>0</v>
      </c>
      <c r="AF300" t="s">
        <v>3</v>
      </c>
      <c r="AG300">
        <v>0.1</v>
      </c>
      <c r="AH300">
        <v>2</v>
      </c>
      <c r="AI300">
        <v>85061344</v>
      </c>
      <c r="AJ300">
        <v>300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</row>
    <row r="301" spans="1:44" x14ac:dyDescent="0.2">
      <c r="A301">
        <f>ROW(Source!A170)</f>
        <v>170</v>
      </c>
      <c r="B301">
        <v>85061356</v>
      </c>
      <c r="C301">
        <v>85061334</v>
      </c>
      <c r="D301">
        <v>77312233</v>
      </c>
      <c r="E301">
        <v>114</v>
      </c>
      <c r="F301">
        <v>1</v>
      </c>
      <c r="G301">
        <v>1</v>
      </c>
      <c r="H301">
        <v>3</v>
      </c>
      <c r="I301" t="s">
        <v>150</v>
      </c>
      <c r="J301" t="s">
        <v>3</v>
      </c>
      <c r="K301" t="s">
        <v>151</v>
      </c>
      <c r="L301">
        <v>3277935</v>
      </c>
      <c r="N301">
        <v>1013</v>
      </c>
      <c r="O301" t="s">
        <v>152</v>
      </c>
      <c r="P301" t="s">
        <v>152</v>
      </c>
      <c r="Q301">
        <v>1</v>
      </c>
      <c r="X301">
        <v>2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 t="s">
        <v>3</v>
      </c>
      <c r="AG301">
        <v>2</v>
      </c>
      <c r="AH301">
        <v>2</v>
      </c>
      <c r="AI301">
        <v>85061345</v>
      </c>
      <c r="AJ301">
        <v>301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0</v>
      </c>
      <c r="AR301">
        <v>0</v>
      </c>
    </row>
    <row r="302" spans="1:44" x14ac:dyDescent="0.2">
      <c r="A302">
        <f>ROW(Source!A171)</f>
        <v>171</v>
      </c>
      <c r="B302">
        <v>85061346</v>
      </c>
      <c r="C302">
        <v>85061334</v>
      </c>
      <c r="D302">
        <v>77306368</v>
      </c>
      <c r="E302">
        <v>114</v>
      </c>
      <c r="F302">
        <v>1</v>
      </c>
      <c r="G302">
        <v>1</v>
      </c>
      <c r="H302">
        <v>1</v>
      </c>
      <c r="I302" t="s">
        <v>661</v>
      </c>
      <c r="J302" t="s">
        <v>3</v>
      </c>
      <c r="K302" t="s">
        <v>662</v>
      </c>
      <c r="L302">
        <v>1191</v>
      </c>
      <c r="N302">
        <v>1013</v>
      </c>
      <c r="O302" t="s">
        <v>593</v>
      </c>
      <c r="P302" t="s">
        <v>593</v>
      </c>
      <c r="Q302">
        <v>1</v>
      </c>
      <c r="X302">
        <v>41.12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1</v>
      </c>
      <c r="AE302">
        <v>1</v>
      </c>
      <c r="AF302" t="s">
        <v>3</v>
      </c>
      <c r="AG302">
        <v>41.12</v>
      </c>
      <c r="AH302">
        <v>2</v>
      </c>
      <c r="AI302">
        <v>85061335</v>
      </c>
      <c r="AJ302">
        <v>302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0</v>
      </c>
      <c r="AR302">
        <v>0</v>
      </c>
    </row>
    <row r="303" spans="1:44" x14ac:dyDescent="0.2">
      <c r="A303">
        <f>ROW(Source!A171)</f>
        <v>171</v>
      </c>
      <c r="B303">
        <v>85061347</v>
      </c>
      <c r="C303">
        <v>85061334</v>
      </c>
      <c r="D303">
        <v>77306545</v>
      </c>
      <c r="E303">
        <v>114</v>
      </c>
      <c r="F303">
        <v>1</v>
      </c>
      <c r="G303">
        <v>1</v>
      </c>
      <c r="H303">
        <v>1</v>
      </c>
      <c r="I303" t="s">
        <v>601</v>
      </c>
      <c r="J303" t="s">
        <v>3</v>
      </c>
      <c r="K303" t="s">
        <v>602</v>
      </c>
      <c r="L303">
        <v>1191</v>
      </c>
      <c r="N303">
        <v>1013</v>
      </c>
      <c r="O303" t="s">
        <v>593</v>
      </c>
      <c r="P303" t="s">
        <v>593</v>
      </c>
      <c r="Q303">
        <v>1</v>
      </c>
      <c r="X303">
        <v>1.54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1</v>
      </c>
      <c r="AE303">
        <v>2</v>
      </c>
      <c r="AF303" t="s">
        <v>3</v>
      </c>
      <c r="AG303">
        <v>1.54</v>
      </c>
      <c r="AH303">
        <v>2</v>
      </c>
      <c r="AI303">
        <v>85061336</v>
      </c>
      <c r="AJ303">
        <v>303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0</v>
      </c>
      <c r="AR303">
        <v>0</v>
      </c>
    </row>
    <row r="304" spans="1:44" x14ac:dyDescent="0.2">
      <c r="A304">
        <f>ROW(Source!A171)</f>
        <v>171</v>
      </c>
      <c r="B304">
        <v>85061348</v>
      </c>
      <c r="C304">
        <v>85061334</v>
      </c>
      <c r="D304">
        <v>77430988</v>
      </c>
      <c r="E304">
        <v>1</v>
      </c>
      <c r="F304">
        <v>1</v>
      </c>
      <c r="G304">
        <v>1</v>
      </c>
      <c r="H304">
        <v>2</v>
      </c>
      <c r="I304" t="s">
        <v>621</v>
      </c>
      <c r="J304" t="s">
        <v>622</v>
      </c>
      <c r="K304" t="s">
        <v>623</v>
      </c>
      <c r="L304">
        <v>1368</v>
      </c>
      <c r="N304">
        <v>1011</v>
      </c>
      <c r="O304" t="s">
        <v>606</v>
      </c>
      <c r="P304" t="s">
        <v>606</v>
      </c>
      <c r="Q304">
        <v>1</v>
      </c>
      <c r="X304">
        <v>0.77</v>
      </c>
      <c r="Y304">
        <v>0</v>
      </c>
      <c r="Z304">
        <v>1626.29</v>
      </c>
      <c r="AA304">
        <v>1090.46</v>
      </c>
      <c r="AB304">
        <v>0</v>
      </c>
      <c r="AC304">
        <v>0</v>
      </c>
      <c r="AD304">
        <v>1</v>
      </c>
      <c r="AE304">
        <v>0</v>
      </c>
      <c r="AF304" t="s">
        <v>3</v>
      </c>
      <c r="AG304">
        <v>0.77</v>
      </c>
      <c r="AH304">
        <v>2</v>
      </c>
      <c r="AI304">
        <v>85061337</v>
      </c>
      <c r="AJ304">
        <v>304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0</v>
      </c>
      <c r="AR304">
        <v>0</v>
      </c>
    </row>
    <row r="305" spans="1:44" x14ac:dyDescent="0.2">
      <c r="A305">
        <f>ROW(Source!A171)</f>
        <v>171</v>
      </c>
      <c r="B305">
        <v>85061349</v>
      </c>
      <c r="C305">
        <v>85061334</v>
      </c>
      <c r="D305">
        <v>77431879</v>
      </c>
      <c r="E305">
        <v>1</v>
      </c>
      <c r="F305">
        <v>1</v>
      </c>
      <c r="G305">
        <v>1</v>
      </c>
      <c r="H305">
        <v>2</v>
      </c>
      <c r="I305" t="s">
        <v>634</v>
      </c>
      <c r="J305" t="s">
        <v>635</v>
      </c>
      <c r="K305" t="s">
        <v>636</v>
      </c>
      <c r="L305">
        <v>1368</v>
      </c>
      <c r="N305">
        <v>1011</v>
      </c>
      <c r="O305" t="s">
        <v>606</v>
      </c>
      <c r="P305" t="s">
        <v>606</v>
      </c>
      <c r="Q305">
        <v>1</v>
      </c>
      <c r="X305">
        <v>0.77</v>
      </c>
      <c r="Y305">
        <v>0</v>
      </c>
      <c r="Z305">
        <v>641.70000000000005</v>
      </c>
      <c r="AA305">
        <v>811.79</v>
      </c>
      <c r="AB305">
        <v>0</v>
      </c>
      <c r="AC305">
        <v>0</v>
      </c>
      <c r="AD305">
        <v>1</v>
      </c>
      <c r="AE305">
        <v>0</v>
      </c>
      <c r="AF305" t="s">
        <v>3</v>
      </c>
      <c r="AG305">
        <v>0.77</v>
      </c>
      <c r="AH305">
        <v>2</v>
      </c>
      <c r="AI305">
        <v>85061338</v>
      </c>
      <c r="AJ305">
        <v>305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0</v>
      </c>
      <c r="AR305">
        <v>0</v>
      </c>
    </row>
    <row r="306" spans="1:44" x14ac:dyDescent="0.2">
      <c r="A306">
        <f>ROW(Source!A171)</f>
        <v>171</v>
      </c>
      <c r="B306">
        <v>85061350</v>
      </c>
      <c r="C306">
        <v>85061334</v>
      </c>
      <c r="D306">
        <v>77432074</v>
      </c>
      <c r="E306">
        <v>1</v>
      </c>
      <c r="F306">
        <v>1</v>
      </c>
      <c r="G306">
        <v>1</v>
      </c>
      <c r="H306">
        <v>2</v>
      </c>
      <c r="I306" t="s">
        <v>663</v>
      </c>
      <c r="J306" t="s">
        <v>664</v>
      </c>
      <c r="K306" t="s">
        <v>665</v>
      </c>
      <c r="L306">
        <v>1368</v>
      </c>
      <c r="N306">
        <v>1011</v>
      </c>
      <c r="O306" t="s">
        <v>606</v>
      </c>
      <c r="P306" t="s">
        <v>606</v>
      </c>
      <c r="Q306">
        <v>1</v>
      </c>
      <c r="X306">
        <v>4.9400000000000004</v>
      </c>
      <c r="Y306">
        <v>0</v>
      </c>
      <c r="Z306">
        <v>34.61</v>
      </c>
      <c r="AA306">
        <v>0</v>
      </c>
      <c r="AB306">
        <v>0</v>
      </c>
      <c r="AC306">
        <v>0</v>
      </c>
      <c r="AD306">
        <v>1</v>
      </c>
      <c r="AE306">
        <v>0</v>
      </c>
      <c r="AF306" t="s">
        <v>3</v>
      </c>
      <c r="AG306">
        <v>4.9400000000000004</v>
      </c>
      <c r="AH306">
        <v>2</v>
      </c>
      <c r="AI306">
        <v>85061339</v>
      </c>
      <c r="AJ306">
        <v>306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</row>
    <row r="307" spans="1:44" x14ac:dyDescent="0.2">
      <c r="A307">
        <f>ROW(Source!A171)</f>
        <v>171</v>
      </c>
      <c r="B307">
        <v>85061351</v>
      </c>
      <c r="C307">
        <v>85061334</v>
      </c>
      <c r="D307">
        <v>77378046</v>
      </c>
      <c r="E307">
        <v>1</v>
      </c>
      <c r="F307">
        <v>1</v>
      </c>
      <c r="G307">
        <v>1</v>
      </c>
      <c r="H307">
        <v>3</v>
      </c>
      <c r="I307" t="s">
        <v>692</v>
      </c>
      <c r="J307" t="s">
        <v>693</v>
      </c>
      <c r="K307" t="s">
        <v>694</v>
      </c>
      <c r="L307">
        <v>1346</v>
      </c>
      <c r="N307">
        <v>1009</v>
      </c>
      <c r="O307" t="s">
        <v>86</v>
      </c>
      <c r="P307" t="s">
        <v>86</v>
      </c>
      <c r="Q307">
        <v>1</v>
      </c>
      <c r="X307">
        <v>0.99</v>
      </c>
      <c r="Y307">
        <v>206.43</v>
      </c>
      <c r="Z307">
        <v>0</v>
      </c>
      <c r="AA307">
        <v>0</v>
      </c>
      <c r="AB307">
        <v>0</v>
      </c>
      <c r="AC307">
        <v>0</v>
      </c>
      <c r="AD307">
        <v>1</v>
      </c>
      <c r="AE307">
        <v>0</v>
      </c>
      <c r="AF307" t="s">
        <v>3</v>
      </c>
      <c r="AG307">
        <v>0.99</v>
      </c>
      <c r="AH307">
        <v>2</v>
      </c>
      <c r="AI307">
        <v>85061340</v>
      </c>
      <c r="AJ307">
        <v>307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0</v>
      </c>
      <c r="AR307">
        <v>0</v>
      </c>
    </row>
    <row r="308" spans="1:44" x14ac:dyDescent="0.2">
      <c r="A308">
        <f>ROW(Source!A171)</f>
        <v>171</v>
      </c>
      <c r="B308">
        <v>85061352</v>
      </c>
      <c r="C308">
        <v>85061334</v>
      </c>
      <c r="D308">
        <v>77378078</v>
      </c>
      <c r="E308">
        <v>1</v>
      </c>
      <c r="F308">
        <v>1</v>
      </c>
      <c r="G308">
        <v>1</v>
      </c>
      <c r="H308">
        <v>3</v>
      </c>
      <c r="I308" t="s">
        <v>666</v>
      </c>
      <c r="J308" t="s">
        <v>667</v>
      </c>
      <c r="K308" t="s">
        <v>668</v>
      </c>
      <c r="L308">
        <v>1383</v>
      </c>
      <c r="N308">
        <v>1013</v>
      </c>
      <c r="O308" t="s">
        <v>669</v>
      </c>
      <c r="P308" t="s">
        <v>669</v>
      </c>
      <c r="Q308">
        <v>1</v>
      </c>
      <c r="X308">
        <v>2.5428000000000002</v>
      </c>
      <c r="Y308">
        <v>7.32</v>
      </c>
      <c r="Z308">
        <v>0</v>
      </c>
      <c r="AA308">
        <v>0</v>
      </c>
      <c r="AB308">
        <v>0</v>
      </c>
      <c r="AC308">
        <v>0</v>
      </c>
      <c r="AD308">
        <v>1</v>
      </c>
      <c r="AE308">
        <v>0</v>
      </c>
      <c r="AF308" t="s">
        <v>3</v>
      </c>
      <c r="AG308">
        <v>2.5428000000000002</v>
      </c>
      <c r="AH308">
        <v>2</v>
      </c>
      <c r="AI308">
        <v>85061341</v>
      </c>
      <c r="AJ308">
        <v>308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</row>
    <row r="309" spans="1:44" x14ac:dyDescent="0.2">
      <c r="A309">
        <f>ROW(Source!A171)</f>
        <v>171</v>
      </c>
      <c r="B309">
        <v>85061353</v>
      </c>
      <c r="C309">
        <v>85061334</v>
      </c>
      <c r="D309">
        <v>77378830</v>
      </c>
      <c r="E309">
        <v>1</v>
      </c>
      <c r="F309">
        <v>1</v>
      </c>
      <c r="G309">
        <v>1</v>
      </c>
      <c r="H309">
        <v>3</v>
      </c>
      <c r="I309" t="s">
        <v>670</v>
      </c>
      <c r="J309" t="s">
        <v>671</v>
      </c>
      <c r="K309" t="s">
        <v>672</v>
      </c>
      <c r="L309">
        <v>1346</v>
      </c>
      <c r="N309">
        <v>1009</v>
      </c>
      <c r="O309" t="s">
        <v>86</v>
      </c>
      <c r="P309" t="s">
        <v>86</v>
      </c>
      <c r="Q309">
        <v>1</v>
      </c>
      <c r="X309">
        <v>3</v>
      </c>
      <c r="Y309">
        <v>155.63</v>
      </c>
      <c r="Z309">
        <v>0</v>
      </c>
      <c r="AA309">
        <v>0</v>
      </c>
      <c r="AB309">
        <v>0</v>
      </c>
      <c r="AC309">
        <v>0</v>
      </c>
      <c r="AD309">
        <v>1</v>
      </c>
      <c r="AE309">
        <v>0</v>
      </c>
      <c r="AF309" t="s">
        <v>3</v>
      </c>
      <c r="AG309">
        <v>3</v>
      </c>
      <c r="AH309">
        <v>2</v>
      </c>
      <c r="AI309">
        <v>85061342</v>
      </c>
      <c r="AJ309">
        <v>309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0</v>
      </c>
    </row>
    <row r="310" spans="1:44" x14ac:dyDescent="0.2">
      <c r="A310">
        <f>ROW(Source!A171)</f>
        <v>171</v>
      </c>
      <c r="B310">
        <v>85061354</v>
      </c>
      <c r="C310">
        <v>85061334</v>
      </c>
      <c r="D310">
        <v>77379563</v>
      </c>
      <c r="E310">
        <v>1</v>
      </c>
      <c r="F310">
        <v>1</v>
      </c>
      <c r="G310">
        <v>1</v>
      </c>
      <c r="H310">
        <v>3</v>
      </c>
      <c r="I310" t="s">
        <v>695</v>
      </c>
      <c r="J310" t="s">
        <v>696</v>
      </c>
      <c r="K310" t="s">
        <v>697</v>
      </c>
      <c r="L310">
        <v>1348</v>
      </c>
      <c r="N310">
        <v>1009</v>
      </c>
      <c r="O310" t="s">
        <v>94</v>
      </c>
      <c r="P310" t="s">
        <v>94</v>
      </c>
      <c r="Q310">
        <v>1000</v>
      </c>
      <c r="X310">
        <v>1.5499999999999999E-3</v>
      </c>
      <c r="Y310">
        <v>127406</v>
      </c>
      <c r="Z310">
        <v>0</v>
      </c>
      <c r="AA310">
        <v>0</v>
      </c>
      <c r="AB310">
        <v>0</v>
      </c>
      <c r="AC310">
        <v>0</v>
      </c>
      <c r="AD310">
        <v>1</v>
      </c>
      <c r="AE310">
        <v>0</v>
      </c>
      <c r="AF310" t="s">
        <v>3</v>
      </c>
      <c r="AG310">
        <v>1.5499999999999999E-3</v>
      </c>
      <c r="AH310">
        <v>2</v>
      </c>
      <c r="AI310">
        <v>85061343</v>
      </c>
      <c r="AJ310">
        <v>310</v>
      </c>
      <c r="AK310">
        <v>0</v>
      </c>
      <c r="AL310">
        <v>0</v>
      </c>
      <c r="AM310">
        <v>0</v>
      </c>
      <c r="AN310">
        <v>0</v>
      </c>
      <c r="AO310">
        <v>0</v>
      </c>
      <c r="AP310">
        <v>0</v>
      </c>
      <c r="AQ310">
        <v>0</v>
      </c>
      <c r="AR310">
        <v>0</v>
      </c>
    </row>
    <row r="311" spans="1:44" x14ac:dyDescent="0.2">
      <c r="A311">
        <f>ROW(Source!A171)</f>
        <v>171</v>
      </c>
      <c r="B311">
        <v>85061355</v>
      </c>
      <c r="C311">
        <v>85061334</v>
      </c>
      <c r="D311">
        <v>77397226</v>
      </c>
      <c r="E311">
        <v>1</v>
      </c>
      <c r="F311">
        <v>1</v>
      </c>
      <c r="G311">
        <v>1</v>
      </c>
      <c r="H311">
        <v>3</v>
      </c>
      <c r="I311" t="s">
        <v>682</v>
      </c>
      <c r="J311" t="s">
        <v>683</v>
      </c>
      <c r="K311" t="s">
        <v>684</v>
      </c>
      <c r="L311">
        <v>1346</v>
      </c>
      <c r="N311">
        <v>1009</v>
      </c>
      <c r="O311" t="s">
        <v>86</v>
      </c>
      <c r="P311" t="s">
        <v>86</v>
      </c>
      <c r="Q311">
        <v>1</v>
      </c>
      <c r="X311">
        <v>0.1</v>
      </c>
      <c r="Y311">
        <v>79.88</v>
      </c>
      <c r="Z311">
        <v>0</v>
      </c>
      <c r="AA311">
        <v>0</v>
      </c>
      <c r="AB311">
        <v>0</v>
      </c>
      <c r="AC311">
        <v>0</v>
      </c>
      <c r="AD311">
        <v>1</v>
      </c>
      <c r="AE311">
        <v>0</v>
      </c>
      <c r="AF311" t="s">
        <v>3</v>
      </c>
      <c r="AG311">
        <v>0.1</v>
      </c>
      <c r="AH311">
        <v>2</v>
      </c>
      <c r="AI311">
        <v>85061344</v>
      </c>
      <c r="AJ311">
        <v>311</v>
      </c>
      <c r="AK311">
        <v>0</v>
      </c>
      <c r="AL311">
        <v>0</v>
      </c>
      <c r="AM311">
        <v>0</v>
      </c>
      <c r="AN311">
        <v>0</v>
      </c>
      <c r="AO311">
        <v>0</v>
      </c>
      <c r="AP311">
        <v>0</v>
      </c>
      <c r="AQ311">
        <v>0</v>
      </c>
      <c r="AR311">
        <v>0</v>
      </c>
    </row>
    <row r="312" spans="1:44" x14ac:dyDescent="0.2">
      <c r="A312">
        <f>ROW(Source!A171)</f>
        <v>171</v>
      </c>
      <c r="B312">
        <v>85061356</v>
      </c>
      <c r="C312">
        <v>85061334</v>
      </c>
      <c r="D312">
        <v>77312233</v>
      </c>
      <c r="E312">
        <v>114</v>
      </c>
      <c r="F312">
        <v>1</v>
      </c>
      <c r="G312">
        <v>1</v>
      </c>
      <c r="H312">
        <v>3</v>
      </c>
      <c r="I312" t="s">
        <v>150</v>
      </c>
      <c r="J312" t="s">
        <v>3</v>
      </c>
      <c r="K312" t="s">
        <v>151</v>
      </c>
      <c r="L312">
        <v>3277935</v>
      </c>
      <c r="N312">
        <v>1013</v>
      </c>
      <c r="O312" t="s">
        <v>152</v>
      </c>
      <c r="P312" t="s">
        <v>152</v>
      </c>
      <c r="Q312">
        <v>1</v>
      </c>
      <c r="X312">
        <v>2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 t="s">
        <v>3</v>
      </c>
      <c r="AG312">
        <v>2</v>
      </c>
      <c r="AH312">
        <v>2</v>
      </c>
      <c r="AI312">
        <v>85061345</v>
      </c>
      <c r="AJ312">
        <v>312</v>
      </c>
      <c r="AK312">
        <v>0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0</v>
      </c>
      <c r="AR312">
        <v>0</v>
      </c>
    </row>
    <row r="313" spans="1:44" x14ac:dyDescent="0.2">
      <c r="A313">
        <f>ROW(Source!A175)</f>
        <v>175</v>
      </c>
      <c r="B313">
        <v>85061373</v>
      </c>
      <c r="C313">
        <v>85061359</v>
      </c>
      <c r="D313">
        <v>83777647</v>
      </c>
      <c r="E313">
        <v>117</v>
      </c>
      <c r="F313">
        <v>1</v>
      </c>
      <c r="G313">
        <v>1</v>
      </c>
      <c r="H313">
        <v>1</v>
      </c>
      <c r="I313" t="s">
        <v>698</v>
      </c>
      <c r="J313" t="s">
        <v>3</v>
      </c>
      <c r="K313" t="s">
        <v>699</v>
      </c>
      <c r="L313">
        <v>1369</v>
      </c>
      <c r="N313">
        <v>1013</v>
      </c>
      <c r="O313" t="s">
        <v>700</v>
      </c>
      <c r="P313" t="s">
        <v>700</v>
      </c>
      <c r="Q313">
        <v>1</v>
      </c>
      <c r="X313">
        <v>0.99</v>
      </c>
      <c r="Y313">
        <v>0</v>
      </c>
      <c r="Z313">
        <v>0</v>
      </c>
      <c r="AA313">
        <v>0</v>
      </c>
      <c r="AB313">
        <v>660.33</v>
      </c>
      <c r="AC313">
        <v>0</v>
      </c>
      <c r="AD313">
        <v>1</v>
      </c>
      <c r="AE313">
        <v>1</v>
      </c>
      <c r="AF313" t="s">
        <v>3</v>
      </c>
      <c r="AG313">
        <v>0.99</v>
      </c>
      <c r="AH313">
        <v>2</v>
      </c>
      <c r="AI313">
        <v>85061360</v>
      </c>
      <c r="AJ313">
        <v>313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0</v>
      </c>
      <c r="AQ313">
        <v>0</v>
      </c>
      <c r="AR313">
        <v>0</v>
      </c>
    </row>
    <row r="314" spans="1:44" x14ac:dyDescent="0.2">
      <c r="A314">
        <f>ROW(Source!A175)</f>
        <v>175</v>
      </c>
      <c r="B314">
        <v>85061374</v>
      </c>
      <c r="C314">
        <v>85061359</v>
      </c>
      <c r="D314">
        <v>83777649</v>
      </c>
      <c r="E314">
        <v>117</v>
      </c>
      <c r="F314">
        <v>1</v>
      </c>
      <c r="G314">
        <v>1</v>
      </c>
      <c r="H314">
        <v>1</v>
      </c>
      <c r="I314" t="s">
        <v>701</v>
      </c>
      <c r="J314" t="s">
        <v>3</v>
      </c>
      <c r="K314" t="s">
        <v>702</v>
      </c>
      <c r="L314">
        <v>1369</v>
      </c>
      <c r="N314">
        <v>1013</v>
      </c>
      <c r="O314" t="s">
        <v>700</v>
      </c>
      <c r="P314" t="s">
        <v>700</v>
      </c>
      <c r="Q314">
        <v>1</v>
      </c>
      <c r="X314">
        <v>47.29</v>
      </c>
      <c r="Y314">
        <v>0</v>
      </c>
      <c r="Z314">
        <v>0</v>
      </c>
      <c r="AA314">
        <v>0</v>
      </c>
      <c r="AB314">
        <v>720.91</v>
      </c>
      <c r="AC314">
        <v>0</v>
      </c>
      <c r="AD314">
        <v>1</v>
      </c>
      <c r="AE314">
        <v>1</v>
      </c>
      <c r="AF314" t="s">
        <v>3</v>
      </c>
      <c r="AG314">
        <v>47.29</v>
      </c>
      <c r="AH314">
        <v>2</v>
      </c>
      <c r="AI314">
        <v>85061361</v>
      </c>
      <c r="AJ314">
        <v>314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0</v>
      </c>
      <c r="AR314">
        <v>0</v>
      </c>
    </row>
    <row r="315" spans="1:44" x14ac:dyDescent="0.2">
      <c r="A315">
        <f>ROW(Source!A175)</f>
        <v>175</v>
      </c>
      <c r="B315">
        <v>85061375</v>
      </c>
      <c r="C315">
        <v>85061359</v>
      </c>
      <c r="D315">
        <v>83777653</v>
      </c>
      <c r="E315">
        <v>117</v>
      </c>
      <c r="F315">
        <v>1</v>
      </c>
      <c r="G315">
        <v>1</v>
      </c>
      <c r="H315">
        <v>1</v>
      </c>
      <c r="I315" t="s">
        <v>703</v>
      </c>
      <c r="J315" t="s">
        <v>3</v>
      </c>
      <c r="K315" t="s">
        <v>704</v>
      </c>
      <c r="L315">
        <v>1369</v>
      </c>
      <c r="N315">
        <v>1013</v>
      </c>
      <c r="O315" t="s">
        <v>700</v>
      </c>
      <c r="P315" t="s">
        <v>700</v>
      </c>
      <c r="Q315">
        <v>1</v>
      </c>
      <c r="X315">
        <v>23.42</v>
      </c>
      <c r="Y315">
        <v>0</v>
      </c>
      <c r="Z315">
        <v>0</v>
      </c>
      <c r="AA315">
        <v>0</v>
      </c>
      <c r="AB315">
        <v>811.79</v>
      </c>
      <c r="AC315">
        <v>0</v>
      </c>
      <c r="AD315">
        <v>1</v>
      </c>
      <c r="AE315">
        <v>1</v>
      </c>
      <c r="AF315" t="s">
        <v>3</v>
      </c>
      <c r="AG315">
        <v>23.42</v>
      </c>
      <c r="AH315">
        <v>2</v>
      </c>
      <c r="AI315">
        <v>85061362</v>
      </c>
      <c r="AJ315">
        <v>315</v>
      </c>
      <c r="AK315">
        <v>0</v>
      </c>
      <c r="AL315">
        <v>0</v>
      </c>
      <c r="AM315">
        <v>0</v>
      </c>
      <c r="AN315">
        <v>0</v>
      </c>
      <c r="AO315">
        <v>0</v>
      </c>
      <c r="AP315">
        <v>0</v>
      </c>
      <c r="AQ315">
        <v>0</v>
      </c>
      <c r="AR315">
        <v>0</v>
      </c>
    </row>
    <row r="316" spans="1:44" x14ac:dyDescent="0.2">
      <c r="A316">
        <f>ROW(Source!A175)</f>
        <v>175</v>
      </c>
      <c r="B316">
        <v>85061376</v>
      </c>
      <c r="C316">
        <v>85061359</v>
      </c>
      <c r="D316">
        <v>83777657</v>
      </c>
      <c r="E316">
        <v>117</v>
      </c>
      <c r="F316">
        <v>1</v>
      </c>
      <c r="G316">
        <v>1</v>
      </c>
      <c r="H316">
        <v>1</v>
      </c>
      <c r="I316" t="s">
        <v>705</v>
      </c>
      <c r="J316" t="s">
        <v>3</v>
      </c>
      <c r="K316" t="s">
        <v>706</v>
      </c>
      <c r="L316">
        <v>1369</v>
      </c>
      <c r="N316">
        <v>1013</v>
      </c>
      <c r="O316" t="s">
        <v>700</v>
      </c>
      <c r="P316" t="s">
        <v>700</v>
      </c>
      <c r="Q316">
        <v>1</v>
      </c>
      <c r="X316">
        <v>23.42</v>
      </c>
      <c r="Y316">
        <v>0</v>
      </c>
      <c r="Z316">
        <v>0</v>
      </c>
      <c r="AA316">
        <v>0</v>
      </c>
      <c r="AB316">
        <v>932.95</v>
      </c>
      <c r="AC316">
        <v>0</v>
      </c>
      <c r="AD316">
        <v>1</v>
      </c>
      <c r="AE316">
        <v>1</v>
      </c>
      <c r="AF316" t="s">
        <v>3</v>
      </c>
      <c r="AG316">
        <v>23.42</v>
      </c>
      <c r="AH316">
        <v>2</v>
      </c>
      <c r="AI316">
        <v>85061363</v>
      </c>
      <c r="AJ316">
        <v>316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0</v>
      </c>
      <c r="AQ316">
        <v>0</v>
      </c>
      <c r="AR316">
        <v>0</v>
      </c>
    </row>
    <row r="317" spans="1:44" x14ac:dyDescent="0.2">
      <c r="A317">
        <f>ROW(Source!A175)</f>
        <v>175</v>
      </c>
      <c r="B317">
        <v>85061377</v>
      </c>
      <c r="C317">
        <v>85061359</v>
      </c>
      <c r="D317">
        <v>83777689</v>
      </c>
      <c r="E317">
        <v>117</v>
      </c>
      <c r="F317">
        <v>1</v>
      </c>
      <c r="G317">
        <v>1</v>
      </c>
      <c r="H317">
        <v>1</v>
      </c>
      <c r="I317" t="s">
        <v>601</v>
      </c>
      <c r="J317" t="s">
        <v>3</v>
      </c>
      <c r="K317" t="s">
        <v>602</v>
      </c>
      <c r="L317">
        <v>1191</v>
      </c>
      <c r="N317">
        <v>1013</v>
      </c>
      <c r="O317" t="s">
        <v>593</v>
      </c>
      <c r="P317" t="s">
        <v>593</v>
      </c>
      <c r="Q317">
        <v>1</v>
      </c>
      <c r="X317">
        <v>24.89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1</v>
      </c>
      <c r="AE317">
        <v>2</v>
      </c>
      <c r="AF317" t="s">
        <v>3</v>
      </c>
      <c r="AG317">
        <v>24.89</v>
      </c>
      <c r="AH317">
        <v>2</v>
      </c>
      <c r="AI317">
        <v>85061364</v>
      </c>
      <c r="AJ317">
        <v>317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0</v>
      </c>
      <c r="AQ317">
        <v>0</v>
      </c>
      <c r="AR317">
        <v>0</v>
      </c>
    </row>
    <row r="318" spans="1:44" x14ac:dyDescent="0.2">
      <c r="A318">
        <f>ROW(Source!A175)</f>
        <v>175</v>
      </c>
      <c r="B318">
        <v>85061378</v>
      </c>
      <c r="C318">
        <v>85061359</v>
      </c>
      <c r="D318">
        <v>83784178</v>
      </c>
      <c r="E318">
        <v>1</v>
      </c>
      <c r="F318">
        <v>1</v>
      </c>
      <c r="G318">
        <v>1</v>
      </c>
      <c r="H318">
        <v>2</v>
      </c>
      <c r="I318" t="s">
        <v>621</v>
      </c>
      <c r="J318" t="s">
        <v>622</v>
      </c>
      <c r="K318" t="s">
        <v>623</v>
      </c>
      <c r="L318">
        <v>1368</v>
      </c>
      <c r="N318">
        <v>1011</v>
      </c>
      <c r="O318" t="s">
        <v>606</v>
      </c>
      <c r="P318" t="s">
        <v>606</v>
      </c>
      <c r="Q318">
        <v>1</v>
      </c>
      <c r="X318">
        <v>0.75</v>
      </c>
      <c r="Y318">
        <v>0</v>
      </c>
      <c r="Z318">
        <v>1626.29</v>
      </c>
      <c r="AA318">
        <v>1090.46</v>
      </c>
      <c r="AB318">
        <v>0</v>
      </c>
      <c r="AC318">
        <v>0</v>
      </c>
      <c r="AD318">
        <v>1</v>
      </c>
      <c r="AE318">
        <v>0</v>
      </c>
      <c r="AF318" t="s">
        <v>3</v>
      </c>
      <c r="AG318">
        <v>0.75</v>
      </c>
      <c r="AH318">
        <v>2</v>
      </c>
      <c r="AI318">
        <v>85061365</v>
      </c>
      <c r="AJ318">
        <v>318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0</v>
      </c>
      <c r="AR318">
        <v>0</v>
      </c>
    </row>
    <row r="319" spans="1:44" x14ac:dyDescent="0.2">
      <c r="A319">
        <f>ROW(Source!A175)</f>
        <v>175</v>
      </c>
      <c r="B319">
        <v>85061379</v>
      </c>
      <c r="C319">
        <v>85061359</v>
      </c>
      <c r="D319">
        <v>83784312</v>
      </c>
      <c r="E319">
        <v>1</v>
      </c>
      <c r="F319">
        <v>1</v>
      </c>
      <c r="G319">
        <v>1</v>
      </c>
      <c r="H319">
        <v>2</v>
      </c>
      <c r="I319" t="s">
        <v>707</v>
      </c>
      <c r="J319" t="s">
        <v>708</v>
      </c>
      <c r="K319" t="s">
        <v>709</v>
      </c>
      <c r="L319">
        <v>1368</v>
      </c>
      <c r="N319">
        <v>1011</v>
      </c>
      <c r="O319" t="s">
        <v>606</v>
      </c>
      <c r="P319" t="s">
        <v>606</v>
      </c>
      <c r="Q319">
        <v>1</v>
      </c>
      <c r="X319">
        <v>0.81</v>
      </c>
      <c r="Y319">
        <v>0</v>
      </c>
      <c r="Z319">
        <v>11.45</v>
      </c>
      <c r="AA319">
        <v>0</v>
      </c>
      <c r="AB319">
        <v>0</v>
      </c>
      <c r="AC319">
        <v>0</v>
      </c>
      <c r="AD319">
        <v>1</v>
      </c>
      <c r="AE319">
        <v>0</v>
      </c>
      <c r="AF319" t="s">
        <v>3</v>
      </c>
      <c r="AG319">
        <v>0.81</v>
      </c>
      <c r="AH319">
        <v>2</v>
      </c>
      <c r="AI319">
        <v>85061366</v>
      </c>
      <c r="AJ319">
        <v>319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0</v>
      </c>
      <c r="AR319">
        <v>0</v>
      </c>
    </row>
    <row r="320" spans="1:44" x14ac:dyDescent="0.2">
      <c r="A320">
        <f>ROW(Source!A175)</f>
        <v>175</v>
      </c>
      <c r="B320">
        <v>85061380</v>
      </c>
      <c r="C320">
        <v>85061359</v>
      </c>
      <c r="D320">
        <v>83784352</v>
      </c>
      <c r="E320">
        <v>1</v>
      </c>
      <c r="F320">
        <v>1</v>
      </c>
      <c r="G320">
        <v>1</v>
      </c>
      <c r="H320">
        <v>2</v>
      </c>
      <c r="I320" t="s">
        <v>710</v>
      </c>
      <c r="J320" t="s">
        <v>711</v>
      </c>
      <c r="K320" t="s">
        <v>712</v>
      </c>
      <c r="L320">
        <v>1368</v>
      </c>
      <c r="N320">
        <v>1011</v>
      </c>
      <c r="O320" t="s">
        <v>606</v>
      </c>
      <c r="P320" t="s">
        <v>606</v>
      </c>
      <c r="Q320">
        <v>1</v>
      </c>
      <c r="X320">
        <v>22.74</v>
      </c>
      <c r="Y320">
        <v>0</v>
      </c>
      <c r="Z320">
        <v>346.73</v>
      </c>
      <c r="AA320">
        <v>811.79</v>
      </c>
      <c r="AB320">
        <v>0</v>
      </c>
      <c r="AC320">
        <v>0</v>
      </c>
      <c r="AD320">
        <v>1</v>
      </c>
      <c r="AE320">
        <v>0</v>
      </c>
      <c r="AF320" t="s">
        <v>3</v>
      </c>
      <c r="AG320">
        <v>22.74</v>
      </c>
      <c r="AH320">
        <v>2</v>
      </c>
      <c r="AI320">
        <v>85061367</v>
      </c>
      <c r="AJ320">
        <v>320</v>
      </c>
      <c r="AK320">
        <v>0</v>
      </c>
      <c r="AL320">
        <v>0</v>
      </c>
      <c r="AM320">
        <v>0</v>
      </c>
      <c r="AN320">
        <v>0</v>
      </c>
      <c r="AO320">
        <v>0</v>
      </c>
      <c r="AP320">
        <v>0</v>
      </c>
      <c r="AQ320">
        <v>0</v>
      </c>
      <c r="AR320">
        <v>0</v>
      </c>
    </row>
    <row r="321" spans="1:44" x14ac:dyDescent="0.2">
      <c r="A321">
        <f>ROW(Source!A175)</f>
        <v>175</v>
      </c>
      <c r="B321">
        <v>85061381</v>
      </c>
      <c r="C321">
        <v>85061359</v>
      </c>
      <c r="D321">
        <v>83785072</v>
      </c>
      <c r="E321">
        <v>1</v>
      </c>
      <c r="F321">
        <v>1</v>
      </c>
      <c r="G321">
        <v>1</v>
      </c>
      <c r="H321">
        <v>2</v>
      </c>
      <c r="I321" t="s">
        <v>634</v>
      </c>
      <c r="J321" t="s">
        <v>635</v>
      </c>
      <c r="K321" t="s">
        <v>636</v>
      </c>
      <c r="L321">
        <v>1368</v>
      </c>
      <c r="N321">
        <v>1011</v>
      </c>
      <c r="O321" t="s">
        <v>606</v>
      </c>
      <c r="P321" t="s">
        <v>606</v>
      </c>
      <c r="Q321">
        <v>1</v>
      </c>
      <c r="X321">
        <v>0.59</v>
      </c>
      <c r="Y321">
        <v>0</v>
      </c>
      <c r="Z321">
        <v>641.70000000000005</v>
      </c>
      <c r="AA321">
        <v>811.79</v>
      </c>
      <c r="AB321">
        <v>0</v>
      </c>
      <c r="AC321">
        <v>0</v>
      </c>
      <c r="AD321">
        <v>1</v>
      </c>
      <c r="AE321">
        <v>0</v>
      </c>
      <c r="AF321" t="s">
        <v>3</v>
      </c>
      <c r="AG321">
        <v>0.59</v>
      </c>
      <c r="AH321">
        <v>2</v>
      </c>
      <c r="AI321">
        <v>85061368</v>
      </c>
      <c r="AJ321">
        <v>321</v>
      </c>
      <c r="AK321">
        <v>0</v>
      </c>
      <c r="AL321">
        <v>0</v>
      </c>
      <c r="AM321">
        <v>0</v>
      </c>
      <c r="AN321">
        <v>0</v>
      </c>
      <c r="AO321">
        <v>0</v>
      </c>
      <c r="AP321">
        <v>0</v>
      </c>
      <c r="AQ321">
        <v>0</v>
      </c>
      <c r="AR321">
        <v>0</v>
      </c>
    </row>
    <row r="322" spans="1:44" x14ac:dyDescent="0.2">
      <c r="A322">
        <f>ROW(Source!A175)</f>
        <v>175</v>
      </c>
      <c r="B322">
        <v>85061382</v>
      </c>
      <c r="C322">
        <v>85061359</v>
      </c>
      <c r="D322">
        <v>83785270</v>
      </c>
      <c r="E322">
        <v>1</v>
      </c>
      <c r="F322">
        <v>1</v>
      </c>
      <c r="G322">
        <v>1</v>
      </c>
      <c r="H322">
        <v>2</v>
      </c>
      <c r="I322" t="s">
        <v>713</v>
      </c>
      <c r="J322" t="s">
        <v>714</v>
      </c>
      <c r="K322" t="s">
        <v>715</v>
      </c>
      <c r="L322">
        <v>1368</v>
      </c>
      <c r="N322">
        <v>1011</v>
      </c>
      <c r="O322" t="s">
        <v>606</v>
      </c>
      <c r="P322" t="s">
        <v>606</v>
      </c>
      <c r="Q322">
        <v>1</v>
      </c>
      <c r="X322">
        <v>0.81</v>
      </c>
      <c r="Y322">
        <v>0</v>
      </c>
      <c r="Z322">
        <v>192.86</v>
      </c>
      <c r="AA322">
        <v>811.79</v>
      </c>
      <c r="AB322">
        <v>0</v>
      </c>
      <c r="AC322">
        <v>0</v>
      </c>
      <c r="AD322">
        <v>1</v>
      </c>
      <c r="AE322">
        <v>0</v>
      </c>
      <c r="AF322" t="s">
        <v>3</v>
      </c>
      <c r="AG322">
        <v>0.81</v>
      </c>
      <c r="AH322">
        <v>2</v>
      </c>
      <c r="AI322">
        <v>85061369</v>
      </c>
      <c r="AJ322">
        <v>322</v>
      </c>
      <c r="AK322">
        <v>0</v>
      </c>
      <c r="AL322">
        <v>0</v>
      </c>
      <c r="AM322">
        <v>0</v>
      </c>
      <c r="AN322">
        <v>0</v>
      </c>
      <c r="AO322">
        <v>0</v>
      </c>
      <c r="AP322">
        <v>0</v>
      </c>
      <c r="AQ322">
        <v>0</v>
      </c>
      <c r="AR322">
        <v>0</v>
      </c>
    </row>
    <row r="323" spans="1:44" x14ac:dyDescent="0.2">
      <c r="A323">
        <f>ROW(Source!A175)</f>
        <v>175</v>
      </c>
      <c r="B323">
        <v>85061383</v>
      </c>
      <c r="C323">
        <v>85061359</v>
      </c>
      <c r="D323">
        <v>83782364</v>
      </c>
      <c r="E323">
        <v>117</v>
      </c>
      <c r="F323">
        <v>1</v>
      </c>
      <c r="G323">
        <v>1</v>
      </c>
      <c r="H323">
        <v>3</v>
      </c>
      <c r="I323" t="s">
        <v>173</v>
      </c>
      <c r="J323" t="s">
        <v>3</v>
      </c>
      <c r="K323" t="s">
        <v>174</v>
      </c>
      <c r="L323">
        <v>1371</v>
      </c>
      <c r="N323">
        <v>1013</v>
      </c>
      <c r="O323" t="s">
        <v>43</v>
      </c>
      <c r="P323" t="s">
        <v>43</v>
      </c>
      <c r="Q323">
        <v>1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1</v>
      </c>
      <c r="AD323">
        <v>0</v>
      </c>
      <c r="AE323">
        <v>0</v>
      </c>
      <c r="AF323" t="s">
        <v>3</v>
      </c>
      <c r="AG323">
        <v>0</v>
      </c>
      <c r="AH323">
        <v>2</v>
      </c>
      <c r="AI323">
        <v>85061370</v>
      </c>
      <c r="AJ323">
        <v>323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0</v>
      </c>
      <c r="AR323">
        <v>0</v>
      </c>
    </row>
    <row r="324" spans="1:44" x14ac:dyDescent="0.2">
      <c r="A324">
        <f>ROW(Source!A175)</f>
        <v>175</v>
      </c>
      <c r="B324">
        <v>85061384</v>
      </c>
      <c r="C324">
        <v>85061359</v>
      </c>
      <c r="D324">
        <v>83782372</v>
      </c>
      <c r="E324">
        <v>117</v>
      </c>
      <c r="F324">
        <v>1</v>
      </c>
      <c r="G324">
        <v>1</v>
      </c>
      <c r="H324">
        <v>3</v>
      </c>
      <c r="I324" t="s">
        <v>176</v>
      </c>
      <c r="J324" t="s">
        <v>3</v>
      </c>
      <c r="K324" t="s">
        <v>177</v>
      </c>
      <c r="L324">
        <v>1371</v>
      </c>
      <c r="N324">
        <v>1013</v>
      </c>
      <c r="O324" t="s">
        <v>43</v>
      </c>
      <c r="P324" t="s">
        <v>43</v>
      </c>
      <c r="Q324">
        <v>1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1</v>
      </c>
      <c r="AD324">
        <v>0</v>
      </c>
      <c r="AE324">
        <v>0</v>
      </c>
      <c r="AF324" t="s">
        <v>3</v>
      </c>
      <c r="AG324">
        <v>0</v>
      </c>
      <c r="AH324">
        <v>2</v>
      </c>
      <c r="AI324">
        <v>85061371</v>
      </c>
      <c r="AJ324">
        <v>324</v>
      </c>
      <c r="AK324">
        <v>0</v>
      </c>
      <c r="AL324">
        <v>0</v>
      </c>
      <c r="AM324">
        <v>0</v>
      </c>
      <c r="AN324">
        <v>0</v>
      </c>
      <c r="AO324">
        <v>0</v>
      </c>
      <c r="AP324">
        <v>0</v>
      </c>
      <c r="AQ324">
        <v>0</v>
      </c>
      <c r="AR324">
        <v>0</v>
      </c>
    </row>
    <row r="325" spans="1:44" x14ac:dyDescent="0.2">
      <c r="A325">
        <f>ROW(Source!A175)</f>
        <v>175</v>
      </c>
      <c r="B325">
        <v>85061385</v>
      </c>
      <c r="C325">
        <v>85061359</v>
      </c>
      <c r="D325">
        <v>83782541</v>
      </c>
      <c r="E325">
        <v>117</v>
      </c>
      <c r="F325">
        <v>1</v>
      </c>
      <c r="G325">
        <v>1</v>
      </c>
      <c r="H325">
        <v>3</v>
      </c>
      <c r="I325" t="s">
        <v>179</v>
      </c>
      <c r="J325" t="s">
        <v>3</v>
      </c>
      <c r="K325" t="s">
        <v>180</v>
      </c>
      <c r="L325">
        <v>1477</v>
      </c>
      <c r="N325">
        <v>1013</v>
      </c>
      <c r="O325" t="s">
        <v>168</v>
      </c>
      <c r="P325" t="s">
        <v>170</v>
      </c>
      <c r="Q325">
        <v>1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1</v>
      </c>
      <c r="AD325">
        <v>0</v>
      </c>
      <c r="AE325">
        <v>0</v>
      </c>
      <c r="AF325" t="s">
        <v>3</v>
      </c>
      <c r="AG325">
        <v>0</v>
      </c>
      <c r="AH325">
        <v>2</v>
      </c>
      <c r="AI325">
        <v>85061372</v>
      </c>
      <c r="AJ325">
        <v>325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0</v>
      </c>
      <c r="AR325">
        <v>0</v>
      </c>
    </row>
    <row r="326" spans="1:44" x14ac:dyDescent="0.2">
      <c r="A326">
        <f>ROW(Source!A176)</f>
        <v>176</v>
      </c>
      <c r="B326">
        <v>85061373</v>
      </c>
      <c r="C326">
        <v>85061359</v>
      </c>
      <c r="D326">
        <v>83777647</v>
      </c>
      <c r="E326">
        <v>117</v>
      </c>
      <c r="F326">
        <v>1</v>
      </c>
      <c r="G326">
        <v>1</v>
      </c>
      <c r="H326">
        <v>1</v>
      </c>
      <c r="I326" t="s">
        <v>698</v>
      </c>
      <c r="J326" t="s">
        <v>3</v>
      </c>
      <c r="K326" t="s">
        <v>699</v>
      </c>
      <c r="L326">
        <v>1369</v>
      </c>
      <c r="N326">
        <v>1013</v>
      </c>
      <c r="O326" t="s">
        <v>700</v>
      </c>
      <c r="P326" t="s">
        <v>700</v>
      </c>
      <c r="Q326">
        <v>1</v>
      </c>
      <c r="X326">
        <v>0.99</v>
      </c>
      <c r="Y326">
        <v>0</v>
      </c>
      <c r="Z326">
        <v>0</v>
      </c>
      <c r="AA326">
        <v>0</v>
      </c>
      <c r="AB326">
        <v>660.33</v>
      </c>
      <c r="AC326">
        <v>0</v>
      </c>
      <c r="AD326">
        <v>1</v>
      </c>
      <c r="AE326">
        <v>1</v>
      </c>
      <c r="AF326" t="s">
        <v>3</v>
      </c>
      <c r="AG326">
        <v>0.99</v>
      </c>
      <c r="AH326">
        <v>2</v>
      </c>
      <c r="AI326">
        <v>85061360</v>
      </c>
      <c r="AJ326">
        <v>326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0</v>
      </c>
      <c r="AQ326">
        <v>0</v>
      </c>
      <c r="AR326">
        <v>0</v>
      </c>
    </row>
    <row r="327" spans="1:44" x14ac:dyDescent="0.2">
      <c r="A327">
        <f>ROW(Source!A176)</f>
        <v>176</v>
      </c>
      <c r="B327">
        <v>85061374</v>
      </c>
      <c r="C327">
        <v>85061359</v>
      </c>
      <c r="D327">
        <v>83777649</v>
      </c>
      <c r="E327">
        <v>117</v>
      </c>
      <c r="F327">
        <v>1</v>
      </c>
      <c r="G327">
        <v>1</v>
      </c>
      <c r="H327">
        <v>1</v>
      </c>
      <c r="I327" t="s">
        <v>701</v>
      </c>
      <c r="J327" t="s">
        <v>3</v>
      </c>
      <c r="K327" t="s">
        <v>702</v>
      </c>
      <c r="L327">
        <v>1369</v>
      </c>
      <c r="N327">
        <v>1013</v>
      </c>
      <c r="O327" t="s">
        <v>700</v>
      </c>
      <c r="P327" t="s">
        <v>700</v>
      </c>
      <c r="Q327">
        <v>1</v>
      </c>
      <c r="X327">
        <v>47.29</v>
      </c>
      <c r="Y327">
        <v>0</v>
      </c>
      <c r="Z327">
        <v>0</v>
      </c>
      <c r="AA327">
        <v>0</v>
      </c>
      <c r="AB327">
        <v>720.91</v>
      </c>
      <c r="AC327">
        <v>0</v>
      </c>
      <c r="AD327">
        <v>1</v>
      </c>
      <c r="AE327">
        <v>1</v>
      </c>
      <c r="AF327" t="s">
        <v>3</v>
      </c>
      <c r="AG327">
        <v>47.29</v>
      </c>
      <c r="AH327">
        <v>2</v>
      </c>
      <c r="AI327">
        <v>85061361</v>
      </c>
      <c r="AJ327">
        <v>327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0</v>
      </c>
      <c r="AR327">
        <v>0</v>
      </c>
    </row>
    <row r="328" spans="1:44" x14ac:dyDescent="0.2">
      <c r="A328">
        <f>ROW(Source!A176)</f>
        <v>176</v>
      </c>
      <c r="B328">
        <v>85061375</v>
      </c>
      <c r="C328">
        <v>85061359</v>
      </c>
      <c r="D328">
        <v>83777653</v>
      </c>
      <c r="E328">
        <v>117</v>
      </c>
      <c r="F328">
        <v>1</v>
      </c>
      <c r="G328">
        <v>1</v>
      </c>
      <c r="H328">
        <v>1</v>
      </c>
      <c r="I328" t="s">
        <v>703</v>
      </c>
      <c r="J328" t="s">
        <v>3</v>
      </c>
      <c r="K328" t="s">
        <v>704</v>
      </c>
      <c r="L328">
        <v>1369</v>
      </c>
      <c r="N328">
        <v>1013</v>
      </c>
      <c r="O328" t="s">
        <v>700</v>
      </c>
      <c r="P328" t="s">
        <v>700</v>
      </c>
      <c r="Q328">
        <v>1</v>
      </c>
      <c r="X328">
        <v>23.42</v>
      </c>
      <c r="Y328">
        <v>0</v>
      </c>
      <c r="Z328">
        <v>0</v>
      </c>
      <c r="AA328">
        <v>0</v>
      </c>
      <c r="AB328">
        <v>811.79</v>
      </c>
      <c r="AC328">
        <v>0</v>
      </c>
      <c r="AD328">
        <v>1</v>
      </c>
      <c r="AE328">
        <v>1</v>
      </c>
      <c r="AF328" t="s">
        <v>3</v>
      </c>
      <c r="AG328">
        <v>23.42</v>
      </c>
      <c r="AH328">
        <v>2</v>
      </c>
      <c r="AI328">
        <v>85061362</v>
      </c>
      <c r="AJ328">
        <v>328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</v>
      </c>
      <c r="AQ328">
        <v>0</v>
      </c>
      <c r="AR328">
        <v>0</v>
      </c>
    </row>
    <row r="329" spans="1:44" x14ac:dyDescent="0.2">
      <c r="A329">
        <f>ROW(Source!A176)</f>
        <v>176</v>
      </c>
      <c r="B329">
        <v>85061376</v>
      </c>
      <c r="C329">
        <v>85061359</v>
      </c>
      <c r="D329">
        <v>83777657</v>
      </c>
      <c r="E329">
        <v>117</v>
      </c>
      <c r="F329">
        <v>1</v>
      </c>
      <c r="G329">
        <v>1</v>
      </c>
      <c r="H329">
        <v>1</v>
      </c>
      <c r="I329" t="s">
        <v>705</v>
      </c>
      <c r="J329" t="s">
        <v>3</v>
      </c>
      <c r="K329" t="s">
        <v>706</v>
      </c>
      <c r="L329">
        <v>1369</v>
      </c>
      <c r="N329">
        <v>1013</v>
      </c>
      <c r="O329" t="s">
        <v>700</v>
      </c>
      <c r="P329" t="s">
        <v>700</v>
      </c>
      <c r="Q329">
        <v>1</v>
      </c>
      <c r="X329">
        <v>23.42</v>
      </c>
      <c r="Y329">
        <v>0</v>
      </c>
      <c r="Z329">
        <v>0</v>
      </c>
      <c r="AA329">
        <v>0</v>
      </c>
      <c r="AB329">
        <v>932.95</v>
      </c>
      <c r="AC329">
        <v>0</v>
      </c>
      <c r="AD329">
        <v>1</v>
      </c>
      <c r="AE329">
        <v>1</v>
      </c>
      <c r="AF329" t="s">
        <v>3</v>
      </c>
      <c r="AG329">
        <v>23.42</v>
      </c>
      <c r="AH329">
        <v>2</v>
      </c>
      <c r="AI329">
        <v>85061363</v>
      </c>
      <c r="AJ329">
        <v>329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0</v>
      </c>
      <c r="AQ329">
        <v>0</v>
      </c>
      <c r="AR329">
        <v>0</v>
      </c>
    </row>
    <row r="330" spans="1:44" x14ac:dyDescent="0.2">
      <c r="A330">
        <f>ROW(Source!A176)</f>
        <v>176</v>
      </c>
      <c r="B330">
        <v>85061377</v>
      </c>
      <c r="C330">
        <v>85061359</v>
      </c>
      <c r="D330">
        <v>83777689</v>
      </c>
      <c r="E330">
        <v>117</v>
      </c>
      <c r="F330">
        <v>1</v>
      </c>
      <c r="G330">
        <v>1</v>
      </c>
      <c r="H330">
        <v>1</v>
      </c>
      <c r="I330" t="s">
        <v>601</v>
      </c>
      <c r="J330" t="s">
        <v>3</v>
      </c>
      <c r="K330" t="s">
        <v>602</v>
      </c>
      <c r="L330">
        <v>1191</v>
      </c>
      <c r="N330">
        <v>1013</v>
      </c>
      <c r="O330" t="s">
        <v>593</v>
      </c>
      <c r="P330" t="s">
        <v>593</v>
      </c>
      <c r="Q330">
        <v>1</v>
      </c>
      <c r="X330">
        <v>24.89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1</v>
      </c>
      <c r="AE330">
        <v>2</v>
      </c>
      <c r="AF330" t="s">
        <v>3</v>
      </c>
      <c r="AG330">
        <v>24.89</v>
      </c>
      <c r="AH330">
        <v>2</v>
      </c>
      <c r="AI330">
        <v>85061364</v>
      </c>
      <c r="AJ330">
        <v>330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0</v>
      </c>
      <c r="AQ330">
        <v>0</v>
      </c>
      <c r="AR330">
        <v>0</v>
      </c>
    </row>
    <row r="331" spans="1:44" x14ac:dyDescent="0.2">
      <c r="A331">
        <f>ROW(Source!A176)</f>
        <v>176</v>
      </c>
      <c r="B331">
        <v>85061378</v>
      </c>
      <c r="C331">
        <v>85061359</v>
      </c>
      <c r="D331">
        <v>83784178</v>
      </c>
      <c r="E331">
        <v>1</v>
      </c>
      <c r="F331">
        <v>1</v>
      </c>
      <c r="G331">
        <v>1</v>
      </c>
      <c r="H331">
        <v>2</v>
      </c>
      <c r="I331" t="s">
        <v>621</v>
      </c>
      <c r="J331" t="s">
        <v>622</v>
      </c>
      <c r="K331" t="s">
        <v>623</v>
      </c>
      <c r="L331">
        <v>1368</v>
      </c>
      <c r="N331">
        <v>1011</v>
      </c>
      <c r="O331" t="s">
        <v>606</v>
      </c>
      <c r="P331" t="s">
        <v>606</v>
      </c>
      <c r="Q331">
        <v>1</v>
      </c>
      <c r="X331">
        <v>0.75</v>
      </c>
      <c r="Y331">
        <v>0</v>
      </c>
      <c r="Z331">
        <v>1626.29</v>
      </c>
      <c r="AA331">
        <v>1090.46</v>
      </c>
      <c r="AB331">
        <v>0</v>
      </c>
      <c r="AC331">
        <v>0</v>
      </c>
      <c r="AD331">
        <v>1</v>
      </c>
      <c r="AE331">
        <v>0</v>
      </c>
      <c r="AF331" t="s">
        <v>3</v>
      </c>
      <c r="AG331">
        <v>0.75</v>
      </c>
      <c r="AH331">
        <v>2</v>
      </c>
      <c r="AI331">
        <v>85061365</v>
      </c>
      <c r="AJ331">
        <v>331</v>
      </c>
      <c r="AK331">
        <v>0</v>
      </c>
      <c r="AL331">
        <v>0</v>
      </c>
      <c r="AM331">
        <v>0</v>
      </c>
      <c r="AN331">
        <v>0</v>
      </c>
      <c r="AO331">
        <v>0</v>
      </c>
      <c r="AP331">
        <v>0</v>
      </c>
      <c r="AQ331">
        <v>0</v>
      </c>
      <c r="AR331">
        <v>0</v>
      </c>
    </row>
    <row r="332" spans="1:44" x14ac:dyDescent="0.2">
      <c r="A332">
        <f>ROW(Source!A176)</f>
        <v>176</v>
      </c>
      <c r="B332">
        <v>85061379</v>
      </c>
      <c r="C332">
        <v>85061359</v>
      </c>
      <c r="D332">
        <v>83784312</v>
      </c>
      <c r="E332">
        <v>1</v>
      </c>
      <c r="F332">
        <v>1</v>
      </c>
      <c r="G332">
        <v>1</v>
      </c>
      <c r="H332">
        <v>2</v>
      </c>
      <c r="I332" t="s">
        <v>707</v>
      </c>
      <c r="J332" t="s">
        <v>708</v>
      </c>
      <c r="K332" t="s">
        <v>709</v>
      </c>
      <c r="L332">
        <v>1368</v>
      </c>
      <c r="N332">
        <v>1011</v>
      </c>
      <c r="O332" t="s">
        <v>606</v>
      </c>
      <c r="P332" t="s">
        <v>606</v>
      </c>
      <c r="Q332">
        <v>1</v>
      </c>
      <c r="X332">
        <v>0.81</v>
      </c>
      <c r="Y332">
        <v>0</v>
      </c>
      <c r="Z332">
        <v>11.45</v>
      </c>
      <c r="AA332">
        <v>0</v>
      </c>
      <c r="AB332">
        <v>0</v>
      </c>
      <c r="AC332">
        <v>0</v>
      </c>
      <c r="AD332">
        <v>1</v>
      </c>
      <c r="AE332">
        <v>0</v>
      </c>
      <c r="AF332" t="s">
        <v>3</v>
      </c>
      <c r="AG332">
        <v>0.81</v>
      </c>
      <c r="AH332">
        <v>2</v>
      </c>
      <c r="AI332">
        <v>85061366</v>
      </c>
      <c r="AJ332">
        <v>332</v>
      </c>
      <c r="AK332">
        <v>0</v>
      </c>
      <c r="AL332">
        <v>0</v>
      </c>
      <c r="AM332">
        <v>0</v>
      </c>
      <c r="AN332">
        <v>0</v>
      </c>
      <c r="AO332">
        <v>0</v>
      </c>
      <c r="AP332">
        <v>0</v>
      </c>
      <c r="AQ332">
        <v>0</v>
      </c>
      <c r="AR332">
        <v>0</v>
      </c>
    </row>
    <row r="333" spans="1:44" x14ac:dyDescent="0.2">
      <c r="A333">
        <f>ROW(Source!A176)</f>
        <v>176</v>
      </c>
      <c r="B333">
        <v>85061380</v>
      </c>
      <c r="C333">
        <v>85061359</v>
      </c>
      <c r="D333">
        <v>83784352</v>
      </c>
      <c r="E333">
        <v>1</v>
      </c>
      <c r="F333">
        <v>1</v>
      </c>
      <c r="G333">
        <v>1</v>
      </c>
      <c r="H333">
        <v>2</v>
      </c>
      <c r="I333" t="s">
        <v>710</v>
      </c>
      <c r="J333" t="s">
        <v>711</v>
      </c>
      <c r="K333" t="s">
        <v>712</v>
      </c>
      <c r="L333">
        <v>1368</v>
      </c>
      <c r="N333">
        <v>1011</v>
      </c>
      <c r="O333" t="s">
        <v>606</v>
      </c>
      <c r="P333" t="s">
        <v>606</v>
      </c>
      <c r="Q333">
        <v>1</v>
      </c>
      <c r="X333">
        <v>22.74</v>
      </c>
      <c r="Y333">
        <v>0</v>
      </c>
      <c r="Z333">
        <v>346.73</v>
      </c>
      <c r="AA333">
        <v>811.79</v>
      </c>
      <c r="AB333">
        <v>0</v>
      </c>
      <c r="AC333">
        <v>0</v>
      </c>
      <c r="AD333">
        <v>1</v>
      </c>
      <c r="AE333">
        <v>0</v>
      </c>
      <c r="AF333" t="s">
        <v>3</v>
      </c>
      <c r="AG333">
        <v>22.74</v>
      </c>
      <c r="AH333">
        <v>2</v>
      </c>
      <c r="AI333">
        <v>85061367</v>
      </c>
      <c r="AJ333">
        <v>333</v>
      </c>
      <c r="AK333">
        <v>0</v>
      </c>
      <c r="AL333">
        <v>0</v>
      </c>
      <c r="AM333">
        <v>0</v>
      </c>
      <c r="AN333">
        <v>0</v>
      </c>
      <c r="AO333">
        <v>0</v>
      </c>
      <c r="AP333">
        <v>0</v>
      </c>
      <c r="AQ333">
        <v>0</v>
      </c>
      <c r="AR333">
        <v>0</v>
      </c>
    </row>
    <row r="334" spans="1:44" x14ac:dyDescent="0.2">
      <c r="A334">
        <f>ROW(Source!A176)</f>
        <v>176</v>
      </c>
      <c r="B334">
        <v>85061381</v>
      </c>
      <c r="C334">
        <v>85061359</v>
      </c>
      <c r="D334">
        <v>83785072</v>
      </c>
      <c r="E334">
        <v>1</v>
      </c>
      <c r="F334">
        <v>1</v>
      </c>
      <c r="G334">
        <v>1</v>
      </c>
      <c r="H334">
        <v>2</v>
      </c>
      <c r="I334" t="s">
        <v>634</v>
      </c>
      <c r="J334" t="s">
        <v>635</v>
      </c>
      <c r="K334" t="s">
        <v>636</v>
      </c>
      <c r="L334">
        <v>1368</v>
      </c>
      <c r="N334">
        <v>1011</v>
      </c>
      <c r="O334" t="s">
        <v>606</v>
      </c>
      <c r="P334" t="s">
        <v>606</v>
      </c>
      <c r="Q334">
        <v>1</v>
      </c>
      <c r="X334">
        <v>0.59</v>
      </c>
      <c r="Y334">
        <v>0</v>
      </c>
      <c r="Z334">
        <v>641.70000000000005</v>
      </c>
      <c r="AA334">
        <v>811.79</v>
      </c>
      <c r="AB334">
        <v>0</v>
      </c>
      <c r="AC334">
        <v>0</v>
      </c>
      <c r="AD334">
        <v>1</v>
      </c>
      <c r="AE334">
        <v>0</v>
      </c>
      <c r="AF334" t="s">
        <v>3</v>
      </c>
      <c r="AG334">
        <v>0.59</v>
      </c>
      <c r="AH334">
        <v>2</v>
      </c>
      <c r="AI334">
        <v>85061368</v>
      </c>
      <c r="AJ334">
        <v>334</v>
      </c>
      <c r="AK334">
        <v>0</v>
      </c>
      <c r="AL334">
        <v>0</v>
      </c>
      <c r="AM334">
        <v>0</v>
      </c>
      <c r="AN334">
        <v>0</v>
      </c>
      <c r="AO334">
        <v>0</v>
      </c>
      <c r="AP334">
        <v>0</v>
      </c>
      <c r="AQ334">
        <v>0</v>
      </c>
      <c r="AR334">
        <v>0</v>
      </c>
    </row>
    <row r="335" spans="1:44" x14ac:dyDescent="0.2">
      <c r="A335">
        <f>ROW(Source!A176)</f>
        <v>176</v>
      </c>
      <c r="B335">
        <v>85061382</v>
      </c>
      <c r="C335">
        <v>85061359</v>
      </c>
      <c r="D335">
        <v>83785270</v>
      </c>
      <c r="E335">
        <v>1</v>
      </c>
      <c r="F335">
        <v>1</v>
      </c>
      <c r="G335">
        <v>1</v>
      </c>
      <c r="H335">
        <v>2</v>
      </c>
      <c r="I335" t="s">
        <v>713</v>
      </c>
      <c r="J335" t="s">
        <v>714</v>
      </c>
      <c r="K335" t="s">
        <v>715</v>
      </c>
      <c r="L335">
        <v>1368</v>
      </c>
      <c r="N335">
        <v>1011</v>
      </c>
      <c r="O335" t="s">
        <v>606</v>
      </c>
      <c r="P335" t="s">
        <v>606</v>
      </c>
      <c r="Q335">
        <v>1</v>
      </c>
      <c r="X335">
        <v>0.81</v>
      </c>
      <c r="Y335">
        <v>0</v>
      </c>
      <c r="Z335">
        <v>192.86</v>
      </c>
      <c r="AA335">
        <v>811.79</v>
      </c>
      <c r="AB335">
        <v>0</v>
      </c>
      <c r="AC335">
        <v>0</v>
      </c>
      <c r="AD335">
        <v>1</v>
      </c>
      <c r="AE335">
        <v>0</v>
      </c>
      <c r="AF335" t="s">
        <v>3</v>
      </c>
      <c r="AG335">
        <v>0.81</v>
      </c>
      <c r="AH335">
        <v>2</v>
      </c>
      <c r="AI335">
        <v>85061369</v>
      </c>
      <c r="AJ335">
        <v>335</v>
      </c>
      <c r="AK335">
        <v>0</v>
      </c>
      <c r="AL335">
        <v>0</v>
      </c>
      <c r="AM335">
        <v>0</v>
      </c>
      <c r="AN335">
        <v>0</v>
      </c>
      <c r="AO335">
        <v>0</v>
      </c>
      <c r="AP335">
        <v>0</v>
      </c>
      <c r="AQ335">
        <v>0</v>
      </c>
      <c r="AR335">
        <v>0</v>
      </c>
    </row>
    <row r="336" spans="1:44" x14ac:dyDescent="0.2">
      <c r="A336">
        <f>ROW(Source!A176)</f>
        <v>176</v>
      </c>
      <c r="B336">
        <v>85061383</v>
      </c>
      <c r="C336">
        <v>85061359</v>
      </c>
      <c r="D336">
        <v>83782364</v>
      </c>
      <c r="E336">
        <v>117</v>
      </c>
      <c r="F336">
        <v>1</v>
      </c>
      <c r="G336">
        <v>1</v>
      </c>
      <c r="H336">
        <v>3</v>
      </c>
      <c r="I336" t="s">
        <v>173</v>
      </c>
      <c r="J336" t="s">
        <v>3</v>
      </c>
      <c r="K336" t="s">
        <v>174</v>
      </c>
      <c r="L336">
        <v>1371</v>
      </c>
      <c r="N336">
        <v>1013</v>
      </c>
      <c r="O336" t="s">
        <v>43</v>
      </c>
      <c r="P336" t="s">
        <v>43</v>
      </c>
      <c r="Q336">
        <v>1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1</v>
      </c>
      <c r="AD336">
        <v>0</v>
      </c>
      <c r="AE336">
        <v>0</v>
      </c>
      <c r="AF336" t="s">
        <v>3</v>
      </c>
      <c r="AG336">
        <v>0</v>
      </c>
      <c r="AH336">
        <v>2</v>
      </c>
      <c r="AI336">
        <v>85061370</v>
      </c>
      <c r="AJ336">
        <v>336</v>
      </c>
      <c r="AK336">
        <v>0</v>
      </c>
      <c r="AL336">
        <v>0</v>
      </c>
      <c r="AM336">
        <v>0</v>
      </c>
      <c r="AN336">
        <v>0</v>
      </c>
      <c r="AO336">
        <v>0</v>
      </c>
      <c r="AP336">
        <v>0</v>
      </c>
      <c r="AQ336">
        <v>0</v>
      </c>
      <c r="AR336">
        <v>0</v>
      </c>
    </row>
    <row r="337" spans="1:44" x14ac:dyDescent="0.2">
      <c r="A337">
        <f>ROW(Source!A176)</f>
        <v>176</v>
      </c>
      <c r="B337">
        <v>85061384</v>
      </c>
      <c r="C337">
        <v>85061359</v>
      </c>
      <c r="D337">
        <v>83782372</v>
      </c>
      <c r="E337">
        <v>117</v>
      </c>
      <c r="F337">
        <v>1</v>
      </c>
      <c r="G337">
        <v>1</v>
      </c>
      <c r="H337">
        <v>3</v>
      </c>
      <c r="I337" t="s">
        <v>176</v>
      </c>
      <c r="J337" t="s">
        <v>3</v>
      </c>
      <c r="K337" t="s">
        <v>177</v>
      </c>
      <c r="L337">
        <v>1371</v>
      </c>
      <c r="N337">
        <v>1013</v>
      </c>
      <c r="O337" t="s">
        <v>43</v>
      </c>
      <c r="P337" t="s">
        <v>43</v>
      </c>
      <c r="Q337">
        <v>1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1</v>
      </c>
      <c r="AD337">
        <v>0</v>
      </c>
      <c r="AE337">
        <v>0</v>
      </c>
      <c r="AF337" t="s">
        <v>3</v>
      </c>
      <c r="AG337">
        <v>0</v>
      </c>
      <c r="AH337">
        <v>2</v>
      </c>
      <c r="AI337">
        <v>85061371</v>
      </c>
      <c r="AJ337">
        <v>337</v>
      </c>
      <c r="AK337">
        <v>0</v>
      </c>
      <c r="AL337">
        <v>0</v>
      </c>
      <c r="AM337">
        <v>0</v>
      </c>
      <c r="AN337">
        <v>0</v>
      </c>
      <c r="AO337">
        <v>0</v>
      </c>
      <c r="AP337">
        <v>0</v>
      </c>
      <c r="AQ337">
        <v>0</v>
      </c>
      <c r="AR337">
        <v>0</v>
      </c>
    </row>
    <row r="338" spans="1:44" x14ac:dyDescent="0.2">
      <c r="A338">
        <f>ROW(Source!A176)</f>
        <v>176</v>
      </c>
      <c r="B338">
        <v>85061385</v>
      </c>
      <c r="C338">
        <v>85061359</v>
      </c>
      <c r="D338">
        <v>83782541</v>
      </c>
      <c r="E338">
        <v>117</v>
      </c>
      <c r="F338">
        <v>1</v>
      </c>
      <c r="G338">
        <v>1</v>
      </c>
      <c r="H338">
        <v>3</v>
      </c>
      <c r="I338" t="s">
        <v>179</v>
      </c>
      <c r="J338" t="s">
        <v>3</v>
      </c>
      <c r="K338" t="s">
        <v>180</v>
      </c>
      <c r="L338">
        <v>1477</v>
      </c>
      <c r="N338">
        <v>1013</v>
      </c>
      <c r="O338" t="s">
        <v>168</v>
      </c>
      <c r="P338" t="s">
        <v>170</v>
      </c>
      <c r="Q338">
        <v>1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1</v>
      </c>
      <c r="AD338">
        <v>0</v>
      </c>
      <c r="AE338">
        <v>0</v>
      </c>
      <c r="AF338" t="s">
        <v>3</v>
      </c>
      <c r="AG338">
        <v>0</v>
      </c>
      <c r="AH338">
        <v>2</v>
      </c>
      <c r="AI338">
        <v>85061372</v>
      </c>
      <c r="AJ338">
        <v>338</v>
      </c>
      <c r="AK338">
        <v>0</v>
      </c>
      <c r="AL338">
        <v>0</v>
      </c>
      <c r="AM338">
        <v>0</v>
      </c>
      <c r="AN338">
        <v>0</v>
      </c>
      <c r="AO338">
        <v>0</v>
      </c>
      <c r="AP338">
        <v>0</v>
      </c>
      <c r="AQ338">
        <v>0</v>
      </c>
      <c r="AR338">
        <v>0</v>
      </c>
    </row>
    <row r="339" spans="1:44" x14ac:dyDescent="0.2">
      <c r="A339">
        <f>ROW(Source!A184)</f>
        <v>184</v>
      </c>
      <c r="B339">
        <v>85061398</v>
      </c>
      <c r="C339">
        <v>85061390</v>
      </c>
      <c r="D339">
        <v>83777649</v>
      </c>
      <c r="E339">
        <v>117</v>
      </c>
      <c r="F339">
        <v>1</v>
      </c>
      <c r="G339">
        <v>1</v>
      </c>
      <c r="H339">
        <v>1</v>
      </c>
      <c r="I339" t="s">
        <v>701</v>
      </c>
      <c r="J339" t="s">
        <v>3</v>
      </c>
      <c r="K339" t="s">
        <v>702</v>
      </c>
      <c r="L339">
        <v>1369</v>
      </c>
      <c r="N339">
        <v>1013</v>
      </c>
      <c r="O339" t="s">
        <v>700</v>
      </c>
      <c r="P339" t="s">
        <v>700</v>
      </c>
      <c r="Q339">
        <v>1</v>
      </c>
      <c r="X339">
        <v>0.91</v>
      </c>
      <c r="Y339">
        <v>0</v>
      </c>
      <c r="Z339">
        <v>0</v>
      </c>
      <c r="AA339">
        <v>0</v>
      </c>
      <c r="AB339">
        <v>720.91</v>
      </c>
      <c r="AC339">
        <v>0</v>
      </c>
      <c r="AD339">
        <v>1</v>
      </c>
      <c r="AE339">
        <v>1</v>
      </c>
      <c r="AF339" t="s">
        <v>3</v>
      </c>
      <c r="AG339">
        <v>0.91</v>
      </c>
      <c r="AH339">
        <v>2</v>
      </c>
      <c r="AI339">
        <v>85061391</v>
      </c>
      <c r="AJ339">
        <v>339</v>
      </c>
      <c r="AK339">
        <v>0</v>
      </c>
      <c r="AL339">
        <v>0</v>
      </c>
      <c r="AM339">
        <v>0</v>
      </c>
      <c r="AN339">
        <v>0</v>
      </c>
      <c r="AO339">
        <v>0</v>
      </c>
      <c r="AP339">
        <v>0</v>
      </c>
      <c r="AQ339">
        <v>0</v>
      </c>
      <c r="AR339">
        <v>0</v>
      </c>
    </row>
    <row r="340" spans="1:44" x14ac:dyDescent="0.2">
      <c r="A340">
        <f>ROW(Source!A184)</f>
        <v>184</v>
      </c>
      <c r="B340">
        <v>85061399</v>
      </c>
      <c r="C340">
        <v>85061390</v>
      </c>
      <c r="D340">
        <v>83777653</v>
      </c>
      <c r="E340">
        <v>117</v>
      </c>
      <c r="F340">
        <v>1</v>
      </c>
      <c r="G340">
        <v>1</v>
      </c>
      <c r="H340">
        <v>1</v>
      </c>
      <c r="I340" t="s">
        <v>703</v>
      </c>
      <c r="J340" t="s">
        <v>3</v>
      </c>
      <c r="K340" t="s">
        <v>704</v>
      </c>
      <c r="L340">
        <v>1369</v>
      </c>
      <c r="N340">
        <v>1013</v>
      </c>
      <c r="O340" t="s">
        <v>700</v>
      </c>
      <c r="P340" t="s">
        <v>700</v>
      </c>
      <c r="Q340">
        <v>1</v>
      </c>
      <c r="X340">
        <v>0.45</v>
      </c>
      <c r="Y340">
        <v>0</v>
      </c>
      <c r="Z340">
        <v>0</v>
      </c>
      <c r="AA340">
        <v>0</v>
      </c>
      <c r="AB340">
        <v>811.79</v>
      </c>
      <c r="AC340">
        <v>0</v>
      </c>
      <c r="AD340">
        <v>1</v>
      </c>
      <c r="AE340">
        <v>1</v>
      </c>
      <c r="AF340" t="s">
        <v>3</v>
      </c>
      <c r="AG340">
        <v>0.45</v>
      </c>
      <c r="AH340">
        <v>2</v>
      </c>
      <c r="AI340">
        <v>85061392</v>
      </c>
      <c r="AJ340">
        <v>340</v>
      </c>
      <c r="AK340">
        <v>0</v>
      </c>
      <c r="AL340">
        <v>0</v>
      </c>
      <c r="AM340">
        <v>0</v>
      </c>
      <c r="AN340">
        <v>0</v>
      </c>
      <c r="AO340">
        <v>0</v>
      </c>
      <c r="AP340">
        <v>0</v>
      </c>
      <c r="AQ340">
        <v>0</v>
      </c>
      <c r="AR340">
        <v>0</v>
      </c>
    </row>
    <row r="341" spans="1:44" x14ac:dyDescent="0.2">
      <c r="A341">
        <f>ROW(Source!A184)</f>
        <v>184</v>
      </c>
      <c r="B341">
        <v>85061400</v>
      </c>
      <c r="C341">
        <v>85061390</v>
      </c>
      <c r="D341">
        <v>83777657</v>
      </c>
      <c r="E341">
        <v>117</v>
      </c>
      <c r="F341">
        <v>1</v>
      </c>
      <c r="G341">
        <v>1</v>
      </c>
      <c r="H341">
        <v>1</v>
      </c>
      <c r="I341" t="s">
        <v>705</v>
      </c>
      <c r="J341" t="s">
        <v>3</v>
      </c>
      <c r="K341" t="s">
        <v>706</v>
      </c>
      <c r="L341">
        <v>1369</v>
      </c>
      <c r="N341">
        <v>1013</v>
      </c>
      <c r="O341" t="s">
        <v>700</v>
      </c>
      <c r="P341" t="s">
        <v>700</v>
      </c>
      <c r="Q341">
        <v>1</v>
      </c>
      <c r="X341">
        <v>0.45</v>
      </c>
      <c r="Y341">
        <v>0</v>
      </c>
      <c r="Z341">
        <v>0</v>
      </c>
      <c r="AA341">
        <v>0</v>
      </c>
      <c r="AB341">
        <v>932.95</v>
      </c>
      <c r="AC341">
        <v>0</v>
      </c>
      <c r="AD341">
        <v>1</v>
      </c>
      <c r="AE341">
        <v>1</v>
      </c>
      <c r="AF341" t="s">
        <v>3</v>
      </c>
      <c r="AG341">
        <v>0.45</v>
      </c>
      <c r="AH341">
        <v>2</v>
      </c>
      <c r="AI341">
        <v>85061393</v>
      </c>
      <c r="AJ341">
        <v>341</v>
      </c>
      <c r="AK341">
        <v>0</v>
      </c>
      <c r="AL341">
        <v>0</v>
      </c>
      <c r="AM341">
        <v>0</v>
      </c>
      <c r="AN341">
        <v>0</v>
      </c>
      <c r="AO341">
        <v>0</v>
      </c>
      <c r="AP341">
        <v>0</v>
      </c>
      <c r="AQ341">
        <v>0</v>
      </c>
      <c r="AR341">
        <v>0</v>
      </c>
    </row>
    <row r="342" spans="1:44" x14ac:dyDescent="0.2">
      <c r="A342">
        <f>ROW(Source!A184)</f>
        <v>184</v>
      </c>
      <c r="B342">
        <v>85061401</v>
      </c>
      <c r="C342">
        <v>85061390</v>
      </c>
      <c r="D342">
        <v>83777689</v>
      </c>
      <c r="E342">
        <v>117</v>
      </c>
      <c r="F342">
        <v>1</v>
      </c>
      <c r="G342">
        <v>1</v>
      </c>
      <c r="H342">
        <v>1</v>
      </c>
      <c r="I342" t="s">
        <v>601</v>
      </c>
      <c r="J342" t="s">
        <v>3</v>
      </c>
      <c r="K342" t="s">
        <v>602</v>
      </c>
      <c r="L342">
        <v>1191</v>
      </c>
      <c r="N342">
        <v>1013</v>
      </c>
      <c r="O342" t="s">
        <v>593</v>
      </c>
      <c r="P342" t="s">
        <v>593</v>
      </c>
      <c r="Q342">
        <v>1</v>
      </c>
      <c r="X342">
        <v>0.44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1</v>
      </c>
      <c r="AE342">
        <v>2</v>
      </c>
      <c r="AF342" t="s">
        <v>3</v>
      </c>
      <c r="AG342">
        <v>0.44</v>
      </c>
      <c r="AH342">
        <v>2</v>
      </c>
      <c r="AI342">
        <v>85061394</v>
      </c>
      <c r="AJ342">
        <v>342</v>
      </c>
      <c r="AK342">
        <v>0</v>
      </c>
      <c r="AL342">
        <v>0</v>
      </c>
      <c r="AM342">
        <v>0</v>
      </c>
      <c r="AN342">
        <v>0</v>
      </c>
      <c r="AO342">
        <v>0</v>
      </c>
      <c r="AP342">
        <v>0</v>
      </c>
      <c r="AQ342">
        <v>0</v>
      </c>
      <c r="AR342">
        <v>0</v>
      </c>
    </row>
    <row r="343" spans="1:44" x14ac:dyDescent="0.2">
      <c r="A343">
        <f>ROW(Source!A184)</f>
        <v>184</v>
      </c>
      <c r="B343">
        <v>85061402</v>
      </c>
      <c r="C343">
        <v>85061390</v>
      </c>
      <c r="D343">
        <v>83784352</v>
      </c>
      <c r="E343">
        <v>1</v>
      </c>
      <c r="F343">
        <v>1</v>
      </c>
      <c r="G343">
        <v>1</v>
      </c>
      <c r="H343">
        <v>2</v>
      </c>
      <c r="I343" t="s">
        <v>710</v>
      </c>
      <c r="J343" t="s">
        <v>711</v>
      </c>
      <c r="K343" t="s">
        <v>712</v>
      </c>
      <c r="L343">
        <v>1368</v>
      </c>
      <c r="N343">
        <v>1011</v>
      </c>
      <c r="O343" t="s">
        <v>606</v>
      </c>
      <c r="P343" t="s">
        <v>606</v>
      </c>
      <c r="Q343">
        <v>1</v>
      </c>
      <c r="X343">
        <v>0.44</v>
      </c>
      <c r="Y343">
        <v>0</v>
      </c>
      <c r="Z343">
        <v>346.73</v>
      </c>
      <c r="AA343">
        <v>811.79</v>
      </c>
      <c r="AB343">
        <v>0</v>
      </c>
      <c r="AC343">
        <v>0</v>
      </c>
      <c r="AD343">
        <v>1</v>
      </c>
      <c r="AE343">
        <v>0</v>
      </c>
      <c r="AF343" t="s">
        <v>3</v>
      </c>
      <c r="AG343">
        <v>0.44</v>
      </c>
      <c r="AH343">
        <v>2</v>
      </c>
      <c r="AI343">
        <v>85061395</v>
      </c>
      <c r="AJ343">
        <v>343</v>
      </c>
      <c r="AK343">
        <v>0</v>
      </c>
      <c r="AL343">
        <v>0</v>
      </c>
      <c r="AM343">
        <v>0</v>
      </c>
      <c r="AN343">
        <v>0</v>
      </c>
      <c r="AO343">
        <v>0</v>
      </c>
      <c r="AP343">
        <v>0</v>
      </c>
      <c r="AQ343">
        <v>0</v>
      </c>
      <c r="AR343">
        <v>0</v>
      </c>
    </row>
    <row r="344" spans="1:44" x14ac:dyDescent="0.2">
      <c r="A344">
        <f>ROW(Source!A184)</f>
        <v>184</v>
      </c>
      <c r="B344">
        <v>85061403</v>
      </c>
      <c r="C344">
        <v>85061390</v>
      </c>
      <c r="D344">
        <v>83782364</v>
      </c>
      <c r="E344">
        <v>117</v>
      </c>
      <c r="F344">
        <v>1</v>
      </c>
      <c r="G344">
        <v>1</v>
      </c>
      <c r="H344">
        <v>3</v>
      </c>
      <c r="I344" t="s">
        <v>173</v>
      </c>
      <c r="J344" t="s">
        <v>3</v>
      </c>
      <c r="K344" t="s">
        <v>174</v>
      </c>
      <c r="L344">
        <v>1371</v>
      </c>
      <c r="N344">
        <v>1013</v>
      </c>
      <c r="O344" t="s">
        <v>43</v>
      </c>
      <c r="P344" t="s">
        <v>43</v>
      </c>
      <c r="Q344">
        <v>1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1</v>
      </c>
      <c r="AD344">
        <v>0</v>
      </c>
      <c r="AE344">
        <v>0</v>
      </c>
      <c r="AF344" t="s">
        <v>3</v>
      </c>
      <c r="AG344">
        <v>0</v>
      </c>
      <c r="AH344">
        <v>2</v>
      </c>
      <c r="AI344">
        <v>85061396</v>
      </c>
      <c r="AJ344">
        <v>344</v>
      </c>
      <c r="AK344">
        <v>0</v>
      </c>
      <c r="AL344">
        <v>0</v>
      </c>
      <c r="AM344">
        <v>0</v>
      </c>
      <c r="AN344">
        <v>0</v>
      </c>
      <c r="AO344">
        <v>0</v>
      </c>
      <c r="AP344">
        <v>0</v>
      </c>
      <c r="AQ344">
        <v>0</v>
      </c>
      <c r="AR344">
        <v>0</v>
      </c>
    </row>
    <row r="345" spans="1:44" x14ac:dyDescent="0.2">
      <c r="A345">
        <f>ROW(Source!A184)</f>
        <v>184</v>
      </c>
      <c r="B345">
        <v>85061404</v>
      </c>
      <c r="C345">
        <v>85061390</v>
      </c>
      <c r="D345">
        <v>83782372</v>
      </c>
      <c r="E345">
        <v>117</v>
      </c>
      <c r="F345">
        <v>1</v>
      </c>
      <c r="G345">
        <v>1</v>
      </c>
      <c r="H345">
        <v>3</v>
      </c>
      <c r="I345" t="s">
        <v>176</v>
      </c>
      <c r="J345" t="s">
        <v>3</v>
      </c>
      <c r="K345" t="s">
        <v>177</v>
      </c>
      <c r="L345">
        <v>1371</v>
      </c>
      <c r="N345">
        <v>1013</v>
      </c>
      <c r="O345" t="s">
        <v>43</v>
      </c>
      <c r="P345" t="s">
        <v>43</v>
      </c>
      <c r="Q345">
        <v>1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1</v>
      </c>
      <c r="AD345">
        <v>0</v>
      </c>
      <c r="AE345">
        <v>0</v>
      </c>
      <c r="AF345" t="s">
        <v>3</v>
      </c>
      <c r="AG345">
        <v>0</v>
      </c>
      <c r="AH345">
        <v>2</v>
      </c>
      <c r="AI345">
        <v>85061397</v>
      </c>
      <c r="AJ345">
        <v>345</v>
      </c>
      <c r="AK345">
        <v>0</v>
      </c>
      <c r="AL345">
        <v>0</v>
      </c>
      <c r="AM345">
        <v>0</v>
      </c>
      <c r="AN345">
        <v>0</v>
      </c>
      <c r="AO345">
        <v>0</v>
      </c>
      <c r="AP345">
        <v>0</v>
      </c>
      <c r="AQ345">
        <v>0</v>
      </c>
      <c r="AR345">
        <v>0</v>
      </c>
    </row>
    <row r="346" spans="1:44" x14ac:dyDescent="0.2">
      <c r="A346">
        <f>ROW(Source!A185)</f>
        <v>185</v>
      </c>
      <c r="B346">
        <v>85061398</v>
      </c>
      <c r="C346">
        <v>85061390</v>
      </c>
      <c r="D346">
        <v>83777649</v>
      </c>
      <c r="E346">
        <v>117</v>
      </c>
      <c r="F346">
        <v>1</v>
      </c>
      <c r="G346">
        <v>1</v>
      </c>
      <c r="H346">
        <v>1</v>
      </c>
      <c r="I346" t="s">
        <v>701</v>
      </c>
      <c r="J346" t="s">
        <v>3</v>
      </c>
      <c r="K346" t="s">
        <v>702</v>
      </c>
      <c r="L346">
        <v>1369</v>
      </c>
      <c r="N346">
        <v>1013</v>
      </c>
      <c r="O346" t="s">
        <v>700</v>
      </c>
      <c r="P346" t="s">
        <v>700</v>
      </c>
      <c r="Q346">
        <v>1</v>
      </c>
      <c r="X346">
        <v>0.91</v>
      </c>
      <c r="Y346">
        <v>0</v>
      </c>
      <c r="Z346">
        <v>0</v>
      </c>
      <c r="AA346">
        <v>0</v>
      </c>
      <c r="AB346">
        <v>720.91</v>
      </c>
      <c r="AC346">
        <v>0</v>
      </c>
      <c r="AD346">
        <v>1</v>
      </c>
      <c r="AE346">
        <v>1</v>
      </c>
      <c r="AF346" t="s">
        <v>3</v>
      </c>
      <c r="AG346">
        <v>0.91</v>
      </c>
      <c r="AH346">
        <v>2</v>
      </c>
      <c r="AI346">
        <v>85061391</v>
      </c>
      <c r="AJ346">
        <v>346</v>
      </c>
      <c r="AK346">
        <v>0</v>
      </c>
      <c r="AL346">
        <v>0</v>
      </c>
      <c r="AM346">
        <v>0</v>
      </c>
      <c r="AN346">
        <v>0</v>
      </c>
      <c r="AO346">
        <v>0</v>
      </c>
      <c r="AP346">
        <v>0</v>
      </c>
      <c r="AQ346">
        <v>0</v>
      </c>
      <c r="AR346">
        <v>0</v>
      </c>
    </row>
    <row r="347" spans="1:44" x14ac:dyDescent="0.2">
      <c r="A347">
        <f>ROW(Source!A185)</f>
        <v>185</v>
      </c>
      <c r="B347">
        <v>85061399</v>
      </c>
      <c r="C347">
        <v>85061390</v>
      </c>
      <c r="D347">
        <v>83777653</v>
      </c>
      <c r="E347">
        <v>117</v>
      </c>
      <c r="F347">
        <v>1</v>
      </c>
      <c r="G347">
        <v>1</v>
      </c>
      <c r="H347">
        <v>1</v>
      </c>
      <c r="I347" t="s">
        <v>703</v>
      </c>
      <c r="J347" t="s">
        <v>3</v>
      </c>
      <c r="K347" t="s">
        <v>704</v>
      </c>
      <c r="L347">
        <v>1369</v>
      </c>
      <c r="N347">
        <v>1013</v>
      </c>
      <c r="O347" t="s">
        <v>700</v>
      </c>
      <c r="P347" t="s">
        <v>700</v>
      </c>
      <c r="Q347">
        <v>1</v>
      </c>
      <c r="X347">
        <v>0.45</v>
      </c>
      <c r="Y347">
        <v>0</v>
      </c>
      <c r="Z347">
        <v>0</v>
      </c>
      <c r="AA347">
        <v>0</v>
      </c>
      <c r="AB347">
        <v>811.79</v>
      </c>
      <c r="AC347">
        <v>0</v>
      </c>
      <c r="AD347">
        <v>1</v>
      </c>
      <c r="AE347">
        <v>1</v>
      </c>
      <c r="AF347" t="s">
        <v>3</v>
      </c>
      <c r="AG347">
        <v>0.45</v>
      </c>
      <c r="AH347">
        <v>2</v>
      </c>
      <c r="AI347">
        <v>85061392</v>
      </c>
      <c r="AJ347">
        <v>347</v>
      </c>
      <c r="AK347">
        <v>0</v>
      </c>
      <c r="AL347">
        <v>0</v>
      </c>
      <c r="AM347">
        <v>0</v>
      </c>
      <c r="AN347">
        <v>0</v>
      </c>
      <c r="AO347">
        <v>0</v>
      </c>
      <c r="AP347">
        <v>0</v>
      </c>
      <c r="AQ347">
        <v>0</v>
      </c>
      <c r="AR347">
        <v>0</v>
      </c>
    </row>
    <row r="348" spans="1:44" x14ac:dyDescent="0.2">
      <c r="A348">
        <f>ROW(Source!A185)</f>
        <v>185</v>
      </c>
      <c r="B348">
        <v>85061400</v>
      </c>
      <c r="C348">
        <v>85061390</v>
      </c>
      <c r="D348">
        <v>83777657</v>
      </c>
      <c r="E348">
        <v>117</v>
      </c>
      <c r="F348">
        <v>1</v>
      </c>
      <c r="G348">
        <v>1</v>
      </c>
      <c r="H348">
        <v>1</v>
      </c>
      <c r="I348" t="s">
        <v>705</v>
      </c>
      <c r="J348" t="s">
        <v>3</v>
      </c>
      <c r="K348" t="s">
        <v>706</v>
      </c>
      <c r="L348">
        <v>1369</v>
      </c>
      <c r="N348">
        <v>1013</v>
      </c>
      <c r="O348" t="s">
        <v>700</v>
      </c>
      <c r="P348" t="s">
        <v>700</v>
      </c>
      <c r="Q348">
        <v>1</v>
      </c>
      <c r="X348">
        <v>0.45</v>
      </c>
      <c r="Y348">
        <v>0</v>
      </c>
      <c r="Z348">
        <v>0</v>
      </c>
      <c r="AA348">
        <v>0</v>
      </c>
      <c r="AB348">
        <v>932.95</v>
      </c>
      <c r="AC348">
        <v>0</v>
      </c>
      <c r="AD348">
        <v>1</v>
      </c>
      <c r="AE348">
        <v>1</v>
      </c>
      <c r="AF348" t="s">
        <v>3</v>
      </c>
      <c r="AG348">
        <v>0.45</v>
      </c>
      <c r="AH348">
        <v>2</v>
      </c>
      <c r="AI348">
        <v>85061393</v>
      </c>
      <c r="AJ348">
        <v>348</v>
      </c>
      <c r="AK348">
        <v>0</v>
      </c>
      <c r="AL348">
        <v>0</v>
      </c>
      <c r="AM348">
        <v>0</v>
      </c>
      <c r="AN348">
        <v>0</v>
      </c>
      <c r="AO348">
        <v>0</v>
      </c>
      <c r="AP348">
        <v>0</v>
      </c>
      <c r="AQ348">
        <v>0</v>
      </c>
      <c r="AR348">
        <v>0</v>
      </c>
    </row>
    <row r="349" spans="1:44" x14ac:dyDescent="0.2">
      <c r="A349">
        <f>ROW(Source!A185)</f>
        <v>185</v>
      </c>
      <c r="B349">
        <v>85061401</v>
      </c>
      <c r="C349">
        <v>85061390</v>
      </c>
      <c r="D349">
        <v>83777689</v>
      </c>
      <c r="E349">
        <v>117</v>
      </c>
      <c r="F349">
        <v>1</v>
      </c>
      <c r="G349">
        <v>1</v>
      </c>
      <c r="H349">
        <v>1</v>
      </c>
      <c r="I349" t="s">
        <v>601</v>
      </c>
      <c r="J349" t="s">
        <v>3</v>
      </c>
      <c r="K349" t="s">
        <v>602</v>
      </c>
      <c r="L349">
        <v>1191</v>
      </c>
      <c r="N349">
        <v>1013</v>
      </c>
      <c r="O349" t="s">
        <v>593</v>
      </c>
      <c r="P349" t="s">
        <v>593</v>
      </c>
      <c r="Q349">
        <v>1</v>
      </c>
      <c r="X349">
        <v>0.44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1</v>
      </c>
      <c r="AE349">
        <v>2</v>
      </c>
      <c r="AF349" t="s">
        <v>3</v>
      </c>
      <c r="AG349">
        <v>0.44</v>
      </c>
      <c r="AH349">
        <v>2</v>
      </c>
      <c r="AI349">
        <v>85061394</v>
      </c>
      <c r="AJ349">
        <v>349</v>
      </c>
      <c r="AK349">
        <v>0</v>
      </c>
      <c r="AL349">
        <v>0</v>
      </c>
      <c r="AM349">
        <v>0</v>
      </c>
      <c r="AN349">
        <v>0</v>
      </c>
      <c r="AO349">
        <v>0</v>
      </c>
      <c r="AP349">
        <v>0</v>
      </c>
      <c r="AQ349">
        <v>0</v>
      </c>
      <c r="AR349">
        <v>0</v>
      </c>
    </row>
    <row r="350" spans="1:44" x14ac:dyDescent="0.2">
      <c r="A350">
        <f>ROW(Source!A185)</f>
        <v>185</v>
      </c>
      <c r="B350">
        <v>85061402</v>
      </c>
      <c r="C350">
        <v>85061390</v>
      </c>
      <c r="D350">
        <v>83784352</v>
      </c>
      <c r="E350">
        <v>1</v>
      </c>
      <c r="F350">
        <v>1</v>
      </c>
      <c r="G350">
        <v>1</v>
      </c>
      <c r="H350">
        <v>2</v>
      </c>
      <c r="I350" t="s">
        <v>710</v>
      </c>
      <c r="J350" t="s">
        <v>711</v>
      </c>
      <c r="K350" t="s">
        <v>712</v>
      </c>
      <c r="L350">
        <v>1368</v>
      </c>
      <c r="N350">
        <v>1011</v>
      </c>
      <c r="O350" t="s">
        <v>606</v>
      </c>
      <c r="P350" t="s">
        <v>606</v>
      </c>
      <c r="Q350">
        <v>1</v>
      </c>
      <c r="X350">
        <v>0.44</v>
      </c>
      <c r="Y350">
        <v>0</v>
      </c>
      <c r="Z350">
        <v>346.73</v>
      </c>
      <c r="AA350">
        <v>811.79</v>
      </c>
      <c r="AB350">
        <v>0</v>
      </c>
      <c r="AC350">
        <v>0</v>
      </c>
      <c r="AD350">
        <v>1</v>
      </c>
      <c r="AE350">
        <v>0</v>
      </c>
      <c r="AF350" t="s">
        <v>3</v>
      </c>
      <c r="AG350">
        <v>0.44</v>
      </c>
      <c r="AH350">
        <v>2</v>
      </c>
      <c r="AI350">
        <v>85061395</v>
      </c>
      <c r="AJ350">
        <v>350</v>
      </c>
      <c r="AK350">
        <v>0</v>
      </c>
      <c r="AL350">
        <v>0</v>
      </c>
      <c r="AM350">
        <v>0</v>
      </c>
      <c r="AN350">
        <v>0</v>
      </c>
      <c r="AO350">
        <v>0</v>
      </c>
      <c r="AP350">
        <v>0</v>
      </c>
      <c r="AQ350">
        <v>0</v>
      </c>
      <c r="AR350">
        <v>0</v>
      </c>
    </row>
    <row r="351" spans="1:44" x14ac:dyDescent="0.2">
      <c r="A351">
        <f>ROW(Source!A185)</f>
        <v>185</v>
      </c>
      <c r="B351">
        <v>85061403</v>
      </c>
      <c r="C351">
        <v>85061390</v>
      </c>
      <c r="D351">
        <v>83782364</v>
      </c>
      <c r="E351">
        <v>117</v>
      </c>
      <c r="F351">
        <v>1</v>
      </c>
      <c r="G351">
        <v>1</v>
      </c>
      <c r="H351">
        <v>3</v>
      </c>
      <c r="I351" t="s">
        <v>173</v>
      </c>
      <c r="J351" t="s">
        <v>3</v>
      </c>
      <c r="K351" t="s">
        <v>174</v>
      </c>
      <c r="L351">
        <v>1371</v>
      </c>
      <c r="N351">
        <v>1013</v>
      </c>
      <c r="O351" t="s">
        <v>43</v>
      </c>
      <c r="P351" t="s">
        <v>43</v>
      </c>
      <c r="Q351">
        <v>1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1</v>
      </c>
      <c r="AD351">
        <v>0</v>
      </c>
      <c r="AE351">
        <v>0</v>
      </c>
      <c r="AF351" t="s">
        <v>3</v>
      </c>
      <c r="AG351">
        <v>0</v>
      </c>
      <c r="AH351">
        <v>2</v>
      </c>
      <c r="AI351">
        <v>85061396</v>
      </c>
      <c r="AJ351">
        <v>351</v>
      </c>
      <c r="AK351">
        <v>0</v>
      </c>
      <c r="AL351">
        <v>0</v>
      </c>
      <c r="AM351">
        <v>0</v>
      </c>
      <c r="AN351">
        <v>0</v>
      </c>
      <c r="AO351">
        <v>0</v>
      </c>
      <c r="AP351">
        <v>0</v>
      </c>
      <c r="AQ351">
        <v>0</v>
      </c>
      <c r="AR351">
        <v>0</v>
      </c>
    </row>
    <row r="352" spans="1:44" x14ac:dyDescent="0.2">
      <c r="A352">
        <f>ROW(Source!A185)</f>
        <v>185</v>
      </c>
      <c r="B352">
        <v>85061404</v>
      </c>
      <c r="C352">
        <v>85061390</v>
      </c>
      <c r="D352">
        <v>83782372</v>
      </c>
      <c r="E352">
        <v>117</v>
      </c>
      <c r="F352">
        <v>1</v>
      </c>
      <c r="G352">
        <v>1</v>
      </c>
      <c r="H352">
        <v>3</v>
      </c>
      <c r="I352" t="s">
        <v>176</v>
      </c>
      <c r="J352" t="s">
        <v>3</v>
      </c>
      <c r="K352" t="s">
        <v>177</v>
      </c>
      <c r="L352">
        <v>1371</v>
      </c>
      <c r="N352">
        <v>1013</v>
      </c>
      <c r="O352" t="s">
        <v>43</v>
      </c>
      <c r="P352" t="s">
        <v>43</v>
      </c>
      <c r="Q352">
        <v>1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1</v>
      </c>
      <c r="AD352">
        <v>0</v>
      </c>
      <c r="AE352">
        <v>0</v>
      </c>
      <c r="AF352" t="s">
        <v>3</v>
      </c>
      <c r="AG352">
        <v>0</v>
      </c>
      <c r="AH352">
        <v>2</v>
      </c>
      <c r="AI352">
        <v>85061397</v>
      </c>
      <c r="AJ352">
        <v>352</v>
      </c>
      <c r="AK352">
        <v>0</v>
      </c>
      <c r="AL352">
        <v>0</v>
      </c>
      <c r="AM352">
        <v>0</v>
      </c>
      <c r="AN352">
        <v>0</v>
      </c>
      <c r="AO352">
        <v>0</v>
      </c>
      <c r="AP352">
        <v>0</v>
      </c>
      <c r="AQ352">
        <v>0</v>
      </c>
      <c r="AR352">
        <v>0</v>
      </c>
    </row>
    <row r="353" spans="1:44" x14ac:dyDescent="0.2">
      <c r="A353">
        <f>ROW(Source!A191)</f>
        <v>191</v>
      </c>
      <c r="B353">
        <v>85061418</v>
      </c>
      <c r="C353">
        <v>85061408</v>
      </c>
      <c r="D353">
        <v>83777519</v>
      </c>
      <c r="E353">
        <v>117</v>
      </c>
      <c r="F353">
        <v>1</v>
      </c>
      <c r="G353">
        <v>1</v>
      </c>
      <c r="H353">
        <v>1</v>
      </c>
      <c r="I353" t="s">
        <v>716</v>
      </c>
      <c r="J353" t="s">
        <v>3</v>
      </c>
      <c r="K353" t="s">
        <v>717</v>
      </c>
      <c r="L353">
        <v>1191</v>
      </c>
      <c r="N353">
        <v>1013</v>
      </c>
      <c r="O353" t="s">
        <v>593</v>
      </c>
      <c r="P353" t="s">
        <v>593</v>
      </c>
      <c r="Q353">
        <v>1</v>
      </c>
      <c r="X353">
        <v>41.2</v>
      </c>
      <c r="Y353">
        <v>0</v>
      </c>
      <c r="Z353">
        <v>0</v>
      </c>
      <c r="AA353">
        <v>0</v>
      </c>
      <c r="AB353">
        <v>811.79</v>
      </c>
      <c r="AC353">
        <v>0</v>
      </c>
      <c r="AD353">
        <v>1</v>
      </c>
      <c r="AE353">
        <v>1</v>
      </c>
      <c r="AF353" t="s">
        <v>3</v>
      </c>
      <c r="AG353">
        <v>41.2</v>
      </c>
      <c r="AH353">
        <v>2</v>
      </c>
      <c r="AI353">
        <v>85061409</v>
      </c>
      <c r="AJ353">
        <v>353</v>
      </c>
      <c r="AK353">
        <v>0</v>
      </c>
      <c r="AL353">
        <v>0</v>
      </c>
      <c r="AM353">
        <v>0</v>
      </c>
      <c r="AN353">
        <v>0</v>
      </c>
      <c r="AO353">
        <v>0</v>
      </c>
      <c r="AP353">
        <v>0</v>
      </c>
      <c r="AQ353">
        <v>0</v>
      </c>
      <c r="AR353">
        <v>0</v>
      </c>
    </row>
    <row r="354" spans="1:44" x14ac:dyDescent="0.2">
      <c r="A354">
        <f>ROW(Source!A191)</f>
        <v>191</v>
      </c>
      <c r="B354">
        <v>85061419</v>
      </c>
      <c r="C354">
        <v>85061408</v>
      </c>
      <c r="D354">
        <v>83777689</v>
      </c>
      <c r="E354">
        <v>117</v>
      </c>
      <c r="F354">
        <v>1</v>
      </c>
      <c r="G354">
        <v>1</v>
      </c>
      <c r="H354">
        <v>1</v>
      </c>
      <c r="I354" t="s">
        <v>601</v>
      </c>
      <c r="J354" t="s">
        <v>3</v>
      </c>
      <c r="K354" t="s">
        <v>602</v>
      </c>
      <c r="L354">
        <v>1191</v>
      </c>
      <c r="N354">
        <v>1013</v>
      </c>
      <c r="O354" t="s">
        <v>593</v>
      </c>
      <c r="P354" t="s">
        <v>593</v>
      </c>
      <c r="Q354">
        <v>1</v>
      </c>
      <c r="X354">
        <v>0.2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1</v>
      </c>
      <c r="AE354">
        <v>2</v>
      </c>
      <c r="AF354" t="s">
        <v>3</v>
      </c>
      <c r="AG354">
        <v>0.2</v>
      </c>
      <c r="AH354">
        <v>2</v>
      </c>
      <c r="AI354">
        <v>85061410</v>
      </c>
      <c r="AJ354">
        <v>354</v>
      </c>
      <c r="AK354">
        <v>0</v>
      </c>
      <c r="AL354">
        <v>0</v>
      </c>
      <c r="AM354">
        <v>0</v>
      </c>
      <c r="AN354">
        <v>0</v>
      </c>
      <c r="AO354">
        <v>0</v>
      </c>
      <c r="AP354">
        <v>0</v>
      </c>
      <c r="AQ354">
        <v>0</v>
      </c>
      <c r="AR354">
        <v>0</v>
      </c>
    </row>
    <row r="355" spans="1:44" x14ac:dyDescent="0.2">
      <c r="A355">
        <f>ROW(Source!A191)</f>
        <v>191</v>
      </c>
      <c r="B355">
        <v>85061420</v>
      </c>
      <c r="C355">
        <v>85061408</v>
      </c>
      <c r="D355">
        <v>83784178</v>
      </c>
      <c r="E355">
        <v>1</v>
      </c>
      <c r="F355">
        <v>1</v>
      </c>
      <c r="G355">
        <v>1</v>
      </c>
      <c r="H355">
        <v>2</v>
      </c>
      <c r="I355" t="s">
        <v>621</v>
      </c>
      <c r="J355" t="s">
        <v>622</v>
      </c>
      <c r="K355" t="s">
        <v>623</v>
      </c>
      <c r="L355">
        <v>1368</v>
      </c>
      <c r="N355">
        <v>1011</v>
      </c>
      <c r="O355" t="s">
        <v>606</v>
      </c>
      <c r="P355" t="s">
        <v>606</v>
      </c>
      <c r="Q355">
        <v>1</v>
      </c>
      <c r="X355">
        <v>0.1</v>
      </c>
      <c r="Y355">
        <v>0</v>
      </c>
      <c r="Z355">
        <v>1626.29</v>
      </c>
      <c r="AA355">
        <v>1090.46</v>
      </c>
      <c r="AB355">
        <v>0</v>
      </c>
      <c r="AC355">
        <v>0</v>
      </c>
      <c r="AD355">
        <v>1</v>
      </c>
      <c r="AE355">
        <v>0</v>
      </c>
      <c r="AF355" t="s">
        <v>3</v>
      </c>
      <c r="AG355">
        <v>0.1</v>
      </c>
      <c r="AH355">
        <v>2</v>
      </c>
      <c r="AI355">
        <v>85061411</v>
      </c>
      <c r="AJ355">
        <v>355</v>
      </c>
      <c r="AK355">
        <v>0</v>
      </c>
      <c r="AL355">
        <v>0</v>
      </c>
      <c r="AM355">
        <v>0</v>
      </c>
      <c r="AN355">
        <v>0</v>
      </c>
      <c r="AO355">
        <v>0</v>
      </c>
      <c r="AP355">
        <v>0</v>
      </c>
      <c r="AQ355">
        <v>0</v>
      </c>
      <c r="AR355">
        <v>0</v>
      </c>
    </row>
    <row r="356" spans="1:44" x14ac:dyDescent="0.2">
      <c r="A356">
        <f>ROW(Source!A191)</f>
        <v>191</v>
      </c>
      <c r="B356">
        <v>85061421</v>
      </c>
      <c r="C356">
        <v>85061408</v>
      </c>
      <c r="D356">
        <v>83785072</v>
      </c>
      <c r="E356">
        <v>1</v>
      </c>
      <c r="F356">
        <v>1</v>
      </c>
      <c r="G356">
        <v>1</v>
      </c>
      <c r="H356">
        <v>2</v>
      </c>
      <c r="I356" t="s">
        <v>634</v>
      </c>
      <c r="J356" t="s">
        <v>635</v>
      </c>
      <c r="K356" t="s">
        <v>636</v>
      </c>
      <c r="L356">
        <v>1368</v>
      </c>
      <c r="N356">
        <v>1011</v>
      </c>
      <c r="O356" t="s">
        <v>606</v>
      </c>
      <c r="P356" t="s">
        <v>606</v>
      </c>
      <c r="Q356">
        <v>1</v>
      </c>
      <c r="X356">
        <v>0.1</v>
      </c>
      <c r="Y356">
        <v>0</v>
      </c>
      <c r="Z356">
        <v>641.70000000000005</v>
      </c>
      <c r="AA356">
        <v>811.79</v>
      </c>
      <c r="AB356">
        <v>0</v>
      </c>
      <c r="AC356">
        <v>0</v>
      </c>
      <c r="AD356">
        <v>1</v>
      </c>
      <c r="AE356">
        <v>0</v>
      </c>
      <c r="AF356" t="s">
        <v>3</v>
      </c>
      <c r="AG356">
        <v>0.1</v>
      </c>
      <c r="AH356">
        <v>2</v>
      </c>
      <c r="AI356">
        <v>85061412</v>
      </c>
      <c r="AJ356">
        <v>356</v>
      </c>
      <c r="AK356">
        <v>0</v>
      </c>
      <c r="AL356">
        <v>0</v>
      </c>
      <c r="AM356">
        <v>0</v>
      </c>
      <c r="AN356">
        <v>0</v>
      </c>
      <c r="AO356">
        <v>0</v>
      </c>
      <c r="AP356">
        <v>0</v>
      </c>
      <c r="AQ356">
        <v>0</v>
      </c>
      <c r="AR356">
        <v>0</v>
      </c>
    </row>
    <row r="357" spans="1:44" x14ac:dyDescent="0.2">
      <c r="A357">
        <f>ROW(Source!A191)</f>
        <v>191</v>
      </c>
      <c r="B357">
        <v>85061422</v>
      </c>
      <c r="C357">
        <v>85061408</v>
      </c>
      <c r="D357">
        <v>83785268</v>
      </c>
      <c r="E357">
        <v>1</v>
      </c>
      <c r="F357">
        <v>1</v>
      </c>
      <c r="G357">
        <v>1</v>
      </c>
      <c r="H357">
        <v>2</v>
      </c>
      <c r="I357" t="s">
        <v>663</v>
      </c>
      <c r="J357" t="s">
        <v>664</v>
      </c>
      <c r="K357" t="s">
        <v>665</v>
      </c>
      <c r="L357">
        <v>1368</v>
      </c>
      <c r="N357">
        <v>1011</v>
      </c>
      <c r="O357" t="s">
        <v>606</v>
      </c>
      <c r="P357" t="s">
        <v>606</v>
      </c>
      <c r="Q357">
        <v>1</v>
      </c>
      <c r="X357">
        <v>0.16</v>
      </c>
      <c r="Y357">
        <v>0</v>
      </c>
      <c r="Z357">
        <v>34.61</v>
      </c>
      <c r="AA357">
        <v>0</v>
      </c>
      <c r="AB357">
        <v>0</v>
      </c>
      <c r="AC357">
        <v>0</v>
      </c>
      <c r="AD357">
        <v>1</v>
      </c>
      <c r="AE357">
        <v>0</v>
      </c>
      <c r="AF357" t="s">
        <v>3</v>
      </c>
      <c r="AG357">
        <v>0.16</v>
      </c>
      <c r="AH357">
        <v>2</v>
      </c>
      <c r="AI357">
        <v>85061413</v>
      </c>
      <c r="AJ357">
        <v>357</v>
      </c>
      <c r="AK357">
        <v>0</v>
      </c>
      <c r="AL357">
        <v>0</v>
      </c>
      <c r="AM357">
        <v>0</v>
      </c>
      <c r="AN357">
        <v>0</v>
      </c>
      <c r="AO357">
        <v>0</v>
      </c>
      <c r="AP357">
        <v>0</v>
      </c>
      <c r="AQ357">
        <v>0</v>
      </c>
      <c r="AR357">
        <v>0</v>
      </c>
    </row>
    <row r="358" spans="1:44" x14ac:dyDescent="0.2">
      <c r="A358">
        <f>ROW(Source!A191)</f>
        <v>191</v>
      </c>
      <c r="B358">
        <v>85061423</v>
      </c>
      <c r="C358">
        <v>85061408</v>
      </c>
      <c r="D358">
        <v>83860728</v>
      </c>
      <c r="E358">
        <v>1</v>
      </c>
      <c r="F358">
        <v>1</v>
      </c>
      <c r="G358">
        <v>1</v>
      </c>
      <c r="H358">
        <v>3</v>
      </c>
      <c r="I358" t="s">
        <v>718</v>
      </c>
      <c r="J358" t="s">
        <v>719</v>
      </c>
      <c r="K358" t="s">
        <v>720</v>
      </c>
      <c r="L358">
        <v>1348</v>
      </c>
      <c r="N358">
        <v>1009</v>
      </c>
      <c r="O358" t="s">
        <v>94</v>
      </c>
      <c r="P358" t="s">
        <v>94</v>
      </c>
      <c r="Q358">
        <v>1000</v>
      </c>
      <c r="X358">
        <v>3.0000000000000001E-3</v>
      </c>
      <c r="Y358">
        <v>70310.45</v>
      </c>
      <c r="Z358">
        <v>0</v>
      </c>
      <c r="AA358">
        <v>0</v>
      </c>
      <c r="AB358">
        <v>0</v>
      </c>
      <c r="AC358">
        <v>0</v>
      </c>
      <c r="AD358">
        <v>1</v>
      </c>
      <c r="AE358">
        <v>0</v>
      </c>
      <c r="AF358" t="s">
        <v>3</v>
      </c>
      <c r="AG358">
        <v>3.0000000000000001E-3</v>
      </c>
      <c r="AH358">
        <v>2</v>
      </c>
      <c r="AI358">
        <v>85061414</v>
      </c>
      <c r="AJ358">
        <v>358</v>
      </c>
      <c r="AK358">
        <v>0</v>
      </c>
      <c r="AL358">
        <v>0</v>
      </c>
      <c r="AM358">
        <v>0</v>
      </c>
      <c r="AN358">
        <v>0</v>
      </c>
      <c r="AO358">
        <v>0</v>
      </c>
      <c r="AP358">
        <v>0</v>
      </c>
      <c r="AQ358">
        <v>0</v>
      </c>
      <c r="AR358">
        <v>0</v>
      </c>
    </row>
    <row r="359" spans="1:44" x14ac:dyDescent="0.2">
      <c r="A359">
        <f>ROW(Source!A191)</f>
        <v>191</v>
      </c>
      <c r="B359">
        <v>85061424</v>
      </c>
      <c r="C359">
        <v>85061408</v>
      </c>
      <c r="D359">
        <v>83870516</v>
      </c>
      <c r="E359">
        <v>1</v>
      </c>
      <c r="F359">
        <v>1</v>
      </c>
      <c r="G359">
        <v>1</v>
      </c>
      <c r="H359">
        <v>3</v>
      </c>
      <c r="I359" t="s">
        <v>682</v>
      </c>
      <c r="J359" t="s">
        <v>683</v>
      </c>
      <c r="K359" t="s">
        <v>684</v>
      </c>
      <c r="L359">
        <v>1346</v>
      </c>
      <c r="N359">
        <v>1009</v>
      </c>
      <c r="O359" t="s">
        <v>86</v>
      </c>
      <c r="P359" t="s">
        <v>86</v>
      </c>
      <c r="Q359">
        <v>1</v>
      </c>
      <c r="X359">
        <v>0.8</v>
      </c>
      <c r="Y359">
        <v>79.88</v>
      </c>
      <c r="Z359">
        <v>0</v>
      </c>
      <c r="AA359">
        <v>0</v>
      </c>
      <c r="AB359">
        <v>0</v>
      </c>
      <c r="AC359">
        <v>0</v>
      </c>
      <c r="AD359">
        <v>1</v>
      </c>
      <c r="AE359">
        <v>0</v>
      </c>
      <c r="AF359" t="s">
        <v>3</v>
      </c>
      <c r="AG359">
        <v>0.8</v>
      </c>
      <c r="AH359">
        <v>2</v>
      </c>
      <c r="AI359">
        <v>85061415</v>
      </c>
      <c r="AJ359">
        <v>359</v>
      </c>
      <c r="AK359">
        <v>0</v>
      </c>
      <c r="AL359">
        <v>0</v>
      </c>
      <c r="AM359">
        <v>0</v>
      </c>
      <c r="AN359">
        <v>0</v>
      </c>
      <c r="AO359">
        <v>0</v>
      </c>
      <c r="AP359">
        <v>0</v>
      </c>
      <c r="AQ359">
        <v>0</v>
      </c>
      <c r="AR359">
        <v>0</v>
      </c>
    </row>
    <row r="360" spans="1:44" x14ac:dyDescent="0.2">
      <c r="A360">
        <f>ROW(Source!A191)</f>
        <v>191</v>
      </c>
      <c r="B360">
        <v>85061425</v>
      </c>
      <c r="C360">
        <v>85061408</v>
      </c>
      <c r="D360">
        <v>83881219</v>
      </c>
      <c r="E360">
        <v>1</v>
      </c>
      <c r="F360">
        <v>1</v>
      </c>
      <c r="G360">
        <v>1</v>
      </c>
      <c r="H360">
        <v>3</v>
      </c>
      <c r="I360" t="s">
        <v>196</v>
      </c>
      <c r="J360" t="s">
        <v>198</v>
      </c>
      <c r="K360" t="s">
        <v>197</v>
      </c>
      <c r="L360">
        <v>1425</v>
      </c>
      <c r="N360">
        <v>1013</v>
      </c>
      <c r="O360" t="s">
        <v>191</v>
      </c>
      <c r="P360" t="s">
        <v>191</v>
      </c>
      <c r="Q360">
        <v>1</v>
      </c>
      <c r="X360">
        <v>1.02</v>
      </c>
      <c r="Y360">
        <v>896.51</v>
      </c>
      <c r="Z360">
        <v>0</v>
      </c>
      <c r="AA360">
        <v>0</v>
      </c>
      <c r="AB360">
        <v>0</v>
      </c>
      <c r="AC360">
        <v>0</v>
      </c>
      <c r="AD360">
        <v>1</v>
      </c>
      <c r="AE360">
        <v>0</v>
      </c>
      <c r="AF360" t="s">
        <v>3</v>
      </c>
      <c r="AG360">
        <v>1.02</v>
      </c>
      <c r="AH360">
        <v>2</v>
      </c>
      <c r="AI360">
        <v>85061416</v>
      </c>
      <c r="AJ360">
        <v>360</v>
      </c>
      <c r="AK360">
        <v>0</v>
      </c>
      <c r="AL360">
        <v>0</v>
      </c>
      <c r="AM360">
        <v>0</v>
      </c>
      <c r="AN360">
        <v>0</v>
      </c>
      <c r="AO360">
        <v>0</v>
      </c>
      <c r="AP360">
        <v>0</v>
      </c>
      <c r="AQ360">
        <v>0</v>
      </c>
      <c r="AR360">
        <v>0</v>
      </c>
    </row>
    <row r="361" spans="1:44" x14ac:dyDescent="0.2">
      <c r="A361">
        <f>ROW(Source!A191)</f>
        <v>191</v>
      </c>
      <c r="B361">
        <v>85061426</v>
      </c>
      <c r="C361">
        <v>85061408</v>
      </c>
      <c r="D361">
        <v>83783523</v>
      </c>
      <c r="E361">
        <v>117</v>
      </c>
      <c r="F361">
        <v>1</v>
      </c>
      <c r="G361">
        <v>1</v>
      </c>
      <c r="H361">
        <v>3</v>
      </c>
      <c r="I361" t="s">
        <v>150</v>
      </c>
      <c r="J361" t="s">
        <v>3</v>
      </c>
      <c r="K361" t="s">
        <v>151</v>
      </c>
      <c r="L361">
        <v>3277935</v>
      </c>
      <c r="N361">
        <v>1013</v>
      </c>
      <c r="O361" t="s">
        <v>152</v>
      </c>
      <c r="P361" t="s">
        <v>152</v>
      </c>
      <c r="Q361">
        <v>1</v>
      </c>
      <c r="X361">
        <v>2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 t="s">
        <v>3</v>
      </c>
      <c r="AG361">
        <v>2</v>
      </c>
      <c r="AH361">
        <v>2</v>
      </c>
      <c r="AI361">
        <v>85061417</v>
      </c>
      <c r="AJ361">
        <v>361</v>
      </c>
      <c r="AK361">
        <v>0</v>
      </c>
      <c r="AL361">
        <v>0</v>
      </c>
      <c r="AM361">
        <v>0</v>
      </c>
      <c r="AN361">
        <v>0</v>
      </c>
      <c r="AO361">
        <v>0</v>
      </c>
      <c r="AP361">
        <v>0</v>
      </c>
      <c r="AQ361">
        <v>0</v>
      </c>
      <c r="AR361">
        <v>0</v>
      </c>
    </row>
    <row r="362" spans="1:44" x14ac:dyDescent="0.2">
      <c r="A362">
        <f>ROW(Source!A192)</f>
        <v>192</v>
      </c>
      <c r="B362">
        <v>85061418</v>
      </c>
      <c r="C362">
        <v>85061408</v>
      </c>
      <c r="D362">
        <v>83777519</v>
      </c>
      <c r="E362">
        <v>117</v>
      </c>
      <c r="F362">
        <v>1</v>
      </c>
      <c r="G362">
        <v>1</v>
      </c>
      <c r="H362">
        <v>1</v>
      </c>
      <c r="I362" t="s">
        <v>716</v>
      </c>
      <c r="J362" t="s">
        <v>3</v>
      </c>
      <c r="K362" t="s">
        <v>717</v>
      </c>
      <c r="L362">
        <v>1191</v>
      </c>
      <c r="N362">
        <v>1013</v>
      </c>
      <c r="O362" t="s">
        <v>593</v>
      </c>
      <c r="P362" t="s">
        <v>593</v>
      </c>
      <c r="Q362">
        <v>1</v>
      </c>
      <c r="X362">
        <v>41.2</v>
      </c>
      <c r="Y362">
        <v>0</v>
      </c>
      <c r="Z362">
        <v>0</v>
      </c>
      <c r="AA362">
        <v>0</v>
      </c>
      <c r="AB362">
        <v>811.79</v>
      </c>
      <c r="AC362">
        <v>0</v>
      </c>
      <c r="AD362">
        <v>1</v>
      </c>
      <c r="AE362">
        <v>1</v>
      </c>
      <c r="AF362" t="s">
        <v>3</v>
      </c>
      <c r="AG362">
        <v>41.2</v>
      </c>
      <c r="AH362">
        <v>2</v>
      </c>
      <c r="AI362">
        <v>85061409</v>
      </c>
      <c r="AJ362">
        <v>362</v>
      </c>
      <c r="AK362">
        <v>0</v>
      </c>
      <c r="AL362">
        <v>0</v>
      </c>
      <c r="AM362">
        <v>0</v>
      </c>
      <c r="AN362">
        <v>0</v>
      </c>
      <c r="AO362">
        <v>0</v>
      </c>
      <c r="AP362">
        <v>0</v>
      </c>
      <c r="AQ362">
        <v>0</v>
      </c>
      <c r="AR362">
        <v>0</v>
      </c>
    </row>
    <row r="363" spans="1:44" x14ac:dyDescent="0.2">
      <c r="A363">
        <f>ROW(Source!A192)</f>
        <v>192</v>
      </c>
      <c r="B363">
        <v>85061419</v>
      </c>
      <c r="C363">
        <v>85061408</v>
      </c>
      <c r="D363">
        <v>83777689</v>
      </c>
      <c r="E363">
        <v>117</v>
      </c>
      <c r="F363">
        <v>1</v>
      </c>
      <c r="G363">
        <v>1</v>
      </c>
      <c r="H363">
        <v>1</v>
      </c>
      <c r="I363" t="s">
        <v>601</v>
      </c>
      <c r="J363" t="s">
        <v>3</v>
      </c>
      <c r="K363" t="s">
        <v>602</v>
      </c>
      <c r="L363">
        <v>1191</v>
      </c>
      <c r="N363">
        <v>1013</v>
      </c>
      <c r="O363" t="s">
        <v>593</v>
      </c>
      <c r="P363" t="s">
        <v>593</v>
      </c>
      <c r="Q363">
        <v>1</v>
      </c>
      <c r="X363">
        <v>0.2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1</v>
      </c>
      <c r="AE363">
        <v>2</v>
      </c>
      <c r="AF363" t="s">
        <v>3</v>
      </c>
      <c r="AG363">
        <v>0.2</v>
      </c>
      <c r="AH363">
        <v>2</v>
      </c>
      <c r="AI363">
        <v>85061410</v>
      </c>
      <c r="AJ363">
        <v>363</v>
      </c>
      <c r="AK363">
        <v>0</v>
      </c>
      <c r="AL363">
        <v>0</v>
      </c>
      <c r="AM363">
        <v>0</v>
      </c>
      <c r="AN363">
        <v>0</v>
      </c>
      <c r="AO363">
        <v>0</v>
      </c>
      <c r="AP363">
        <v>0</v>
      </c>
      <c r="AQ363">
        <v>0</v>
      </c>
      <c r="AR363">
        <v>0</v>
      </c>
    </row>
    <row r="364" spans="1:44" x14ac:dyDescent="0.2">
      <c r="A364">
        <f>ROW(Source!A192)</f>
        <v>192</v>
      </c>
      <c r="B364">
        <v>85061420</v>
      </c>
      <c r="C364">
        <v>85061408</v>
      </c>
      <c r="D364">
        <v>83784178</v>
      </c>
      <c r="E364">
        <v>1</v>
      </c>
      <c r="F364">
        <v>1</v>
      </c>
      <c r="G364">
        <v>1</v>
      </c>
      <c r="H364">
        <v>2</v>
      </c>
      <c r="I364" t="s">
        <v>621</v>
      </c>
      <c r="J364" t="s">
        <v>622</v>
      </c>
      <c r="K364" t="s">
        <v>623</v>
      </c>
      <c r="L364">
        <v>1368</v>
      </c>
      <c r="N364">
        <v>1011</v>
      </c>
      <c r="O364" t="s">
        <v>606</v>
      </c>
      <c r="P364" t="s">
        <v>606</v>
      </c>
      <c r="Q364">
        <v>1</v>
      </c>
      <c r="X364">
        <v>0.1</v>
      </c>
      <c r="Y364">
        <v>0</v>
      </c>
      <c r="Z364">
        <v>1626.29</v>
      </c>
      <c r="AA364">
        <v>1090.46</v>
      </c>
      <c r="AB364">
        <v>0</v>
      </c>
      <c r="AC364">
        <v>0</v>
      </c>
      <c r="AD364">
        <v>1</v>
      </c>
      <c r="AE364">
        <v>0</v>
      </c>
      <c r="AF364" t="s">
        <v>3</v>
      </c>
      <c r="AG364">
        <v>0.1</v>
      </c>
      <c r="AH364">
        <v>2</v>
      </c>
      <c r="AI364">
        <v>85061411</v>
      </c>
      <c r="AJ364">
        <v>364</v>
      </c>
      <c r="AK364">
        <v>0</v>
      </c>
      <c r="AL364">
        <v>0</v>
      </c>
      <c r="AM364">
        <v>0</v>
      </c>
      <c r="AN364">
        <v>0</v>
      </c>
      <c r="AO364">
        <v>0</v>
      </c>
      <c r="AP364">
        <v>0</v>
      </c>
      <c r="AQ364">
        <v>0</v>
      </c>
      <c r="AR364">
        <v>0</v>
      </c>
    </row>
    <row r="365" spans="1:44" x14ac:dyDescent="0.2">
      <c r="A365">
        <f>ROW(Source!A192)</f>
        <v>192</v>
      </c>
      <c r="B365">
        <v>85061421</v>
      </c>
      <c r="C365">
        <v>85061408</v>
      </c>
      <c r="D365">
        <v>83785072</v>
      </c>
      <c r="E365">
        <v>1</v>
      </c>
      <c r="F365">
        <v>1</v>
      </c>
      <c r="G365">
        <v>1</v>
      </c>
      <c r="H365">
        <v>2</v>
      </c>
      <c r="I365" t="s">
        <v>634</v>
      </c>
      <c r="J365" t="s">
        <v>635</v>
      </c>
      <c r="K365" t="s">
        <v>636</v>
      </c>
      <c r="L365">
        <v>1368</v>
      </c>
      <c r="N365">
        <v>1011</v>
      </c>
      <c r="O365" t="s">
        <v>606</v>
      </c>
      <c r="P365" t="s">
        <v>606</v>
      </c>
      <c r="Q365">
        <v>1</v>
      </c>
      <c r="X365">
        <v>0.1</v>
      </c>
      <c r="Y365">
        <v>0</v>
      </c>
      <c r="Z365">
        <v>641.70000000000005</v>
      </c>
      <c r="AA365">
        <v>811.79</v>
      </c>
      <c r="AB365">
        <v>0</v>
      </c>
      <c r="AC365">
        <v>0</v>
      </c>
      <c r="AD365">
        <v>1</v>
      </c>
      <c r="AE365">
        <v>0</v>
      </c>
      <c r="AF365" t="s">
        <v>3</v>
      </c>
      <c r="AG365">
        <v>0.1</v>
      </c>
      <c r="AH365">
        <v>2</v>
      </c>
      <c r="AI365">
        <v>85061412</v>
      </c>
      <c r="AJ365">
        <v>365</v>
      </c>
      <c r="AK365">
        <v>0</v>
      </c>
      <c r="AL365">
        <v>0</v>
      </c>
      <c r="AM365">
        <v>0</v>
      </c>
      <c r="AN365">
        <v>0</v>
      </c>
      <c r="AO365">
        <v>0</v>
      </c>
      <c r="AP365">
        <v>0</v>
      </c>
      <c r="AQ365">
        <v>0</v>
      </c>
      <c r="AR365">
        <v>0</v>
      </c>
    </row>
    <row r="366" spans="1:44" x14ac:dyDescent="0.2">
      <c r="A366">
        <f>ROW(Source!A192)</f>
        <v>192</v>
      </c>
      <c r="B366">
        <v>85061422</v>
      </c>
      <c r="C366">
        <v>85061408</v>
      </c>
      <c r="D366">
        <v>83785268</v>
      </c>
      <c r="E366">
        <v>1</v>
      </c>
      <c r="F366">
        <v>1</v>
      </c>
      <c r="G366">
        <v>1</v>
      </c>
      <c r="H366">
        <v>2</v>
      </c>
      <c r="I366" t="s">
        <v>663</v>
      </c>
      <c r="J366" t="s">
        <v>664</v>
      </c>
      <c r="K366" t="s">
        <v>665</v>
      </c>
      <c r="L366">
        <v>1368</v>
      </c>
      <c r="N366">
        <v>1011</v>
      </c>
      <c r="O366" t="s">
        <v>606</v>
      </c>
      <c r="P366" t="s">
        <v>606</v>
      </c>
      <c r="Q366">
        <v>1</v>
      </c>
      <c r="X366">
        <v>0.16</v>
      </c>
      <c r="Y366">
        <v>0</v>
      </c>
      <c r="Z366">
        <v>34.61</v>
      </c>
      <c r="AA366">
        <v>0</v>
      </c>
      <c r="AB366">
        <v>0</v>
      </c>
      <c r="AC366">
        <v>0</v>
      </c>
      <c r="AD366">
        <v>1</v>
      </c>
      <c r="AE366">
        <v>0</v>
      </c>
      <c r="AF366" t="s">
        <v>3</v>
      </c>
      <c r="AG366">
        <v>0.16</v>
      </c>
      <c r="AH366">
        <v>2</v>
      </c>
      <c r="AI366">
        <v>85061413</v>
      </c>
      <c r="AJ366">
        <v>366</v>
      </c>
      <c r="AK366">
        <v>0</v>
      </c>
      <c r="AL366">
        <v>0</v>
      </c>
      <c r="AM366">
        <v>0</v>
      </c>
      <c r="AN366">
        <v>0</v>
      </c>
      <c r="AO366">
        <v>0</v>
      </c>
      <c r="AP366">
        <v>0</v>
      </c>
      <c r="AQ366">
        <v>0</v>
      </c>
      <c r="AR366">
        <v>0</v>
      </c>
    </row>
    <row r="367" spans="1:44" x14ac:dyDescent="0.2">
      <c r="A367">
        <f>ROW(Source!A192)</f>
        <v>192</v>
      </c>
      <c r="B367">
        <v>85061423</v>
      </c>
      <c r="C367">
        <v>85061408</v>
      </c>
      <c r="D367">
        <v>83860728</v>
      </c>
      <c r="E367">
        <v>1</v>
      </c>
      <c r="F367">
        <v>1</v>
      </c>
      <c r="G367">
        <v>1</v>
      </c>
      <c r="H367">
        <v>3</v>
      </c>
      <c r="I367" t="s">
        <v>718</v>
      </c>
      <c r="J367" t="s">
        <v>719</v>
      </c>
      <c r="K367" t="s">
        <v>720</v>
      </c>
      <c r="L367">
        <v>1348</v>
      </c>
      <c r="N367">
        <v>1009</v>
      </c>
      <c r="O367" t="s">
        <v>94</v>
      </c>
      <c r="P367" t="s">
        <v>94</v>
      </c>
      <c r="Q367">
        <v>1000</v>
      </c>
      <c r="X367">
        <v>3.0000000000000001E-3</v>
      </c>
      <c r="Y367">
        <v>70310.45</v>
      </c>
      <c r="Z367">
        <v>0</v>
      </c>
      <c r="AA367">
        <v>0</v>
      </c>
      <c r="AB367">
        <v>0</v>
      </c>
      <c r="AC367">
        <v>0</v>
      </c>
      <c r="AD367">
        <v>1</v>
      </c>
      <c r="AE367">
        <v>0</v>
      </c>
      <c r="AF367" t="s">
        <v>3</v>
      </c>
      <c r="AG367">
        <v>3.0000000000000001E-3</v>
      </c>
      <c r="AH367">
        <v>2</v>
      </c>
      <c r="AI367">
        <v>85061414</v>
      </c>
      <c r="AJ367">
        <v>367</v>
      </c>
      <c r="AK367">
        <v>0</v>
      </c>
      <c r="AL367">
        <v>0</v>
      </c>
      <c r="AM367">
        <v>0</v>
      </c>
      <c r="AN367">
        <v>0</v>
      </c>
      <c r="AO367">
        <v>0</v>
      </c>
      <c r="AP367">
        <v>0</v>
      </c>
      <c r="AQ367">
        <v>0</v>
      </c>
      <c r="AR367">
        <v>0</v>
      </c>
    </row>
    <row r="368" spans="1:44" x14ac:dyDescent="0.2">
      <c r="A368">
        <f>ROW(Source!A192)</f>
        <v>192</v>
      </c>
      <c r="B368">
        <v>85061424</v>
      </c>
      <c r="C368">
        <v>85061408</v>
      </c>
      <c r="D368">
        <v>83870516</v>
      </c>
      <c r="E368">
        <v>1</v>
      </c>
      <c r="F368">
        <v>1</v>
      </c>
      <c r="G368">
        <v>1</v>
      </c>
      <c r="H368">
        <v>3</v>
      </c>
      <c r="I368" t="s">
        <v>682</v>
      </c>
      <c r="J368" t="s">
        <v>683</v>
      </c>
      <c r="K368" t="s">
        <v>684</v>
      </c>
      <c r="L368">
        <v>1346</v>
      </c>
      <c r="N368">
        <v>1009</v>
      </c>
      <c r="O368" t="s">
        <v>86</v>
      </c>
      <c r="P368" t="s">
        <v>86</v>
      </c>
      <c r="Q368">
        <v>1</v>
      </c>
      <c r="X368">
        <v>0.8</v>
      </c>
      <c r="Y368">
        <v>79.88</v>
      </c>
      <c r="Z368">
        <v>0</v>
      </c>
      <c r="AA368">
        <v>0</v>
      </c>
      <c r="AB368">
        <v>0</v>
      </c>
      <c r="AC368">
        <v>0</v>
      </c>
      <c r="AD368">
        <v>1</v>
      </c>
      <c r="AE368">
        <v>0</v>
      </c>
      <c r="AF368" t="s">
        <v>3</v>
      </c>
      <c r="AG368">
        <v>0.8</v>
      </c>
      <c r="AH368">
        <v>2</v>
      </c>
      <c r="AI368">
        <v>85061415</v>
      </c>
      <c r="AJ368">
        <v>368</v>
      </c>
      <c r="AK368">
        <v>0</v>
      </c>
      <c r="AL368">
        <v>0</v>
      </c>
      <c r="AM368">
        <v>0</v>
      </c>
      <c r="AN368">
        <v>0</v>
      </c>
      <c r="AO368">
        <v>0</v>
      </c>
      <c r="AP368">
        <v>0</v>
      </c>
      <c r="AQ368">
        <v>0</v>
      </c>
      <c r="AR368">
        <v>0</v>
      </c>
    </row>
    <row r="369" spans="1:44" x14ac:dyDescent="0.2">
      <c r="A369">
        <f>ROW(Source!A192)</f>
        <v>192</v>
      </c>
      <c r="B369">
        <v>85061425</v>
      </c>
      <c r="C369">
        <v>85061408</v>
      </c>
      <c r="D369">
        <v>83881219</v>
      </c>
      <c r="E369">
        <v>1</v>
      </c>
      <c r="F369">
        <v>1</v>
      </c>
      <c r="G369">
        <v>1</v>
      </c>
      <c r="H369">
        <v>3</v>
      </c>
      <c r="I369" t="s">
        <v>196</v>
      </c>
      <c r="J369" t="s">
        <v>198</v>
      </c>
      <c r="K369" t="s">
        <v>197</v>
      </c>
      <c r="L369">
        <v>1425</v>
      </c>
      <c r="N369">
        <v>1013</v>
      </c>
      <c r="O369" t="s">
        <v>191</v>
      </c>
      <c r="P369" t="s">
        <v>191</v>
      </c>
      <c r="Q369">
        <v>1</v>
      </c>
      <c r="X369">
        <v>1.02</v>
      </c>
      <c r="Y369">
        <v>896.51</v>
      </c>
      <c r="Z369">
        <v>0</v>
      </c>
      <c r="AA369">
        <v>0</v>
      </c>
      <c r="AB369">
        <v>0</v>
      </c>
      <c r="AC369">
        <v>0</v>
      </c>
      <c r="AD369">
        <v>1</v>
      </c>
      <c r="AE369">
        <v>0</v>
      </c>
      <c r="AF369" t="s">
        <v>3</v>
      </c>
      <c r="AG369">
        <v>1.02</v>
      </c>
      <c r="AH369">
        <v>2</v>
      </c>
      <c r="AI369">
        <v>85061416</v>
      </c>
      <c r="AJ369">
        <v>369</v>
      </c>
      <c r="AK369">
        <v>0</v>
      </c>
      <c r="AL369">
        <v>0</v>
      </c>
      <c r="AM369">
        <v>0</v>
      </c>
      <c r="AN369">
        <v>0</v>
      </c>
      <c r="AO369">
        <v>0</v>
      </c>
      <c r="AP369">
        <v>0</v>
      </c>
      <c r="AQ369">
        <v>0</v>
      </c>
      <c r="AR369">
        <v>0</v>
      </c>
    </row>
    <row r="370" spans="1:44" x14ac:dyDescent="0.2">
      <c r="A370">
        <f>ROW(Source!A192)</f>
        <v>192</v>
      </c>
      <c r="B370">
        <v>85061426</v>
      </c>
      <c r="C370">
        <v>85061408</v>
      </c>
      <c r="D370">
        <v>83783523</v>
      </c>
      <c r="E370">
        <v>117</v>
      </c>
      <c r="F370">
        <v>1</v>
      </c>
      <c r="G370">
        <v>1</v>
      </c>
      <c r="H370">
        <v>3</v>
      </c>
      <c r="I370" t="s">
        <v>150</v>
      </c>
      <c r="J370" t="s">
        <v>3</v>
      </c>
      <c r="K370" t="s">
        <v>151</v>
      </c>
      <c r="L370">
        <v>3277935</v>
      </c>
      <c r="N370">
        <v>1013</v>
      </c>
      <c r="O370" t="s">
        <v>152</v>
      </c>
      <c r="P370" t="s">
        <v>152</v>
      </c>
      <c r="Q370">
        <v>1</v>
      </c>
      <c r="X370">
        <v>2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 t="s">
        <v>3</v>
      </c>
      <c r="AG370">
        <v>2</v>
      </c>
      <c r="AH370">
        <v>2</v>
      </c>
      <c r="AI370">
        <v>85061417</v>
      </c>
      <c r="AJ370">
        <v>370</v>
      </c>
      <c r="AK370">
        <v>0</v>
      </c>
      <c r="AL370">
        <v>0</v>
      </c>
      <c r="AM370">
        <v>0</v>
      </c>
      <c r="AN370">
        <v>0</v>
      </c>
      <c r="AO370">
        <v>0</v>
      </c>
      <c r="AP370">
        <v>0</v>
      </c>
      <c r="AQ370">
        <v>0</v>
      </c>
      <c r="AR370">
        <v>0</v>
      </c>
    </row>
    <row r="371" spans="1:44" x14ac:dyDescent="0.2">
      <c r="A371">
        <f>ROW(Source!A198)</f>
        <v>198</v>
      </c>
      <c r="B371">
        <v>85061445</v>
      </c>
      <c r="C371">
        <v>85061430</v>
      </c>
      <c r="D371">
        <v>77306356</v>
      </c>
      <c r="E371">
        <v>114</v>
      </c>
      <c r="F371">
        <v>1</v>
      </c>
      <c r="G371">
        <v>1</v>
      </c>
      <c r="H371">
        <v>1</v>
      </c>
      <c r="I371" t="s">
        <v>591</v>
      </c>
      <c r="J371" t="s">
        <v>3</v>
      </c>
      <c r="K371" t="s">
        <v>592</v>
      </c>
      <c r="L371">
        <v>1191</v>
      </c>
      <c r="N371">
        <v>1013</v>
      </c>
      <c r="O371" t="s">
        <v>593</v>
      </c>
      <c r="P371" t="s">
        <v>593</v>
      </c>
      <c r="Q371">
        <v>1</v>
      </c>
      <c r="X371">
        <v>3.76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1</v>
      </c>
      <c r="AE371">
        <v>1</v>
      </c>
      <c r="AF371" t="s">
        <v>3</v>
      </c>
      <c r="AG371">
        <v>3.76</v>
      </c>
      <c r="AH371">
        <v>2</v>
      </c>
      <c r="AI371">
        <v>85061431</v>
      </c>
      <c r="AJ371">
        <v>371</v>
      </c>
      <c r="AK371">
        <v>0</v>
      </c>
      <c r="AL371">
        <v>0</v>
      </c>
      <c r="AM371">
        <v>0</v>
      </c>
      <c r="AN371">
        <v>0</v>
      </c>
      <c r="AO371">
        <v>0</v>
      </c>
      <c r="AP371">
        <v>0</v>
      </c>
      <c r="AQ371">
        <v>0</v>
      </c>
      <c r="AR371">
        <v>0</v>
      </c>
    </row>
    <row r="372" spans="1:44" x14ac:dyDescent="0.2">
      <c r="A372">
        <f>ROW(Source!A198)</f>
        <v>198</v>
      </c>
      <c r="B372">
        <v>85061446</v>
      </c>
      <c r="C372">
        <v>85061430</v>
      </c>
      <c r="D372">
        <v>77306545</v>
      </c>
      <c r="E372">
        <v>114</v>
      </c>
      <c r="F372">
        <v>1</v>
      </c>
      <c r="G372">
        <v>1</v>
      </c>
      <c r="H372">
        <v>1</v>
      </c>
      <c r="I372" t="s">
        <v>601</v>
      </c>
      <c r="J372" t="s">
        <v>3</v>
      </c>
      <c r="K372" t="s">
        <v>602</v>
      </c>
      <c r="L372">
        <v>1191</v>
      </c>
      <c r="N372">
        <v>1013</v>
      </c>
      <c r="O372" t="s">
        <v>593</v>
      </c>
      <c r="P372" t="s">
        <v>593</v>
      </c>
      <c r="Q372">
        <v>1</v>
      </c>
      <c r="X372">
        <v>1.07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v>1</v>
      </c>
      <c r="AE372">
        <v>2</v>
      </c>
      <c r="AF372" t="s">
        <v>3</v>
      </c>
      <c r="AG372">
        <v>1.07</v>
      </c>
      <c r="AH372">
        <v>2</v>
      </c>
      <c r="AI372">
        <v>85061432</v>
      </c>
      <c r="AJ372">
        <v>372</v>
      </c>
      <c r="AK372">
        <v>0</v>
      </c>
      <c r="AL372">
        <v>0</v>
      </c>
      <c r="AM372">
        <v>0</v>
      </c>
      <c r="AN372">
        <v>0</v>
      </c>
      <c r="AO372">
        <v>0</v>
      </c>
      <c r="AP372">
        <v>0</v>
      </c>
      <c r="AQ372">
        <v>0</v>
      </c>
      <c r="AR372">
        <v>0</v>
      </c>
    </row>
    <row r="373" spans="1:44" x14ac:dyDescent="0.2">
      <c r="A373">
        <f>ROW(Source!A198)</f>
        <v>198</v>
      </c>
      <c r="B373">
        <v>85061447</v>
      </c>
      <c r="C373">
        <v>85061430</v>
      </c>
      <c r="D373">
        <v>77431161</v>
      </c>
      <c r="E373">
        <v>1</v>
      </c>
      <c r="F373">
        <v>1</v>
      </c>
      <c r="G373">
        <v>1</v>
      </c>
      <c r="H373">
        <v>2</v>
      </c>
      <c r="I373" t="s">
        <v>710</v>
      </c>
      <c r="J373" t="s">
        <v>711</v>
      </c>
      <c r="K373" t="s">
        <v>712</v>
      </c>
      <c r="L373">
        <v>1368</v>
      </c>
      <c r="N373">
        <v>1011</v>
      </c>
      <c r="O373" t="s">
        <v>606</v>
      </c>
      <c r="P373" t="s">
        <v>606</v>
      </c>
      <c r="Q373">
        <v>1</v>
      </c>
      <c r="X373">
        <v>0.85</v>
      </c>
      <c r="Y373">
        <v>0</v>
      </c>
      <c r="Z373">
        <v>346.73</v>
      </c>
      <c r="AA373">
        <v>502.98</v>
      </c>
      <c r="AB373">
        <v>0</v>
      </c>
      <c r="AC373">
        <v>0</v>
      </c>
      <c r="AD373">
        <v>1</v>
      </c>
      <c r="AE373">
        <v>0</v>
      </c>
      <c r="AF373" t="s">
        <v>3</v>
      </c>
      <c r="AG373">
        <v>0.85</v>
      </c>
      <c r="AH373">
        <v>2</v>
      </c>
      <c r="AI373">
        <v>85061433</v>
      </c>
      <c r="AJ373">
        <v>373</v>
      </c>
      <c r="AK373">
        <v>0</v>
      </c>
      <c r="AL373">
        <v>0</v>
      </c>
      <c r="AM373">
        <v>0</v>
      </c>
      <c r="AN373">
        <v>0</v>
      </c>
      <c r="AO373">
        <v>0</v>
      </c>
      <c r="AP373">
        <v>0</v>
      </c>
      <c r="AQ373">
        <v>0</v>
      </c>
      <c r="AR373">
        <v>0</v>
      </c>
    </row>
    <row r="374" spans="1:44" x14ac:dyDescent="0.2">
      <c r="A374">
        <f>ROW(Source!A198)</f>
        <v>198</v>
      </c>
      <c r="B374">
        <v>85061448</v>
      </c>
      <c r="C374">
        <v>85061430</v>
      </c>
      <c r="D374">
        <v>77431879</v>
      </c>
      <c r="E374">
        <v>1</v>
      </c>
      <c r="F374">
        <v>1</v>
      </c>
      <c r="G374">
        <v>1</v>
      </c>
      <c r="H374">
        <v>2</v>
      </c>
      <c r="I374" t="s">
        <v>634</v>
      </c>
      <c r="J374" t="s">
        <v>635</v>
      </c>
      <c r="K374" t="s">
        <v>636</v>
      </c>
      <c r="L374">
        <v>1368</v>
      </c>
      <c r="N374">
        <v>1011</v>
      </c>
      <c r="O374" t="s">
        <v>606</v>
      </c>
      <c r="P374" t="s">
        <v>606</v>
      </c>
      <c r="Q374">
        <v>1</v>
      </c>
      <c r="X374">
        <v>0.22</v>
      </c>
      <c r="Y374">
        <v>0</v>
      </c>
      <c r="Z374">
        <v>641.70000000000005</v>
      </c>
      <c r="AA374">
        <v>811.79</v>
      </c>
      <c r="AB374">
        <v>0</v>
      </c>
      <c r="AC374">
        <v>0</v>
      </c>
      <c r="AD374">
        <v>1</v>
      </c>
      <c r="AE374">
        <v>0</v>
      </c>
      <c r="AF374" t="s">
        <v>3</v>
      </c>
      <c r="AG374">
        <v>0.22</v>
      </c>
      <c r="AH374">
        <v>2</v>
      </c>
      <c r="AI374">
        <v>85061434</v>
      </c>
      <c r="AJ374">
        <v>374</v>
      </c>
      <c r="AK374">
        <v>0</v>
      </c>
      <c r="AL374">
        <v>0</v>
      </c>
      <c r="AM374">
        <v>0</v>
      </c>
      <c r="AN374">
        <v>0</v>
      </c>
      <c r="AO374">
        <v>0</v>
      </c>
      <c r="AP374">
        <v>0</v>
      </c>
      <c r="AQ374">
        <v>0</v>
      </c>
      <c r="AR374">
        <v>0</v>
      </c>
    </row>
    <row r="375" spans="1:44" x14ac:dyDescent="0.2">
      <c r="A375">
        <f>ROW(Source!A198)</f>
        <v>198</v>
      </c>
      <c r="B375">
        <v>85061449</v>
      </c>
      <c r="C375">
        <v>85061430</v>
      </c>
      <c r="D375">
        <v>77375900</v>
      </c>
      <c r="E375">
        <v>1</v>
      </c>
      <c r="F375">
        <v>1</v>
      </c>
      <c r="G375">
        <v>1</v>
      </c>
      <c r="H375">
        <v>3</v>
      </c>
      <c r="I375" t="s">
        <v>637</v>
      </c>
      <c r="J375" t="s">
        <v>657</v>
      </c>
      <c r="K375" t="s">
        <v>639</v>
      </c>
      <c r="L375">
        <v>1346</v>
      </c>
      <c r="N375">
        <v>1009</v>
      </c>
      <c r="O375" t="s">
        <v>86</v>
      </c>
      <c r="P375" t="s">
        <v>86</v>
      </c>
      <c r="Q375">
        <v>1</v>
      </c>
      <c r="X375">
        <v>0.1</v>
      </c>
      <c r="Y375">
        <v>238.29</v>
      </c>
      <c r="Z375">
        <v>0</v>
      </c>
      <c r="AA375">
        <v>0</v>
      </c>
      <c r="AB375">
        <v>0</v>
      </c>
      <c r="AC375">
        <v>0</v>
      </c>
      <c r="AD375">
        <v>1</v>
      </c>
      <c r="AE375">
        <v>0</v>
      </c>
      <c r="AF375" t="s">
        <v>3</v>
      </c>
      <c r="AG375">
        <v>0.1</v>
      </c>
      <c r="AH375">
        <v>2</v>
      </c>
      <c r="AI375">
        <v>85061435</v>
      </c>
      <c r="AJ375">
        <v>375</v>
      </c>
      <c r="AK375">
        <v>0</v>
      </c>
      <c r="AL375">
        <v>0</v>
      </c>
      <c r="AM375">
        <v>0</v>
      </c>
      <c r="AN375">
        <v>0</v>
      </c>
      <c r="AO375">
        <v>0</v>
      </c>
      <c r="AP375">
        <v>0</v>
      </c>
      <c r="AQ375">
        <v>0</v>
      </c>
      <c r="AR375">
        <v>0</v>
      </c>
    </row>
    <row r="376" spans="1:44" x14ac:dyDescent="0.2">
      <c r="A376">
        <f>ROW(Source!A198)</f>
        <v>198</v>
      </c>
      <c r="B376">
        <v>85061450</v>
      </c>
      <c r="C376">
        <v>85061430</v>
      </c>
      <c r="D376">
        <v>77375907</v>
      </c>
      <c r="E376">
        <v>1</v>
      </c>
      <c r="F376">
        <v>1</v>
      </c>
      <c r="G376">
        <v>1</v>
      </c>
      <c r="H376">
        <v>3</v>
      </c>
      <c r="I376" t="s">
        <v>640</v>
      </c>
      <c r="J376" t="s">
        <v>641</v>
      </c>
      <c r="K376" t="s">
        <v>642</v>
      </c>
      <c r="L376">
        <v>1346</v>
      </c>
      <c r="N376">
        <v>1009</v>
      </c>
      <c r="O376" t="s">
        <v>86</v>
      </c>
      <c r="P376" t="s">
        <v>86</v>
      </c>
      <c r="Q376">
        <v>1</v>
      </c>
      <c r="X376">
        <v>0.03</v>
      </c>
      <c r="Y376">
        <v>58.53</v>
      </c>
      <c r="Z376">
        <v>0</v>
      </c>
      <c r="AA376">
        <v>0</v>
      </c>
      <c r="AB376">
        <v>0</v>
      </c>
      <c r="AC376">
        <v>0</v>
      </c>
      <c r="AD376">
        <v>1</v>
      </c>
      <c r="AE376">
        <v>0</v>
      </c>
      <c r="AF376" t="s">
        <v>3</v>
      </c>
      <c r="AG376">
        <v>0.03</v>
      </c>
      <c r="AH376">
        <v>2</v>
      </c>
      <c r="AI376">
        <v>85061436</v>
      </c>
      <c r="AJ376">
        <v>376</v>
      </c>
      <c r="AK376">
        <v>0</v>
      </c>
      <c r="AL376">
        <v>0</v>
      </c>
      <c r="AM376">
        <v>0</v>
      </c>
      <c r="AN376">
        <v>0</v>
      </c>
      <c r="AO376">
        <v>0</v>
      </c>
      <c r="AP376">
        <v>0</v>
      </c>
      <c r="AQ376">
        <v>0</v>
      </c>
      <c r="AR376">
        <v>0</v>
      </c>
    </row>
    <row r="377" spans="1:44" x14ac:dyDescent="0.2">
      <c r="A377">
        <f>ROW(Source!A198)</f>
        <v>198</v>
      </c>
      <c r="B377">
        <v>85061451</v>
      </c>
      <c r="C377">
        <v>85061430</v>
      </c>
      <c r="D377">
        <v>77379558</v>
      </c>
      <c r="E377">
        <v>1</v>
      </c>
      <c r="F377">
        <v>1</v>
      </c>
      <c r="G377">
        <v>1</v>
      </c>
      <c r="H377">
        <v>3</v>
      </c>
      <c r="I377" t="s">
        <v>84</v>
      </c>
      <c r="J377" t="s">
        <v>87</v>
      </c>
      <c r="K377" t="s">
        <v>85</v>
      </c>
      <c r="L377">
        <v>1346</v>
      </c>
      <c r="N377">
        <v>1009</v>
      </c>
      <c r="O377" t="s">
        <v>86</v>
      </c>
      <c r="P377" t="s">
        <v>86</v>
      </c>
      <c r="Q377">
        <v>1</v>
      </c>
      <c r="X377">
        <v>0</v>
      </c>
      <c r="Y377">
        <v>174.93</v>
      </c>
      <c r="Z377">
        <v>0</v>
      </c>
      <c r="AA377">
        <v>0</v>
      </c>
      <c r="AB377">
        <v>0</v>
      </c>
      <c r="AC377">
        <v>1</v>
      </c>
      <c r="AD377">
        <v>0</v>
      </c>
      <c r="AE377">
        <v>0</v>
      </c>
      <c r="AF377" t="s">
        <v>3</v>
      </c>
      <c r="AG377">
        <v>0</v>
      </c>
      <c r="AH377">
        <v>2</v>
      </c>
      <c r="AI377">
        <v>85061437</v>
      </c>
      <c r="AJ377">
        <v>377</v>
      </c>
      <c r="AK377">
        <v>0</v>
      </c>
      <c r="AL377">
        <v>0</v>
      </c>
      <c r="AM377">
        <v>0</v>
      </c>
      <c r="AN377">
        <v>0</v>
      </c>
      <c r="AO377">
        <v>0</v>
      </c>
      <c r="AP377">
        <v>0</v>
      </c>
      <c r="AQ377">
        <v>0</v>
      </c>
      <c r="AR377">
        <v>0</v>
      </c>
    </row>
    <row r="378" spans="1:44" x14ac:dyDescent="0.2">
      <c r="A378">
        <f>ROW(Source!A198)</f>
        <v>198</v>
      </c>
      <c r="B378">
        <v>85061452</v>
      </c>
      <c r="C378">
        <v>85061430</v>
      </c>
      <c r="D378">
        <v>77380691</v>
      </c>
      <c r="E378">
        <v>1</v>
      </c>
      <c r="F378">
        <v>1</v>
      </c>
      <c r="G378">
        <v>1</v>
      </c>
      <c r="H378">
        <v>3</v>
      </c>
      <c r="I378" t="s">
        <v>643</v>
      </c>
      <c r="J378" t="s">
        <v>644</v>
      </c>
      <c r="K378" t="s">
        <v>645</v>
      </c>
      <c r="L378">
        <v>1346</v>
      </c>
      <c r="N378">
        <v>1009</v>
      </c>
      <c r="O378" t="s">
        <v>86</v>
      </c>
      <c r="P378" t="s">
        <v>86</v>
      </c>
      <c r="Q378">
        <v>1</v>
      </c>
      <c r="X378">
        <v>0.02</v>
      </c>
      <c r="Y378">
        <v>56.11</v>
      </c>
      <c r="Z378">
        <v>0</v>
      </c>
      <c r="AA378">
        <v>0</v>
      </c>
      <c r="AB378">
        <v>0</v>
      </c>
      <c r="AC378">
        <v>0</v>
      </c>
      <c r="AD378">
        <v>1</v>
      </c>
      <c r="AE378">
        <v>0</v>
      </c>
      <c r="AF378" t="s">
        <v>3</v>
      </c>
      <c r="AG378">
        <v>0.02</v>
      </c>
      <c r="AH378">
        <v>2</v>
      </c>
      <c r="AI378">
        <v>85061438</v>
      </c>
      <c r="AJ378">
        <v>378</v>
      </c>
      <c r="AK378">
        <v>0</v>
      </c>
      <c r="AL378">
        <v>0</v>
      </c>
      <c r="AM378">
        <v>0</v>
      </c>
      <c r="AN378">
        <v>0</v>
      </c>
      <c r="AO378">
        <v>0</v>
      </c>
      <c r="AP378">
        <v>0</v>
      </c>
      <c r="AQ378">
        <v>0</v>
      </c>
      <c r="AR378">
        <v>0</v>
      </c>
    </row>
    <row r="379" spans="1:44" x14ac:dyDescent="0.2">
      <c r="A379">
        <f>ROW(Source!A198)</f>
        <v>198</v>
      </c>
      <c r="B379">
        <v>85061453</v>
      </c>
      <c r="C379">
        <v>85061430</v>
      </c>
      <c r="D379">
        <v>77308705</v>
      </c>
      <c r="E379">
        <v>114</v>
      </c>
      <c r="F379">
        <v>1</v>
      </c>
      <c r="G379">
        <v>1</v>
      </c>
      <c r="H379">
        <v>3</v>
      </c>
      <c r="I379" t="s">
        <v>96</v>
      </c>
      <c r="J379" t="s">
        <v>3</v>
      </c>
      <c r="K379" t="s">
        <v>97</v>
      </c>
      <c r="L379">
        <v>1346</v>
      </c>
      <c r="N379">
        <v>1009</v>
      </c>
      <c r="O379" t="s">
        <v>86</v>
      </c>
      <c r="P379" t="s">
        <v>86</v>
      </c>
      <c r="Q379">
        <v>1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1</v>
      </c>
      <c r="AD379">
        <v>0</v>
      </c>
      <c r="AE379">
        <v>0</v>
      </c>
      <c r="AF379" t="s">
        <v>3</v>
      </c>
      <c r="AG379">
        <v>0</v>
      </c>
      <c r="AH379">
        <v>2</v>
      </c>
      <c r="AI379">
        <v>85061439</v>
      </c>
      <c r="AJ379">
        <v>379</v>
      </c>
      <c r="AK379">
        <v>0</v>
      </c>
      <c r="AL379">
        <v>0</v>
      </c>
      <c r="AM379">
        <v>0</v>
      </c>
      <c r="AN379">
        <v>0</v>
      </c>
      <c r="AO379">
        <v>0</v>
      </c>
      <c r="AP379">
        <v>0</v>
      </c>
      <c r="AQ379">
        <v>0</v>
      </c>
      <c r="AR379">
        <v>0</v>
      </c>
    </row>
    <row r="380" spans="1:44" x14ac:dyDescent="0.2">
      <c r="A380">
        <f>ROW(Source!A198)</f>
        <v>198</v>
      </c>
      <c r="B380">
        <v>85061454</v>
      </c>
      <c r="C380">
        <v>85061430</v>
      </c>
      <c r="D380">
        <v>77309038</v>
      </c>
      <c r="E380">
        <v>114</v>
      </c>
      <c r="F380">
        <v>1</v>
      </c>
      <c r="G380">
        <v>1</v>
      </c>
      <c r="H380">
        <v>3</v>
      </c>
      <c r="I380" t="s">
        <v>99</v>
      </c>
      <c r="J380" t="s">
        <v>3</v>
      </c>
      <c r="K380" t="s">
        <v>100</v>
      </c>
      <c r="L380">
        <v>1348</v>
      </c>
      <c r="N380">
        <v>1009</v>
      </c>
      <c r="O380" t="s">
        <v>94</v>
      </c>
      <c r="P380" t="s">
        <v>94</v>
      </c>
      <c r="Q380">
        <v>1000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1</v>
      </c>
      <c r="AD380">
        <v>0</v>
      </c>
      <c r="AE380">
        <v>0</v>
      </c>
      <c r="AF380" t="s">
        <v>3</v>
      </c>
      <c r="AG380">
        <v>0</v>
      </c>
      <c r="AH380">
        <v>2</v>
      </c>
      <c r="AI380">
        <v>85061440</v>
      </c>
      <c r="AJ380">
        <v>380</v>
      </c>
      <c r="AK380">
        <v>0</v>
      </c>
      <c r="AL380">
        <v>0</v>
      </c>
      <c r="AM380">
        <v>0</v>
      </c>
      <c r="AN380">
        <v>0</v>
      </c>
      <c r="AO380">
        <v>0</v>
      </c>
      <c r="AP380">
        <v>0</v>
      </c>
      <c r="AQ380">
        <v>0</v>
      </c>
      <c r="AR380">
        <v>0</v>
      </c>
    </row>
    <row r="381" spans="1:44" x14ac:dyDescent="0.2">
      <c r="A381">
        <f>ROW(Source!A198)</f>
        <v>198</v>
      </c>
      <c r="B381">
        <v>85061455</v>
      </c>
      <c r="C381">
        <v>85061430</v>
      </c>
      <c r="D381">
        <v>77397258</v>
      </c>
      <c r="E381">
        <v>1</v>
      </c>
      <c r="F381">
        <v>1</v>
      </c>
      <c r="G381">
        <v>1</v>
      </c>
      <c r="H381">
        <v>3</v>
      </c>
      <c r="I381" t="s">
        <v>649</v>
      </c>
      <c r="J381" t="s">
        <v>650</v>
      </c>
      <c r="K381" t="s">
        <v>651</v>
      </c>
      <c r="L381">
        <v>1348</v>
      </c>
      <c r="N381">
        <v>1009</v>
      </c>
      <c r="O381" t="s">
        <v>94</v>
      </c>
      <c r="P381" t="s">
        <v>94</v>
      </c>
      <c r="Q381">
        <v>1000</v>
      </c>
      <c r="X381">
        <v>1E-4</v>
      </c>
      <c r="Y381">
        <v>80020.98</v>
      </c>
      <c r="Z381">
        <v>0</v>
      </c>
      <c r="AA381">
        <v>0</v>
      </c>
      <c r="AB381">
        <v>0</v>
      </c>
      <c r="AC381">
        <v>0</v>
      </c>
      <c r="AD381">
        <v>1</v>
      </c>
      <c r="AE381">
        <v>0</v>
      </c>
      <c r="AF381" t="s">
        <v>3</v>
      </c>
      <c r="AG381">
        <v>1E-4</v>
      </c>
      <c r="AH381">
        <v>2</v>
      </c>
      <c r="AI381">
        <v>85061441</v>
      </c>
      <c r="AJ381">
        <v>381</v>
      </c>
      <c r="AK381">
        <v>0</v>
      </c>
      <c r="AL381">
        <v>0</v>
      </c>
      <c r="AM381">
        <v>0</v>
      </c>
      <c r="AN381">
        <v>0</v>
      </c>
      <c r="AO381">
        <v>0</v>
      </c>
      <c r="AP381">
        <v>0</v>
      </c>
      <c r="AQ381">
        <v>0</v>
      </c>
      <c r="AR381">
        <v>0</v>
      </c>
    </row>
    <row r="382" spans="1:44" x14ac:dyDescent="0.2">
      <c r="A382">
        <f>ROW(Source!A198)</f>
        <v>198</v>
      </c>
      <c r="B382">
        <v>85061456</v>
      </c>
      <c r="C382">
        <v>85061430</v>
      </c>
      <c r="D382">
        <v>77397652</v>
      </c>
      <c r="E382">
        <v>1</v>
      </c>
      <c r="F382">
        <v>1</v>
      </c>
      <c r="G382">
        <v>1</v>
      </c>
      <c r="H382">
        <v>3</v>
      </c>
      <c r="I382" t="s">
        <v>721</v>
      </c>
      <c r="J382" t="s">
        <v>722</v>
      </c>
      <c r="K382" t="s">
        <v>723</v>
      </c>
      <c r="L382">
        <v>1346</v>
      </c>
      <c r="N382">
        <v>1009</v>
      </c>
      <c r="O382" t="s">
        <v>86</v>
      </c>
      <c r="P382" t="s">
        <v>86</v>
      </c>
      <c r="Q382">
        <v>1</v>
      </c>
      <c r="X382">
        <v>0.03</v>
      </c>
      <c r="Y382">
        <v>60.6</v>
      </c>
      <c r="Z382">
        <v>0</v>
      </c>
      <c r="AA382">
        <v>0</v>
      </c>
      <c r="AB382">
        <v>0</v>
      </c>
      <c r="AC382">
        <v>0</v>
      </c>
      <c r="AD382">
        <v>1</v>
      </c>
      <c r="AE382">
        <v>0</v>
      </c>
      <c r="AF382" t="s">
        <v>3</v>
      </c>
      <c r="AG382">
        <v>0.03</v>
      </c>
      <c r="AH382">
        <v>2</v>
      </c>
      <c r="AI382">
        <v>85061442</v>
      </c>
      <c r="AJ382">
        <v>382</v>
      </c>
      <c r="AK382">
        <v>0</v>
      </c>
      <c r="AL382">
        <v>0</v>
      </c>
      <c r="AM382">
        <v>0</v>
      </c>
      <c r="AN382">
        <v>0</v>
      </c>
      <c r="AO382">
        <v>0</v>
      </c>
      <c r="AP382">
        <v>0</v>
      </c>
      <c r="AQ382">
        <v>0</v>
      </c>
      <c r="AR382">
        <v>0</v>
      </c>
    </row>
    <row r="383" spans="1:44" x14ac:dyDescent="0.2">
      <c r="A383">
        <f>ROW(Source!A198)</f>
        <v>198</v>
      </c>
      <c r="B383">
        <v>85061457</v>
      </c>
      <c r="C383">
        <v>85061430</v>
      </c>
      <c r="D383">
        <v>77311321</v>
      </c>
      <c r="E383">
        <v>114</v>
      </c>
      <c r="F383">
        <v>1</v>
      </c>
      <c r="G383">
        <v>1</v>
      </c>
      <c r="H383">
        <v>3</v>
      </c>
      <c r="I383" t="s">
        <v>102</v>
      </c>
      <c r="J383" t="s">
        <v>3</v>
      </c>
      <c r="K383" t="s">
        <v>204</v>
      </c>
      <c r="L383">
        <v>1371</v>
      </c>
      <c r="N383">
        <v>1013</v>
      </c>
      <c r="O383" t="s">
        <v>43</v>
      </c>
      <c r="P383" t="s">
        <v>43</v>
      </c>
      <c r="Q383">
        <v>1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1</v>
      </c>
      <c r="AD383">
        <v>0</v>
      </c>
      <c r="AE383">
        <v>0</v>
      </c>
      <c r="AF383" t="s">
        <v>3</v>
      </c>
      <c r="AG383">
        <v>0</v>
      </c>
      <c r="AH383">
        <v>2</v>
      </c>
      <c r="AI383">
        <v>85061443</v>
      </c>
      <c r="AJ383">
        <v>383</v>
      </c>
      <c r="AK383">
        <v>0</v>
      </c>
      <c r="AL383">
        <v>0</v>
      </c>
      <c r="AM383">
        <v>0</v>
      </c>
      <c r="AN383">
        <v>0</v>
      </c>
      <c r="AO383">
        <v>0</v>
      </c>
      <c r="AP383">
        <v>0</v>
      </c>
      <c r="AQ383">
        <v>0</v>
      </c>
      <c r="AR383">
        <v>0</v>
      </c>
    </row>
    <row r="384" spans="1:44" x14ac:dyDescent="0.2">
      <c r="A384">
        <f>ROW(Source!A198)</f>
        <v>198</v>
      </c>
      <c r="B384">
        <v>85061458</v>
      </c>
      <c r="C384">
        <v>85061430</v>
      </c>
      <c r="D384">
        <v>77311330</v>
      </c>
      <c r="E384">
        <v>114</v>
      </c>
      <c r="F384">
        <v>1</v>
      </c>
      <c r="G384">
        <v>1</v>
      </c>
      <c r="H384">
        <v>3</v>
      </c>
      <c r="I384" t="s">
        <v>205</v>
      </c>
      <c r="J384" t="s">
        <v>3</v>
      </c>
      <c r="K384" t="s">
        <v>121</v>
      </c>
      <c r="L384">
        <v>1346</v>
      </c>
      <c r="N384">
        <v>1009</v>
      </c>
      <c r="O384" t="s">
        <v>86</v>
      </c>
      <c r="P384" t="s">
        <v>86</v>
      </c>
      <c r="Q384">
        <v>1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1</v>
      </c>
      <c r="AD384">
        <v>0</v>
      </c>
      <c r="AE384">
        <v>0</v>
      </c>
      <c r="AF384" t="s">
        <v>3</v>
      </c>
      <c r="AG384">
        <v>0</v>
      </c>
      <c r="AH384">
        <v>2</v>
      </c>
      <c r="AI384">
        <v>85061444</v>
      </c>
      <c r="AJ384">
        <v>384</v>
      </c>
      <c r="AK384">
        <v>0</v>
      </c>
      <c r="AL384">
        <v>0</v>
      </c>
      <c r="AM384">
        <v>0</v>
      </c>
      <c r="AN384">
        <v>0</v>
      </c>
      <c r="AO384">
        <v>0</v>
      </c>
      <c r="AP384">
        <v>0</v>
      </c>
      <c r="AQ384">
        <v>0</v>
      </c>
      <c r="AR384">
        <v>0</v>
      </c>
    </row>
    <row r="385" spans="1:44" x14ac:dyDescent="0.2">
      <c r="A385">
        <f>ROW(Source!A199)</f>
        <v>199</v>
      </c>
      <c r="B385">
        <v>85061445</v>
      </c>
      <c r="C385">
        <v>85061430</v>
      </c>
      <c r="D385">
        <v>77306356</v>
      </c>
      <c r="E385">
        <v>114</v>
      </c>
      <c r="F385">
        <v>1</v>
      </c>
      <c r="G385">
        <v>1</v>
      </c>
      <c r="H385">
        <v>1</v>
      </c>
      <c r="I385" t="s">
        <v>591</v>
      </c>
      <c r="J385" t="s">
        <v>3</v>
      </c>
      <c r="K385" t="s">
        <v>592</v>
      </c>
      <c r="L385">
        <v>1191</v>
      </c>
      <c r="N385">
        <v>1013</v>
      </c>
      <c r="O385" t="s">
        <v>593</v>
      </c>
      <c r="P385" t="s">
        <v>593</v>
      </c>
      <c r="Q385">
        <v>1</v>
      </c>
      <c r="X385">
        <v>3.76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1</v>
      </c>
      <c r="AE385">
        <v>1</v>
      </c>
      <c r="AF385" t="s">
        <v>3</v>
      </c>
      <c r="AG385">
        <v>3.76</v>
      </c>
      <c r="AH385">
        <v>2</v>
      </c>
      <c r="AI385">
        <v>85061431</v>
      </c>
      <c r="AJ385">
        <v>385</v>
      </c>
      <c r="AK385">
        <v>0</v>
      </c>
      <c r="AL385">
        <v>0</v>
      </c>
      <c r="AM385">
        <v>0</v>
      </c>
      <c r="AN385">
        <v>0</v>
      </c>
      <c r="AO385">
        <v>0</v>
      </c>
      <c r="AP385">
        <v>0</v>
      </c>
      <c r="AQ385">
        <v>0</v>
      </c>
      <c r="AR385">
        <v>0</v>
      </c>
    </row>
    <row r="386" spans="1:44" x14ac:dyDescent="0.2">
      <c r="A386">
        <f>ROW(Source!A199)</f>
        <v>199</v>
      </c>
      <c r="B386">
        <v>85061446</v>
      </c>
      <c r="C386">
        <v>85061430</v>
      </c>
      <c r="D386">
        <v>77306545</v>
      </c>
      <c r="E386">
        <v>114</v>
      </c>
      <c r="F386">
        <v>1</v>
      </c>
      <c r="G386">
        <v>1</v>
      </c>
      <c r="H386">
        <v>1</v>
      </c>
      <c r="I386" t="s">
        <v>601</v>
      </c>
      <c r="J386" t="s">
        <v>3</v>
      </c>
      <c r="K386" t="s">
        <v>602</v>
      </c>
      <c r="L386">
        <v>1191</v>
      </c>
      <c r="N386">
        <v>1013</v>
      </c>
      <c r="O386" t="s">
        <v>593</v>
      </c>
      <c r="P386" t="s">
        <v>593</v>
      </c>
      <c r="Q386">
        <v>1</v>
      </c>
      <c r="X386">
        <v>1.07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1</v>
      </c>
      <c r="AE386">
        <v>2</v>
      </c>
      <c r="AF386" t="s">
        <v>3</v>
      </c>
      <c r="AG386">
        <v>1.07</v>
      </c>
      <c r="AH386">
        <v>2</v>
      </c>
      <c r="AI386">
        <v>85061432</v>
      </c>
      <c r="AJ386">
        <v>386</v>
      </c>
      <c r="AK386">
        <v>0</v>
      </c>
      <c r="AL386">
        <v>0</v>
      </c>
      <c r="AM386">
        <v>0</v>
      </c>
      <c r="AN386">
        <v>0</v>
      </c>
      <c r="AO386">
        <v>0</v>
      </c>
      <c r="AP386">
        <v>0</v>
      </c>
      <c r="AQ386">
        <v>0</v>
      </c>
      <c r="AR386">
        <v>0</v>
      </c>
    </row>
    <row r="387" spans="1:44" x14ac:dyDescent="0.2">
      <c r="A387">
        <f>ROW(Source!A199)</f>
        <v>199</v>
      </c>
      <c r="B387">
        <v>85061447</v>
      </c>
      <c r="C387">
        <v>85061430</v>
      </c>
      <c r="D387">
        <v>77431161</v>
      </c>
      <c r="E387">
        <v>1</v>
      </c>
      <c r="F387">
        <v>1</v>
      </c>
      <c r="G387">
        <v>1</v>
      </c>
      <c r="H387">
        <v>2</v>
      </c>
      <c r="I387" t="s">
        <v>710</v>
      </c>
      <c r="J387" t="s">
        <v>711</v>
      </c>
      <c r="K387" t="s">
        <v>712</v>
      </c>
      <c r="L387">
        <v>1368</v>
      </c>
      <c r="N387">
        <v>1011</v>
      </c>
      <c r="O387" t="s">
        <v>606</v>
      </c>
      <c r="P387" t="s">
        <v>606</v>
      </c>
      <c r="Q387">
        <v>1</v>
      </c>
      <c r="X387">
        <v>0.85</v>
      </c>
      <c r="Y387">
        <v>0</v>
      </c>
      <c r="Z387">
        <v>346.73</v>
      </c>
      <c r="AA387">
        <v>502.98</v>
      </c>
      <c r="AB387">
        <v>0</v>
      </c>
      <c r="AC387">
        <v>0</v>
      </c>
      <c r="AD387">
        <v>1</v>
      </c>
      <c r="AE387">
        <v>0</v>
      </c>
      <c r="AF387" t="s">
        <v>3</v>
      </c>
      <c r="AG387">
        <v>0.85</v>
      </c>
      <c r="AH387">
        <v>2</v>
      </c>
      <c r="AI387">
        <v>85061433</v>
      </c>
      <c r="AJ387">
        <v>387</v>
      </c>
      <c r="AK387">
        <v>0</v>
      </c>
      <c r="AL387">
        <v>0</v>
      </c>
      <c r="AM387">
        <v>0</v>
      </c>
      <c r="AN387">
        <v>0</v>
      </c>
      <c r="AO387">
        <v>0</v>
      </c>
      <c r="AP387">
        <v>0</v>
      </c>
      <c r="AQ387">
        <v>0</v>
      </c>
      <c r="AR387">
        <v>0</v>
      </c>
    </row>
    <row r="388" spans="1:44" x14ac:dyDescent="0.2">
      <c r="A388">
        <f>ROW(Source!A199)</f>
        <v>199</v>
      </c>
      <c r="B388">
        <v>85061448</v>
      </c>
      <c r="C388">
        <v>85061430</v>
      </c>
      <c r="D388">
        <v>77431879</v>
      </c>
      <c r="E388">
        <v>1</v>
      </c>
      <c r="F388">
        <v>1</v>
      </c>
      <c r="G388">
        <v>1</v>
      </c>
      <c r="H388">
        <v>2</v>
      </c>
      <c r="I388" t="s">
        <v>634</v>
      </c>
      <c r="J388" t="s">
        <v>635</v>
      </c>
      <c r="K388" t="s">
        <v>636</v>
      </c>
      <c r="L388">
        <v>1368</v>
      </c>
      <c r="N388">
        <v>1011</v>
      </c>
      <c r="O388" t="s">
        <v>606</v>
      </c>
      <c r="P388" t="s">
        <v>606</v>
      </c>
      <c r="Q388">
        <v>1</v>
      </c>
      <c r="X388">
        <v>0.22</v>
      </c>
      <c r="Y388">
        <v>0</v>
      </c>
      <c r="Z388">
        <v>641.70000000000005</v>
      </c>
      <c r="AA388">
        <v>811.79</v>
      </c>
      <c r="AB388">
        <v>0</v>
      </c>
      <c r="AC388">
        <v>0</v>
      </c>
      <c r="AD388">
        <v>1</v>
      </c>
      <c r="AE388">
        <v>0</v>
      </c>
      <c r="AF388" t="s">
        <v>3</v>
      </c>
      <c r="AG388">
        <v>0.22</v>
      </c>
      <c r="AH388">
        <v>2</v>
      </c>
      <c r="AI388">
        <v>85061434</v>
      </c>
      <c r="AJ388">
        <v>388</v>
      </c>
      <c r="AK388">
        <v>0</v>
      </c>
      <c r="AL388">
        <v>0</v>
      </c>
      <c r="AM388">
        <v>0</v>
      </c>
      <c r="AN388">
        <v>0</v>
      </c>
      <c r="AO388">
        <v>0</v>
      </c>
      <c r="AP388">
        <v>0</v>
      </c>
      <c r="AQ388">
        <v>0</v>
      </c>
      <c r="AR388">
        <v>0</v>
      </c>
    </row>
    <row r="389" spans="1:44" x14ac:dyDescent="0.2">
      <c r="A389">
        <f>ROW(Source!A199)</f>
        <v>199</v>
      </c>
      <c r="B389">
        <v>85061449</v>
      </c>
      <c r="C389">
        <v>85061430</v>
      </c>
      <c r="D389">
        <v>77375900</v>
      </c>
      <c r="E389">
        <v>1</v>
      </c>
      <c r="F389">
        <v>1</v>
      </c>
      <c r="G389">
        <v>1</v>
      </c>
      <c r="H389">
        <v>3</v>
      </c>
      <c r="I389" t="s">
        <v>637</v>
      </c>
      <c r="J389" t="s">
        <v>657</v>
      </c>
      <c r="K389" t="s">
        <v>639</v>
      </c>
      <c r="L389">
        <v>1346</v>
      </c>
      <c r="N389">
        <v>1009</v>
      </c>
      <c r="O389" t="s">
        <v>86</v>
      </c>
      <c r="P389" t="s">
        <v>86</v>
      </c>
      <c r="Q389">
        <v>1</v>
      </c>
      <c r="X389">
        <v>0.1</v>
      </c>
      <c r="Y389">
        <v>238.29</v>
      </c>
      <c r="Z389">
        <v>0</v>
      </c>
      <c r="AA389">
        <v>0</v>
      </c>
      <c r="AB389">
        <v>0</v>
      </c>
      <c r="AC389">
        <v>0</v>
      </c>
      <c r="AD389">
        <v>1</v>
      </c>
      <c r="AE389">
        <v>0</v>
      </c>
      <c r="AF389" t="s">
        <v>3</v>
      </c>
      <c r="AG389">
        <v>0.1</v>
      </c>
      <c r="AH389">
        <v>2</v>
      </c>
      <c r="AI389">
        <v>85061435</v>
      </c>
      <c r="AJ389">
        <v>389</v>
      </c>
      <c r="AK389">
        <v>0</v>
      </c>
      <c r="AL389">
        <v>0</v>
      </c>
      <c r="AM389">
        <v>0</v>
      </c>
      <c r="AN389">
        <v>0</v>
      </c>
      <c r="AO389">
        <v>0</v>
      </c>
      <c r="AP389">
        <v>0</v>
      </c>
      <c r="AQ389">
        <v>0</v>
      </c>
      <c r="AR389">
        <v>0</v>
      </c>
    </row>
    <row r="390" spans="1:44" x14ac:dyDescent="0.2">
      <c r="A390">
        <f>ROW(Source!A199)</f>
        <v>199</v>
      </c>
      <c r="B390">
        <v>85061450</v>
      </c>
      <c r="C390">
        <v>85061430</v>
      </c>
      <c r="D390">
        <v>77375907</v>
      </c>
      <c r="E390">
        <v>1</v>
      </c>
      <c r="F390">
        <v>1</v>
      </c>
      <c r="G390">
        <v>1</v>
      </c>
      <c r="H390">
        <v>3</v>
      </c>
      <c r="I390" t="s">
        <v>640</v>
      </c>
      <c r="J390" t="s">
        <v>641</v>
      </c>
      <c r="K390" t="s">
        <v>642</v>
      </c>
      <c r="L390">
        <v>1346</v>
      </c>
      <c r="N390">
        <v>1009</v>
      </c>
      <c r="O390" t="s">
        <v>86</v>
      </c>
      <c r="P390" t="s">
        <v>86</v>
      </c>
      <c r="Q390">
        <v>1</v>
      </c>
      <c r="X390">
        <v>0.03</v>
      </c>
      <c r="Y390">
        <v>58.53</v>
      </c>
      <c r="Z390">
        <v>0</v>
      </c>
      <c r="AA390">
        <v>0</v>
      </c>
      <c r="AB390">
        <v>0</v>
      </c>
      <c r="AC390">
        <v>0</v>
      </c>
      <c r="AD390">
        <v>1</v>
      </c>
      <c r="AE390">
        <v>0</v>
      </c>
      <c r="AF390" t="s">
        <v>3</v>
      </c>
      <c r="AG390">
        <v>0.03</v>
      </c>
      <c r="AH390">
        <v>2</v>
      </c>
      <c r="AI390">
        <v>85061436</v>
      </c>
      <c r="AJ390">
        <v>390</v>
      </c>
      <c r="AK390">
        <v>0</v>
      </c>
      <c r="AL390">
        <v>0</v>
      </c>
      <c r="AM390">
        <v>0</v>
      </c>
      <c r="AN390">
        <v>0</v>
      </c>
      <c r="AO390">
        <v>0</v>
      </c>
      <c r="AP390">
        <v>0</v>
      </c>
      <c r="AQ390">
        <v>0</v>
      </c>
      <c r="AR390">
        <v>0</v>
      </c>
    </row>
    <row r="391" spans="1:44" x14ac:dyDescent="0.2">
      <c r="A391">
        <f>ROW(Source!A199)</f>
        <v>199</v>
      </c>
      <c r="B391">
        <v>85061451</v>
      </c>
      <c r="C391">
        <v>85061430</v>
      </c>
      <c r="D391">
        <v>77379558</v>
      </c>
      <c r="E391">
        <v>1</v>
      </c>
      <c r="F391">
        <v>1</v>
      </c>
      <c r="G391">
        <v>1</v>
      </c>
      <c r="H391">
        <v>3</v>
      </c>
      <c r="I391" t="s">
        <v>84</v>
      </c>
      <c r="J391" t="s">
        <v>87</v>
      </c>
      <c r="K391" t="s">
        <v>85</v>
      </c>
      <c r="L391">
        <v>1346</v>
      </c>
      <c r="N391">
        <v>1009</v>
      </c>
      <c r="O391" t="s">
        <v>86</v>
      </c>
      <c r="P391" t="s">
        <v>86</v>
      </c>
      <c r="Q391">
        <v>1</v>
      </c>
      <c r="X391">
        <v>0</v>
      </c>
      <c r="Y391">
        <v>174.93</v>
      </c>
      <c r="Z391">
        <v>0</v>
      </c>
      <c r="AA391">
        <v>0</v>
      </c>
      <c r="AB391">
        <v>0</v>
      </c>
      <c r="AC391">
        <v>1</v>
      </c>
      <c r="AD391">
        <v>0</v>
      </c>
      <c r="AE391">
        <v>0</v>
      </c>
      <c r="AF391" t="s">
        <v>3</v>
      </c>
      <c r="AG391">
        <v>0</v>
      </c>
      <c r="AH391">
        <v>2</v>
      </c>
      <c r="AI391">
        <v>85061437</v>
      </c>
      <c r="AJ391">
        <v>391</v>
      </c>
      <c r="AK391">
        <v>0</v>
      </c>
      <c r="AL391">
        <v>0</v>
      </c>
      <c r="AM391">
        <v>0</v>
      </c>
      <c r="AN391">
        <v>0</v>
      </c>
      <c r="AO391">
        <v>0</v>
      </c>
      <c r="AP391">
        <v>0</v>
      </c>
      <c r="AQ391">
        <v>0</v>
      </c>
      <c r="AR391">
        <v>0</v>
      </c>
    </row>
    <row r="392" spans="1:44" x14ac:dyDescent="0.2">
      <c r="A392">
        <f>ROW(Source!A199)</f>
        <v>199</v>
      </c>
      <c r="B392">
        <v>85061452</v>
      </c>
      <c r="C392">
        <v>85061430</v>
      </c>
      <c r="D392">
        <v>77380691</v>
      </c>
      <c r="E392">
        <v>1</v>
      </c>
      <c r="F392">
        <v>1</v>
      </c>
      <c r="G392">
        <v>1</v>
      </c>
      <c r="H392">
        <v>3</v>
      </c>
      <c r="I392" t="s">
        <v>643</v>
      </c>
      <c r="J392" t="s">
        <v>644</v>
      </c>
      <c r="K392" t="s">
        <v>645</v>
      </c>
      <c r="L392">
        <v>1346</v>
      </c>
      <c r="N392">
        <v>1009</v>
      </c>
      <c r="O392" t="s">
        <v>86</v>
      </c>
      <c r="P392" t="s">
        <v>86</v>
      </c>
      <c r="Q392">
        <v>1</v>
      </c>
      <c r="X392">
        <v>0.02</v>
      </c>
      <c r="Y392">
        <v>56.11</v>
      </c>
      <c r="Z392">
        <v>0</v>
      </c>
      <c r="AA392">
        <v>0</v>
      </c>
      <c r="AB392">
        <v>0</v>
      </c>
      <c r="AC392">
        <v>0</v>
      </c>
      <c r="AD392">
        <v>1</v>
      </c>
      <c r="AE392">
        <v>0</v>
      </c>
      <c r="AF392" t="s">
        <v>3</v>
      </c>
      <c r="AG392">
        <v>0.02</v>
      </c>
      <c r="AH392">
        <v>2</v>
      </c>
      <c r="AI392">
        <v>85061438</v>
      </c>
      <c r="AJ392">
        <v>392</v>
      </c>
      <c r="AK392">
        <v>0</v>
      </c>
      <c r="AL392">
        <v>0</v>
      </c>
      <c r="AM392">
        <v>0</v>
      </c>
      <c r="AN392">
        <v>0</v>
      </c>
      <c r="AO392">
        <v>0</v>
      </c>
      <c r="AP392">
        <v>0</v>
      </c>
      <c r="AQ392">
        <v>0</v>
      </c>
      <c r="AR392">
        <v>0</v>
      </c>
    </row>
    <row r="393" spans="1:44" x14ac:dyDescent="0.2">
      <c r="A393">
        <f>ROW(Source!A199)</f>
        <v>199</v>
      </c>
      <c r="B393">
        <v>85061453</v>
      </c>
      <c r="C393">
        <v>85061430</v>
      </c>
      <c r="D393">
        <v>77308705</v>
      </c>
      <c r="E393">
        <v>114</v>
      </c>
      <c r="F393">
        <v>1</v>
      </c>
      <c r="G393">
        <v>1</v>
      </c>
      <c r="H393">
        <v>3</v>
      </c>
      <c r="I393" t="s">
        <v>96</v>
      </c>
      <c r="J393" t="s">
        <v>3</v>
      </c>
      <c r="K393" t="s">
        <v>97</v>
      </c>
      <c r="L393">
        <v>1346</v>
      </c>
      <c r="N393">
        <v>1009</v>
      </c>
      <c r="O393" t="s">
        <v>86</v>
      </c>
      <c r="P393" t="s">
        <v>86</v>
      </c>
      <c r="Q393">
        <v>1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1</v>
      </c>
      <c r="AD393">
        <v>0</v>
      </c>
      <c r="AE393">
        <v>0</v>
      </c>
      <c r="AF393" t="s">
        <v>3</v>
      </c>
      <c r="AG393">
        <v>0</v>
      </c>
      <c r="AH393">
        <v>2</v>
      </c>
      <c r="AI393">
        <v>85061439</v>
      </c>
      <c r="AJ393">
        <v>393</v>
      </c>
      <c r="AK393">
        <v>0</v>
      </c>
      <c r="AL393">
        <v>0</v>
      </c>
      <c r="AM393">
        <v>0</v>
      </c>
      <c r="AN393">
        <v>0</v>
      </c>
      <c r="AO393">
        <v>0</v>
      </c>
      <c r="AP393">
        <v>0</v>
      </c>
      <c r="AQ393">
        <v>0</v>
      </c>
      <c r="AR393">
        <v>0</v>
      </c>
    </row>
    <row r="394" spans="1:44" x14ac:dyDescent="0.2">
      <c r="A394">
        <f>ROW(Source!A199)</f>
        <v>199</v>
      </c>
      <c r="B394">
        <v>85061454</v>
      </c>
      <c r="C394">
        <v>85061430</v>
      </c>
      <c r="D394">
        <v>77309038</v>
      </c>
      <c r="E394">
        <v>114</v>
      </c>
      <c r="F394">
        <v>1</v>
      </c>
      <c r="G394">
        <v>1</v>
      </c>
      <c r="H394">
        <v>3</v>
      </c>
      <c r="I394" t="s">
        <v>99</v>
      </c>
      <c r="J394" t="s">
        <v>3</v>
      </c>
      <c r="K394" t="s">
        <v>100</v>
      </c>
      <c r="L394">
        <v>1348</v>
      </c>
      <c r="N394">
        <v>1009</v>
      </c>
      <c r="O394" t="s">
        <v>94</v>
      </c>
      <c r="P394" t="s">
        <v>94</v>
      </c>
      <c r="Q394">
        <v>1000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1</v>
      </c>
      <c r="AD394">
        <v>0</v>
      </c>
      <c r="AE394">
        <v>0</v>
      </c>
      <c r="AF394" t="s">
        <v>3</v>
      </c>
      <c r="AG394">
        <v>0</v>
      </c>
      <c r="AH394">
        <v>2</v>
      </c>
      <c r="AI394">
        <v>85061440</v>
      </c>
      <c r="AJ394">
        <v>394</v>
      </c>
      <c r="AK394">
        <v>0</v>
      </c>
      <c r="AL394">
        <v>0</v>
      </c>
      <c r="AM394">
        <v>0</v>
      </c>
      <c r="AN394">
        <v>0</v>
      </c>
      <c r="AO394">
        <v>0</v>
      </c>
      <c r="AP394">
        <v>0</v>
      </c>
      <c r="AQ394">
        <v>0</v>
      </c>
      <c r="AR394">
        <v>0</v>
      </c>
    </row>
    <row r="395" spans="1:44" x14ac:dyDescent="0.2">
      <c r="A395">
        <f>ROW(Source!A199)</f>
        <v>199</v>
      </c>
      <c r="B395">
        <v>85061455</v>
      </c>
      <c r="C395">
        <v>85061430</v>
      </c>
      <c r="D395">
        <v>77397258</v>
      </c>
      <c r="E395">
        <v>1</v>
      </c>
      <c r="F395">
        <v>1</v>
      </c>
      <c r="G395">
        <v>1</v>
      </c>
      <c r="H395">
        <v>3</v>
      </c>
      <c r="I395" t="s">
        <v>649</v>
      </c>
      <c r="J395" t="s">
        <v>650</v>
      </c>
      <c r="K395" t="s">
        <v>651</v>
      </c>
      <c r="L395">
        <v>1348</v>
      </c>
      <c r="N395">
        <v>1009</v>
      </c>
      <c r="O395" t="s">
        <v>94</v>
      </c>
      <c r="P395" t="s">
        <v>94</v>
      </c>
      <c r="Q395">
        <v>1000</v>
      </c>
      <c r="X395">
        <v>1E-4</v>
      </c>
      <c r="Y395">
        <v>80020.98</v>
      </c>
      <c r="Z395">
        <v>0</v>
      </c>
      <c r="AA395">
        <v>0</v>
      </c>
      <c r="AB395">
        <v>0</v>
      </c>
      <c r="AC395">
        <v>0</v>
      </c>
      <c r="AD395">
        <v>1</v>
      </c>
      <c r="AE395">
        <v>0</v>
      </c>
      <c r="AF395" t="s">
        <v>3</v>
      </c>
      <c r="AG395">
        <v>1E-4</v>
      </c>
      <c r="AH395">
        <v>2</v>
      </c>
      <c r="AI395">
        <v>85061441</v>
      </c>
      <c r="AJ395">
        <v>395</v>
      </c>
      <c r="AK395">
        <v>0</v>
      </c>
      <c r="AL395">
        <v>0</v>
      </c>
      <c r="AM395">
        <v>0</v>
      </c>
      <c r="AN395">
        <v>0</v>
      </c>
      <c r="AO395">
        <v>0</v>
      </c>
      <c r="AP395">
        <v>0</v>
      </c>
      <c r="AQ395">
        <v>0</v>
      </c>
      <c r="AR395">
        <v>0</v>
      </c>
    </row>
    <row r="396" spans="1:44" x14ac:dyDescent="0.2">
      <c r="A396">
        <f>ROW(Source!A199)</f>
        <v>199</v>
      </c>
      <c r="B396">
        <v>85061456</v>
      </c>
      <c r="C396">
        <v>85061430</v>
      </c>
      <c r="D396">
        <v>77397652</v>
      </c>
      <c r="E396">
        <v>1</v>
      </c>
      <c r="F396">
        <v>1</v>
      </c>
      <c r="G396">
        <v>1</v>
      </c>
      <c r="H396">
        <v>3</v>
      </c>
      <c r="I396" t="s">
        <v>721</v>
      </c>
      <c r="J396" t="s">
        <v>722</v>
      </c>
      <c r="K396" t="s">
        <v>723</v>
      </c>
      <c r="L396">
        <v>1346</v>
      </c>
      <c r="N396">
        <v>1009</v>
      </c>
      <c r="O396" t="s">
        <v>86</v>
      </c>
      <c r="P396" t="s">
        <v>86</v>
      </c>
      <c r="Q396">
        <v>1</v>
      </c>
      <c r="X396">
        <v>0.03</v>
      </c>
      <c r="Y396">
        <v>60.6</v>
      </c>
      <c r="Z396">
        <v>0</v>
      </c>
      <c r="AA396">
        <v>0</v>
      </c>
      <c r="AB396">
        <v>0</v>
      </c>
      <c r="AC396">
        <v>0</v>
      </c>
      <c r="AD396">
        <v>1</v>
      </c>
      <c r="AE396">
        <v>0</v>
      </c>
      <c r="AF396" t="s">
        <v>3</v>
      </c>
      <c r="AG396">
        <v>0.03</v>
      </c>
      <c r="AH396">
        <v>2</v>
      </c>
      <c r="AI396">
        <v>85061442</v>
      </c>
      <c r="AJ396">
        <v>396</v>
      </c>
      <c r="AK396">
        <v>0</v>
      </c>
      <c r="AL396">
        <v>0</v>
      </c>
      <c r="AM396">
        <v>0</v>
      </c>
      <c r="AN396">
        <v>0</v>
      </c>
      <c r="AO396">
        <v>0</v>
      </c>
      <c r="AP396">
        <v>0</v>
      </c>
      <c r="AQ396">
        <v>0</v>
      </c>
      <c r="AR396">
        <v>0</v>
      </c>
    </row>
    <row r="397" spans="1:44" x14ac:dyDescent="0.2">
      <c r="A397">
        <f>ROW(Source!A199)</f>
        <v>199</v>
      </c>
      <c r="B397">
        <v>85061457</v>
      </c>
      <c r="C397">
        <v>85061430</v>
      </c>
      <c r="D397">
        <v>77311321</v>
      </c>
      <c r="E397">
        <v>114</v>
      </c>
      <c r="F397">
        <v>1</v>
      </c>
      <c r="G397">
        <v>1</v>
      </c>
      <c r="H397">
        <v>3</v>
      </c>
      <c r="I397" t="s">
        <v>102</v>
      </c>
      <c r="J397" t="s">
        <v>3</v>
      </c>
      <c r="K397" t="s">
        <v>204</v>
      </c>
      <c r="L397">
        <v>1371</v>
      </c>
      <c r="N397">
        <v>1013</v>
      </c>
      <c r="O397" t="s">
        <v>43</v>
      </c>
      <c r="P397" t="s">
        <v>43</v>
      </c>
      <c r="Q397">
        <v>1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1</v>
      </c>
      <c r="AD397">
        <v>0</v>
      </c>
      <c r="AE397">
        <v>0</v>
      </c>
      <c r="AF397" t="s">
        <v>3</v>
      </c>
      <c r="AG397">
        <v>0</v>
      </c>
      <c r="AH397">
        <v>2</v>
      </c>
      <c r="AI397">
        <v>85061443</v>
      </c>
      <c r="AJ397">
        <v>397</v>
      </c>
      <c r="AK397">
        <v>0</v>
      </c>
      <c r="AL397">
        <v>0</v>
      </c>
      <c r="AM397">
        <v>0</v>
      </c>
      <c r="AN397">
        <v>0</v>
      </c>
      <c r="AO397">
        <v>0</v>
      </c>
      <c r="AP397">
        <v>0</v>
      </c>
      <c r="AQ397">
        <v>0</v>
      </c>
      <c r="AR397">
        <v>0</v>
      </c>
    </row>
    <row r="398" spans="1:44" x14ac:dyDescent="0.2">
      <c r="A398">
        <f>ROW(Source!A199)</f>
        <v>199</v>
      </c>
      <c r="B398">
        <v>85061458</v>
      </c>
      <c r="C398">
        <v>85061430</v>
      </c>
      <c r="D398">
        <v>77311330</v>
      </c>
      <c r="E398">
        <v>114</v>
      </c>
      <c r="F398">
        <v>1</v>
      </c>
      <c r="G398">
        <v>1</v>
      </c>
      <c r="H398">
        <v>3</v>
      </c>
      <c r="I398" t="s">
        <v>205</v>
      </c>
      <c r="J398" t="s">
        <v>3</v>
      </c>
      <c r="K398" t="s">
        <v>121</v>
      </c>
      <c r="L398">
        <v>1346</v>
      </c>
      <c r="N398">
        <v>1009</v>
      </c>
      <c r="O398" t="s">
        <v>86</v>
      </c>
      <c r="P398" t="s">
        <v>86</v>
      </c>
      <c r="Q398">
        <v>1</v>
      </c>
      <c r="X398">
        <v>0</v>
      </c>
      <c r="Y398">
        <v>0</v>
      </c>
      <c r="Z398">
        <v>0</v>
      </c>
      <c r="AA398">
        <v>0</v>
      </c>
      <c r="AB398">
        <v>0</v>
      </c>
      <c r="AC398">
        <v>1</v>
      </c>
      <c r="AD398">
        <v>0</v>
      </c>
      <c r="AE398">
        <v>0</v>
      </c>
      <c r="AF398" t="s">
        <v>3</v>
      </c>
      <c r="AG398">
        <v>0</v>
      </c>
      <c r="AH398">
        <v>2</v>
      </c>
      <c r="AI398">
        <v>85061444</v>
      </c>
      <c r="AJ398">
        <v>398</v>
      </c>
      <c r="AK398">
        <v>0</v>
      </c>
      <c r="AL398">
        <v>0</v>
      </c>
      <c r="AM398">
        <v>0</v>
      </c>
      <c r="AN398">
        <v>0</v>
      </c>
      <c r="AO398">
        <v>0</v>
      </c>
      <c r="AP398">
        <v>0</v>
      </c>
      <c r="AQ398">
        <v>0</v>
      </c>
      <c r="AR398">
        <v>0</v>
      </c>
    </row>
    <row r="399" spans="1:44" x14ac:dyDescent="0.2">
      <c r="A399">
        <f>ROW(Source!A211)</f>
        <v>211</v>
      </c>
      <c r="B399">
        <v>85061480</v>
      </c>
      <c r="C399">
        <v>85061465</v>
      </c>
      <c r="D399">
        <v>77306380</v>
      </c>
      <c r="E399">
        <v>114</v>
      </c>
      <c r="F399">
        <v>1</v>
      </c>
      <c r="G399">
        <v>1</v>
      </c>
      <c r="H399">
        <v>1</v>
      </c>
      <c r="I399" t="s">
        <v>724</v>
      </c>
      <c r="J399" t="s">
        <v>3</v>
      </c>
      <c r="K399" t="s">
        <v>725</v>
      </c>
      <c r="L399">
        <v>1191</v>
      </c>
      <c r="N399">
        <v>1013</v>
      </c>
      <c r="O399" t="s">
        <v>593</v>
      </c>
      <c r="P399" t="s">
        <v>593</v>
      </c>
      <c r="Q399">
        <v>1</v>
      </c>
      <c r="X399">
        <v>52.53</v>
      </c>
      <c r="Y399">
        <v>0</v>
      </c>
      <c r="Z399">
        <v>0</v>
      </c>
      <c r="AA399">
        <v>0</v>
      </c>
      <c r="AB399">
        <v>0</v>
      </c>
      <c r="AC399">
        <v>0</v>
      </c>
      <c r="AD399">
        <v>1</v>
      </c>
      <c r="AE399">
        <v>1</v>
      </c>
      <c r="AF399" t="s">
        <v>3</v>
      </c>
      <c r="AG399">
        <v>52.53</v>
      </c>
      <c r="AH399">
        <v>2</v>
      </c>
      <c r="AI399">
        <v>85061466</v>
      </c>
      <c r="AJ399">
        <v>399</v>
      </c>
      <c r="AK399">
        <v>0</v>
      </c>
      <c r="AL399">
        <v>0</v>
      </c>
      <c r="AM399">
        <v>0</v>
      </c>
      <c r="AN399">
        <v>0</v>
      </c>
      <c r="AO399">
        <v>0</v>
      </c>
      <c r="AP399">
        <v>0</v>
      </c>
      <c r="AQ399">
        <v>0</v>
      </c>
      <c r="AR399">
        <v>0</v>
      </c>
    </row>
    <row r="400" spans="1:44" x14ac:dyDescent="0.2">
      <c r="A400">
        <f>ROW(Source!A211)</f>
        <v>211</v>
      </c>
      <c r="B400">
        <v>85061481</v>
      </c>
      <c r="C400">
        <v>85061465</v>
      </c>
      <c r="D400">
        <v>77306545</v>
      </c>
      <c r="E400">
        <v>114</v>
      </c>
      <c r="F400">
        <v>1</v>
      </c>
      <c r="G400">
        <v>1</v>
      </c>
      <c r="H400">
        <v>1</v>
      </c>
      <c r="I400" t="s">
        <v>601</v>
      </c>
      <c r="J400" t="s">
        <v>3</v>
      </c>
      <c r="K400" t="s">
        <v>602</v>
      </c>
      <c r="L400">
        <v>1191</v>
      </c>
      <c r="N400">
        <v>1013</v>
      </c>
      <c r="O400" t="s">
        <v>593</v>
      </c>
      <c r="P400" t="s">
        <v>593</v>
      </c>
      <c r="Q400">
        <v>1</v>
      </c>
      <c r="X400">
        <v>0.06</v>
      </c>
      <c r="Y400">
        <v>0</v>
      </c>
      <c r="Z400">
        <v>0</v>
      </c>
      <c r="AA400">
        <v>0</v>
      </c>
      <c r="AB400">
        <v>0</v>
      </c>
      <c r="AC400">
        <v>0</v>
      </c>
      <c r="AD400">
        <v>1</v>
      </c>
      <c r="AE400">
        <v>2</v>
      </c>
      <c r="AF400" t="s">
        <v>3</v>
      </c>
      <c r="AG400">
        <v>0.06</v>
      </c>
      <c r="AH400">
        <v>2</v>
      </c>
      <c r="AI400">
        <v>85061467</v>
      </c>
      <c r="AJ400">
        <v>400</v>
      </c>
      <c r="AK400">
        <v>0</v>
      </c>
      <c r="AL400">
        <v>0</v>
      </c>
      <c r="AM400">
        <v>0</v>
      </c>
      <c r="AN400">
        <v>0</v>
      </c>
      <c r="AO400">
        <v>0</v>
      </c>
      <c r="AP400">
        <v>0</v>
      </c>
      <c r="AQ400">
        <v>0</v>
      </c>
      <c r="AR400">
        <v>0</v>
      </c>
    </row>
    <row r="401" spans="1:44" x14ac:dyDescent="0.2">
      <c r="A401">
        <f>ROW(Source!A211)</f>
        <v>211</v>
      </c>
      <c r="B401">
        <v>85061482</v>
      </c>
      <c r="C401">
        <v>85061465</v>
      </c>
      <c r="D401">
        <v>77430988</v>
      </c>
      <c r="E401">
        <v>1</v>
      </c>
      <c r="F401">
        <v>1</v>
      </c>
      <c r="G401">
        <v>1</v>
      </c>
      <c r="H401">
        <v>2</v>
      </c>
      <c r="I401" t="s">
        <v>621</v>
      </c>
      <c r="J401" t="s">
        <v>622</v>
      </c>
      <c r="K401" t="s">
        <v>623</v>
      </c>
      <c r="L401">
        <v>1368</v>
      </c>
      <c r="N401">
        <v>1011</v>
      </c>
      <c r="O401" t="s">
        <v>606</v>
      </c>
      <c r="P401" t="s">
        <v>606</v>
      </c>
      <c r="Q401">
        <v>1</v>
      </c>
      <c r="X401">
        <v>0.03</v>
      </c>
      <c r="Y401">
        <v>0</v>
      </c>
      <c r="Z401">
        <v>1626.29</v>
      </c>
      <c r="AA401">
        <v>1090.46</v>
      </c>
      <c r="AB401">
        <v>0</v>
      </c>
      <c r="AC401">
        <v>0</v>
      </c>
      <c r="AD401">
        <v>1</v>
      </c>
      <c r="AE401">
        <v>0</v>
      </c>
      <c r="AF401" t="s">
        <v>3</v>
      </c>
      <c r="AG401">
        <v>0.03</v>
      </c>
      <c r="AH401">
        <v>2</v>
      </c>
      <c r="AI401">
        <v>85061468</v>
      </c>
      <c r="AJ401">
        <v>401</v>
      </c>
      <c r="AK401">
        <v>0</v>
      </c>
      <c r="AL401">
        <v>0</v>
      </c>
      <c r="AM401">
        <v>0</v>
      </c>
      <c r="AN401">
        <v>0</v>
      </c>
      <c r="AO401">
        <v>0</v>
      </c>
      <c r="AP401">
        <v>0</v>
      </c>
      <c r="AQ401">
        <v>0</v>
      </c>
      <c r="AR401">
        <v>0</v>
      </c>
    </row>
    <row r="402" spans="1:44" x14ac:dyDescent="0.2">
      <c r="A402">
        <f>ROW(Source!A211)</f>
        <v>211</v>
      </c>
      <c r="B402">
        <v>85061483</v>
      </c>
      <c r="C402">
        <v>85061465</v>
      </c>
      <c r="D402">
        <v>77431879</v>
      </c>
      <c r="E402">
        <v>1</v>
      </c>
      <c r="F402">
        <v>1</v>
      </c>
      <c r="G402">
        <v>1</v>
      </c>
      <c r="H402">
        <v>2</v>
      </c>
      <c r="I402" t="s">
        <v>634</v>
      </c>
      <c r="J402" t="s">
        <v>635</v>
      </c>
      <c r="K402" t="s">
        <v>636</v>
      </c>
      <c r="L402">
        <v>1368</v>
      </c>
      <c r="N402">
        <v>1011</v>
      </c>
      <c r="O402" t="s">
        <v>606</v>
      </c>
      <c r="P402" t="s">
        <v>606</v>
      </c>
      <c r="Q402">
        <v>1</v>
      </c>
      <c r="X402">
        <v>0.03</v>
      </c>
      <c r="Y402">
        <v>0</v>
      </c>
      <c r="Z402">
        <v>641.70000000000005</v>
      </c>
      <c r="AA402">
        <v>811.79</v>
      </c>
      <c r="AB402">
        <v>0</v>
      </c>
      <c r="AC402">
        <v>0</v>
      </c>
      <c r="AD402">
        <v>1</v>
      </c>
      <c r="AE402">
        <v>0</v>
      </c>
      <c r="AF402" t="s">
        <v>3</v>
      </c>
      <c r="AG402">
        <v>0.03</v>
      </c>
      <c r="AH402">
        <v>2</v>
      </c>
      <c r="AI402">
        <v>85061469</v>
      </c>
      <c r="AJ402">
        <v>402</v>
      </c>
      <c r="AK402">
        <v>0</v>
      </c>
      <c r="AL402">
        <v>0</v>
      </c>
      <c r="AM402">
        <v>0</v>
      </c>
      <c r="AN402">
        <v>0</v>
      </c>
      <c r="AO402">
        <v>0</v>
      </c>
      <c r="AP402">
        <v>0</v>
      </c>
      <c r="AQ402">
        <v>0</v>
      </c>
      <c r="AR402">
        <v>0</v>
      </c>
    </row>
    <row r="403" spans="1:44" x14ac:dyDescent="0.2">
      <c r="A403">
        <f>ROW(Source!A211)</f>
        <v>211</v>
      </c>
      <c r="B403">
        <v>85061484</v>
      </c>
      <c r="C403">
        <v>85061465</v>
      </c>
      <c r="D403">
        <v>77432509</v>
      </c>
      <c r="E403">
        <v>1</v>
      </c>
      <c r="F403">
        <v>1</v>
      </c>
      <c r="G403">
        <v>1</v>
      </c>
      <c r="H403">
        <v>2</v>
      </c>
      <c r="I403" t="s">
        <v>726</v>
      </c>
      <c r="J403" t="s">
        <v>727</v>
      </c>
      <c r="K403" t="s">
        <v>728</v>
      </c>
      <c r="L403">
        <v>1368</v>
      </c>
      <c r="N403">
        <v>1011</v>
      </c>
      <c r="O403" t="s">
        <v>606</v>
      </c>
      <c r="P403" t="s">
        <v>606</v>
      </c>
      <c r="Q403">
        <v>1</v>
      </c>
      <c r="X403">
        <v>17.5</v>
      </c>
      <c r="Y403">
        <v>0</v>
      </c>
      <c r="Z403">
        <v>15.84</v>
      </c>
      <c r="AA403">
        <v>0</v>
      </c>
      <c r="AB403">
        <v>0</v>
      </c>
      <c r="AC403">
        <v>0</v>
      </c>
      <c r="AD403">
        <v>1</v>
      </c>
      <c r="AE403">
        <v>0</v>
      </c>
      <c r="AF403" t="s">
        <v>3</v>
      </c>
      <c r="AG403">
        <v>17.5</v>
      </c>
      <c r="AH403">
        <v>2</v>
      </c>
      <c r="AI403">
        <v>85061470</v>
      </c>
      <c r="AJ403">
        <v>403</v>
      </c>
      <c r="AK403">
        <v>0</v>
      </c>
      <c r="AL403">
        <v>0</v>
      </c>
      <c r="AM403">
        <v>0</v>
      </c>
      <c r="AN403">
        <v>0</v>
      </c>
      <c r="AO403">
        <v>0</v>
      </c>
      <c r="AP403">
        <v>0</v>
      </c>
      <c r="AQ403">
        <v>0</v>
      </c>
      <c r="AR403">
        <v>0</v>
      </c>
    </row>
    <row r="404" spans="1:44" x14ac:dyDescent="0.2">
      <c r="A404">
        <f>ROW(Source!A211)</f>
        <v>211</v>
      </c>
      <c r="B404">
        <v>85061485</v>
      </c>
      <c r="C404">
        <v>85061465</v>
      </c>
      <c r="D404">
        <v>77375881</v>
      </c>
      <c r="E404">
        <v>1</v>
      </c>
      <c r="F404">
        <v>1</v>
      </c>
      <c r="G404">
        <v>1</v>
      </c>
      <c r="H404">
        <v>3</v>
      </c>
      <c r="I404" t="s">
        <v>729</v>
      </c>
      <c r="J404" t="s">
        <v>730</v>
      </c>
      <c r="K404" t="s">
        <v>731</v>
      </c>
      <c r="L404">
        <v>1346</v>
      </c>
      <c r="N404">
        <v>1009</v>
      </c>
      <c r="O404" t="s">
        <v>86</v>
      </c>
      <c r="P404" t="s">
        <v>86</v>
      </c>
      <c r="Q404">
        <v>1</v>
      </c>
      <c r="X404">
        <v>0.3</v>
      </c>
      <c r="Y404">
        <v>150.04</v>
      </c>
      <c r="Z404">
        <v>0</v>
      </c>
      <c r="AA404">
        <v>0</v>
      </c>
      <c r="AB404">
        <v>0</v>
      </c>
      <c r="AC404">
        <v>0</v>
      </c>
      <c r="AD404">
        <v>1</v>
      </c>
      <c r="AE404">
        <v>0</v>
      </c>
      <c r="AF404" t="s">
        <v>3</v>
      </c>
      <c r="AG404">
        <v>0.3</v>
      </c>
      <c r="AH404">
        <v>2</v>
      </c>
      <c r="AI404">
        <v>85061471</v>
      </c>
      <c r="AJ404">
        <v>404</v>
      </c>
      <c r="AK404">
        <v>0</v>
      </c>
      <c r="AL404">
        <v>0</v>
      </c>
      <c r="AM404">
        <v>0</v>
      </c>
      <c r="AN404">
        <v>0</v>
      </c>
      <c r="AO404">
        <v>0</v>
      </c>
      <c r="AP404">
        <v>0</v>
      </c>
      <c r="AQ404">
        <v>0</v>
      </c>
      <c r="AR404">
        <v>0</v>
      </c>
    </row>
    <row r="405" spans="1:44" x14ac:dyDescent="0.2">
      <c r="A405">
        <f>ROW(Source!A211)</f>
        <v>211</v>
      </c>
      <c r="B405">
        <v>85061486</v>
      </c>
      <c r="C405">
        <v>85061465</v>
      </c>
      <c r="D405">
        <v>77378054</v>
      </c>
      <c r="E405">
        <v>1</v>
      </c>
      <c r="F405">
        <v>1</v>
      </c>
      <c r="G405">
        <v>1</v>
      </c>
      <c r="H405">
        <v>3</v>
      </c>
      <c r="I405" t="s">
        <v>732</v>
      </c>
      <c r="J405" t="s">
        <v>733</v>
      </c>
      <c r="K405" t="s">
        <v>734</v>
      </c>
      <c r="L405">
        <v>1346</v>
      </c>
      <c r="N405">
        <v>1009</v>
      </c>
      <c r="O405" t="s">
        <v>86</v>
      </c>
      <c r="P405" t="s">
        <v>86</v>
      </c>
      <c r="Q405">
        <v>1</v>
      </c>
      <c r="X405">
        <v>0.1</v>
      </c>
      <c r="Y405">
        <v>187.38</v>
      </c>
      <c r="Z405">
        <v>0</v>
      </c>
      <c r="AA405">
        <v>0</v>
      </c>
      <c r="AB405">
        <v>0</v>
      </c>
      <c r="AC405">
        <v>0</v>
      </c>
      <c r="AD405">
        <v>1</v>
      </c>
      <c r="AE405">
        <v>0</v>
      </c>
      <c r="AF405" t="s">
        <v>3</v>
      </c>
      <c r="AG405">
        <v>0.1</v>
      </c>
      <c r="AH405">
        <v>2</v>
      </c>
      <c r="AI405">
        <v>85061472</v>
      </c>
      <c r="AJ405">
        <v>405</v>
      </c>
      <c r="AK405">
        <v>0</v>
      </c>
      <c r="AL405">
        <v>0</v>
      </c>
      <c r="AM405">
        <v>0</v>
      </c>
      <c r="AN405">
        <v>0</v>
      </c>
      <c r="AO405">
        <v>0</v>
      </c>
      <c r="AP405">
        <v>0</v>
      </c>
      <c r="AQ405">
        <v>0</v>
      </c>
      <c r="AR405">
        <v>0</v>
      </c>
    </row>
    <row r="406" spans="1:44" x14ac:dyDescent="0.2">
      <c r="A406">
        <f>ROW(Source!A211)</f>
        <v>211</v>
      </c>
      <c r="B406">
        <v>85061487</v>
      </c>
      <c r="C406">
        <v>85061465</v>
      </c>
      <c r="D406">
        <v>77378231</v>
      </c>
      <c r="E406">
        <v>1</v>
      </c>
      <c r="F406">
        <v>1</v>
      </c>
      <c r="G406">
        <v>1</v>
      </c>
      <c r="H406">
        <v>3</v>
      </c>
      <c r="I406" t="s">
        <v>676</v>
      </c>
      <c r="J406" t="s">
        <v>677</v>
      </c>
      <c r="K406" t="s">
        <v>678</v>
      </c>
      <c r="L406">
        <v>1301</v>
      </c>
      <c r="N406">
        <v>1003</v>
      </c>
      <c r="O406" t="s">
        <v>320</v>
      </c>
      <c r="P406" t="s">
        <v>320</v>
      </c>
      <c r="Q406">
        <v>1</v>
      </c>
      <c r="X406">
        <v>83.33</v>
      </c>
      <c r="Y406">
        <v>5.87</v>
      </c>
      <c r="Z406">
        <v>0</v>
      </c>
      <c r="AA406">
        <v>0</v>
      </c>
      <c r="AB406">
        <v>0</v>
      </c>
      <c r="AC406">
        <v>0</v>
      </c>
      <c r="AD406">
        <v>1</v>
      </c>
      <c r="AE406">
        <v>0</v>
      </c>
      <c r="AF406" t="s">
        <v>3</v>
      </c>
      <c r="AG406">
        <v>83.33</v>
      </c>
      <c r="AH406">
        <v>2</v>
      </c>
      <c r="AI406">
        <v>85061473</v>
      </c>
      <c r="AJ406">
        <v>406</v>
      </c>
      <c r="AK406">
        <v>0</v>
      </c>
      <c r="AL406">
        <v>0</v>
      </c>
      <c r="AM406">
        <v>0</v>
      </c>
      <c r="AN406">
        <v>0</v>
      </c>
      <c r="AO406">
        <v>0</v>
      </c>
      <c r="AP406">
        <v>0</v>
      </c>
      <c r="AQ406">
        <v>0</v>
      </c>
      <c r="AR406">
        <v>0</v>
      </c>
    </row>
    <row r="407" spans="1:44" x14ac:dyDescent="0.2">
      <c r="A407">
        <f>ROW(Source!A211)</f>
        <v>211</v>
      </c>
      <c r="B407">
        <v>85061488</v>
      </c>
      <c r="C407">
        <v>85061465</v>
      </c>
      <c r="D407">
        <v>77378247</v>
      </c>
      <c r="E407">
        <v>1</v>
      </c>
      <c r="F407">
        <v>1</v>
      </c>
      <c r="G407">
        <v>1</v>
      </c>
      <c r="H407">
        <v>3</v>
      </c>
      <c r="I407" t="s">
        <v>735</v>
      </c>
      <c r="J407" t="s">
        <v>736</v>
      </c>
      <c r="K407" t="s">
        <v>737</v>
      </c>
      <c r="L407">
        <v>1302</v>
      </c>
      <c r="N407">
        <v>1003</v>
      </c>
      <c r="O407" t="s">
        <v>738</v>
      </c>
      <c r="P407" t="s">
        <v>738</v>
      </c>
      <c r="Q407">
        <v>10</v>
      </c>
      <c r="X407">
        <v>1.5</v>
      </c>
      <c r="Y407">
        <v>37.71</v>
      </c>
      <c r="Z407">
        <v>0</v>
      </c>
      <c r="AA407">
        <v>0</v>
      </c>
      <c r="AB407">
        <v>0</v>
      </c>
      <c r="AC407">
        <v>0</v>
      </c>
      <c r="AD407">
        <v>1</v>
      </c>
      <c r="AE407">
        <v>0</v>
      </c>
      <c r="AF407" t="s">
        <v>3</v>
      </c>
      <c r="AG407">
        <v>1.5</v>
      </c>
      <c r="AH407">
        <v>2</v>
      </c>
      <c r="AI407">
        <v>85061474</v>
      </c>
      <c r="AJ407">
        <v>407</v>
      </c>
      <c r="AK407">
        <v>0</v>
      </c>
      <c r="AL407">
        <v>0</v>
      </c>
      <c r="AM407">
        <v>0</v>
      </c>
      <c r="AN407">
        <v>0</v>
      </c>
      <c r="AO407">
        <v>0</v>
      </c>
      <c r="AP407">
        <v>0</v>
      </c>
      <c r="AQ407">
        <v>0</v>
      </c>
      <c r="AR407">
        <v>0</v>
      </c>
    </row>
    <row r="408" spans="1:44" x14ac:dyDescent="0.2">
      <c r="A408">
        <f>ROW(Source!A211)</f>
        <v>211</v>
      </c>
      <c r="B408">
        <v>85061489</v>
      </c>
      <c r="C408">
        <v>85061465</v>
      </c>
      <c r="D408">
        <v>77379558</v>
      </c>
      <c r="E408">
        <v>1</v>
      </c>
      <c r="F408">
        <v>1</v>
      </c>
      <c r="G408">
        <v>1</v>
      </c>
      <c r="H408">
        <v>3</v>
      </c>
      <c r="I408" t="s">
        <v>84</v>
      </c>
      <c r="J408" t="s">
        <v>87</v>
      </c>
      <c r="K408" t="s">
        <v>85</v>
      </c>
      <c r="L408">
        <v>1346</v>
      </c>
      <c r="N408">
        <v>1009</v>
      </c>
      <c r="O408" t="s">
        <v>86</v>
      </c>
      <c r="P408" t="s">
        <v>86</v>
      </c>
      <c r="Q408">
        <v>1</v>
      </c>
      <c r="X408">
        <v>7.94</v>
      </c>
      <c r="Y408">
        <v>174.93</v>
      </c>
      <c r="Z408">
        <v>0</v>
      </c>
      <c r="AA408">
        <v>0</v>
      </c>
      <c r="AB408">
        <v>0</v>
      </c>
      <c r="AC408">
        <v>0</v>
      </c>
      <c r="AD408">
        <v>1</v>
      </c>
      <c r="AE408">
        <v>0</v>
      </c>
      <c r="AF408" t="s">
        <v>3</v>
      </c>
      <c r="AG408">
        <v>7.94</v>
      </c>
      <c r="AH408">
        <v>2</v>
      </c>
      <c r="AI408">
        <v>85061475</v>
      </c>
      <c r="AJ408">
        <v>408</v>
      </c>
      <c r="AK408">
        <v>0</v>
      </c>
      <c r="AL408">
        <v>0</v>
      </c>
      <c r="AM408">
        <v>0</v>
      </c>
      <c r="AN408">
        <v>0</v>
      </c>
      <c r="AO408">
        <v>0</v>
      </c>
      <c r="AP408">
        <v>0</v>
      </c>
      <c r="AQ408">
        <v>0</v>
      </c>
      <c r="AR408">
        <v>0</v>
      </c>
    </row>
    <row r="409" spans="1:44" x14ac:dyDescent="0.2">
      <c r="A409">
        <f>ROW(Source!A211)</f>
        <v>211</v>
      </c>
      <c r="B409">
        <v>85061490</v>
      </c>
      <c r="C409">
        <v>85061465</v>
      </c>
      <c r="D409">
        <v>77380667</v>
      </c>
      <c r="E409">
        <v>1</v>
      </c>
      <c r="F409">
        <v>1</v>
      </c>
      <c r="G409">
        <v>1</v>
      </c>
      <c r="H409">
        <v>3</v>
      </c>
      <c r="I409" t="s">
        <v>739</v>
      </c>
      <c r="J409" t="s">
        <v>740</v>
      </c>
      <c r="K409" t="s">
        <v>741</v>
      </c>
      <c r="L409">
        <v>1346</v>
      </c>
      <c r="N409">
        <v>1009</v>
      </c>
      <c r="O409" t="s">
        <v>86</v>
      </c>
      <c r="P409" t="s">
        <v>86</v>
      </c>
      <c r="Q409">
        <v>1</v>
      </c>
      <c r="X409">
        <v>0.06</v>
      </c>
      <c r="Y409">
        <v>395.65</v>
      </c>
      <c r="Z409">
        <v>0</v>
      </c>
      <c r="AA409">
        <v>0</v>
      </c>
      <c r="AB409">
        <v>0</v>
      </c>
      <c r="AC409">
        <v>0</v>
      </c>
      <c r="AD409">
        <v>1</v>
      </c>
      <c r="AE409">
        <v>0</v>
      </c>
      <c r="AF409" t="s">
        <v>3</v>
      </c>
      <c r="AG409">
        <v>0.06</v>
      </c>
      <c r="AH409">
        <v>2</v>
      </c>
      <c r="AI409">
        <v>85061476</v>
      </c>
      <c r="AJ409">
        <v>409</v>
      </c>
      <c r="AK409">
        <v>0</v>
      </c>
      <c r="AL409">
        <v>0</v>
      </c>
      <c r="AM409">
        <v>0</v>
      </c>
      <c r="AN409">
        <v>0</v>
      </c>
      <c r="AO409">
        <v>0</v>
      </c>
      <c r="AP409">
        <v>0</v>
      </c>
      <c r="AQ409">
        <v>0</v>
      </c>
      <c r="AR409">
        <v>0</v>
      </c>
    </row>
    <row r="410" spans="1:44" x14ac:dyDescent="0.2">
      <c r="A410">
        <f>ROW(Source!A211)</f>
        <v>211</v>
      </c>
      <c r="B410">
        <v>85061491</v>
      </c>
      <c r="C410">
        <v>85061465</v>
      </c>
      <c r="D410">
        <v>77397321</v>
      </c>
      <c r="E410">
        <v>1</v>
      </c>
      <c r="F410">
        <v>1</v>
      </c>
      <c r="G410">
        <v>1</v>
      </c>
      <c r="H410">
        <v>3</v>
      </c>
      <c r="I410" t="s">
        <v>742</v>
      </c>
      <c r="J410" t="s">
        <v>743</v>
      </c>
      <c r="K410" t="s">
        <v>744</v>
      </c>
      <c r="L410">
        <v>1348</v>
      </c>
      <c r="N410">
        <v>1009</v>
      </c>
      <c r="O410" t="s">
        <v>94</v>
      </c>
      <c r="P410" t="s">
        <v>94</v>
      </c>
      <c r="Q410">
        <v>1000</v>
      </c>
      <c r="X410">
        <v>4.0000000000000002E-4</v>
      </c>
      <c r="Y410">
        <v>308849.7</v>
      </c>
      <c r="Z410">
        <v>0</v>
      </c>
      <c r="AA410">
        <v>0</v>
      </c>
      <c r="AB410">
        <v>0</v>
      </c>
      <c r="AC410">
        <v>0</v>
      </c>
      <c r="AD410">
        <v>1</v>
      </c>
      <c r="AE410">
        <v>0</v>
      </c>
      <c r="AF410" t="s">
        <v>3</v>
      </c>
      <c r="AG410">
        <v>4.0000000000000002E-4</v>
      </c>
      <c r="AH410">
        <v>2</v>
      </c>
      <c r="AI410">
        <v>85061477</v>
      </c>
      <c r="AJ410">
        <v>410</v>
      </c>
      <c r="AK410">
        <v>0</v>
      </c>
      <c r="AL410">
        <v>0</v>
      </c>
      <c r="AM410">
        <v>0</v>
      </c>
      <c r="AN410">
        <v>0</v>
      </c>
      <c r="AO410">
        <v>0</v>
      </c>
      <c r="AP410">
        <v>0</v>
      </c>
      <c r="AQ410">
        <v>0</v>
      </c>
      <c r="AR410">
        <v>0</v>
      </c>
    </row>
    <row r="411" spans="1:44" x14ac:dyDescent="0.2">
      <c r="A411">
        <f>ROW(Source!A211)</f>
        <v>211</v>
      </c>
      <c r="B411">
        <v>85061492</v>
      </c>
      <c r="C411">
        <v>85061465</v>
      </c>
      <c r="D411">
        <v>77422345</v>
      </c>
      <c r="E411">
        <v>1</v>
      </c>
      <c r="F411">
        <v>1</v>
      </c>
      <c r="G411">
        <v>1</v>
      </c>
      <c r="H411">
        <v>3</v>
      </c>
      <c r="I411" t="s">
        <v>745</v>
      </c>
      <c r="J411" t="s">
        <v>746</v>
      </c>
      <c r="K411" t="s">
        <v>747</v>
      </c>
      <c r="L411">
        <v>1425</v>
      </c>
      <c r="N411">
        <v>1013</v>
      </c>
      <c r="O411" t="s">
        <v>191</v>
      </c>
      <c r="P411" t="s">
        <v>191</v>
      </c>
      <c r="Q411">
        <v>1</v>
      </c>
      <c r="X411">
        <v>1.02</v>
      </c>
      <c r="Y411">
        <v>655.9</v>
      </c>
      <c r="Z411">
        <v>0</v>
      </c>
      <c r="AA411">
        <v>0</v>
      </c>
      <c r="AB411">
        <v>0</v>
      </c>
      <c r="AC411">
        <v>0</v>
      </c>
      <c r="AD411">
        <v>1</v>
      </c>
      <c r="AE411">
        <v>0</v>
      </c>
      <c r="AF411" t="s">
        <v>3</v>
      </c>
      <c r="AG411">
        <v>1.02</v>
      </c>
      <c r="AH411">
        <v>2</v>
      </c>
      <c r="AI411">
        <v>85061478</v>
      </c>
      <c r="AJ411">
        <v>411</v>
      </c>
      <c r="AK411">
        <v>0</v>
      </c>
      <c r="AL411">
        <v>0</v>
      </c>
      <c r="AM411">
        <v>0</v>
      </c>
      <c r="AN411">
        <v>0</v>
      </c>
      <c r="AO411">
        <v>0</v>
      </c>
      <c r="AP411">
        <v>0</v>
      </c>
      <c r="AQ411">
        <v>0</v>
      </c>
      <c r="AR411">
        <v>0</v>
      </c>
    </row>
    <row r="412" spans="1:44" x14ac:dyDescent="0.2">
      <c r="A412">
        <f>ROW(Source!A211)</f>
        <v>211</v>
      </c>
      <c r="B412">
        <v>85061493</v>
      </c>
      <c r="C412">
        <v>85061465</v>
      </c>
      <c r="D412">
        <v>77312233</v>
      </c>
      <c r="E412">
        <v>114</v>
      </c>
      <c r="F412">
        <v>1</v>
      </c>
      <c r="G412">
        <v>1</v>
      </c>
      <c r="H412">
        <v>3</v>
      </c>
      <c r="I412" t="s">
        <v>150</v>
      </c>
      <c r="J412" t="s">
        <v>3</v>
      </c>
      <c r="K412" t="s">
        <v>151</v>
      </c>
      <c r="L412">
        <v>3277935</v>
      </c>
      <c r="N412">
        <v>1013</v>
      </c>
      <c r="O412" t="s">
        <v>152</v>
      </c>
      <c r="P412" t="s">
        <v>152</v>
      </c>
      <c r="Q412">
        <v>1</v>
      </c>
      <c r="X412">
        <v>2</v>
      </c>
      <c r="Y412">
        <v>0</v>
      </c>
      <c r="Z412">
        <v>0</v>
      </c>
      <c r="AA412">
        <v>0</v>
      </c>
      <c r="AB412">
        <v>0</v>
      </c>
      <c r="AC412">
        <v>0</v>
      </c>
      <c r="AD412">
        <v>0</v>
      </c>
      <c r="AE412">
        <v>0</v>
      </c>
      <c r="AF412" t="s">
        <v>3</v>
      </c>
      <c r="AG412">
        <v>2</v>
      </c>
      <c r="AH412">
        <v>2</v>
      </c>
      <c r="AI412">
        <v>85061479</v>
      </c>
      <c r="AJ412">
        <v>412</v>
      </c>
      <c r="AK412">
        <v>0</v>
      </c>
      <c r="AL412">
        <v>0</v>
      </c>
      <c r="AM412">
        <v>0</v>
      </c>
      <c r="AN412">
        <v>0</v>
      </c>
      <c r="AO412">
        <v>0</v>
      </c>
      <c r="AP412">
        <v>0</v>
      </c>
      <c r="AQ412">
        <v>0</v>
      </c>
      <c r="AR412">
        <v>0</v>
      </c>
    </row>
    <row r="413" spans="1:44" x14ac:dyDescent="0.2">
      <c r="A413">
        <f>ROW(Source!A212)</f>
        <v>212</v>
      </c>
      <c r="B413">
        <v>85061480</v>
      </c>
      <c r="C413">
        <v>85061465</v>
      </c>
      <c r="D413">
        <v>77306380</v>
      </c>
      <c r="E413">
        <v>114</v>
      </c>
      <c r="F413">
        <v>1</v>
      </c>
      <c r="G413">
        <v>1</v>
      </c>
      <c r="H413">
        <v>1</v>
      </c>
      <c r="I413" t="s">
        <v>724</v>
      </c>
      <c r="J413" t="s">
        <v>3</v>
      </c>
      <c r="K413" t="s">
        <v>725</v>
      </c>
      <c r="L413">
        <v>1191</v>
      </c>
      <c r="N413">
        <v>1013</v>
      </c>
      <c r="O413" t="s">
        <v>593</v>
      </c>
      <c r="P413" t="s">
        <v>593</v>
      </c>
      <c r="Q413">
        <v>1</v>
      </c>
      <c r="X413">
        <v>52.53</v>
      </c>
      <c r="Y413">
        <v>0</v>
      </c>
      <c r="Z413">
        <v>0</v>
      </c>
      <c r="AA413">
        <v>0</v>
      </c>
      <c r="AB413">
        <v>0</v>
      </c>
      <c r="AC413">
        <v>0</v>
      </c>
      <c r="AD413">
        <v>1</v>
      </c>
      <c r="AE413">
        <v>1</v>
      </c>
      <c r="AF413" t="s">
        <v>3</v>
      </c>
      <c r="AG413">
        <v>52.53</v>
      </c>
      <c r="AH413">
        <v>2</v>
      </c>
      <c r="AI413">
        <v>85061466</v>
      </c>
      <c r="AJ413">
        <v>413</v>
      </c>
      <c r="AK413">
        <v>0</v>
      </c>
      <c r="AL413">
        <v>0</v>
      </c>
      <c r="AM413">
        <v>0</v>
      </c>
      <c r="AN413">
        <v>0</v>
      </c>
      <c r="AO413">
        <v>0</v>
      </c>
      <c r="AP413">
        <v>0</v>
      </c>
      <c r="AQ413">
        <v>0</v>
      </c>
      <c r="AR413">
        <v>0</v>
      </c>
    </row>
    <row r="414" spans="1:44" x14ac:dyDescent="0.2">
      <c r="A414">
        <f>ROW(Source!A212)</f>
        <v>212</v>
      </c>
      <c r="B414">
        <v>85061481</v>
      </c>
      <c r="C414">
        <v>85061465</v>
      </c>
      <c r="D414">
        <v>77306545</v>
      </c>
      <c r="E414">
        <v>114</v>
      </c>
      <c r="F414">
        <v>1</v>
      </c>
      <c r="G414">
        <v>1</v>
      </c>
      <c r="H414">
        <v>1</v>
      </c>
      <c r="I414" t="s">
        <v>601</v>
      </c>
      <c r="J414" t="s">
        <v>3</v>
      </c>
      <c r="K414" t="s">
        <v>602</v>
      </c>
      <c r="L414">
        <v>1191</v>
      </c>
      <c r="N414">
        <v>1013</v>
      </c>
      <c r="O414" t="s">
        <v>593</v>
      </c>
      <c r="P414" t="s">
        <v>593</v>
      </c>
      <c r="Q414">
        <v>1</v>
      </c>
      <c r="X414">
        <v>0.06</v>
      </c>
      <c r="Y414">
        <v>0</v>
      </c>
      <c r="Z414">
        <v>0</v>
      </c>
      <c r="AA414">
        <v>0</v>
      </c>
      <c r="AB414">
        <v>0</v>
      </c>
      <c r="AC414">
        <v>0</v>
      </c>
      <c r="AD414">
        <v>1</v>
      </c>
      <c r="AE414">
        <v>2</v>
      </c>
      <c r="AF414" t="s">
        <v>3</v>
      </c>
      <c r="AG414">
        <v>0.06</v>
      </c>
      <c r="AH414">
        <v>2</v>
      </c>
      <c r="AI414">
        <v>85061467</v>
      </c>
      <c r="AJ414">
        <v>414</v>
      </c>
      <c r="AK414">
        <v>0</v>
      </c>
      <c r="AL414">
        <v>0</v>
      </c>
      <c r="AM414">
        <v>0</v>
      </c>
      <c r="AN414">
        <v>0</v>
      </c>
      <c r="AO414">
        <v>0</v>
      </c>
      <c r="AP414">
        <v>0</v>
      </c>
      <c r="AQ414">
        <v>0</v>
      </c>
      <c r="AR414">
        <v>0</v>
      </c>
    </row>
    <row r="415" spans="1:44" x14ac:dyDescent="0.2">
      <c r="A415">
        <f>ROW(Source!A212)</f>
        <v>212</v>
      </c>
      <c r="B415">
        <v>85061482</v>
      </c>
      <c r="C415">
        <v>85061465</v>
      </c>
      <c r="D415">
        <v>77430988</v>
      </c>
      <c r="E415">
        <v>1</v>
      </c>
      <c r="F415">
        <v>1</v>
      </c>
      <c r="G415">
        <v>1</v>
      </c>
      <c r="H415">
        <v>2</v>
      </c>
      <c r="I415" t="s">
        <v>621</v>
      </c>
      <c r="J415" t="s">
        <v>622</v>
      </c>
      <c r="K415" t="s">
        <v>623</v>
      </c>
      <c r="L415">
        <v>1368</v>
      </c>
      <c r="N415">
        <v>1011</v>
      </c>
      <c r="O415" t="s">
        <v>606</v>
      </c>
      <c r="P415" t="s">
        <v>606</v>
      </c>
      <c r="Q415">
        <v>1</v>
      </c>
      <c r="X415">
        <v>0.03</v>
      </c>
      <c r="Y415">
        <v>0</v>
      </c>
      <c r="Z415">
        <v>1626.29</v>
      </c>
      <c r="AA415">
        <v>1090.46</v>
      </c>
      <c r="AB415">
        <v>0</v>
      </c>
      <c r="AC415">
        <v>0</v>
      </c>
      <c r="AD415">
        <v>1</v>
      </c>
      <c r="AE415">
        <v>0</v>
      </c>
      <c r="AF415" t="s">
        <v>3</v>
      </c>
      <c r="AG415">
        <v>0.03</v>
      </c>
      <c r="AH415">
        <v>2</v>
      </c>
      <c r="AI415">
        <v>85061468</v>
      </c>
      <c r="AJ415">
        <v>415</v>
      </c>
      <c r="AK415">
        <v>0</v>
      </c>
      <c r="AL415">
        <v>0</v>
      </c>
      <c r="AM415">
        <v>0</v>
      </c>
      <c r="AN415">
        <v>0</v>
      </c>
      <c r="AO415">
        <v>0</v>
      </c>
      <c r="AP415">
        <v>0</v>
      </c>
      <c r="AQ415">
        <v>0</v>
      </c>
      <c r="AR415">
        <v>0</v>
      </c>
    </row>
    <row r="416" spans="1:44" x14ac:dyDescent="0.2">
      <c r="A416">
        <f>ROW(Source!A212)</f>
        <v>212</v>
      </c>
      <c r="B416">
        <v>85061483</v>
      </c>
      <c r="C416">
        <v>85061465</v>
      </c>
      <c r="D416">
        <v>77431879</v>
      </c>
      <c r="E416">
        <v>1</v>
      </c>
      <c r="F416">
        <v>1</v>
      </c>
      <c r="G416">
        <v>1</v>
      </c>
      <c r="H416">
        <v>2</v>
      </c>
      <c r="I416" t="s">
        <v>634</v>
      </c>
      <c r="J416" t="s">
        <v>635</v>
      </c>
      <c r="K416" t="s">
        <v>636</v>
      </c>
      <c r="L416">
        <v>1368</v>
      </c>
      <c r="N416">
        <v>1011</v>
      </c>
      <c r="O416" t="s">
        <v>606</v>
      </c>
      <c r="P416" t="s">
        <v>606</v>
      </c>
      <c r="Q416">
        <v>1</v>
      </c>
      <c r="X416">
        <v>0.03</v>
      </c>
      <c r="Y416">
        <v>0</v>
      </c>
      <c r="Z416">
        <v>641.70000000000005</v>
      </c>
      <c r="AA416">
        <v>811.79</v>
      </c>
      <c r="AB416">
        <v>0</v>
      </c>
      <c r="AC416">
        <v>0</v>
      </c>
      <c r="AD416">
        <v>1</v>
      </c>
      <c r="AE416">
        <v>0</v>
      </c>
      <c r="AF416" t="s">
        <v>3</v>
      </c>
      <c r="AG416">
        <v>0.03</v>
      </c>
      <c r="AH416">
        <v>2</v>
      </c>
      <c r="AI416">
        <v>85061469</v>
      </c>
      <c r="AJ416">
        <v>416</v>
      </c>
      <c r="AK416">
        <v>0</v>
      </c>
      <c r="AL416">
        <v>0</v>
      </c>
      <c r="AM416">
        <v>0</v>
      </c>
      <c r="AN416">
        <v>0</v>
      </c>
      <c r="AO416">
        <v>0</v>
      </c>
      <c r="AP416">
        <v>0</v>
      </c>
      <c r="AQ416">
        <v>0</v>
      </c>
      <c r="AR416">
        <v>0</v>
      </c>
    </row>
    <row r="417" spans="1:44" x14ac:dyDescent="0.2">
      <c r="A417">
        <f>ROW(Source!A212)</f>
        <v>212</v>
      </c>
      <c r="B417">
        <v>85061484</v>
      </c>
      <c r="C417">
        <v>85061465</v>
      </c>
      <c r="D417">
        <v>77432509</v>
      </c>
      <c r="E417">
        <v>1</v>
      </c>
      <c r="F417">
        <v>1</v>
      </c>
      <c r="G417">
        <v>1</v>
      </c>
      <c r="H417">
        <v>2</v>
      </c>
      <c r="I417" t="s">
        <v>726</v>
      </c>
      <c r="J417" t="s">
        <v>727</v>
      </c>
      <c r="K417" t="s">
        <v>728</v>
      </c>
      <c r="L417">
        <v>1368</v>
      </c>
      <c r="N417">
        <v>1011</v>
      </c>
      <c r="O417" t="s">
        <v>606</v>
      </c>
      <c r="P417" t="s">
        <v>606</v>
      </c>
      <c r="Q417">
        <v>1</v>
      </c>
      <c r="X417">
        <v>17.5</v>
      </c>
      <c r="Y417">
        <v>0</v>
      </c>
      <c r="Z417">
        <v>15.84</v>
      </c>
      <c r="AA417">
        <v>0</v>
      </c>
      <c r="AB417">
        <v>0</v>
      </c>
      <c r="AC417">
        <v>0</v>
      </c>
      <c r="AD417">
        <v>1</v>
      </c>
      <c r="AE417">
        <v>0</v>
      </c>
      <c r="AF417" t="s">
        <v>3</v>
      </c>
      <c r="AG417">
        <v>17.5</v>
      </c>
      <c r="AH417">
        <v>2</v>
      </c>
      <c r="AI417">
        <v>85061470</v>
      </c>
      <c r="AJ417">
        <v>417</v>
      </c>
      <c r="AK417">
        <v>0</v>
      </c>
      <c r="AL417">
        <v>0</v>
      </c>
      <c r="AM417">
        <v>0</v>
      </c>
      <c r="AN417">
        <v>0</v>
      </c>
      <c r="AO417">
        <v>0</v>
      </c>
      <c r="AP417">
        <v>0</v>
      </c>
      <c r="AQ417">
        <v>0</v>
      </c>
      <c r="AR417">
        <v>0</v>
      </c>
    </row>
    <row r="418" spans="1:44" x14ac:dyDescent="0.2">
      <c r="A418">
        <f>ROW(Source!A212)</f>
        <v>212</v>
      </c>
      <c r="B418">
        <v>85061485</v>
      </c>
      <c r="C418">
        <v>85061465</v>
      </c>
      <c r="D418">
        <v>77375881</v>
      </c>
      <c r="E418">
        <v>1</v>
      </c>
      <c r="F418">
        <v>1</v>
      </c>
      <c r="G418">
        <v>1</v>
      </c>
      <c r="H418">
        <v>3</v>
      </c>
      <c r="I418" t="s">
        <v>729</v>
      </c>
      <c r="J418" t="s">
        <v>730</v>
      </c>
      <c r="K418" t="s">
        <v>731</v>
      </c>
      <c r="L418">
        <v>1346</v>
      </c>
      <c r="N418">
        <v>1009</v>
      </c>
      <c r="O418" t="s">
        <v>86</v>
      </c>
      <c r="P418" t="s">
        <v>86</v>
      </c>
      <c r="Q418">
        <v>1</v>
      </c>
      <c r="X418">
        <v>0.3</v>
      </c>
      <c r="Y418">
        <v>150.04</v>
      </c>
      <c r="Z418">
        <v>0</v>
      </c>
      <c r="AA418">
        <v>0</v>
      </c>
      <c r="AB418">
        <v>0</v>
      </c>
      <c r="AC418">
        <v>0</v>
      </c>
      <c r="AD418">
        <v>1</v>
      </c>
      <c r="AE418">
        <v>0</v>
      </c>
      <c r="AF418" t="s">
        <v>3</v>
      </c>
      <c r="AG418">
        <v>0.3</v>
      </c>
      <c r="AH418">
        <v>2</v>
      </c>
      <c r="AI418">
        <v>85061471</v>
      </c>
      <c r="AJ418">
        <v>418</v>
      </c>
      <c r="AK418">
        <v>0</v>
      </c>
      <c r="AL418">
        <v>0</v>
      </c>
      <c r="AM418">
        <v>0</v>
      </c>
      <c r="AN418">
        <v>0</v>
      </c>
      <c r="AO418">
        <v>0</v>
      </c>
      <c r="AP418">
        <v>0</v>
      </c>
      <c r="AQ418">
        <v>0</v>
      </c>
      <c r="AR418">
        <v>0</v>
      </c>
    </row>
    <row r="419" spans="1:44" x14ac:dyDescent="0.2">
      <c r="A419">
        <f>ROW(Source!A212)</f>
        <v>212</v>
      </c>
      <c r="B419">
        <v>85061486</v>
      </c>
      <c r="C419">
        <v>85061465</v>
      </c>
      <c r="D419">
        <v>77378054</v>
      </c>
      <c r="E419">
        <v>1</v>
      </c>
      <c r="F419">
        <v>1</v>
      </c>
      <c r="G419">
        <v>1</v>
      </c>
      <c r="H419">
        <v>3</v>
      </c>
      <c r="I419" t="s">
        <v>732</v>
      </c>
      <c r="J419" t="s">
        <v>733</v>
      </c>
      <c r="K419" t="s">
        <v>734</v>
      </c>
      <c r="L419">
        <v>1346</v>
      </c>
      <c r="N419">
        <v>1009</v>
      </c>
      <c r="O419" t="s">
        <v>86</v>
      </c>
      <c r="P419" t="s">
        <v>86</v>
      </c>
      <c r="Q419">
        <v>1</v>
      </c>
      <c r="X419">
        <v>0.1</v>
      </c>
      <c r="Y419">
        <v>187.38</v>
      </c>
      <c r="Z419">
        <v>0</v>
      </c>
      <c r="AA419">
        <v>0</v>
      </c>
      <c r="AB419">
        <v>0</v>
      </c>
      <c r="AC419">
        <v>0</v>
      </c>
      <c r="AD419">
        <v>1</v>
      </c>
      <c r="AE419">
        <v>0</v>
      </c>
      <c r="AF419" t="s">
        <v>3</v>
      </c>
      <c r="AG419">
        <v>0.1</v>
      </c>
      <c r="AH419">
        <v>2</v>
      </c>
      <c r="AI419">
        <v>85061472</v>
      </c>
      <c r="AJ419">
        <v>419</v>
      </c>
      <c r="AK419">
        <v>0</v>
      </c>
      <c r="AL419">
        <v>0</v>
      </c>
      <c r="AM419">
        <v>0</v>
      </c>
      <c r="AN419">
        <v>0</v>
      </c>
      <c r="AO419">
        <v>0</v>
      </c>
      <c r="AP419">
        <v>0</v>
      </c>
      <c r="AQ419">
        <v>0</v>
      </c>
      <c r="AR419">
        <v>0</v>
      </c>
    </row>
    <row r="420" spans="1:44" x14ac:dyDescent="0.2">
      <c r="A420">
        <f>ROW(Source!A212)</f>
        <v>212</v>
      </c>
      <c r="B420">
        <v>85061487</v>
      </c>
      <c r="C420">
        <v>85061465</v>
      </c>
      <c r="D420">
        <v>77378231</v>
      </c>
      <c r="E420">
        <v>1</v>
      </c>
      <c r="F420">
        <v>1</v>
      </c>
      <c r="G420">
        <v>1</v>
      </c>
      <c r="H420">
        <v>3</v>
      </c>
      <c r="I420" t="s">
        <v>676</v>
      </c>
      <c r="J420" t="s">
        <v>677</v>
      </c>
      <c r="K420" t="s">
        <v>678</v>
      </c>
      <c r="L420">
        <v>1301</v>
      </c>
      <c r="N420">
        <v>1003</v>
      </c>
      <c r="O420" t="s">
        <v>320</v>
      </c>
      <c r="P420" t="s">
        <v>320</v>
      </c>
      <c r="Q420">
        <v>1</v>
      </c>
      <c r="X420">
        <v>83.33</v>
      </c>
      <c r="Y420">
        <v>5.87</v>
      </c>
      <c r="Z420">
        <v>0</v>
      </c>
      <c r="AA420">
        <v>0</v>
      </c>
      <c r="AB420">
        <v>0</v>
      </c>
      <c r="AC420">
        <v>0</v>
      </c>
      <c r="AD420">
        <v>1</v>
      </c>
      <c r="AE420">
        <v>0</v>
      </c>
      <c r="AF420" t="s">
        <v>3</v>
      </c>
      <c r="AG420">
        <v>83.33</v>
      </c>
      <c r="AH420">
        <v>2</v>
      </c>
      <c r="AI420">
        <v>85061473</v>
      </c>
      <c r="AJ420">
        <v>420</v>
      </c>
      <c r="AK420">
        <v>0</v>
      </c>
      <c r="AL420">
        <v>0</v>
      </c>
      <c r="AM420">
        <v>0</v>
      </c>
      <c r="AN420">
        <v>0</v>
      </c>
      <c r="AO420">
        <v>0</v>
      </c>
      <c r="AP420">
        <v>0</v>
      </c>
      <c r="AQ420">
        <v>0</v>
      </c>
      <c r="AR420">
        <v>0</v>
      </c>
    </row>
    <row r="421" spans="1:44" x14ac:dyDescent="0.2">
      <c r="A421">
        <f>ROW(Source!A212)</f>
        <v>212</v>
      </c>
      <c r="B421">
        <v>85061488</v>
      </c>
      <c r="C421">
        <v>85061465</v>
      </c>
      <c r="D421">
        <v>77378247</v>
      </c>
      <c r="E421">
        <v>1</v>
      </c>
      <c r="F421">
        <v>1</v>
      </c>
      <c r="G421">
        <v>1</v>
      </c>
      <c r="H421">
        <v>3</v>
      </c>
      <c r="I421" t="s">
        <v>735</v>
      </c>
      <c r="J421" t="s">
        <v>736</v>
      </c>
      <c r="K421" t="s">
        <v>737</v>
      </c>
      <c r="L421">
        <v>1302</v>
      </c>
      <c r="N421">
        <v>1003</v>
      </c>
      <c r="O421" t="s">
        <v>738</v>
      </c>
      <c r="P421" t="s">
        <v>738</v>
      </c>
      <c r="Q421">
        <v>10</v>
      </c>
      <c r="X421">
        <v>1.5</v>
      </c>
      <c r="Y421">
        <v>37.71</v>
      </c>
      <c r="Z421">
        <v>0</v>
      </c>
      <c r="AA421">
        <v>0</v>
      </c>
      <c r="AB421">
        <v>0</v>
      </c>
      <c r="AC421">
        <v>0</v>
      </c>
      <c r="AD421">
        <v>1</v>
      </c>
      <c r="AE421">
        <v>0</v>
      </c>
      <c r="AF421" t="s">
        <v>3</v>
      </c>
      <c r="AG421">
        <v>1.5</v>
      </c>
      <c r="AH421">
        <v>2</v>
      </c>
      <c r="AI421">
        <v>85061474</v>
      </c>
      <c r="AJ421">
        <v>421</v>
      </c>
      <c r="AK421">
        <v>0</v>
      </c>
      <c r="AL421">
        <v>0</v>
      </c>
      <c r="AM421">
        <v>0</v>
      </c>
      <c r="AN421">
        <v>0</v>
      </c>
      <c r="AO421">
        <v>0</v>
      </c>
      <c r="AP421">
        <v>0</v>
      </c>
      <c r="AQ421">
        <v>0</v>
      </c>
      <c r="AR421">
        <v>0</v>
      </c>
    </row>
    <row r="422" spans="1:44" x14ac:dyDescent="0.2">
      <c r="A422">
        <f>ROW(Source!A212)</f>
        <v>212</v>
      </c>
      <c r="B422">
        <v>85061489</v>
      </c>
      <c r="C422">
        <v>85061465</v>
      </c>
      <c r="D422">
        <v>77379558</v>
      </c>
      <c r="E422">
        <v>1</v>
      </c>
      <c r="F422">
        <v>1</v>
      </c>
      <c r="G422">
        <v>1</v>
      </c>
      <c r="H422">
        <v>3</v>
      </c>
      <c r="I422" t="s">
        <v>84</v>
      </c>
      <c r="J422" t="s">
        <v>87</v>
      </c>
      <c r="K422" t="s">
        <v>85</v>
      </c>
      <c r="L422">
        <v>1346</v>
      </c>
      <c r="N422">
        <v>1009</v>
      </c>
      <c r="O422" t="s">
        <v>86</v>
      </c>
      <c r="P422" t="s">
        <v>86</v>
      </c>
      <c r="Q422">
        <v>1</v>
      </c>
      <c r="X422">
        <v>7.94</v>
      </c>
      <c r="Y422">
        <v>174.93</v>
      </c>
      <c r="Z422">
        <v>0</v>
      </c>
      <c r="AA422">
        <v>0</v>
      </c>
      <c r="AB422">
        <v>0</v>
      </c>
      <c r="AC422">
        <v>0</v>
      </c>
      <c r="AD422">
        <v>1</v>
      </c>
      <c r="AE422">
        <v>0</v>
      </c>
      <c r="AF422" t="s">
        <v>3</v>
      </c>
      <c r="AG422">
        <v>7.94</v>
      </c>
      <c r="AH422">
        <v>2</v>
      </c>
      <c r="AI422">
        <v>85061475</v>
      </c>
      <c r="AJ422">
        <v>422</v>
      </c>
      <c r="AK422">
        <v>0</v>
      </c>
      <c r="AL422">
        <v>0</v>
      </c>
      <c r="AM422">
        <v>0</v>
      </c>
      <c r="AN422">
        <v>0</v>
      </c>
      <c r="AO422">
        <v>0</v>
      </c>
      <c r="AP422">
        <v>0</v>
      </c>
      <c r="AQ422">
        <v>0</v>
      </c>
      <c r="AR422">
        <v>0</v>
      </c>
    </row>
    <row r="423" spans="1:44" x14ac:dyDescent="0.2">
      <c r="A423">
        <f>ROW(Source!A212)</f>
        <v>212</v>
      </c>
      <c r="B423">
        <v>85061490</v>
      </c>
      <c r="C423">
        <v>85061465</v>
      </c>
      <c r="D423">
        <v>77380667</v>
      </c>
      <c r="E423">
        <v>1</v>
      </c>
      <c r="F423">
        <v>1</v>
      </c>
      <c r="G423">
        <v>1</v>
      </c>
      <c r="H423">
        <v>3</v>
      </c>
      <c r="I423" t="s">
        <v>739</v>
      </c>
      <c r="J423" t="s">
        <v>740</v>
      </c>
      <c r="K423" t="s">
        <v>741</v>
      </c>
      <c r="L423">
        <v>1346</v>
      </c>
      <c r="N423">
        <v>1009</v>
      </c>
      <c r="O423" t="s">
        <v>86</v>
      </c>
      <c r="P423" t="s">
        <v>86</v>
      </c>
      <c r="Q423">
        <v>1</v>
      </c>
      <c r="X423">
        <v>0.06</v>
      </c>
      <c r="Y423">
        <v>395.65</v>
      </c>
      <c r="Z423">
        <v>0</v>
      </c>
      <c r="AA423">
        <v>0</v>
      </c>
      <c r="AB423">
        <v>0</v>
      </c>
      <c r="AC423">
        <v>0</v>
      </c>
      <c r="AD423">
        <v>1</v>
      </c>
      <c r="AE423">
        <v>0</v>
      </c>
      <c r="AF423" t="s">
        <v>3</v>
      </c>
      <c r="AG423">
        <v>0.06</v>
      </c>
      <c r="AH423">
        <v>2</v>
      </c>
      <c r="AI423">
        <v>85061476</v>
      </c>
      <c r="AJ423">
        <v>423</v>
      </c>
      <c r="AK423">
        <v>0</v>
      </c>
      <c r="AL423">
        <v>0</v>
      </c>
      <c r="AM423">
        <v>0</v>
      </c>
      <c r="AN423">
        <v>0</v>
      </c>
      <c r="AO423">
        <v>0</v>
      </c>
      <c r="AP423">
        <v>0</v>
      </c>
      <c r="AQ423">
        <v>0</v>
      </c>
      <c r="AR423">
        <v>0</v>
      </c>
    </row>
    <row r="424" spans="1:44" x14ac:dyDescent="0.2">
      <c r="A424">
        <f>ROW(Source!A212)</f>
        <v>212</v>
      </c>
      <c r="B424">
        <v>85061491</v>
      </c>
      <c r="C424">
        <v>85061465</v>
      </c>
      <c r="D424">
        <v>77397321</v>
      </c>
      <c r="E424">
        <v>1</v>
      </c>
      <c r="F424">
        <v>1</v>
      </c>
      <c r="G424">
        <v>1</v>
      </c>
      <c r="H424">
        <v>3</v>
      </c>
      <c r="I424" t="s">
        <v>742</v>
      </c>
      <c r="J424" t="s">
        <v>743</v>
      </c>
      <c r="K424" t="s">
        <v>744</v>
      </c>
      <c r="L424">
        <v>1348</v>
      </c>
      <c r="N424">
        <v>1009</v>
      </c>
      <c r="O424" t="s">
        <v>94</v>
      </c>
      <c r="P424" t="s">
        <v>94</v>
      </c>
      <c r="Q424">
        <v>1000</v>
      </c>
      <c r="X424">
        <v>4.0000000000000002E-4</v>
      </c>
      <c r="Y424">
        <v>308849.7</v>
      </c>
      <c r="Z424">
        <v>0</v>
      </c>
      <c r="AA424">
        <v>0</v>
      </c>
      <c r="AB424">
        <v>0</v>
      </c>
      <c r="AC424">
        <v>0</v>
      </c>
      <c r="AD424">
        <v>1</v>
      </c>
      <c r="AE424">
        <v>0</v>
      </c>
      <c r="AF424" t="s">
        <v>3</v>
      </c>
      <c r="AG424">
        <v>4.0000000000000002E-4</v>
      </c>
      <c r="AH424">
        <v>2</v>
      </c>
      <c r="AI424">
        <v>85061477</v>
      </c>
      <c r="AJ424">
        <v>424</v>
      </c>
      <c r="AK424">
        <v>0</v>
      </c>
      <c r="AL424">
        <v>0</v>
      </c>
      <c r="AM424">
        <v>0</v>
      </c>
      <c r="AN424">
        <v>0</v>
      </c>
      <c r="AO424">
        <v>0</v>
      </c>
      <c r="AP424">
        <v>0</v>
      </c>
      <c r="AQ424">
        <v>0</v>
      </c>
      <c r="AR424">
        <v>0</v>
      </c>
    </row>
    <row r="425" spans="1:44" x14ac:dyDescent="0.2">
      <c r="A425">
        <f>ROW(Source!A212)</f>
        <v>212</v>
      </c>
      <c r="B425">
        <v>85061492</v>
      </c>
      <c r="C425">
        <v>85061465</v>
      </c>
      <c r="D425">
        <v>77422345</v>
      </c>
      <c r="E425">
        <v>1</v>
      </c>
      <c r="F425">
        <v>1</v>
      </c>
      <c r="G425">
        <v>1</v>
      </c>
      <c r="H425">
        <v>3</v>
      </c>
      <c r="I425" t="s">
        <v>745</v>
      </c>
      <c r="J425" t="s">
        <v>746</v>
      </c>
      <c r="K425" t="s">
        <v>747</v>
      </c>
      <c r="L425">
        <v>1425</v>
      </c>
      <c r="N425">
        <v>1013</v>
      </c>
      <c r="O425" t="s">
        <v>191</v>
      </c>
      <c r="P425" t="s">
        <v>191</v>
      </c>
      <c r="Q425">
        <v>1</v>
      </c>
      <c r="X425">
        <v>1.02</v>
      </c>
      <c r="Y425">
        <v>655.9</v>
      </c>
      <c r="Z425">
        <v>0</v>
      </c>
      <c r="AA425">
        <v>0</v>
      </c>
      <c r="AB425">
        <v>0</v>
      </c>
      <c r="AC425">
        <v>0</v>
      </c>
      <c r="AD425">
        <v>1</v>
      </c>
      <c r="AE425">
        <v>0</v>
      </c>
      <c r="AF425" t="s">
        <v>3</v>
      </c>
      <c r="AG425">
        <v>1.02</v>
      </c>
      <c r="AH425">
        <v>2</v>
      </c>
      <c r="AI425">
        <v>85061478</v>
      </c>
      <c r="AJ425">
        <v>425</v>
      </c>
      <c r="AK425">
        <v>0</v>
      </c>
      <c r="AL425">
        <v>0</v>
      </c>
      <c r="AM425">
        <v>0</v>
      </c>
      <c r="AN425">
        <v>0</v>
      </c>
      <c r="AO425">
        <v>0</v>
      </c>
      <c r="AP425">
        <v>0</v>
      </c>
      <c r="AQ425">
        <v>0</v>
      </c>
      <c r="AR425">
        <v>0</v>
      </c>
    </row>
    <row r="426" spans="1:44" x14ac:dyDescent="0.2">
      <c r="A426">
        <f>ROW(Source!A212)</f>
        <v>212</v>
      </c>
      <c r="B426">
        <v>85061493</v>
      </c>
      <c r="C426">
        <v>85061465</v>
      </c>
      <c r="D426">
        <v>77312233</v>
      </c>
      <c r="E426">
        <v>114</v>
      </c>
      <c r="F426">
        <v>1</v>
      </c>
      <c r="G426">
        <v>1</v>
      </c>
      <c r="H426">
        <v>3</v>
      </c>
      <c r="I426" t="s">
        <v>150</v>
      </c>
      <c r="J426" t="s">
        <v>3</v>
      </c>
      <c r="K426" t="s">
        <v>151</v>
      </c>
      <c r="L426">
        <v>3277935</v>
      </c>
      <c r="N426">
        <v>1013</v>
      </c>
      <c r="O426" t="s">
        <v>152</v>
      </c>
      <c r="P426" t="s">
        <v>152</v>
      </c>
      <c r="Q426">
        <v>1</v>
      </c>
      <c r="X426">
        <v>2</v>
      </c>
      <c r="Y426">
        <v>0</v>
      </c>
      <c r="Z426">
        <v>0</v>
      </c>
      <c r="AA426">
        <v>0</v>
      </c>
      <c r="AB426">
        <v>0</v>
      </c>
      <c r="AC426">
        <v>0</v>
      </c>
      <c r="AD426">
        <v>0</v>
      </c>
      <c r="AE426">
        <v>0</v>
      </c>
      <c r="AF426" t="s">
        <v>3</v>
      </c>
      <c r="AG426">
        <v>2</v>
      </c>
      <c r="AH426">
        <v>2</v>
      </c>
      <c r="AI426">
        <v>85061479</v>
      </c>
      <c r="AJ426">
        <v>426</v>
      </c>
      <c r="AK426">
        <v>0</v>
      </c>
      <c r="AL426">
        <v>0</v>
      </c>
      <c r="AM426">
        <v>0</v>
      </c>
      <c r="AN426">
        <v>0</v>
      </c>
      <c r="AO426">
        <v>0</v>
      </c>
      <c r="AP426">
        <v>0</v>
      </c>
      <c r="AQ426">
        <v>0</v>
      </c>
      <c r="AR426">
        <v>0</v>
      </c>
    </row>
    <row r="427" spans="1:44" x14ac:dyDescent="0.2">
      <c r="A427">
        <f>ROW(Source!A216)</f>
        <v>216</v>
      </c>
      <c r="B427">
        <v>85061516</v>
      </c>
      <c r="C427">
        <v>85061496</v>
      </c>
      <c r="D427">
        <v>77306386</v>
      </c>
      <c r="E427">
        <v>114</v>
      </c>
      <c r="F427">
        <v>1</v>
      </c>
      <c r="G427">
        <v>1</v>
      </c>
      <c r="H427">
        <v>1</v>
      </c>
      <c r="I427" t="s">
        <v>611</v>
      </c>
      <c r="J427" t="s">
        <v>3</v>
      </c>
      <c r="K427" t="s">
        <v>612</v>
      </c>
      <c r="L427">
        <v>1191</v>
      </c>
      <c r="N427">
        <v>1013</v>
      </c>
      <c r="O427" t="s">
        <v>593</v>
      </c>
      <c r="P427" t="s">
        <v>593</v>
      </c>
      <c r="Q427">
        <v>1</v>
      </c>
      <c r="X427">
        <v>2.38</v>
      </c>
      <c r="Y427">
        <v>0</v>
      </c>
      <c r="Z427">
        <v>0</v>
      </c>
      <c r="AA427">
        <v>0</v>
      </c>
      <c r="AB427">
        <v>0</v>
      </c>
      <c r="AC427">
        <v>0</v>
      </c>
      <c r="AD427">
        <v>1</v>
      </c>
      <c r="AE427">
        <v>1</v>
      </c>
      <c r="AF427" t="s">
        <v>3</v>
      </c>
      <c r="AG427">
        <v>2.38</v>
      </c>
      <c r="AH427">
        <v>2</v>
      </c>
      <c r="AI427">
        <v>85061497</v>
      </c>
      <c r="AJ427">
        <v>427</v>
      </c>
      <c r="AK427">
        <v>0</v>
      </c>
      <c r="AL427">
        <v>0</v>
      </c>
      <c r="AM427">
        <v>0</v>
      </c>
      <c r="AN427">
        <v>0</v>
      </c>
      <c r="AO427">
        <v>0</v>
      </c>
      <c r="AP427">
        <v>0</v>
      </c>
      <c r="AQ427">
        <v>0</v>
      </c>
      <c r="AR427">
        <v>0</v>
      </c>
    </row>
    <row r="428" spans="1:44" x14ac:dyDescent="0.2">
      <c r="A428">
        <f>ROW(Source!A216)</f>
        <v>216</v>
      </c>
      <c r="B428">
        <v>85061517</v>
      </c>
      <c r="C428">
        <v>85061496</v>
      </c>
      <c r="D428">
        <v>77306545</v>
      </c>
      <c r="E428">
        <v>114</v>
      </c>
      <c r="F428">
        <v>1</v>
      </c>
      <c r="G428">
        <v>1</v>
      </c>
      <c r="H428">
        <v>1</v>
      </c>
      <c r="I428" t="s">
        <v>601</v>
      </c>
      <c r="J428" t="s">
        <v>3</v>
      </c>
      <c r="K428" t="s">
        <v>602</v>
      </c>
      <c r="L428">
        <v>1191</v>
      </c>
      <c r="N428">
        <v>1013</v>
      </c>
      <c r="O428" t="s">
        <v>593</v>
      </c>
      <c r="P428" t="s">
        <v>593</v>
      </c>
      <c r="Q428">
        <v>1</v>
      </c>
      <c r="X428">
        <v>0.02</v>
      </c>
      <c r="Y428">
        <v>0</v>
      </c>
      <c r="Z428">
        <v>0</v>
      </c>
      <c r="AA428">
        <v>0</v>
      </c>
      <c r="AB428">
        <v>0</v>
      </c>
      <c r="AC428">
        <v>0</v>
      </c>
      <c r="AD428">
        <v>1</v>
      </c>
      <c r="AE428">
        <v>2</v>
      </c>
      <c r="AF428" t="s">
        <v>3</v>
      </c>
      <c r="AG428">
        <v>0.02</v>
      </c>
      <c r="AH428">
        <v>2</v>
      </c>
      <c r="AI428">
        <v>85061498</v>
      </c>
      <c r="AJ428">
        <v>428</v>
      </c>
      <c r="AK428">
        <v>0</v>
      </c>
      <c r="AL428">
        <v>0</v>
      </c>
      <c r="AM428">
        <v>0</v>
      </c>
      <c r="AN428">
        <v>0</v>
      </c>
      <c r="AO428">
        <v>0</v>
      </c>
      <c r="AP428">
        <v>0</v>
      </c>
      <c r="AQ428">
        <v>0</v>
      </c>
      <c r="AR428">
        <v>0</v>
      </c>
    </row>
    <row r="429" spans="1:44" x14ac:dyDescent="0.2">
      <c r="A429">
        <f>ROW(Source!A216)</f>
        <v>216</v>
      </c>
      <c r="B429">
        <v>85061518</v>
      </c>
      <c r="C429">
        <v>85061496</v>
      </c>
      <c r="D429">
        <v>77430988</v>
      </c>
      <c r="E429">
        <v>1</v>
      </c>
      <c r="F429">
        <v>1</v>
      </c>
      <c r="G429">
        <v>1</v>
      </c>
      <c r="H429">
        <v>2</v>
      </c>
      <c r="I429" t="s">
        <v>621</v>
      </c>
      <c r="J429" t="s">
        <v>622</v>
      </c>
      <c r="K429" t="s">
        <v>623</v>
      </c>
      <c r="L429">
        <v>1368</v>
      </c>
      <c r="N429">
        <v>1011</v>
      </c>
      <c r="O429" t="s">
        <v>606</v>
      </c>
      <c r="P429" t="s">
        <v>606</v>
      </c>
      <c r="Q429">
        <v>1</v>
      </c>
      <c r="X429">
        <v>0.01</v>
      </c>
      <c r="Y429">
        <v>0</v>
      </c>
      <c r="Z429">
        <v>1626.29</v>
      </c>
      <c r="AA429">
        <v>1090.46</v>
      </c>
      <c r="AB429">
        <v>0</v>
      </c>
      <c r="AC429">
        <v>0</v>
      </c>
      <c r="AD429">
        <v>1</v>
      </c>
      <c r="AE429">
        <v>0</v>
      </c>
      <c r="AF429" t="s">
        <v>3</v>
      </c>
      <c r="AG429">
        <v>0.01</v>
      </c>
      <c r="AH429">
        <v>2</v>
      </c>
      <c r="AI429">
        <v>85061499</v>
      </c>
      <c r="AJ429">
        <v>429</v>
      </c>
      <c r="AK429">
        <v>0</v>
      </c>
      <c r="AL429">
        <v>0</v>
      </c>
      <c r="AM429">
        <v>0</v>
      </c>
      <c r="AN429">
        <v>0</v>
      </c>
      <c r="AO429">
        <v>0</v>
      </c>
      <c r="AP429">
        <v>0</v>
      </c>
      <c r="AQ429">
        <v>0</v>
      </c>
      <c r="AR429">
        <v>0</v>
      </c>
    </row>
    <row r="430" spans="1:44" x14ac:dyDescent="0.2">
      <c r="A430">
        <f>ROW(Source!A216)</f>
        <v>216</v>
      </c>
      <c r="B430">
        <v>85061519</v>
      </c>
      <c r="C430">
        <v>85061496</v>
      </c>
      <c r="D430">
        <v>77431879</v>
      </c>
      <c r="E430">
        <v>1</v>
      </c>
      <c r="F430">
        <v>1</v>
      </c>
      <c r="G430">
        <v>1</v>
      </c>
      <c r="H430">
        <v>2</v>
      </c>
      <c r="I430" t="s">
        <v>634</v>
      </c>
      <c r="J430" t="s">
        <v>635</v>
      </c>
      <c r="K430" t="s">
        <v>636</v>
      </c>
      <c r="L430">
        <v>1368</v>
      </c>
      <c r="N430">
        <v>1011</v>
      </c>
      <c r="O430" t="s">
        <v>606</v>
      </c>
      <c r="P430" t="s">
        <v>606</v>
      </c>
      <c r="Q430">
        <v>1</v>
      </c>
      <c r="X430">
        <v>0.01</v>
      </c>
      <c r="Y430">
        <v>0</v>
      </c>
      <c r="Z430">
        <v>641.70000000000005</v>
      </c>
      <c r="AA430">
        <v>811.79</v>
      </c>
      <c r="AB430">
        <v>0</v>
      </c>
      <c r="AC430">
        <v>0</v>
      </c>
      <c r="AD430">
        <v>1</v>
      </c>
      <c r="AE430">
        <v>0</v>
      </c>
      <c r="AF430" t="s">
        <v>3</v>
      </c>
      <c r="AG430">
        <v>0.01</v>
      </c>
      <c r="AH430">
        <v>2</v>
      </c>
      <c r="AI430">
        <v>85061500</v>
      </c>
      <c r="AJ430">
        <v>430</v>
      </c>
      <c r="AK430">
        <v>0</v>
      </c>
      <c r="AL430">
        <v>0</v>
      </c>
      <c r="AM430">
        <v>0</v>
      </c>
      <c r="AN430">
        <v>0</v>
      </c>
      <c r="AO430">
        <v>0</v>
      </c>
      <c r="AP430">
        <v>0</v>
      </c>
      <c r="AQ430">
        <v>0</v>
      </c>
      <c r="AR430">
        <v>0</v>
      </c>
    </row>
    <row r="431" spans="1:44" x14ac:dyDescent="0.2">
      <c r="A431">
        <f>ROW(Source!A216)</f>
        <v>216</v>
      </c>
      <c r="B431">
        <v>85061520</v>
      </c>
      <c r="C431">
        <v>85061496</v>
      </c>
      <c r="D431">
        <v>77432074</v>
      </c>
      <c r="E431">
        <v>1</v>
      </c>
      <c r="F431">
        <v>1</v>
      </c>
      <c r="G431">
        <v>1</v>
      </c>
      <c r="H431">
        <v>2</v>
      </c>
      <c r="I431" t="s">
        <v>663</v>
      </c>
      <c r="J431" t="s">
        <v>664</v>
      </c>
      <c r="K431" t="s">
        <v>665</v>
      </c>
      <c r="L431">
        <v>1368</v>
      </c>
      <c r="N431">
        <v>1011</v>
      </c>
      <c r="O431" t="s">
        <v>606</v>
      </c>
      <c r="P431" t="s">
        <v>606</v>
      </c>
      <c r="Q431">
        <v>1</v>
      </c>
      <c r="X431">
        <v>0.108</v>
      </c>
      <c r="Y431">
        <v>0</v>
      </c>
      <c r="Z431">
        <v>34.61</v>
      </c>
      <c r="AA431">
        <v>0</v>
      </c>
      <c r="AB431">
        <v>0</v>
      </c>
      <c r="AC431">
        <v>0</v>
      </c>
      <c r="AD431">
        <v>1</v>
      </c>
      <c r="AE431">
        <v>0</v>
      </c>
      <c r="AF431" t="s">
        <v>3</v>
      </c>
      <c r="AG431">
        <v>0.108</v>
      </c>
      <c r="AH431">
        <v>2</v>
      </c>
      <c r="AI431">
        <v>85061501</v>
      </c>
      <c r="AJ431">
        <v>431</v>
      </c>
      <c r="AK431">
        <v>0</v>
      </c>
      <c r="AL431">
        <v>0</v>
      </c>
      <c r="AM431">
        <v>0</v>
      </c>
      <c r="AN431">
        <v>0</v>
      </c>
      <c r="AO431">
        <v>0</v>
      </c>
      <c r="AP431">
        <v>0</v>
      </c>
      <c r="AQ431">
        <v>0</v>
      </c>
      <c r="AR431">
        <v>0</v>
      </c>
    </row>
    <row r="432" spans="1:44" x14ac:dyDescent="0.2">
      <c r="A432">
        <f>ROW(Source!A216)</f>
        <v>216</v>
      </c>
      <c r="B432">
        <v>85061521</v>
      </c>
      <c r="C432">
        <v>85061496</v>
      </c>
      <c r="D432">
        <v>77432509</v>
      </c>
      <c r="E432">
        <v>1</v>
      </c>
      <c r="F432">
        <v>1</v>
      </c>
      <c r="G432">
        <v>1</v>
      </c>
      <c r="H432">
        <v>2</v>
      </c>
      <c r="I432" t="s">
        <v>726</v>
      </c>
      <c r="J432" t="s">
        <v>727</v>
      </c>
      <c r="K432" t="s">
        <v>728</v>
      </c>
      <c r="L432">
        <v>1368</v>
      </c>
      <c r="N432">
        <v>1011</v>
      </c>
      <c r="O432" t="s">
        <v>606</v>
      </c>
      <c r="P432" t="s">
        <v>606</v>
      </c>
      <c r="Q432">
        <v>1</v>
      </c>
      <c r="X432">
        <v>0.19800000000000001</v>
      </c>
      <c r="Y432">
        <v>0</v>
      </c>
      <c r="Z432">
        <v>15.84</v>
      </c>
      <c r="AA432">
        <v>0</v>
      </c>
      <c r="AB432">
        <v>0</v>
      </c>
      <c r="AC432">
        <v>0</v>
      </c>
      <c r="AD432">
        <v>1</v>
      </c>
      <c r="AE432">
        <v>0</v>
      </c>
      <c r="AF432" t="s">
        <v>3</v>
      </c>
      <c r="AG432">
        <v>0.19800000000000001</v>
      </c>
      <c r="AH432">
        <v>2</v>
      </c>
      <c r="AI432">
        <v>85061502</v>
      </c>
      <c r="AJ432">
        <v>432</v>
      </c>
      <c r="AK432">
        <v>0</v>
      </c>
      <c r="AL432">
        <v>0</v>
      </c>
      <c r="AM432">
        <v>0</v>
      </c>
      <c r="AN432">
        <v>0</v>
      </c>
      <c r="AO432">
        <v>0</v>
      </c>
      <c r="AP432">
        <v>0</v>
      </c>
      <c r="AQ432">
        <v>0</v>
      </c>
      <c r="AR432">
        <v>0</v>
      </c>
    </row>
    <row r="433" spans="1:44" x14ac:dyDescent="0.2">
      <c r="A433">
        <f>ROW(Source!A216)</f>
        <v>216</v>
      </c>
      <c r="B433">
        <v>85061522</v>
      </c>
      <c r="C433">
        <v>85061496</v>
      </c>
      <c r="D433">
        <v>77375881</v>
      </c>
      <c r="E433">
        <v>1</v>
      </c>
      <c r="F433">
        <v>1</v>
      </c>
      <c r="G433">
        <v>1</v>
      </c>
      <c r="H433">
        <v>3</v>
      </c>
      <c r="I433" t="s">
        <v>729</v>
      </c>
      <c r="J433" t="s">
        <v>730</v>
      </c>
      <c r="K433" t="s">
        <v>731</v>
      </c>
      <c r="L433">
        <v>1346</v>
      </c>
      <c r="N433">
        <v>1009</v>
      </c>
      <c r="O433" t="s">
        <v>86</v>
      </c>
      <c r="P433" t="s">
        <v>86</v>
      </c>
      <c r="Q433">
        <v>1</v>
      </c>
      <c r="X433">
        <v>8.9999999999999993E-3</v>
      </c>
      <c r="Y433">
        <v>150.04</v>
      </c>
      <c r="Z433">
        <v>0</v>
      </c>
      <c r="AA433">
        <v>0</v>
      </c>
      <c r="AB433">
        <v>0</v>
      </c>
      <c r="AC433">
        <v>0</v>
      </c>
      <c r="AD433">
        <v>1</v>
      </c>
      <c r="AE433">
        <v>0</v>
      </c>
      <c r="AF433" t="s">
        <v>3</v>
      </c>
      <c r="AG433">
        <v>8.9999999999999993E-3</v>
      </c>
      <c r="AH433">
        <v>2</v>
      </c>
      <c r="AI433">
        <v>85061503</v>
      </c>
      <c r="AJ433">
        <v>433</v>
      </c>
      <c r="AK433">
        <v>0</v>
      </c>
      <c r="AL433">
        <v>0</v>
      </c>
      <c r="AM433">
        <v>0</v>
      </c>
      <c r="AN433">
        <v>0</v>
      </c>
      <c r="AO433">
        <v>0</v>
      </c>
      <c r="AP433">
        <v>0</v>
      </c>
      <c r="AQ433">
        <v>0</v>
      </c>
      <c r="AR433">
        <v>0</v>
      </c>
    </row>
    <row r="434" spans="1:44" x14ac:dyDescent="0.2">
      <c r="A434">
        <f>ROW(Source!A216)</f>
        <v>216</v>
      </c>
      <c r="B434">
        <v>85061523</v>
      </c>
      <c r="C434">
        <v>85061496</v>
      </c>
      <c r="D434">
        <v>77378054</v>
      </c>
      <c r="E434">
        <v>1</v>
      </c>
      <c r="F434">
        <v>1</v>
      </c>
      <c r="G434">
        <v>1</v>
      </c>
      <c r="H434">
        <v>3</v>
      </c>
      <c r="I434" t="s">
        <v>732</v>
      </c>
      <c r="J434" t="s">
        <v>733</v>
      </c>
      <c r="K434" t="s">
        <v>734</v>
      </c>
      <c r="L434">
        <v>1346</v>
      </c>
      <c r="N434">
        <v>1009</v>
      </c>
      <c r="O434" t="s">
        <v>86</v>
      </c>
      <c r="P434" t="s">
        <v>86</v>
      </c>
      <c r="Q434">
        <v>1</v>
      </c>
      <c r="X434">
        <v>4.0000000000000001E-3</v>
      </c>
      <c r="Y434">
        <v>187.38</v>
      </c>
      <c r="Z434">
        <v>0</v>
      </c>
      <c r="AA434">
        <v>0</v>
      </c>
      <c r="AB434">
        <v>0</v>
      </c>
      <c r="AC434">
        <v>0</v>
      </c>
      <c r="AD434">
        <v>1</v>
      </c>
      <c r="AE434">
        <v>0</v>
      </c>
      <c r="AF434" t="s">
        <v>3</v>
      </c>
      <c r="AG434">
        <v>4.0000000000000001E-3</v>
      </c>
      <c r="AH434">
        <v>2</v>
      </c>
      <c r="AI434">
        <v>85061504</v>
      </c>
      <c r="AJ434">
        <v>434</v>
      </c>
      <c r="AK434">
        <v>0</v>
      </c>
      <c r="AL434">
        <v>0</v>
      </c>
      <c r="AM434">
        <v>0</v>
      </c>
      <c r="AN434">
        <v>0</v>
      </c>
      <c r="AO434">
        <v>0</v>
      </c>
      <c r="AP434">
        <v>0</v>
      </c>
      <c r="AQ434">
        <v>0</v>
      </c>
      <c r="AR434">
        <v>0</v>
      </c>
    </row>
    <row r="435" spans="1:44" x14ac:dyDescent="0.2">
      <c r="A435">
        <f>ROW(Source!A216)</f>
        <v>216</v>
      </c>
      <c r="B435">
        <v>85061524</v>
      </c>
      <c r="C435">
        <v>85061496</v>
      </c>
      <c r="D435">
        <v>77378078</v>
      </c>
      <c r="E435">
        <v>1</v>
      </c>
      <c r="F435">
        <v>1</v>
      </c>
      <c r="G435">
        <v>1</v>
      </c>
      <c r="H435">
        <v>3</v>
      </c>
      <c r="I435" t="s">
        <v>666</v>
      </c>
      <c r="J435" t="s">
        <v>667</v>
      </c>
      <c r="K435" t="s">
        <v>668</v>
      </c>
      <c r="L435">
        <v>1383</v>
      </c>
      <c r="N435">
        <v>1013</v>
      </c>
      <c r="O435" t="s">
        <v>669</v>
      </c>
      <c r="P435" t="s">
        <v>669</v>
      </c>
      <c r="Q435">
        <v>1</v>
      </c>
      <c r="X435">
        <v>2.0799999999999999E-2</v>
      </c>
      <c r="Y435">
        <v>7.32</v>
      </c>
      <c r="Z435">
        <v>0</v>
      </c>
      <c r="AA435">
        <v>0</v>
      </c>
      <c r="AB435">
        <v>0</v>
      </c>
      <c r="AC435">
        <v>0</v>
      </c>
      <c r="AD435">
        <v>1</v>
      </c>
      <c r="AE435">
        <v>0</v>
      </c>
      <c r="AF435" t="s">
        <v>3</v>
      </c>
      <c r="AG435">
        <v>2.0799999999999999E-2</v>
      </c>
      <c r="AH435">
        <v>2</v>
      </c>
      <c r="AI435">
        <v>85061505</v>
      </c>
      <c r="AJ435">
        <v>435</v>
      </c>
      <c r="AK435">
        <v>0</v>
      </c>
      <c r="AL435">
        <v>0</v>
      </c>
      <c r="AM435">
        <v>0</v>
      </c>
      <c r="AN435">
        <v>0</v>
      </c>
      <c r="AO435">
        <v>0</v>
      </c>
      <c r="AP435">
        <v>0</v>
      </c>
      <c r="AQ435">
        <v>0</v>
      </c>
      <c r="AR435">
        <v>0</v>
      </c>
    </row>
    <row r="436" spans="1:44" x14ac:dyDescent="0.2">
      <c r="A436">
        <f>ROW(Source!A216)</f>
        <v>216</v>
      </c>
      <c r="B436">
        <v>85061525</v>
      </c>
      <c r="C436">
        <v>85061496</v>
      </c>
      <c r="D436">
        <v>77378231</v>
      </c>
      <c r="E436">
        <v>1</v>
      </c>
      <c r="F436">
        <v>1</v>
      </c>
      <c r="G436">
        <v>1</v>
      </c>
      <c r="H436">
        <v>3</v>
      </c>
      <c r="I436" t="s">
        <v>676</v>
      </c>
      <c r="J436" t="s">
        <v>677</v>
      </c>
      <c r="K436" t="s">
        <v>678</v>
      </c>
      <c r="L436">
        <v>1301</v>
      </c>
      <c r="N436">
        <v>1003</v>
      </c>
      <c r="O436" t="s">
        <v>320</v>
      </c>
      <c r="P436" t="s">
        <v>320</v>
      </c>
      <c r="Q436">
        <v>1</v>
      </c>
      <c r="X436">
        <v>3.5</v>
      </c>
      <c r="Y436">
        <v>5.87</v>
      </c>
      <c r="Z436">
        <v>0</v>
      </c>
      <c r="AA436">
        <v>0</v>
      </c>
      <c r="AB436">
        <v>0</v>
      </c>
      <c r="AC436">
        <v>0</v>
      </c>
      <c r="AD436">
        <v>1</v>
      </c>
      <c r="AE436">
        <v>0</v>
      </c>
      <c r="AF436" t="s">
        <v>3</v>
      </c>
      <c r="AG436">
        <v>3.5</v>
      </c>
      <c r="AH436">
        <v>2</v>
      </c>
      <c r="AI436">
        <v>85061506</v>
      </c>
      <c r="AJ436">
        <v>436</v>
      </c>
      <c r="AK436">
        <v>0</v>
      </c>
      <c r="AL436">
        <v>0</v>
      </c>
      <c r="AM436">
        <v>0</v>
      </c>
      <c r="AN436">
        <v>0</v>
      </c>
      <c r="AO436">
        <v>0</v>
      </c>
      <c r="AP436">
        <v>0</v>
      </c>
      <c r="AQ436">
        <v>0</v>
      </c>
      <c r="AR436">
        <v>0</v>
      </c>
    </row>
    <row r="437" spans="1:44" x14ac:dyDescent="0.2">
      <c r="A437">
        <f>ROW(Source!A216)</f>
        <v>216</v>
      </c>
      <c r="B437">
        <v>85061526</v>
      </c>
      <c r="C437">
        <v>85061496</v>
      </c>
      <c r="D437">
        <v>77378830</v>
      </c>
      <c r="E437">
        <v>1</v>
      </c>
      <c r="F437">
        <v>1</v>
      </c>
      <c r="G437">
        <v>1</v>
      </c>
      <c r="H437">
        <v>3</v>
      </c>
      <c r="I437" t="s">
        <v>670</v>
      </c>
      <c r="J437" t="s">
        <v>671</v>
      </c>
      <c r="K437" t="s">
        <v>672</v>
      </c>
      <c r="L437">
        <v>1346</v>
      </c>
      <c r="N437">
        <v>1009</v>
      </c>
      <c r="O437" t="s">
        <v>86</v>
      </c>
      <c r="P437" t="s">
        <v>86</v>
      </c>
      <c r="Q437">
        <v>1</v>
      </c>
      <c r="X437">
        <v>7.0000000000000007E-2</v>
      </c>
      <c r="Y437">
        <v>155.63</v>
      </c>
      <c r="Z437">
        <v>0</v>
      </c>
      <c r="AA437">
        <v>0</v>
      </c>
      <c r="AB437">
        <v>0</v>
      </c>
      <c r="AC437">
        <v>0</v>
      </c>
      <c r="AD437">
        <v>1</v>
      </c>
      <c r="AE437">
        <v>0</v>
      </c>
      <c r="AF437" t="s">
        <v>3</v>
      </c>
      <c r="AG437">
        <v>7.0000000000000007E-2</v>
      </c>
      <c r="AH437">
        <v>2</v>
      </c>
      <c r="AI437">
        <v>85061507</v>
      </c>
      <c r="AJ437">
        <v>437</v>
      </c>
      <c r="AK437">
        <v>0</v>
      </c>
      <c r="AL437">
        <v>0</v>
      </c>
      <c r="AM437">
        <v>0</v>
      </c>
      <c r="AN437">
        <v>0</v>
      </c>
      <c r="AO437">
        <v>0</v>
      </c>
      <c r="AP437">
        <v>0</v>
      </c>
      <c r="AQ437">
        <v>0</v>
      </c>
      <c r="AR437">
        <v>0</v>
      </c>
    </row>
    <row r="438" spans="1:44" x14ac:dyDescent="0.2">
      <c r="A438">
        <f>ROW(Source!A216)</f>
        <v>216</v>
      </c>
      <c r="B438">
        <v>85061527</v>
      </c>
      <c r="C438">
        <v>85061496</v>
      </c>
      <c r="D438">
        <v>77379558</v>
      </c>
      <c r="E438">
        <v>1</v>
      </c>
      <c r="F438">
        <v>1</v>
      </c>
      <c r="G438">
        <v>1</v>
      </c>
      <c r="H438">
        <v>3</v>
      </c>
      <c r="I438" t="s">
        <v>84</v>
      </c>
      <c r="J438" t="s">
        <v>87</v>
      </c>
      <c r="K438" t="s">
        <v>85</v>
      </c>
      <c r="L438">
        <v>1346</v>
      </c>
      <c r="N438">
        <v>1009</v>
      </c>
      <c r="O438" t="s">
        <v>86</v>
      </c>
      <c r="P438" t="s">
        <v>86</v>
      </c>
      <c r="Q438">
        <v>1</v>
      </c>
      <c r="X438">
        <v>0.43099999999999999</v>
      </c>
      <c r="Y438">
        <v>174.93</v>
      </c>
      <c r="Z438">
        <v>0</v>
      </c>
      <c r="AA438">
        <v>0</v>
      </c>
      <c r="AB438">
        <v>0</v>
      </c>
      <c r="AC438">
        <v>0</v>
      </c>
      <c r="AD438">
        <v>1</v>
      </c>
      <c r="AE438">
        <v>0</v>
      </c>
      <c r="AF438" t="s">
        <v>3</v>
      </c>
      <c r="AG438">
        <v>0.43099999999999999</v>
      </c>
      <c r="AH438">
        <v>2</v>
      </c>
      <c r="AI438">
        <v>85061508</v>
      </c>
      <c r="AJ438">
        <v>438</v>
      </c>
      <c r="AK438">
        <v>0</v>
      </c>
      <c r="AL438">
        <v>0</v>
      </c>
      <c r="AM438">
        <v>0</v>
      </c>
      <c r="AN438">
        <v>0</v>
      </c>
      <c r="AO438">
        <v>0</v>
      </c>
      <c r="AP438">
        <v>0</v>
      </c>
      <c r="AQ438">
        <v>0</v>
      </c>
      <c r="AR438">
        <v>0</v>
      </c>
    </row>
    <row r="439" spans="1:44" x14ac:dyDescent="0.2">
      <c r="A439">
        <f>ROW(Source!A216)</f>
        <v>216</v>
      </c>
      <c r="B439">
        <v>85061528</v>
      </c>
      <c r="C439">
        <v>85061496</v>
      </c>
      <c r="D439">
        <v>77379624</v>
      </c>
      <c r="E439">
        <v>1</v>
      </c>
      <c r="F439">
        <v>1</v>
      </c>
      <c r="G439">
        <v>1</v>
      </c>
      <c r="H439">
        <v>3</v>
      </c>
      <c r="I439" t="s">
        <v>748</v>
      </c>
      <c r="J439" t="s">
        <v>749</v>
      </c>
      <c r="K439" t="s">
        <v>750</v>
      </c>
      <c r="L439">
        <v>1425</v>
      </c>
      <c r="N439">
        <v>1013</v>
      </c>
      <c r="O439" t="s">
        <v>191</v>
      </c>
      <c r="P439" t="s">
        <v>191</v>
      </c>
      <c r="Q439">
        <v>1</v>
      </c>
      <c r="X439">
        <v>1.4E-2</v>
      </c>
      <c r="Y439">
        <v>41.71</v>
      </c>
      <c r="Z439">
        <v>0</v>
      </c>
      <c r="AA439">
        <v>0</v>
      </c>
      <c r="AB439">
        <v>0</v>
      </c>
      <c r="AC439">
        <v>0</v>
      </c>
      <c r="AD439">
        <v>1</v>
      </c>
      <c r="AE439">
        <v>0</v>
      </c>
      <c r="AF439" t="s">
        <v>3</v>
      </c>
      <c r="AG439">
        <v>1.4E-2</v>
      </c>
      <c r="AH439">
        <v>2</v>
      </c>
      <c r="AI439">
        <v>85061509</v>
      </c>
      <c r="AJ439">
        <v>439</v>
      </c>
      <c r="AK439">
        <v>0</v>
      </c>
      <c r="AL439">
        <v>0</v>
      </c>
      <c r="AM439">
        <v>0</v>
      </c>
      <c r="AN439">
        <v>0</v>
      </c>
      <c r="AO439">
        <v>0</v>
      </c>
      <c r="AP439">
        <v>0</v>
      </c>
      <c r="AQ439">
        <v>0</v>
      </c>
      <c r="AR439">
        <v>0</v>
      </c>
    </row>
    <row r="440" spans="1:44" x14ac:dyDescent="0.2">
      <c r="A440">
        <f>ROW(Source!A216)</f>
        <v>216</v>
      </c>
      <c r="B440">
        <v>85061529</v>
      </c>
      <c r="C440">
        <v>85061496</v>
      </c>
      <c r="D440">
        <v>77380667</v>
      </c>
      <c r="E440">
        <v>1</v>
      </c>
      <c r="F440">
        <v>1</v>
      </c>
      <c r="G440">
        <v>1</v>
      </c>
      <c r="H440">
        <v>3</v>
      </c>
      <c r="I440" t="s">
        <v>739</v>
      </c>
      <c r="J440" t="s">
        <v>740</v>
      </c>
      <c r="K440" t="s">
        <v>741</v>
      </c>
      <c r="L440">
        <v>1346</v>
      </c>
      <c r="N440">
        <v>1009</v>
      </c>
      <c r="O440" t="s">
        <v>86</v>
      </c>
      <c r="P440" t="s">
        <v>86</v>
      </c>
      <c r="Q440">
        <v>1</v>
      </c>
      <c r="X440">
        <v>2E-3</v>
      </c>
      <c r="Y440">
        <v>395.65</v>
      </c>
      <c r="Z440">
        <v>0</v>
      </c>
      <c r="AA440">
        <v>0</v>
      </c>
      <c r="AB440">
        <v>0</v>
      </c>
      <c r="AC440">
        <v>0</v>
      </c>
      <c r="AD440">
        <v>1</v>
      </c>
      <c r="AE440">
        <v>0</v>
      </c>
      <c r="AF440" t="s">
        <v>3</v>
      </c>
      <c r="AG440">
        <v>2E-3</v>
      </c>
      <c r="AH440">
        <v>2</v>
      </c>
      <c r="AI440">
        <v>85061510</v>
      </c>
      <c r="AJ440">
        <v>440</v>
      </c>
      <c r="AK440">
        <v>0</v>
      </c>
      <c r="AL440">
        <v>0</v>
      </c>
      <c r="AM440">
        <v>0</v>
      </c>
      <c r="AN440">
        <v>0</v>
      </c>
      <c r="AO440">
        <v>0</v>
      </c>
      <c r="AP440">
        <v>0</v>
      </c>
      <c r="AQ440">
        <v>0</v>
      </c>
      <c r="AR440">
        <v>0</v>
      </c>
    </row>
    <row r="441" spans="1:44" x14ac:dyDescent="0.2">
      <c r="A441">
        <f>ROW(Source!A216)</f>
        <v>216</v>
      </c>
      <c r="B441">
        <v>85061530</v>
      </c>
      <c r="C441">
        <v>85061496</v>
      </c>
      <c r="D441">
        <v>77385128</v>
      </c>
      <c r="E441">
        <v>1</v>
      </c>
      <c r="F441">
        <v>1</v>
      </c>
      <c r="G441">
        <v>1</v>
      </c>
      <c r="H441">
        <v>3</v>
      </c>
      <c r="I441" t="s">
        <v>751</v>
      </c>
      <c r="J441" t="s">
        <v>752</v>
      </c>
      <c r="K441" t="s">
        <v>753</v>
      </c>
      <c r="L441">
        <v>1348</v>
      </c>
      <c r="N441">
        <v>1009</v>
      </c>
      <c r="O441" t="s">
        <v>94</v>
      </c>
      <c r="P441" t="s">
        <v>94</v>
      </c>
      <c r="Q441">
        <v>1000</v>
      </c>
      <c r="X441">
        <v>3.0000000000000001E-3</v>
      </c>
      <c r="Y441">
        <v>105278.81</v>
      </c>
      <c r="Z441">
        <v>0</v>
      </c>
      <c r="AA441">
        <v>0</v>
      </c>
      <c r="AB441">
        <v>0</v>
      </c>
      <c r="AC441">
        <v>0</v>
      </c>
      <c r="AD441">
        <v>1</v>
      </c>
      <c r="AE441">
        <v>0</v>
      </c>
      <c r="AF441" t="s">
        <v>3</v>
      </c>
      <c r="AG441">
        <v>3.0000000000000001E-3</v>
      </c>
      <c r="AH441">
        <v>2</v>
      </c>
      <c r="AI441">
        <v>85061511</v>
      </c>
      <c r="AJ441">
        <v>441</v>
      </c>
      <c r="AK441">
        <v>0</v>
      </c>
      <c r="AL441">
        <v>0</v>
      </c>
      <c r="AM441">
        <v>0</v>
      </c>
      <c r="AN441">
        <v>0</v>
      </c>
      <c r="AO441">
        <v>0</v>
      </c>
      <c r="AP441">
        <v>0</v>
      </c>
      <c r="AQ441">
        <v>0</v>
      </c>
      <c r="AR441">
        <v>0</v>
      </c>
    </row>
    <row r="442" spans="1:44" x14ac:dyDescent="0.2">
      <c r="A442">
        <f>ROW(Source!A216)</f>
        <v>216</v>
      </c>
      <c r="B442">
        <v>85061531</v>
      </c>
      <c r="C442">
        <v>85061496</v>
      </c>
      <c r="D442">
        <v>77397226</v>
      </c>
      <c r="E442">
        <v>1</v>
      </c>
      <c r="F442">
        <v>1</v>
      </c>
      <c r="G442">
        <v>1</v>
      </c>
      <c r="H442">
        <v>3</v>
      </c>
      <c r="I442" t="s">
        <v>682</v>
      </c>
      <c r="J442" t="s">
        <v>683</v>
      </c>
      <c r="K442" t="s">
        <v>684</v>
      </c>
      <c r="L442">
        <v>1346</v>
      </c>
      <c r="N442">
        <v>1009</v>
      </c>
      <c r="O442" t="s">
        <v>86</v>
      </c>
      <c r="P442" t="s">
        <v>86</v>
      </c>
      <c r="Q442">
        <v>1</v>
      </c>
      <c r="X442">
        <v>4.7E-2</v>
      </c>
      <c r="Y442">
        <v>79.88</v>
      </c>
      <c r="Z442">
        <v>0</v>
      </c>
      <c r="AA442">
        <v>0</v>
      </c>
      <c r="AB442">
        <v>0</v>
      </c>
      <c r="AC442">
        <v>0</v>
      </c>
      <c r="AD442">
        <v>1</v>
      </c>
      <c r="AE442">
        <v>0</v>
      </c>
      <c r="AF442" t="s">
        <v>3</v>
      </c>
      <c r="AG442">
        <v>4.7E-2</v>
      </c>
      <c r="AH442">
        <v>2</v>
      </c>
      <c r="AI442">
        <v>85061512</v>
      </c>
      <c r="AJ442">
        <v>442</v>
      </c>
      <c r="AK442">
        <v>0</v>
      </c>
      <c r="AL442">
        <v>0</v>
      </c>
      <c r="AM442">
        <v>0</v>
      </c>
      <c r="AN442">
        <v>0</v>
      </c>
      <c r="AO442">
        <v>0</v>
      </c>
      <c r="AP442">
        <v>0</v>
      </c>
      <c r="AQ442">
        <v>0</v>
      </c>
      <c r="AR442">
        <v>0</v>
      </c>
    </row>
    <row r="443" spans="1:44" x14ac:dyDescent="0.2">
      <c r="A443">
        <f>ROW(Source!A216)</f>
        <v>216</v>
      </c>
      <c r="B443">
        <v>85061532</v>
      </c>
      <c r="C443">
        <v>85061496</v>
      </c>
      <c r="D443">
        <v>77397272</v>
      </c>
      <c r="E443">
        <v>1</v>
      </c>
      <c r="F443">
        <v>1</v>
      </c>
      <c r="G443">
        <v>1</v>
      </c>
      <c r="H443">
        <v>3</v>
      </c>
      <c r="I443" t="s">
        <v>754</v>
      </c>
      <c r="J443" t="s">
        <v>755</v>
      </c>
      <c r="K443" t="s">
        <v>756</v>
      </c>
      <c r="L443">
        <v>1346</v>
      </c>
      <c r="N443">
        <v>1009</v>
      </c>
      <c r="O443" t="s">
        <v>86</v>
      </c>
      <c r="P443" t="s">
        <v>86</v>
      </c>
      <c r="Q443">
        <v>1</v>
      </c>
      <c r="X443">
        <v>1.6E-2</v>
      </c>
      <c r="Y443">
        <v>157.44</v>
      </c>
      <c r="Z443">
        <v>0</v>
      </c>
      <c r="AA443">
        <v>0</v>
      </c>
      <c r="AB443">
        <v>0</v>
      </c>
      <c r="AC443">
        <v>0</v>
      </c>
      <c r="AD443">
        <v>1</v>
      </c>
      <c r="AE443">
        <v>0</v>
      </c>
      <c r="AF443" t="s">
        <v>3</v>
      </c>
      <c r="AG443">
        <v>1.6E-2</v>
      </c>
      <c r="AH443">
        <v>2</v>
      </c>
      <c r="AI443">
        <v>85061513</v>
      </c>
      <c r="AJ443">
        <v>443</v>
      </c>
      <c r="AK443">
        <v>0</v>
      </c>
      <c r="AL443">
        <v>0</v>
      </c>
      <c r="AM443">
        <v>0</v>
      </c>
      <c r="AN443">
        <v>0</v>
      </c>
      <c r="AO443">
        <v>0</v>
      </c>
      <c r="AP443">
        <v>0</v>
      </c>
      <c r="AQ443">
        <v>0</v>
      </c>
      <c r="AR443">
        <v>0</v>
      </c>
    </row>
    <row r="444" spans="1:44" x14ac:dyDescent="0.2">
      <c r="A444">
        <f>ROW(Source!A216)</f>
        <v>216</v>
      </c>
      <c r="B444">
        <v>85061533</v>
      </c>
      <c r="C444">
        <v>85061496</v>
      </c>
      <c r="D444">
        <v>77404544</v>
      </c>
      <c r="E444">
        <v>1</v>
      </c>
      <c r="F444">
        <v>1</v>
      </c>
      <c r="G444">
        <v>1</v>
      </c>
      <c r="H444">
        <v>3</v>
      </c>
      <c r="I444" t="s">
        <v>757</v>
      </c>
      <c r="J444" t="s">
        <v>758</v>
      </c>
      <c r="K444" t="s">
        <v>759</v>
      </c>
      <c r="L444">
        <v>1455</v>
      </c>
      <c r="N444">
        <v>1013</v>
      </c>
      <c r="O444" t="s">
        <v>313</v>
      </c>
      <c r="P444" t="s">
        <v>313</v>
      </c>
      <c r="Q444">
        <v>1</v>
      </c>
      <c r="X444">
        <v>0.1</v>
      </c>
      <c r="Y444">
        <v>944.69</v>
      </c>
      <c r="Z444">
        <v>0</v>
      </c>
      <c r="AA444">
        <v>0</v>
      </c>
      <c r="AB444">
        <v>0</v>
      </c>
      <c r="AC444">
        <v>0</v>
      </c>
      <c r="AD444">
        <v>1</v>
      </c>
      <c r="AE444">
        <v>0</v>
      </c>
      <c r="AF444" t="s">
        <v>3</v>
      </c>
      <c r="AG444">
        <v>0.1</v>
      </c>
      <c r="AH444">
        <v>2</v>
      </c>
      <c r="AI444">
        <v>85061514</v>
      </c>
      <c r="AJ444">
        <v>444</v>
      </c>
      <c r="AK444">
        <v>0</v>
      </c>
      <c r="AL444">
        <v>0</v>
      </c>
      <c r="AM444">
        <v>0</v>
      </c>
      <c r="AN444">
        <v>0</v>
      </c>
      <c r="AO444">
        <v>0</v>
      </c>
      <c r="AP444">
        <v>0</v>
      </c>
      <c r="AQ444">
        <v>0</v>
      </c>
      <c r="AR444">
        <v>0</v>
      </c>
    </row>
    <row r="445" spans="1:44" x14ac:dyDescent="0.2">
      <c r="A445">
        <f>ROW(Source!A216)</f>
        <v>216</v>
      </c>
      <c r="B445">
        <v>85061534</v>
      </c>
      <c r="C445">
        <v>85061496</v>
      </c>
      <c r="D445">
        <v>77312233</v>
      </c>
      <c r="E445">
        <v>114</v>
      </c>
      <c r="F445">
        <v>1</v>
      </c>
      <c r="G445">
        <v>1</v>
      </c>
      <c r="H445">
        <v>3</v>
      </c>
      <c r="I445" t="s">
        <v>150</v>
      </c>
      <c r="J445" t="s">
        <v>3</v>
      </c>
      <c r="K445" t="s">
        <v>151</v>
      </c>
      <c r="L445">
        <v>3277935</v>
      </c>
      <c r="N445">
        <v>1013</v>
      </c>
      <c r="O445" t="s">
        <v>152</v>
      </c>
      <c r="P445" t="s">
        <v>152</v>
      </c>
      <c r="Q445">
        <v>1</v>
      </c>
      <c r="X445">
        <v>2</v>
      </c>
      <c r="Y445">
        <v>0</v>
      </c>
      <c r="Z445">
        <v>0</v>
      </c>
      <c r="AA445">
        <v>0</v>
      </c>
      <c r="AB445">
        <v>0</v>
      </c>
      <c r="AC445">
        <v>0</v>
      </c>
      <c r="AD445">
        <v>0</v>
      </c>
      <c r="AE445">
        <v>0</v>
      </c>
      <c r="AF445" t="s">
        <v>3</v>
      </c>
      <c r="AG445">
        <v>2</v>
      </c>
      <c r="AH445">
        <v>2</v>
      </c>
      <c r="AI445">
        <v>85061515</v>
      </c>
      <c r="AJ445">
        <v>445</v>
      </c>
      <c r="AK445">
        <v>0</v>
      </c>
      <c r="AL445">
        <v>0</v>
      </c>
      <c r="AM445">
        <v>0</v>
      </c>
      <c r="AN445">
        <v>0</v>
      </c>
      <c r="AO445">
        <v>0</v>
      </c>
      <c r="AP445">
        <v>0</v>
      </c>
      <c r="AQ445">
        <v>0</v>
      </c>
      <c r="AR445">
        <v>0</v>
      </c>
    </row>
    <row r="446" spans="1:44" x14ac:dyDescent="0.2">
      <c r="A446">
        <f>ROW(Source!A217)</f>
        <v>217</v>
      </c>
      <c r="B446">
        <v>85061516</v>
      </c>
      <c r="C446">
        <v>85061496</v>
      </c>
      <c r="D446">
        <v>77306386</v>
      </c>
      <c r="E446">
        <v>114</v>
      </c>
      <c r="F446">
        <v>1</v>
      </c>
      <c r="G446">
        <v>1</v>
      </c>
      <c r="H446">
        <v>1</v>
      </c>
      <c r="I446" t="s">
        <v>611</v>
      </c>
      <c r="J446" t="s">
        <v>3</v>
      </c>
      <c r="K446" t="s">
        <v>612</v>
      </c>
      <c r="L446">
        <v>1191</v>
      </c>
      <c r="N446">
        <v>1013</v>
      </c>
      <c r="O446" t="s">
        <v>593</v>
      </c>
      <c r="P446" t="s">
        <v>593</v>
      </c>
      <c r="Q446">
        <v>1</v>
      </c>
      <c r="X446">
        <v>2.38</v>
      </c>
      <c r="Y446">
        <v>0</v>
      </c>
      <c r="Z446">
        <v>0</v>
      </c>
      <c r="AA446">
        <v>0</v>
      </c>
      <c r="AB446">
        <v>0</v>
      </c>
      <c r="AC446">
        <v>0</v>
      </c>
      <c r="AD446">
        <v>1</v>
      </c>
      <c r="AE446">
        <v>1</v>
      </c>
      <c r="AF446" t="s">
        <v>3</v>
      </c>
      <c r="AG446">
        <v>2.38</v>
      </c>
      <c r="AH446">
        <v>2</v>
      </c>
      <c r="AI446">
        <v>85061497</v>
      </c>
      <c r="AJ446">
        <v>446</v>
      </c>
      <c r="AK446">
        <v>0</v>
      </c>
      <c r="AL446">
        <v>0</v>
      </c>
      <c r="AM446">
        <v>0</v>
      </c>
      <c r="AN446">
        <v>0</v>
      </c>
      <c r="AO446">
        <v>0</v>
      </c>
      <c r="AP446">
        <v>0</v>
      </c>
      <c r="AQ446">
        <v>0</v>
      </c>
      <c r="AR446">
        <v>0</v>
      </c>
    </row>
    <row r="447" spans="1:44" x14ac:dyDescent="0.2">
      <c r="A447">
        <f>ROW(Source!A217)</f>
        <v>217</v>
      </c>
      <c r="B447">
        <v>85061517</v>
      </c>
      <c r="C447">
        <v>85061496</v>
      </c>
      <c r="D447">
        <v>77306545</v>
      </c>
      <c r="E447">
        <v>114</v>
      </c>
      <c r="F447">
        <v>1</v>
      </c>
      <c r="G447">
        <v>1</v>
      </c>
      <c r="H447">
        <v>1</v>
      </c>
      <c r="I447" t="s">
        <v>601</v>
      </c>
      <c r="J447" t="s">
        <v>3</v>
      </c>
      <c r="K447" t="s">
        <v>602</v>
      </c>
      <c r="L447">
        <v>1191</v>
      </c>
      <c r="N447">
        <v>1013</v>
      </c>
      <c r="O447" t="s">
        <v>593</v>
      </c>
      <c r="P447" t="s">
        <v>593</v>
      </c>
      <c r="Q447">
        <v>1</v>
      </c>
      <c r="X447">
        <v>0.02</v>
      </c>
      <c r="Y447">
        <v>0</v>
      </c>
      <c r="Z447">
        <v>0</v>
      </c>
      <c r="AA447">
        <v>0</v>
      </c>
      <c r="AB447">
        <v>0</v>
      </c>
      <c r="AC447">
        <v>0</v>
      </c>
      <c r="AD447">
        <v>1</v>
      </c>
      <c r="AE447">
        <v>2</v>
      </c>
      <c r="AF447" t="s">
        <v>3</v>
      </c>
      <c r="AG447">
        <v>0.02</v>
      </c>
      <c r="AH447">
        <v>2</v>
      </c>
      <c r="AI447">
        <v>85061498</v>
      </c>
      <c r="AJ447">
        <v>447</v>
      </c>
      <c r="AK447">
        <v>0</v>
      </c>
      <c r="AL447">
        <v>0</v>
      </c>
      <c r="AM447">
        <v>0</v>
      </c>
      <c r="AN447">
        <v>0</v>
      </c>
      <c r="AO447">
        <v>0</v>
      </c>
      <c r="AP447">
        <v>0</v>
      </c>
      <c r="AQ447">
        <v>0</v>
      </c>
      <c r="AR447">
        <v>0</v>
      </c>
    </row>
    <row r="448" spans="1:44" x14ac:dyDescent="0.2">
      <c r="A448">
        <f>ROW(Source!A217)</f>
        <v>217</v>
      </c>
      <c r="B448">
        <v>85061518</v>
      </c>
      <c r="C448">
        <v>85061496</v>
      </c>
      <c r="D448">
        <v>77430988</v>
      </c>
      <c r="E448">
        <v>1</v>
      </c>
      <c r="F448">
        <v>1</v>
      </c>
      <c r="G448">
        <v>1</v>
      </c>
      <c r="H448">
        <v>2</v>
      </c>
      <c r="I448" t="s">
        <v>621</v>
      </c>
      <c r="J448" t="s">
        <v>622</v>
      </c>
      <c r="K448" t="s">
        <v>623</v>
      </c>
      <c r="L448">
        <v>1368</v>
      </c>
      <c r="N448">
        <v>1011</v>
      </c>
      <c r="O448" t="s">
        <v>606</v>
      </c>
      <c r="P448" t="s">
        <v>606</v>
      </c>
      <c r="Q448">
        <v>1</v>
      </c>
      <c r="X448">
        <v>0.01</v>
      </c>
      <c r="Y448">
        <v>0</v>
      </c>
      <c r="Z448">
        <v>1626.29</v>
      </c>
      <c r="AA448">
        <v>1090.46</v>
      </c>
      <c r="AB448">
        <v>0</v>
      </c>
      <c r="AC448">
        <v>0</v>
      </c>
      <c r="AD448">
        <v>1</v>
      </c>
      <c r="AE448">
        <v>0</v>
      </c>
      <c r="AF448" t="s">
        <v>3</v>
      </c>
      <c r="AG448">
        <v>0.01</v>
      </c>
      <c r="AH448">
        <v>2</v>
      </c>
      <c r="AI448">
        <v>85061499</v>
      </c>
      <c r="AJ448">
        <v>448</v>
      </c>
      <c r="AK448">
        <v>0</v>
      </c>
      <c r="AL448">
        <v>0</v>
      </c>
      <c r="AM448">
        <v>0</v>
      </c>
      <c r="AN448">
        <v>0</v>
      </c>
      <c r="AO448">
        <v>0</v>
      </c>
      <c r="AP448">
        <v>0</v>
      </c>
      <c r="AQ448">
        <v>0</v>
      </c>
      <c r="AR448">
        <v>0</v>
      </c>
    </row>
    <row r="449" spans="1:44" x14ac:dyDescent="0.2">
      <c r="A449">
        <f>ROW(Source!A217)</f>
        <v>217</v>
      </c>
      <c r="B449">
        <v>85061519</v>
      </c>
      <c r="C449">
        <v>85061496</v>
      </c>
      <c r="D449">
        <v>77431879</v>
      </c>
      <c r="E449">
        <v>1</v>
      </c>
      <c r="F449">
        <v>1</v>
      </c>
      <c r="G449">
        <v>1</v>
      </c>
      <c r="H449">
        <v>2</v>
      </c>
      <c r="I449" t="s">
        <v>634</v>
      </c>
      <c r="J449" t="s">
        <v>635</v>
      </c>
      <c r="K449" t="s">
        <v>636</v>
      </c>
      <c r="L449">
        <v>1368</v>
      </c>
      <c r="N449">
        <v>1011</v>
      </c>
      <c r="O449" t="s">
        <v>606</v>
      </c>
      <c r="P449" t="s">
        <v>606</v>
      </c>
      <c r="Q449">
        <v>1</v>
      </c>
      <c r="X449">
        <v>0.01</v>
      </c>
      <c r="Y449">
        <v>0</v>
      </c>
      <c r="Z449">
        <v>641.70000000000005</v>
      </c>
      <c r="AA449">
        <v>811.79</v>
      </c>
      <c r="AB449">
        <v>0</v>
      </c>
      <c r="AC449">
        <v>0</v>
      </c>
      <c r="AD449">
        <v>1</v>
      </c>
      <c r="AE449">
        <v>0</v>
      </c>
      <c r="AF449" t="s">
        <v>3</v>
      </c>
      <c r="AG449">
        <v>0.01</v>
      </c>
      <c r="AH449">
        <v>2</v>
      </c>
      <c r="AI449">
        <v>85061500</v>
      </c>
      <c r="AJ449">
        <v>449</v>
      </c>
      <c r="AK449">
        <v>0</v>
      </c>
      <c r="AL449">
        <v>0</v>
      </c>
      <c r="AM449">
        <v>0</v>
      </c>
      <c r="AN449">
        <v>0</v>
      </c>
      <c r="AO449">
        <v>0</v>
      </c>
      <c r="AP449">
        <v>0</v>
      </c>
      <c r="AQ449">
        <v>0</v>
      </c>
      <c r="AR449">
        <v>0</v>
      </c>
    </row>
    <row r="450" spans="1:44" x14ac:dyDescent="0.2">
      <c r="A450">
        <f>ROW(Source!A217)</f>
        <v>217</v>
      </c>
      <c r="B450">
        <v>85061520</v>
      </c>
      <c r="C450">
        <v>85061496</v>
      </c>
      <c r="D450">
        <v>77432074</v>
      </c>
      <c r="E450">
        <v>1</v>
      </c>
      <c r="F450">
        <v>1</v>
      </c>
      <c r="G450">
        <v>1</v>
      </c>
      <c r="H450">
        <v>2</v>
      </c>
      <c r="I450" t="s">
        <v>663</v>
      </c>
      <c r="J450" t="s">
        <v>664</v>
      </c>
      <c r="K450" t="s">
        <v>665</v>
      </c>
      <c r="L450">
        <v>1368</v>
      </c>
      <c r="N450">
        <v>1011</v>
      </c>
      <c r="O450" t="s">
        <v>606</v>
      </c>
      <c r="P450" t="s">
        <v>606</v>
      </c>
      <c r="Q450">
        <v>1</v>
      </c>
      <c r="X450">
        <v>0.108</v>
      </c>
      <c r="Y450">
        <v>0</v>
      </c>
      <c r="Z450">
        <v>34.61</v>
      </c>
      <c r="AA450">
        <v>0</v>
      </c>
      <c r="AB450">
        <v>0</v>
      </c>
      <c r="AC450">
        <v>0</v>
      </c>
      <c r="AD450">
        <v>1</v>
      </c>
      <c r="AE450">
        <v>0</v>
      </c>
      <c r="AF450" t="s">
        <v>3</v>
      </c>
      <c r="AG450">
        <v>0.108</v>
      </c>
      <c r="AH450">
        <v>2</v>
      </c>
      <c r="AI450">
        <v>85061501</v>
      </c>
      <c r="AJ450">
        <v>450</v>
      </c>
      <c r="AK450">
        <v>0</v>
      </c>
      <c r="AL450">
        <v>0</v>
      </c>
      <c r="AM450">
        <v>0</v>
      </c>
      <c r="AN450">
        <v>0</v>
      </c>
      <c r="AO450">
        <v>0</v>
      </c>
      <c r="AP450">
        <v>0</v>
      </c>
      <c r="AQ450">
        <v>0</v>
      </c>
      <c r="AR450">
        <v>0</v>
      </c>
    </row>
    <row r="451" spans="1:44" x14ac:dyDescent="0.2">
      <c r="A451">
        <f>ROW(Source!A217)</f>
        <v>217</v>
      </c>
      <c r="B451">
        <v>85061521</v>
      </c>
      <c r="C451">
        <v>85061496</v>
      </c>
      <c r="D451">
        <v>77432509</v>
      </c>
      <c r="E451">
        <v>1</v>
      </c>
      <c r="F451">
        <v>1</v>
      </c>
      <c r="G451">
        <v>1</v>
      </c>
      <c r="H451">
        <v>2</v>
      </c>
      <c r="I451" t="s">
        <v>726</v>
      </c>
      <c r="J451" t="s">
        <v>727</v>
      </c>
      <c r="K451" t="s">
        <v>728</v>
      </c>
      <c r="L451">
        <v>1368</v>
      </c>
      <c r="N451">
        <v>1011</v>
      </c>
      <c r="O451" t="s">
        <v>606</v>
      </c>
      <c r="P451" t="s">
        <v>606</v>
      </c>
      <c r="Q451">
        <v>1</v>
      </c>
      <c r="X451">
        <v>0.19800000000000001</v>
      </c>
      <c r="Y451">
        <v>0</v>
      </c>
      <c r="Z451">
        <v>15.84</v>
      </c>
      <c r="AA451">
        <v>0</v>
      </c>
      <c r="AB451">
        <v>0</v>
      </c>
      <c r="AC451">
        <v>0</v>
      </c>
      <c r="AD451">
        <v>1</v>
      </c>
      <c r="AE451">
        <v>0</v>
      </c>
      <c r="AF451" t="s">
        <v>3</v>
      </c>
      <c r="AG451">
        <v>0.19800000000000001</v>
      </c>
      <c r="AH451">
        <v>2</v>
      </c>
      <c r="AI451">
        <v>85061502</v>
      </c>
      <c r="AJ451">
        <v>451</v>
      </c>
      <c r="AK451">
        <v>0</v>
      </c>
      <c r="AL451">
        <v>0</v>
      </c>
      <c r="AM451">
        <v>0</v>
      </c>
      <c r="AN451">
        <v>0</v>
      </c>
      <c r="AO451">
        <v>0</v>
      </c>
      <c r="AP451">
        <v>0</v>
      </c>
      <c r="AQ451">
        <v>0</v>
      </c>
      <c r="AR451">
        <v>0</v>
      </c>
    </row>
    <row r="452" spans="1:44" x14ac:dyDescent="0.2">
      <c r="A452">
        <f>ROW(Source!A217)</f>
        <v>217</v>
      </c>
      <c r="B452">
        <v>85061522</v>
      </c>
      <c r="C452">
        <v>85061496</v>
      </c>
      <c r="D452">
        <v>77375881</v>
      </c>
      <c r="E452">
        <v>1</v>
      </c>
      <c r="F452">
        <v>1</v>
      </c>
      <c r="G452">
        <v>1</v>
      </c>
      <c r="H452">
        <v>3</v>
      </c>
      <c r="I452" t="s">
        <v>729</v>
      </c>
      <c r="J452" t="s">
        <v>730</v>
      </c>
      <c r="K452" t="s">
        <v>731</v>
      </c>
      <c r="L452">
        <v>1346</v>
      </c>
      <c r="N452">
        <v>1009</v>
      </c>
      <c r="O452" t="s">
        <v>86</v>
      </c>
      <c r="P452" t="s">
        <v>86</v>
      </c>
      <c r="Q452">
        <v>1</v>
      </c>
      <c r="X452">
        <v>8.9999999999999993E-3</v>
      </c>
      <c r="Y452">
        <v>150.04</v>
      </c>
      <c r="Z452">
        <v>0</v>
      </c>
      <c r="AA452">
        <v>0</v>
      </c>
      <c r="AB452">
        <v>0</v>
      </c>
      <c r="AC452">
        <v>0</v>
      </c>
      <c r="AD452">
        <v>1</v>
      </c>
      <c r="AE452">
        <v>0</v>
      </c>
      <c r="AF452" t="s">
        <v>3</v>
      </c>
      <c r="AG452">
        <v>8.9999999999999993E-3</v>
      </c>
      <c r="AH452">
        <v>2</v>
      </c>
      <c r="AI452">
        <v>85061503</v>
      </c>
      <c r="AJ452">
        <v>452</v>
      </c>
      <c r="AK452">
        <v>0</v>
      </c>
      <c r="AL452">
        <v>0</v>
      </c>
      <c r="AM452">
        <v>0</v>
      </c>
      <c r="AN452">
        <v>0</v>
      </c>
      <c r="AO452">
        <v>0</v>
      </c>
      <c r="AP452">
        <v>0</v>
      </c>
      <c r="AQ452">
        <v>0</v>
      </c>
      <c r="AR452">
        <v>0</v>
      </c>
    </row>
    <row r="453" spans="1:44" x14ac:dyDescent="0.2">
      <c r="A453">
        <f>ROW(Source!A217)</f>
        <v>217</v>
      </c>
      <c r="B453">
        <v>85061523</v>
      </c>
      <c r="C453">
        <v>85061496</v>
      </c>
      <c r="D453">
        <v>77378054</v>
      </c>
      <c r="E453">
        <v>1</v>
      </c>
      <c r="F453">
        <v>1</v>
      </c>
      <c r="G453">
        <v>1</v>
      </c>
      <c r="H453">
        <v>3</v>
      </c>
      <c r="I453" t="s">
        <v>732</v>
      </c>
      <c r="J453" t="s">
        <v>733</v>
      </c>
      <c r="K453" t="s">
        <v>734</v>
      </c>
      <c r="L453">
        <v>1346</v>
      </c>
      <c r="N453">
        <v>1009</v>
      </c>
      <c r="O453" t="s">
        <v>86</v>
      </c>
      <c r="P453" t="s">
        <v>86</v>
      </c>
      <c r="Q453">
        <v>1</v>
      </c>
      <c r="X453">
        <v>4.0000000000000001E-3</v>
      </c>
      <c r="Y453">
        <v>187.38</v>
      </c>
      <c r="Z453">
        <v>0</v>
      </c>
      <c r="AA453">
        <v>0</v>
      </c>
      <c r="AB453">
        <v>0</v>
      </c>
      <c r="AC453">
        <v>0</v>
      </c>
      <c r="AD453">
        <v>1</v>
      </c>
      <c r="AE453">
        <v>0</v>
      </c>
      <c r="AF453" t="s">
        <v>3</v>
      </c>
      <c r="AG453">
        <v>4.0000000000000001E-3</v>
      </c>
      <c r="AH453">
        <v>2</v>
      </c>
      <c r="AI453">
        <v>85061504</v>
      </c>
      <c r="AJ453">
        <v>453</v>
      </c>
      <c r="AK453">
        <v>0</v>
      </c>
      <c r="AL453">
        <v>0</v>
      </c>
      <c r="AM453">
        <v>0</v>
      </c>
      <c r="AN453">
        <v>0</v>
      </c>
      <c r="AO453">
        <v>0</v>
      </c>
      <c r="AP453">
        <v>0</v>
      </c>
      <c r="AQ453">
        <v>0</v>
      </c>
      <c r="AR453">
        <v>0</v>
      </c>
    </row>
    <row r="454" spans="1:44" x14ac:dyDescent="0.2">
      <c r="A454">
        <f>ROW(Source!A217)</f>
        <v>217</v>
      </c>
      <c r="B454">
        <v>85061524</v>
      </c>
      <c r="C454">
        <v>85061496</v>
      </c>
      <c r="D454">
        <v>77378078</v>
      </c>
      <c r="E454">
        <v>1</v>
      </c>
      <c r="F454">
        <v>1</v>
      </c>
      <c r="G454">
        <v>1</v>
      </c>
      <c r="H454">
        <v>3</v>
      </c>
      <c r="I454" t="s">
        <v>666</v>
      </c>
      <c r="J454" t="s">
        <v>667</v>
      </c>
      <c r="K454" t="s">
        <v>668</v>
      </c>
      <c r="L454">
        <v>1383</v>
      </c>
      <c r="N454">
        <v>1013</v>
      </c>
      <c r="O454" t="s">
        <v>669</v>
      </c>
      <c r="P454" t="s">
        <v>669</v>
      </c>
      <c r="Q454">
        <v>1</v>
      </c>
      <c r="X454">
        <v>2.0799999999999999E-2</v>
      </c>
      <c r="Y454">
        <v>7.32</v>
      </c>
      <c r="Z454">
        <v>0</v>
      </c>
      <c r="AA454">
        <v>0</v>
      </c>
      <c r="AB454">
        <v>0</v>
      </c>
      <c r="AC454">
        <v>0</v>
      </c>
      <c r="AD454">
        <v>1</v>
      </c>
      <c r="AE454">
        <v>0</v>
      </c>
      <c r="AF454" t="s">
        <v>3</v>
      </c>
      <c r="AG454">
        <v>2.0799999999999999E-2</v>
      </c>
      <c r="AH454">
        <v>2</v>
      </c>
      <c r="AI454">
        <v>85061505</v>
      </c>
      <c r="AJ454">
        <v>454</v>
      </c>
      <c r="AK454">
        <v>0</v>
      </c>
      <c r="AL454">
        <v>0</v>
      </c>
      <c r="AM454">
        <v>0</v>
      </c>
      <c r="AN454">
        <v>0</v>
      </c>
      <c r="AO454">
        <v>0</v>
      </c>
      <c r="AP454">
        <v>0</v>
      </c>
      <c r="AQ454">
        <v>0</v>
      </c>
      <c r="AR454">
        <v>0</v>
      </c>
    </row>
    <row r="455" spans="1:44" x14ac:dyDescent="0.2">
      <c r="A455">
        <f>ROW(Source!A217)</f>
        <v>217</v>
      </c>
      <c r="B455">
        <v>85061525</v>
      </c>
      <c r="C455">
        <v>85061496</v>
      </c>
      <c r="D455">
        <v>77378231</v>
      </c>
      <c r="E455">
        <v>1</v>
      </c>
      <c r="F455">
        <v>1</v>
      </c>
      <c r="G455">
        <v>1</v>
      </c>
      <c r="H455">
        <v>3</v>
      </c>
      <c r="I455" t="s">
        <v>676</v>
      </c>
      <c r="J455" t="s">
        <v>677</v>
      </c>
      <c r="K455" t="s">
        <v>678</v>
      </c>
      <c r="L455">
        <v>1301</v>
      </c>
      <c r="N455">
        <v>1003</v>
      </c>
      <c r="O455" t="s">
        <v>320</v>
      </c>
      <c r="P455" t="s">
        <v>320</v>
      </c>
      <c r="Q455">
        <v>1</v>
      </c>
      <c r="X455">
        <v>3.5</v>
      </c>
      <c r="Y455">
        <v>5.87</v>
      </c>
      <c r="Z455">
        <v>0</v>
      </c>
      <c r="AA455">
        <v>0</v>
      </c>
      <c r="AB455">
        <v>0</v>
      </c>
      <c r="AC455">
        <v>0</v>
      </c>
      <c r="AD455">
        <v>1</v>
      </c>
      <c r="AE455">
        <v>0</v>
      </c>
      <c r="AF455" t="s">
        <v>3</v>
      </c>
      <c r="AG455">
        <v>3.5</v>
      </c>
      <c r="AH455">
        <v>2</v>
      </c>
      <c r="AI455">
        <v>85061506</v>
      </c>
      <c r="AJ455">
        <v>455</v>
      </c>
      <c r="AK455">
        <v>0</v>
      </c>
      <c r="AL455">
        <v>0</v>
      </c>
      <c r="AM455">
        <v>0</v>
      </c>
      <c r="AN455">
        <v>0</v>
      </c>
      <c r="AO455">
        <v>0</v>
      </c>
      <c r="AP455">
        <v>0</v>
      </c>
      <c r="AQ455">
        <v>0</v>
      </c>
      <c r="AR455">
        <v>0</v>
      </c>
    </row>
    <row r="456" spans="1:44" x14ac:dyDescent="0.2">
      <c r="A456">
        <f>ROW(Source!A217)</f>
        <v>217</v>
      </c>
      <c r="B456">
        <v>85061526</v>
      </c>
      <c r="C456">
        <v>85061496</v>
      </c>
      <c r="D456">
        <v>77378830</v>
      </c>
      <c r="E456">
        <v>1</v>
      </c>
      <c r="F456">
        <v>1</v>
      </c>
      <c r="G456">
        <v>1</v>
      </c>
      <c r="H456">
        <v>3</v>
      </c>
      <c r="I456" t="s">
        <v>670</v>
      </c>
      <c r="J456" t="s">
        <v>671</v>
      </c>
      <c r="K456" t="s">
        <v>672</v>
      </c>
      <c r="L456">
        <v>1346</v>
      </c>
      <c r="N456">
        <v>1009</v>
      </c>
      <c r="O456" t="s">
        <v>86</v>
      </c>
      <c r="P456" t="s">
        <v>86</v>
      </c>
      <c r="Q456">
        <v>1</v>
      </c>
      <c r="X456">
        <v>7.0000000000000007E-2</v>
      </c>
      <c r="Y456">
        <v>155.63</v>
      </c>
      <c r="Z456">
        <v>0</v>
      </c>
      <c r="AA456">
        <v>0</v>
      </c>
      <c r="AB456">
        <v>0</v>
      </c>
      <c r="AC456">
        <v>0</v>
      </c>
      <c r="AD456">
        <v>1</v>
      </c>
      <c r="AE456">
        <v>0</v>
      </c>
      <c r="AF456" t="s">
        <v>3</v>
      </c>
      <c r="AG456">
        <v>7.0000000000000007E-2</v>
      </c>
      <c r="AH456">
        <v>2</v>
      </c>
      <c r="AI456">
        <v>85061507</v>
      </c>
      <c r="AJ456">
        <v>456</v>
      </c>
      <c r="AK456">
        <v>0</v>
      </c>
      <c r="AL456">
        <v>0</v>
      </c>
      <c r="AM456">
        <v>0</v>
      </c>
      <c r="AN456">
        <v>0</v>
      </c>
      <c r="AO456">
        <v>0</v>
      </c>
      <c r="AP456">
        <v>0</v>
      </c>
      <c r="AQ456">
        <v>0</v>
      </c>
      <c r="AR456">
        <v>0</v>
      </c>
    </row>
    <row r="457" spans="1:44" x14ac:dyDescent="0.2">
      <c r="A457">
        <f>ROW(Source!A217)</f>
        <v>217</v>
      </c>
      <c r="B457">
        <v>85061527</v>
      </c>
      <c r="C457">
        <v>85061496</v>
      </c>
      <c r="D457">
        <v>77379558</v>
      </c>
      <c r="E457">
        <v>1</v>
      </c>
      <c r="F457">
        <v>1</v>
      </c>
      <c r="G457">
        <v>1</v>
      </c>
      <c r="H457">
        <v>3</v>
      </c>
      <c r="I457" t="s">
        <v>84</v>
      </c>
      <c r="J457" t="s">
        <v>87</v>
      </c>
      <c r="K457" t="s">
        <v>85</v>
      </c>
      <c r="L457">
        <v>1346</v>
      </c>
      <c r="N457">
        <v>1009</v>
      </c>
      <c r="O457" t="s">
        <v>86</v>
      </c>
      <c r="P457" t="s">
        <v>86</v>
      </c>
      <c r="Q457">
        <v>1</v>
      </c>
      <c r="X457">
        <v>0.43099999999999999</v>
      </c>
      <c r="Y457">
        <v>174.93</v>
      </c>
      <c r="Z457">
        <v>0</v>
      </c>
      <c r="AA457">
        <v>0</v>
      </c>
      <c r="AB457">
        <v>0</v>
      </c>
      <c r="AC457">
        <v>0</v>
      </c>
      <c r="AD457">
        <v>1</v>
      </c>
      <c r="AE457">
        <v>0</v>
      </c>
      <c r="AF457" t="s">
        <v>3</v>
      </c>
      <c r="AG457">
        <v>0.43099999999999999</v>
      </c>
      <c r="AH457">
        <v>2</v>
      </c>
      <c r="AI457">
        <v>85061508</v>
      </c>
      <c r="AJ457">
        <v>457</v>
      </c>
      <c r="AK457">
        <v>0</v>
      </c>
      <c r="AL457">
        <v>0</v>
      </c>
      <c r="AM457">
        <v>0</v>
      </c>
      <c r="AN457">
        <v>0</v>
      </c>
      <c r="AO457">
        <v>0</v>
      </c>
      <c r="AP457">
        <v>0</v>
      </c>
      <c r="AQ457">
        <v>0</v>
      </c>
      <c r="AR457">
        <v>0</v>
      </c>
    </row>
    <row r="458" spans="1:44" x14ac:dyDescent="0.2">
      <c r="A458">
        <f>ROW(Source!A217)</f>
        <v>217</v>
      </c>
      <c r="B458">
        <v>85061528</v>
      </c>
      <c r="C458">
        <v>85061496</v>
      </c>
      <c r="D458">
        <v>77379624</v>
      </c>
      <c r="E458">
        <v>1</v>
      </c>
      <c r="F458">
        <v>1</v>
      </c>
      <c r="G458">
        <v>1</v>
      </c>
      <c r="H458">
        <v>3</v>
      </c>
      <c r="I458" t="s">
        <v>748</v>
      </c>
      <c r="J458" t="s">
        <v>749</v>
      </c>
      <c r="K458" t="s">
        <v>750</v>
      </c>
      <c r="L458">
        <v>1425</v>
      </c>
      <c r="N458">
        <v>1013</v>
      </c>
      <c r="O458" t="s">
        <v>191</v>
      </c>
      <c r="P458" t="s">
        <v>191</v>
      </c>
      <c r="Q458">
        <v>1</v>
      </c>
      <c r="X458">
        <v>1.4E-2</v>
      </c>
      <c r="Y458">
        <v>41.71</v>
      </c>
      <c r="Z458">
        <v>0</v>
      </c>
      <c r="AA458">
        <v>0</v>
      </c>
      <c r="AB458">
        <v>0</v>
      </c>
      <c r="AC458">
        <v>0</v>
      </c>
      <c r="AD458">
        <v>1</v>
      </c>
      <c r="AE458">
        <v>0</v>
      </c>
      <c r="AF458" t="s">
        <v>3</v>
      </c>
      <c r="AG458">
        <v>1.4E-2</v>
      </c>
      <c r="AH458">
        <v>2</v>
      </c>
      <c r="AI458">
        <v>85061509</v>
      </c>
      <c r="AJ458">
        <v>458</v>
      </c>
      <c r="AK458">
        <v>0</v>
      </c>
      <c r="AL458">
        <v>0</v>
      </c>
      <c r="AM458">
        <v>0</v>
      </c>
      <c r="AN458">
        <v>0</v>
      </c>
      <c r="AO458">
        <v>0</v>
      </c>
      <c r="AP458">
        <v>0</v>
      </c>
      <c r="AQ458">
        <v>0</v>
      </c>
      <c r="AR458">
        <v>0</v>
      </c>
    </row>
    <row r="459" spans="1:44" x14ac:dyDescent="0.2">
      <c r="A459">
        <f>ROW(Source!A217)</f>
        <v>217</v>
      </c>
      <c r="B459">
        <v>85061529</v>
      </c>
      <c r="C459">
        <v>85061496</v>
      </c>
      <c r="D459">
        <v>77380667</v>
      </c>
      <c r="E459">
        <v>1</v>
      </c>
      <c r="F459">
        <v>1</v>
      </c>
      <c r="G459">
        <v>1</v>
      </c>
      <c r="H459">
        <v>3</v>
      </c>
      <c r="I459" t="s">
        <v>739</v>
      </c>
      <c r="J459" t="s">
        <v>740</v>
      </c>
      <c r="K459" t="s">
        <v>741</v>
      </c>
      <c r="L459">
        <v>1346</v>
      </c>
      <c r="N459">
        <v>1009</v>
      </c>
      <c r="O459" t="s">
        <v>86</v>
      </c>
      <c r="P459" t="s">
        <v>86</v>
      </c>
      <c r="Q459">
        <v>1</v>
      </c>
      <c r="X459">
        <v>2E-3</v>
      </c>
      <c r="Y459">
        <v>395.65</v>
      </c>
      <c r="Z459">
        <v>0</v>
      </c>
      <c r="AA459">
        <v>0</v>
      </c>
      <c r="AB459">
        <v>0</v>
      </c>
      <c r="AC459">
        <v>0</v>
      </c>
      <c r="AD459">
        <v>1</v>
      </c>
      <c r="AE459">
        <v>0</v>
      </c>
      <c r="AF459" t="s">
        <v>3</v>
      </c>
      <c r="AG459">
        <v>2E-3</v>
      </c>
      <c r="AH459">
        <v>2</v>
      </c>
      <c r="AI459">
        <v>85061510</v>
      </c>
      <c r="AJ459">
        <v>459</v>
      </c>
      <c r="AK459">
        <v>0</v>
      </c>
      <c r="AL459">
        <v>0</v>
      </c>
      <c r="AM459">
        <v>0</v>
      </c>
      <c r="AN459">
        <v>0</v>
      </c>
      <c r="AO459">
        <v>0</v>
      </c>
      <c r="AP459">
        <v>0</v>
      </c>
      <c r="AQ459">
        <v>0</v>
      </c>
      <c r="AR459">
        <v>0</v>
      </c>
    </row>
    <row r="460" spans="1:44" x14ac:dyDescent="0.2">
      <c r="A460">
        <f>ROW(Source!A217)</f>
        <v>217</v>
      </c>
      <c r="B460">
        <v>85061530</v>
      </c>
      <c r="C460">
        <v>85061496</v>
      </c>
      <c r="D460">
        <v>77385128</v>
      </c>
      <c r="E460">
        <v>1</v>
      </c>
      <c r="F460">
        <v>1</v>
      </c>
      <c r="G460">
        <v>1</v>
      </c>
      <c r="H460">
        <v>3</v>
      </c>
      <c r="I460" t="s">
        <v>751</v>
      </c>
      <c r="J460" t="s">
        <v>752</v>
      </c>
      <c r="K460" t="s">
        <v>753</v>
      </c>
      <c r="L460">
        <v>1348</v>
      </c>
      <c r="N460">
        <v>1009</v>
      </c>
      <c r="O460" t="s">
        <v>94</v>
      </c>
      <c r="P460" t="s">
        <v>94</v>
      </c>
      <c r="Q460">
        <v>1000</v>
      </c>
      <c r="X460">
        <v>3.0000000000000001E-3</v>
      </c>
      <c r="Y460">
        <v>105278.81</v>
      </c>
      <c r="Z460">
        <v>0</v>
      </c>
      <c r="AA460">
        <v>0</v>
      </c>
      <c r="AB460">
        <v>0</v>
      </c>
      <c r="AC460">
        <v>0</v>
      </c>
      <c r="AD460">
        <v>1</v>
      </c>
      <c r="AE460">
        <v>0</v>
      </c>
      <c r="AF460" t="s">
        <v>3</v>
      </c>
      <c r="AG460">
        <v>3.0000000000000001E-3</v>
      </c>
      <c r="AH460">
        <v>2</v>
      </c>
      <c r="AI460">
        <v>85061511</v>
      </c>
      <c r="AJ460">
        <v>460</v>
      </c>
      <c r="AK460">
        <v>0</v>
      </c>
      <c r="AL460">
        <v>0</v>
      </c>
      <c r="AM460">
        <v>0</v>
      </c>
      <c r="AN460">
        <v>0</v>
      </c>
      <c r="AO460">
        <v>0</v>
      </c>
      <c r="AP460">
        <v>0</v>
      </c>
      <c r="AQ460">
        <v>0</v>
      </c>
      <c r="AR460">
        <v>0</v>
      </c>
    </row>
    <row r="461" spans="1:44" x14ac:dyDescent="0.2">
      <c r="A461">
        <f>ROW(Source!A217)</f>
        <v>217</v>
      </c>
      <c r="B461">
        <v>85061531</v>
      </c>
      <c r="C461">
        <v>85061496</v>
      </c>
      <c r="D461">
        <v>77397226</v>
      </c>
      <c r="E461">
        <v>1</v>
      </c>
      <c r="F461">
        <v>1</v>
      </c>
      <c r="G461">
        <v>1</v>
      </c>
      <c r="H461">
        <v>3</v>
      </c>
      <c r="I461" t="s">
        <v>682</v>
      </c>
      <c r="J461" t="s">
        <v>683</v>
      </c>
      <c r="K461" t="s">
        <v>684</v>
      </c>
      <c r="L461">
        <v>1346</v>
      </c>
      <c r="N461">
        <v>1009</v>
      </c>
      <c r="O461" t="s">
        <v>86</v>
      </c>
      <c r="P461" t="s">
        <v>86</v>
      </c>
      <c r="Q461">
        <v>1</v>
      </c>
      <c r="X461">
        <v>4.7E-2</v>
      </c>
      <c r="Y461">
        <v>79.88</v>
      </c>
      <c r="Z461">
        <v>0</v>
      </c>
      <c r="AA461">
        <v>0</v>
      </c>
      <c r="AB461">
        <v>0</v>
      </c>
      <c r="AC461">
        <v>0</v>
      </c>
      <c r="AD461">
        <v>1</v>
      </c>
      <c r="AE461">
        <v>0</v>
      </c>
      <c r="AF461" t="s">
        <v>3</v>
      </c>
      <c r="AG461">
        <v>4.7E-2</v>
      </c>
      <c r="AH461">
        <v>2</v>
      </c>
      <c r="AI461">
        <v>85061512</v>
      </c>
      <c r="AJ461">
        <v>461</v>
      </c>
      <c r="AK461">
        <v>0</v>
      </c>
      <c r="AL461">
        <v>0</v>
      </c>
      <c r="AM461">
        <v>0</v>
      </c>
      <c r="AN461">
        <v>0</v>
      </c>
      <c r="AO461">
        <v>0</v>
      </c>
      <c r="AP461">
        <v>0</v>
      </c>
      <c r="AQ461">
        <v>0</v>
      </c>
      <c r="AR461">
        <v>0</v>
      </c>
    </row>
    <row r="462" spans="1:44" x14ac:dyDescent="0.2">
      <c r="A462">
        <f>ROW(Source!A217)</f>
        <v>217</v>
      </c>
      <c r="B462">
        <v>85061532</v>
      </c>
      <c r="C462">
        <v>85061496</v>
      </c>
      <c r="D462">
        <v>77397272</v>
      </c>
      <c r="E462">
        <v>1</v>
      </c>
      <c r="F462">
        <v>1</v>
      </c>
      <c r="G462">
        <v>1</v>
      </c>
      <c r="H462">
        <v>3</v>
      </c>
      <c r="I462" t="s">
        <v>754</v>
      </c>
      <c r="J462" t="s">
        <v>755</v>
      </c>
      <c r="K462" t="s">
        <v>756</v>
      </c>
      <c r="L462">
        <v>1346</v>
      </c>
      <c r="N462">
        <v>1009</v>
      </c>
      <c r="O462" t="s">
        <v>86</v>
      </c>
      <c r="P462" t="s">
        <v>86</v>
      </c>
      <c r="Q462">
        <v>1</v>
      </c>
      <c r="X462">
        <v>1.6E-2</v>
      </c>
      <c r="Y462">
        <v>157.44</v>
      </c>
      <c r="Z462">
        <v>0</v>
      </c>
      <c r="AA462">
        <v>0</v>
      </c>
      <c r="AB462">
        <v>0</v>
      </c>
      <c r="AC462">
        <v>0</v>
      </c>
      <c r="AD462">
        <v>1</v>
      </c>
      <c r="AE462">
        <v>0</v>
      </c>
      <c r="AF462" t="s">
        <v>3</v>
      </c>
      <c r="AG462">
        <v>1.6E-2</v>
      </c>
      <c r="AH462">
        <v>2</v>
      </c>
      <c r="AI462">
        <v>85061513</v>
      </c>
      <c r="AJ462">
        <v>462</v>
      </c>
      <c r="AK462">
        <v>0</v>
      </c>
      <c r="AL462">
        <v>0</v>
      </c>
      <c r="AM462">
        <v>0</v>
      </c>
      <c r="AN462">
        <v>0</v>
      </c>
      <c r="AO462">
        <v>0</v>
      </c>
      <c r="AP462">
        <v>0</v>
      </c>
      <c r="AQ462">
        <v>0</v>
      </c>
      <c r="AR462">
        <v>0</v>
      </c>
    </row>
    <row r="463" spans="1:44" x14ac:dyDescent="0.2">
      <c r="A463">
        <f>ROW(Source!A217)</f>
        <v>217</v>
      </c>
      <c r="B463">
        <v>85061533</v>
      </c>
      <c r="C463">
        <v>85061496</v>
      </c>
      <c r="D463">
        <v>77404544</v>
      </c>
      <c r="E463">
        <v>1</v>
      </c>
      <c r="F463">
        <v>1</v>
      </c>
      <c r="G463">
        <v>1</v>
      </c>
      <c r="H463">
        <v>3</v>
      </c>
      <c r="I463" t="s">
        <v>757</v>
      </c>
      <c r="J463" t="s">
        <v>758</v>
      </c>
      <c r="K463" t="s">
        <v>759</v>
      </c>
      <c r="L463">
        <v>1455</v>
      </c>
      <c r="N463">
        <v>1013</v>
      </c>
      <c r="O463" t="s">
        <v>313</v>
      </c>
      <c r="P463" t="s">
        <v>313</v>
      </c>
      <c r="Q463">
        <v>1</v>
      </c>
      <c r="X463">
        <v>0.1</v>
      </c>
      <c r="Y463">
        <v>944.69</v>
      </c>
      <c r="Z463">
        <v>0</v>
      </c>
      <c r="AA463">
        <v>0</v>
      </c>
      <c r="AB463">
        <v>0</v>
      </c>
      <c r="AC463">
        <v>0</v>
      </c>
      <c r="AD463">
        <v>1</v>
      </c>
      <c r="AE463">
        <v>0</v>
      </c>
      <c r="AF463" t="s">
        <v>3</v>
      </c>
      <c r="AG463">
        <v>0.1</v>
      </c>
      <c r="AH463">
        <v>2</v>
      </c>
      <c r="AI463">
        <v>85061514</v>
      </c>
      <c r="AJ463">
        <v>463</v>
      </c>
      <c r="AK463">
        <v>0</v>
      </c>
      <c r="AL463">
        <v>0</v>
      </c>
      <c r="AM463">
        <v>0</v>
      </c>
      <c r="AN463">
        <v>0</v>
      </c>
      <c r="AO463">
        <v>0</v>
      </c>
      <c r="AP463">
        <v>0</v>
      </c>
      <c r="AQ463">
        <v>0</v>
      </c>
      <c r="AR463">
        <v>0</v>
      </c>
    </row>
    <row r="464" spans="1:44" x14ac:dyDescent="0.2">
      <c r="A464">
        <f>ROW(Source!A217)</f>
        <v>217</v>
      </c>
      <c r="B464">
        <v>85061534</v>
      </c>
      <c r="C464">
        <v>85061496</v>
      </c>
      <c r="D464">
        <v>77312233</v>
      </c>
      <c r="E464">
        <v>114</v>
      </c>
      <c r="F464">
        <v>1</v>
      </c>
      <c r="G464">
        <v>1</v>
      </c>
      <c r="H464">
        <v>3</v>
      </c>
      <c r="I464" t="s">
        <v>150</v>
      </c>
      <c r="J464" t="s">
        <v>3</v>
      </c>
      <c r="K464" t="s">
        <v>151</v>
      </c>
      <c r="L464">
        <v>3277935</v>
      </c>
      <c r="N464">
        <v>1013</v>
      </c>
      <c r="O464" t="s">
        <v>152</v>
      </c>
      <c r="P464" t="s">
        <v>152</v>
      </c>
      <c r="Q464">
        <v>1</v>
      </c>
      <c r="X464">
        <v>2</v>
      </c>
      <c r="Y464">
        <v>0</v>
      </c>
      <c r="Z464">
        <v>0</v>
      </c>
      <c r="AA464">
        <v>0</v>
      </c>
      <c r="AB464">
        <v>0</v>
      </c>
      <c r="AC464">
        <v>0</v>
      </c>
      <c r="AD464">
        <v>0</v>
      </c>
      <c r="AE464">
        <v>0</v>
      </c>
      <c r="AF464" t="s">
        <v>3</v>
      </c>
      <c r="AG464">
        <v>2</v>
      </c>
      <c r="AH464">
        <v>2</v>
      </c>
      <c r="AI464">
        <v>85061515</v>
      </c>
      <c r="AJ464">
        <v>464</v>
      </c>
      <c r="AK464">
        <v>0</v>
      </c>
      <c r="AL464">
        <v>0</v>
      </c>
      <c r="AM464">
        <v>0</v>
      </c>
      <c r="AN464">
        <v>0</v>
      </c>
      <c r="AO464">
        <v>0</v>
      </c>
      <c r="AP464">
        <v>0</v>
      </c>
      <c r="AQ464">
        <v>0</v>
      </c>
      <c r="AR464">
        <v>0</v>
      </c>
    </row>
    <row r="465" spans="1:44" x14ac:dyDescent="0.2">
      <c r="A465">
        <f>ROW(Source!A221)</f>
        <v>221</v>
      </c>
      <c r="B465">
        <v>85061552</v>
      </c>
      <c r="C465">
        <v>85061537</v>
      </c>
      <c r="D465">
        <v>77306374</v>
      </c>
      <c r="E465">
        <v>114</v>
      </c>
      <c r="F465">
        <v>1</v>
      </c>
      <c r="G465">
        <v>1</v>
      </c>
      <c r="H465">
        <v>1</v>
      </c>
      <c r="I465" t="s">
        <v>716</v>
      </c>
      <c r="J465" t="s">
        <v>3</v>
      </c>
      <c r="K465" t="s">
        <v>717</v>
      </c>
      <c r="L465">
        <v>1191</v>
      </c>
      <c r="N465">
        <v>1013</v>
      </c>
      <c r="O465" t="s">
        <v>593</v>
      </c>
      <c r="P465" t="s">
        <v>593</v>
      </c>
      <c r="Q465">
        <v>1</v>
      </c>
      <c r="X465">
        <v>45.3</v>
      </c>
      <c r="Y465">
        <v>0</v>
      </c>
      <c r="Z465">
        <v>0</v>
      </c>
      <c r="AA465">
        <v>0</v>
      </c>
      <c r="AB465">
        <v>0</v>
      </c>
      <c r="AC465">
        <v>0</v>
      </c>
      <c r="AD465">
        <v>1</v>
      </c>
      <c r="AE465">
        <v>1</v>
      </c>
      <c r="AF465" t="s">
        <v>3</v>
      </c>
      <c r="AG465">
        <v>45.3</v>
      </c>
      <c r="AH465">
        <v>2</v>
      </c>
      <c r="AI465">
        <v>85061538</v>
      </c>
      <c r="AJ465">
        <v>465</v>
      </c>
      <c r="AK465">
        <v>0</v>
      </c>
      <c r="AL465">
        <v>0</v>
      </c>
      <c r="AM465">
        <v>0</v>
      </c>
      <c r="AN465">
        <v>0</v>
      </c>
      <c r="AO465">
        <v>0</v>
      </c>
      <c r="AP465">
        <v>0</v>
      </c>
      <c r="AQ465">
        <v>0</v>
      </c>
      <c r="AR465">
        <v>0</v>
      </c>
    </row>
    <row r="466" spans="1:44" x14ac:dyDescent="0.2">
      <c r="A466">
        <f>ROW(Source!A221)</f>
        <v>221</v>
      </c>
      <c r="B466">
        <v>85061553</v>
      </c>
      <c r="C466">
        <v>85061537</v>
      </c>
      <c r="D466">
        <v>77306545</v>
      </c>
      <c r="E466">
        <v>114</v>
      </c>
      <c r="F466">
        <v>1</v>
      </c>
      <c r="G466">
        <v>1</v>
      </c>
      <c r="H466">
        <v>1</v>
      </c>
      <c r="I466" t="s">
        <v>601</v>
      </c>
      <c r="J466" t="s">
        <v>3</v>
      </c>
      <c r="K466" t="s">
        <v>602</v>
      </c>
      <c r="L466">
        <v>1191</v>
      </c>
      <c r="N466">
        <v>1013</v>
      </c>
      <c r="O466" t="s">
        <v>593</v>
      </c>
      <c r="P466" t="s">
        <v>593</v>
      </c>
      <c r="Q466">
        <v>1</v>
      </c>
      <c r="X466">
        <v>5.3</v>
      </c>
      <c r="Y466">
        <v>0</v>
      </c>
      <c r="Z466">
        <v>0</v>
      </c>
      <c r="AA466">
        <v>0</v>
      </c>
      <c r="AB466">
        <v>0</v>
      </c>
      <c r="AC466">
        <v>0</v>
      </c>
      <c r="AD466">
        <v>1</v>
      </c>
      <c r="AE466">
        <v>2</v>
      </c>
      <c r="AF466" t="s">
        <v>3</v>
      </c>
      <c r="AG466">
        <v>5.3</v>
      </c>
      <c r="AH466">
        <v>2</v>
      </c>
      <c r="AI466">
        <v>85061539</v>
      </c>
      <c r="AJ466">
        <v>466</v>
      </c>
      <c r="AK466">
        <v>0</v>
      </c>
      <c r="AL466">
        <v>0</v>
      </c>
      <c r="AM466">
        <v>0</v>
      </c>
      <c r="AN466">
        <v>0</v>
      </c>
      <c r="AO466">
        <v>0</v>
      </c>
      <c r="AP466">
        <v>0</v>
      </c>
      <c r="AQ466">
        <v>0</v>
      </c>
      <c r="AR466">
        <v>0</v>
      </c>
    </row>
    <row r="467" spans="1:44" x14ac:dyDescent="0.2">
      <c r="A467">
        <f>ROW(Source!A221)</f>
        <v>221</v>
      </c>
      <c r="B467">
        <v>85061554</v>
      </c>
      <c r="C467">
        <v>85061537</v>
      </c>
      <c r="D467">
        <v>77430988</v>
      </c>
      <c r="E467">
        <v>1</v>
      </c>
      <c r="F467">
        <v>1</v>
      </c>
      <c r="G467">
        <v>1</v>
      </c>
      <c r="H467">
        <v>2</v>
      </c>
      <c r="I467" t="s">
        <v>621</v>
      </c>
      <c r="J467" t="s">
        <v>622</v>
      </c>
      <c r="K467" t="s">
        <v>623</v>
      </c>
      <c r="L467">
        <v>1368</v>
      </c>
      <c r="N467">
        <v>1011</v>
      </c>
      <c r="O467" t="s">
        <v>606</v>
      </c>
      <c r="P467" t="s">
        <v>606</v>
      </c>
      <c r="Q467">
        <v>1</v>
      </c>
      <c r="X467">
        <v>0.2</v>
      </c>
      <c r="Y467">
        <v>0</v>
      </c>
      <c r="Z467">
        <v>1626.29</v>
      </c>
      <c r="AA467">
        <v>1090.46</v>
      </c>
      <c r="AB467">
        <v>0</v>
      </c>
      <c r="AC467">
        <v>0</v>
      </c>
      <c r="AD467">
        <v>1</v>
      </c>
      <c r="AE467">
        <v>0</v>
      </c>
      <c r="AF467" t="s">
        <v>3</v>
      </c>
      <c r="AG467">
        <v>0.2</v>
      </c>
      <c r="AH467">
        <v>2</v>
      </c>
      <c r="AI467">
        <v>85061540</v>
      </c>
      <c r="AJ467">
        <v>467</v>
      </c>
      <c r="AK467">
        <v>0</v>
      </c>
      <c r="AL467">
        <v>0</v>
      </c>
      <c r="AM467">
        <v>0</v>
      </c>
      <c r="AN467">
        <v>0</v>
      </c>
      <c r="AO467">
        <v>0</v>
      </c>
      <c r="AP467">
        <v>0</v>
      </c>
      <c r="AQ467">
        <v>0</v>
      </c>
      <c r="AR467">
        <v>0</v>
      </c>
    </row>
    <row r="468" spans="1:44" x14ac:dyDescent="0.2">
      <c r="A468">
        <f>ROW(Source!A221)</f>
        <v>221</v>
      </c>
      <c r="B468">
        <v>85061555</v>
      </c>
      <c r="C468">
        <v>85061537</v>
      </c>
      <c r="D468">
        <v>77431879</v>
      </c>
      <c r="E468">
        <v>1</v>
      </c>
      <c r="F468">
        <v>1</v>
      </c>
      <c r="G468">
        <v>1</v>
      </c>
      <c r="H468">
        <v>2</v>
      </c>
      <c r="I468" t="s">
        <v>634</v>
      </c>
      <c r="J468" t="s">
        <v>635</v>
      </c>
      <c r="K468" t="s">
        <v>636</v>
      </c>
      <c r="L468">
        <v>1368</v>
      </c>
      <c r="N468">
        <v>1011</v>
      </c>
      <c r="O468" t="s">
        <v>606</v>
      </c>
      <c r="P468" t="s">
        <v>606</v>
      </c>
      <c r="Q468">
        <v>1</v>
      </c>
      <c r="X468">
        <v>0.2</v>
      </c>
      <c r="Y468">
        <v>0</v>
      </c>
      <c r="Z468">
        <v>641.70000000000005</v>
      </c>
      <c r="AA468">
        <v>811.79</v>
      </c>
      <c r="AB468">
        <v>0</v>
      </c>
      <c r="AC468">
        <v>0</v>
      </c>
      <c r="AD468">
        <v>1</v>
      </c>
      <c r="AE468">
        <v>0</v>
      </c>
      <c r="AF468" t="s">
        <v>3</v>
      </c>
      <c r="AG468">
        <v>0.2</v>
      </c>
      <c r="AH468">
        <v>2</v>
      </c>
      <c r="AI468">
        <v>85061541</v>
      </c>
      <c r="AJ468">
        <v>468</v>
      </c>
      <c r="AK468">
        <v>0</v>
      </c>
      <c r="AL468">
        <v>0</v>
      </c>
      <c r="AM468">
        <v>0</v>
      </c>
      <c r="AN468">
        <v>0</v>
      </c>
      <c r="AO468">
        <v>0</v>
      </c>
      <c r="AP468">
        <v>0</v>
      </c>
      <c r="AQ468">
        <v>0</v>
      </c>
      <c r="AR468">
        <v>0</v>
      </c>
    </row>
    <row r="469" spans="1:44" x14ac:dyDescent="0.2">
      <c r="A469">
        <f>ROW(Source!A221)</f>
        <v>221</v>
      </c>
      <c r="B469">
        <v>85061556</v>
      </c>
      <c r="C469">
        <v>85061537</v>
      </c>
      <c r="D469">
        <v>77432074</v>
      </c>
      <c r="E469">
        <v>1</v>
      </c>
      <c r="F469">
        <v>1</v>
      </c>
      <c r="G469">
        <v>1</v>
      </c>
      <c r="H469">
        <v>2</v>
      </c>
      <c r="I469" t="s">
        <v>663</v>
      </c>
      <c r="J469" t="s">
        <v>664</v>
      </c>
      <c r="K469" t="s">
        <v>665</v>
      </c>
      <c r="L469">
        <v>1368</v>
      </c>
      <c r="N469">
        <v>1011</v>
      </c>
      <c r="O469" t="s">
        <v>606</v>
      </c>
      <c r="P469" t="s">
        <v>606</v>
      </c>
      <c r="Q469">
        <v>1</v>
      </c>
      <c r="X469">
        <v>1.69</v>
      </c>
      <c r="Y469">
        <v>0</v>
      </c>
      <c r="Z469">
        <v>34.61</v>
      </c>
      <c r="AA469">
        <v>0</v>
      </c>
      <c r="AB469">
        <v>0</v>
      </c>
      <c r="AC469">
        <v>0</v>
      </c>
      <c r="AD469">
        <v>1</v>
      </c>
      <c r="AE469">
        <v>0</v>
      </c>
      <c r="AF469" t="s">
        <v>3</v>
      </c>
      <c r="AG469">
        <v>1.69</v>
      </c>
      <c r="AH469">
        <v>2</v>
      </c>
      <c r="AI469">
        <v>85061542</v>
      </c>
      <c r="AJ469">
        <v>469</v>
      </c>
      <c r="AK469">
        <v>0</v>
      </c>
      <c r="AL469">
        <v>0</v>
      </c>
      <c r="AM469">
        <v>0</v>
      </c>
      <c r="AN469">
        <v>0</v>
      </c>
      <c r="AO469">
        <v>0</v>
      </c>
      <c r="AP469">
        <v>0</v>
      </c>
      <c r="AQ469">
        <v>0</v>
      </c>
      <c r="AR469">
        <v>0</v>
      </c>
    </row>
    <row r="470" spans="1:44" x14ac:dyDescent="0.2">
      <c r="A470">
        <f>ROW(Source!A221)</f>
        <v>221</v>
      </c>
      <c r="B470">
        <v>85061557</v>
      </c>
      <c r="C470">
        <v>85061537</v>
      </c>
      <c r="D470">
        <v>77432548</v>
      </c>
      <c r="E470">
        <v>1</v>
      </c>
      <c r="F470">
        <v>1</v>
      </c>
      <c r="G470">
        <v>1</v>
      </c>
      <c r="H470">
        <v>2</v>
      </c>
      <c r="I470" t="s">
        <v>760</v>
      </c>
      <c r="J470" t="s">
        <v>761</v>
      </c>
      <c r="K470" t="s">
        <v>762</v>
      </c>
      <c r="L470">
        <v>1368</v>
      </c>
      <c r="N470">
        <v>1011</v>
      </c>
      <c r="O470" t="s">
        <v>606</v>
      </c>
      <c r="P470" t="s">
        <v>606</v>
      </c>
      <c r="Q470">
        <v>1</v>
      </c>
      <c r="X470">
        <v>0.86</v>
      </c>
      <c r="Y470">
        <v>0</v>
      </c>
      <c r="Z470">
        <v>23.89</v>
      </c>
      <c r="AA470">
        <v>0</v>
      </c>
      <c r="AB470">
        <v>0</v>
      </c>
      <c r="AC470">
        <v>0</v>
      </c>
      <c r="AD470">
        <v>1</v>
      </c>
      <c r="AE470">
        <v>0</v>
      </c>
      <c r="AF470" t="s">
        <v>3</v>
      </c>
      <c r="AG470">
        <v>0.86</v>
      </c>
      <c r="AH470">
        <v>2</v>
      </c>
      <c r="AI470">
        <v>85061543</v>
      </c>
      <c r="AJ470">
        <v>470</v>
      </c>
      <c r="AK470">
        <v>0</v>
      </c>
      <c r="AL470">
        <v>0</v>
      </c>
      <c r="AM470">
        <v>0</v>
      </c>
      <c r="AN470">
        <v>0</v>
      </c>
      <c r="AO470">
        <v>0</v>
      </c>
      <c r="AP470">
        <v>0</v>
      </c>
      <c r="AQ470">
        <v>0</v>
      </c>
      <c r="AR470">
        <v>0</v>
      </c>
    </row>
    <row r="471" spans="1:44" x14ac:dyDescent="0.2">
      <c r="A471">
        <f>ROW(Source!A221)</f>
        <v>221</v>
      </c>
      <c r="B471">
        <v>85061558</v>
      </c>
      <c r="C471">
        <v>85061537</v>
      </c>
      <c r="D471">
        <v>77432634</v>
      </c>
      <c r="E471">
        <v>1</v>
      </c>
      <c r="F471">
        <v>1</v>
      </c>
      <c r="G471">
        <v>1</v>
      </c>
      <c r="H471">
        <v>2</v>
      </c>
      <c r="I471" t="s">
        <v>763</v>
      </c>
      <c r="J471" t="s">
        <v>764</v>
      </c>
      <c r="K471" t="s">
        <v>765</v>
      </c>
      <c r="L471">
        <v>1368</v>
      </c>
      <c r="N471">
        <v>1011</v>
      </c>
      <c r="O471" t="s">
        <v>606</v>
      </c>
      <c r="P471" t="s">
        <v>606</v>
      </c>
      <c r="Q471">
        <v>1</v>
      </c>
      <c r="X471">
        <v>4.9000000000000004</v>
      </c>
      <c r="Y471">
        <v>0</v>
      </c>
      <c r="Z471">
        <v>26.76</v>
      </c>
      <c r="AA471">
        <v>502.98</v>
      </c>
      <c r="AB471">
        <v>0</v>
      </c>
      <c r="AC471">
        <v>0</v>
      </c>
      <c r="AD471">
        <v>1</v>
      </c>
      <c r="AE471">
        <v>0</v>
      </c>
      <c r="AF471" t="s">
        <v>3</v>
      </c>
      <c r="AG471">
        <v>4.9000000000000004</v>
      </c>
      <c r="AH471">
        <v>2</v>
      </c>
      <c r="AI471">
        <v>85061544</v>
      </c>
      <c r="AJ471">
        <v>471</v>
      </c>
      <c r="AK471">
        <v>0</v>
      </c>
      <c r="AL471">
        <v>0</v>
      </c>
      <c r="AM471">
        <v>0</v>
      </c>
      <c r="AN471">
        <v>0</v>
      </c>
      <c r="AO471">
        <v>0</v>
      </c>
      <c r="AP471">
        <v>0</v>
      </c>
      <c r="AQ471">
        <v>0</v>
      </c>
      <c r="AR471">
        <v>0</v>
      </c>
    </row>
    <row r="472" spans="1:44" x14ac:dyDescent="0.2">
      <c r="A472">
        <f>ROW(Source!A221)</f>
        <v>221</v>
      </c>
      <c r="B472">
        <v>85061559</v>
      </c>
      <c r="C472">
        <v>85061537</v>
      </c>
      <c r="D472">
        <v>77375932</v>
      </c>
      <c r="E472">
        <v>1</v>
      </c>
      <c r="F472">
        <v>1</v>
      </c>
      <c r="G472">
        <v>1</v>
      </c>
      <c r="H472">
        <v>3</v>
      </c>
      <c r="I472" t="s">
        <v>766</v>
      </c>
      <c r="J472" t="s">
        <v>767</v>
      </c>
      <c r="K472" t="s">
        <v>768</v>
      </c>
      <c r="L472">
        <v>1339</v>
      </c>
      <c r="N472">
        <v>1007</v>
      </c>
      <c r="O472" t="s">
        <v>600</v>
      </c>
      <c r="P472" t="s">
        <v>600</v>
      </c>
      <c r="Q472">
        <v>1</v>
      </c>
      <c r="X472">
        <v>0.31</v>
      </c>
      <c r="Y472">
        <v>253.96</v>
      </c>
      <c r="Z472">
        <v>0</v>
      </c>
      <c r="AA472">
        <v>0</v>
      </c>
      <c r="AB472">
        <v>0</v>
      </c>
      <c r="AC472">
        <v>0</v>
      </c>
      <c r="AD472">
        <v>1</v>
      </c>
      <c r="AE472">
        <v>0</v>
      </c>
      <c r="AF472" t="s">
        <v>3</v>
      </c>
      <c r="AG472">
        <v>0.31</v>
      </c>
      <c r="AH472">
        <v>2</v>
      </c>
      <c r="AI472">
        <v>85061545</v>
      </c>
      <c r="AJ472">
        <v>472</v>
      </c>
      <c r="AK472">
        <v>0</v>
      </c>
      <c r="AL472">
        <v>0</v>
      </c>
      <c r="AM472">
        <v>0</v>
      </c>
      <c r="AN472">
        <v>0</v>
      </c>
      <c r="AO472">
        <v>0</v>
      </c>
      <c r="AP472">
        <v>0</v>
      </c>
      <c r="AQ472">
        <v>0</v>
      </c>
      <c r="AR472">
        <v>0</v>
      </c>
    </row>
    <row r="473" spans="1:44" x14ac:dyDescent="0.2">
      <c r="A473">
        <f>ROW(Source!A221)</f>
        <v>221</v>
      </c>
      <c r="B473">
        <v>85061560</v>
      </c>
      <c r="C473">
        <v>85061537</v>
      </c>
      <c r="D473">
        <v>77379558</v>
      </c>
      <c r="E473">
        <v>1</v>
      </c>
      <c r="F473">
        <v>1</v>
      </c>
      <c r="G473">
        <v>1</v>
      </c>
      <c r="H473">
        <v>3</v>
      </c>
      <c r="I473" t="s">
        <v>84</v>
      </c>
      <c r="J473" t="s">
        <v>87</v>
      </c>
      <c r="K473" t="s">
        <v>85</v>
      </c>
      <c r="L473">
        <v>1346</v>
      </c>
      <c r="N473">
        <v>1009</v>
      </c>
      <c r="O473" t="s">
        <v>86</v>
      </c>
      <c r="P473" t="s">
        <v>86</v>
      </c>
      <c r="Q473">
        <v>1</v>
      </c>
      <c r="X473">
        <v>2.88</v>
      </c>
      <c r="Y473">
        <v>174.93</v>
      </c>
      <c r="Z473">
        <v>0</v>
      </c>
      <c r="AA473">
        <v>0</v>
      </c>
      <c r="AB473">
        <v>0</v>
      </c>
      <c r="AC473">
        <v>0</v>
      </c>
      <c r="AD473">
        <v>1</v>
      </c>
      <c r="AE473">
        <v>0</v>
      </c>
      <c r="AF473" t="s">
        <v>3</v>
      </c>
      <c r="AG473">
        <v>2.88</v>
      </c>
      <c r="AH473">
        <v>2</v>
      </c>
      <c r="AI473">
        <v>85061546</v>
      </c>
      <c r="AJ473">
        <v>473</v>
      </c>
      <c r="AK473">
        <v>0</v>
      </c>
      <c r="AL473">
        <v>0</v>
      </c>
      <c r="AM473">
        <v>0</v>
      </c>
      <c r="AN473">
        <v>0</v>
      </c>
      <c r="AO473">
        <v>0</v>
      </c>
      <c r="AP473">
        <v>0</v>
      </c>
      <c r="AQ473">
        <v>0</v>
      </c>
      <c r="AR473">
        <v>0</v>
      </c>
    </row>
    <row r="474" spans="1:44" x14ac:dyDescent="0.2">
      <c r="A474">
        <f>ROW(Source!A221)</f>
        <v>221</v>
      </c>
      <c r="B474">
        <v>85061561</v>
      </c>
      <c r="C474">
        <v>85061537</v>
      </c>
      <c r="D474">
        <v>77379734</v>
      </c>
      <c r="E474">
        <v>1</v>
      </c>
      <c r="F474">
        <v>1</v>
      </c>
      <c r="G474">
        <v>1</v>
      </c>
      <c r="H474">
        <v>3</v>
      </c>
      <c r="I474" t="s">
        <v>769</v>
      </c>
      <c r="J474" t="s">
        <v>770</v>
      </c>
      <c r="K474" t="s">
        <v>771</v>
      </c>
      <c r="L474">
        <v>1348</v>
      </c>
      <c r="N474">
        <v>1009</v>
      </c>
      <c r="O474" t="s">
        <v>94</v>
      </c>
      <c r="P474" t="s">
        <v>94</v>
      </c>
      <c r="Q474">
        <v>1000</v>
      </c>
      <c r="X474">
        <v>1.2E-4</v>
      </c>
      <c r="Y474">
        <v>195421.95</v>
      </c>
      <c r="Z474">
        <v>0</v>
      </c>
      <c r="AA474">
        <v>0</v>
      </c>
      <c r="AB474">
        <v>0</v>
      </c>
      <c r="AC474">
        <v>0</v>
      </c>
      <c r="AD474">
        <v>1</v>
      </c>
      <c r="AE474">
        <v>0</v>
      </c>
      <c r="AF474" t="s">
        <v>3</v>
      </c>
      <c r="AG474">
        <v>1.2E-4</v>
      </c>
      <c r="AH474">
        <v>2</v>
      </c>
      <c r="AI474">
        <v>85061547</v>
      </c>
      <c r="AJ474">
        <v>474</v>
      </c>
      <c r="AK474">
        <v>0</v>
      </c>
      <c r="AL474">
        <v>0</v>
      </c>
      <c r="AM474">
        <v>0</v>
      </c>
      <c r="AN474">
        <v>0</v>
      </c>
      <c r="AO474">
        <v>0</v>
      </c>
      <c r="AP474">
        <v>0</v>
      </c>
      <c r="AQ474">
        <v>0</v>
      </c>
      <c r="AR474">
        <v>0</v>
      </c>
    </row>
    <row r="475" spans="1:44" x14ac:dyDescent="0.2">
      <c r="A475">
        <f>ROW(Source!A221)</f>
        <v>221</v>
      </c>
      <c r="B475">
        <v>85061562</v>
      </c>
      <c r="C475">
        <v>85061537</v>
      </c>
      <c r="D475">
        <v>77388710</v>
      </c>
      <c r="E475">
        <v>1</v>
      </c>
      <c r="F475">
        <v>1</v>
      </c>
      <c r="G475">
        <v>1</v>
      </c>
      <c r="H475">
        <v>3</v>
      </c>
      <c r="I475" t="s">
        <v>772</v>
      </c>
      <c r="J475" t="s">
        <v>773</v>
      </c>
      <c r="K475" t="s">
        <v>774</v>
      </c>
      <c r="L475">
        <v>1348</v>
      </c>
      <c r="N475">
        <v>1009</v>
      </c>
      <c r="O475" t="s">
        <v>94</v>
      </c>
      <c r="P475" t="s">
        <v>94</v>
      </c>
      <c r="Q475">
        <v>1000</v>
      </c>
      <c r="X475">
        <v>6.0000000000000002E-5</v>
      </c>
      <c r="Y475">
        <v>530491.82999999996</v>
      </c>
      <c r="Z475">
        <v>0</v>
      </c>
      <c r="AA475">
        <v>0</v>
      </c>
      <c r="AB475">
        <v>0</v>
      </c>
      <c r="AC475">
        <v>0</v>
      </c>
      <c r="AD475">
        <v>1</v>
      </c>
      <c r="AE475">
        <v>0</v>
      </c>
      <c r="AF475" t="s">
        <v>3</v>
      </c>
      <c r="AG475">
        <v>6.0000000000000002E-5</v>
      </c>
      <c r="AH475">
        <v>2</v>
      </c>
      <c r="AI475">
        <v>85061548</v>
      </c>
      <c r="AJ475">
        <v>475</v>
      </c>
      <c r="AK475">
        <v>0</v>
      </c>
      <c r="AL475">
        <v>0</v>
      </c>
      <c r="AM475">
        <v>0</v>
      </c>
      <c r="AN475">
        <v>0</v>
      </c>
      <c r="AO475">
        <v>0</v>
      </c>
      <c r="AP475">
        <v>0</v>
      </c>
      <c r="AQ475">
        <v>0</v>
      </c>
      <c r="AR475">
        <v>0</v>
      </c>
    </row>
    <row r="476" spans="1:44" x14ac:dyDescent="0.2">
      <c r="A476">
        <f>ROW(Source!A221)</f>
        <v>221</v>
      </c>
      <c r="B476">
        <v>85061563</v>
      </c>
      <c r="C476">
        <v>85061537</v>
      </c>
      <c r="D476">
        <v>77388985</v>
      </c>
      <c r="E476">
        <v>1</v>
      </c>
      <c r="F476">
        <v>1</v>
      </c>
      <c r="G476">
        <v>1</v>
      </c>
      <c r="H476">
        <v>3</v>
      </c>
      <c r="I476" t="s">
        <v>775</v>
      </c>
      <c r="J476" t="s">
        <v>776</v>
      </c>
      <c r="K476" t="s">
        <v>777</v>
      </c>
      <c r="L476">
        <v>1348</v>
      </c>
      <c r="N476">
        <v>1009</v>
      </c>
      <c r="O476" t="s">
        <v>94</v>
      </c>
      <c r="P476" t="s">
        <v>94</v>
      </c>
      <c r="Q476">
        <v>1000</v>
      </c>
      <c r="X476">
        <v>3.0000000000000001E-5</v>
      </c>
      <c r="Y476">
        <v>945143.92</v>
      </c>
      <c r="Z476">
        <v>0</v>
      </c>
      <c r="AA476">
        <v>0</v>
      </c>
      <c r="AB476">
        <v>0</v>
      </c>
      <c r="AC476">
        <v>0</v>
      </c>
      <c r="AD476">
        <v>1</v>
      </c>
      <c r="AE476">
        <v>0</v>
      </c>
      <c r="AF476" t="s">
        <v>3</v>
      </c>
      <c r="AG476">
        <v>3.0000000000000001E-5</v>
      </c>
      <c r="AH476">
        <v>2</v>
      </c>
      <c r="AI476">
        <v>85061549</v>
      </c>
      <c r="AJ476">
        <v>476</v>
      </c>
      <c r="AK476">
        <v>0</v>
      </c>
      <c r="AL476">
        <v>0</v>
      </c>
      <c r="AM476">
        <v>0</v>
      </c>
      <c r="AN476">
        <v>0</v>
      </c>
      <c r="AO476">
        <v>0</v>
      </c>
      <c r="AP476">
        <v>0</v>
      </c>
      <c r="AQ476">
        <v>0</v>
      </c>
      <c r="AR476">
        <v>0</v>
      </c>
    </row>
    <row r="477" spans="1:44" x14ac:dyDescent="0.2">
      <c r="A477">
        <f>ROW(Source!A221)</f>
        <v>221</v>
      </c>
      <c r="B477">
        <v>85061564</v>
      </c>
      <c r="C477">
        <v>85061537</v>
      </c>
      <c r="D477">
        <v>77397226</v>
      </c>
      <c r="E477">
        <v>1</v>
      </c>
      <c r="F477">
        <v>1</v>
      </c>
      <c r="G477">
        <v>1</v>
      </c>
      <c r="H477">
        <v>3</v>
      </c>
      <c r="I477" t="s">
        <v>682</v>
      </c>
      <c r="J477" t="s">
        <v>683</v>
      </c>
      <c r="K477" t="s">
        <v>684</v>
      </c>
      <c r="L477">
        <v>1346</v>
      </c>
      <c r="N477">
        <v>1009</v>
      </c>
      <c r="O477" t="s">
        <v>86</v>
      </c>
      <c r="P477" t="s">
        <v>86</v>
      </c>
      <c r="Q477">
        <v>1</v>
      </c>
      <c r="X477">
        <v>1.74</v>
      </c>
      <c r="Y477">
        <v>79.88</v>
      </c>
      <c r="Z477">
        <v>0</v>
      </c>
      <c r="AA477">
        <v>0</v>
      </c>
      <c r="AB477">
        <v>0</v>
      </c>
      <c r="AC477">
        <v>0</v>
      </c>
      <c r="AD477">
        <v>1</v>
      </c>
      <c r="AE477">
        <v>0</v>
      </c>
      <c r="AF477" t="s">
        <v>3</v>
      </c>
      <c r="AG477">
        <v>1.74</v>
      </c>
      <c r="AH477">
        <v>2</v>
      </c>
      <c r="AI477">
        <v>85061550</v>
      </c>
      <c r="AJ477">
        <v>477</v>
      </c>
      <c r="AK477">
        <v>0</v>
      </c>
      <c r="AL477">
        <v>0</v>
      </c>
      <c r="AM477">
        <v>0</v>
      </c>
      <c r="AN477">
        <v>0</v>
      </c>
      <c r="AO477">
        <v>0</v>
      </c>
      <c r="AP477">
        <v>0</v>
      </c>
      <c r="AQ477">
        <v>0</v>
      </c>
      <c r="AR477">
        <v>0</v>
      </c>
    </row>
    <row r="478" spans="1:44" x14ac:dyDescent="0.2">
      <c r="A478">
        <f>ROW(Source!A221)</f>
        <v>221</v>
      </c>
      <c r="B478">
        <v>85061565</v>
      </c>
      <c r="C478">
        <v>85061537</v>
      </c>
      <c r="D478">
        <v>77312233</v>
      </c>
      <c r="E478">
        <v>114</v>
      </c>
      <c r="F478">
        <v>1</v>
      </c>
      <c r="G478">
        <v>1</v>
      </c>
      <c r="H478">
        <v>3</v>
      </c>
      <c r="I478" t="s">
        <v>150</v>
      </c>
      <c r="J478" t="s">
        <v>3</v>
      </c>
      <c r="K478" t="s">
        <v>151</v>
      </c>
      <c r="L478">
        <v>3277935</v>
      </c>
      <c r="N478">
        <v>1013</v>
      </c>
      <c r="O478" t="s">
        <v>152</v>
      </c>
      <c r="P478" t="s">
        <v>152</v>
      </c>
      <c r="Q478">
        <v>1</v>
      </c>
      <c r="X478">
        <v>2</v>
      </c>
      <c r="Y478">
        <v>0</v>
      </c>
      <c r="Z478">
        <v>0</v>
      </c>
      <c r="AA478">
        <v>0</v>
      </c>
      <c r="AB478">
        <v>0</v>
      </c>
      <c r="AC478">
        <v>0</v>
      </c>
      <c r="AD478">
        <v>0</v>
      </c>
      <c r="AE478">
        <v>0</v>
      </c>
      <c r="AF478" t="s">
        <v>3</v>
      </c>
      <c r="AG478">
        <v>2</v>
      </c>
      <c r="AH478">
        <v>2</v>
      </c>
      <c r="AI478">
        <v>85061551</v>
      </c>
      <c r="AJ478">
        <v>478</v>
      </c>
      <c r="AK478">
        <v>0</v>
      </c>
      <c r="AL478">
        <v>0</v>
      </c>
      <c r="AM478">
        <v>0</v>
      </c>
      <c r="AN478">
        <v>0</v>
      </c>
      <c r="AO478">
        <v>0</v>
      </c>
      <c r="AP478">
        <v>0</v>
      </c>
      <c r="AQ478">
        <v>0</v>
      </c>
      <c r="AR478">
        <v>0</v>
      </c>
    </row>
    <row r="479" spans="1:44" x14ac:dyDescent="0.2">
      <c r="A479">
        <f>ROW(Source!A222)</f>
        <v>222</v>
      </c>
      <c r="B479">
        <v>85061552</v>
      </c>
      <c r="C479">
        <v>85061537</v>
      </c>
      <c r="D479">
        <v>77306374</v>
      </c>
      <c r="E479">
        <v>114</v>
      </c>
      <c r="F479">
        <v>1</v>
      </c>
      <c r="G479">
        <v>1</v>
      </c>
      <c r="H479">
        <v>1</v>
      </c>
      <c r="I479" t="s">
        <v>716</v>
      </c>
      <c r="J479" t="s">
        <v>3</v>
      </c>
      <c r="K479" t="s">
        <v>717</v>
      </c>
      <c r="L479">
        <v>1191</v>
      </c>
      <c r="N479">
        <v>1013</v>
      </c>
      <c r="O479" t="s">
        <v>593</v>
      </c>
      <c r="P479" t="s">
        <v>593</v>
      </c>
      <c r="Q479">
        <v>1</v>
      </c>
      <c r="X479">
        <v>45.3</v>
      </c>
      <c r="Y479">
        <v>0</v>
      </c>
      <c r="Z479">
        <v>0</v>
      </c>
      <c r="AA479">
        <v>0</v>
      </c>
      <c r="AB479">
        <v>0</v>
      </c>
      <c r="AC479">
        <v>0</v>
      </c>
      <c r="AD479">
        <v>1</v>
      </c>
      <c r="AE479">
        <v>1</v>
      </c>
      <c r="AF479" t="s">
        <v>3</v>
      </c>
      <c r="AG479">
        <v>45.3</v>
      </c>
      <c r="AH479">
        <v>2</v>
      </c>
      <c r="AI479">
        <v>85061538</v>
      </c>
      <c r="AJ479">
        <v>479</v>
      </c>
      <c r="AK479">
        <v>0</v>
      </c>
      <c r="AL479">
        <v>0</v>
      </c>
      <c r="AM479">
        <v>0</v>
      </c>
      <c r="AN479">
        <v>0</v>
      </c>
      <c r="AO479">
        <v>0</v>
      </c>
      <c r="AP479">
        <v>0</v>
      </c>
      <c r="AQ479">
        <v>0</v>
      </c>
      <c r="AR479">
        <v>0</v>
      </c>
    </row>
    <row r="480" spans="1:44" x14ac:dyDescent="0.2">
      <c r="A480">
        <f>ROW(Source!A222)</f>
        <v>222</v>
      </c>
      <c r="B480">
        <v>85061553</v>
      </c>
      <c r="C480">
        <v>85061537</v>
      </c>
      <c r="D480">
        <v>77306545</v>
      </c>
      <c r="E480">
        <v>114</v>
      </c>
      <c r="F480">
        <v>1</v>
      </c>
      <c r="G480">
        <v>1</v>
      </c>
      <c r="H480">
        <v>1</v>
      </c>
      <c r="I480" t="s">
        <v>601</v>
      </c>
      <c r="J480" t="s">
        <v>3</v>
      </c>
      <c r="K480" t="s">
        <v>602</v>
      </c>
      <c r="L480">
        <v>1191</v>
      </c>
      <c r="N480">
        <v>1013</v>
      </c>
      <c r="O480" t="s">
        <v>593</v>
      </c>
      <c r="P480" t="s">
        <v>593</v>
      </c>
      <c r="Q480">
        <v>1</v>
      </c>
      <c r="X480">
        <v>5.3</v>
      </c>
      <c r="Y480">
        <v>0</v>
      </c>
      <c r="Z480">
        <v>0</v>
      </c>
      <c r="AA480">
        <v>0</v>
      </c>
      <c r="AB480">
        <v>0</v>
      </c>
      <c r="AC480">
        <v>0</v>
      </c>
      <c r="AD480">
        <v>1</v>
      </c>
      <c r="AE480">
        <v>2</v>
      </c>
      <c r="AF480" t="s">
        <v>3</v>
      </c>
      <c r="AG480">
        <v>5.3</v>
      </c>
      <c r="AH480">
        <v>2</v>
      </c>
      <c r="AI480">
        <v>85061539</v>
      </c>
      <c r="AJ480">
        <v>480</v>
      </c>
      <c r="AK480">
        <v>0</v>
      </c>
      <c r="AL480">
        <v>0</v>
      </c>
      <c r="AM480">
        <v>0</v>
      </c>
      <c r="AN480">
        <v>0</v>
      </c>
      <c r="AO480">
        <v>0</v>
      </c>
      <c r="AP480">
        <v>0</v>
      </c>
      <c r="AQ480">
        <v>0</v>
      </c>
      <c r="AR480">
        <v>0</v>
      </c>
    </row>
    <row r="481" spans="1:44" x14ac:dyDescent="0.2">
      <c r="A481">
        <f>ROW(Source!A222)</f>
        <v>222</v>
      </c>
      <c r="B481">
        <v>85061554</v>
      </c>
      <c r="C481">
        <v>85061537</v>
      </c>
      <c r="D481">
        <v>77430988</v>
      </c>
      <c r="E481">
        <v>1</v>
      </c>
      <c r="F481">
        <v>1</v>
      </c>
      <c r="G481">
        <v>1</v>
      </c>
      <c r="H481">
        <v>2</v>
      </c>
      <c r="I481" t="s">
        <v>621</v>
      </c>
      <c r="J481" t="s">
        <v>622</v>
      </c>
      <c r="K481" t="s">
        <v>623</v>
      </c>
      <c r="L481">
        <v>1368</v>
      </c>
      <c r="N481">
        <v>1011</v>
      </c>
      <c r="O481" t="s">
        <v>606</v>
      </c>
      <c r="P481" t="s">
        <v>606</v>
      </c>
      <c r="Q481">
        <v>1</v>
      </c>
      <c r="X481">
        <v>0.2</v>
      </c>
      <c r="Y481">
        <v>0</v>
      </c>
      <c r="Z481">
        <v>1626.29</v>
      </c>
      <c r="AA481">
        <v>1090.46</v>
      </c>
      <c r="AB481">
        <v>0</v>
      </c>
      <c r="AC481">
        <v>0</v>
      </c>
      <c r="AD481">
        <v>1</v>
      </c>
      <c r="AE481">
        <v>0</v>
      </c>
      <c r="AF481" t="s">
        <v>3</v>
      </c>
      <c r="AG481">
        <v>0.2</v>
      </c>
      <c r="AH481">
        <v>2</v>
      </c>
      <c r="AI481">
        <v>85061540</v>
      </c>
      <c r="AJ481">
        <v>481</v>
      </c>
      <c r="AK481">
        <v>0</v>
      </c>
      <c r="AL481">
        <v>0</v>
      </c>
      <c r="AM481">
        <v>0</v>
      </c>
      <c r="AN481">
        <v>0</v>
      </c>
      <c r="AO481">
        <v>0</v>
      </c>
      <c r="AP481">
        <v>0</v>
      </c>
      <c r="AQ481">
        <v>0</v>
      </c>
      <c r="AR481">
        <v>0</v>
      </c>
    </row>
    <row r="482" spans="1:44" x14ac:dyDescent="0.2">
      <c r="A482">
        <f>ROW(Source!A222)</f>
        <v>222</v>
      </c>
      <c r="B482">
        <v>85061555</v>
      </c>
      <c r="C482">
        <v>85061537</v>
      </c>
      <c r="D482">
        <v>77431879</v>
      </c>
      <c r="E482">
        <v>1</v>
      </c>
      <c r="F482">
        <v>1</v>
      </c>
      <c r="G482">
        <v>1</v>
      </c>
      <c r="H482">
        <v>2</v>
      </c>
      <c r="I482" t="s">
        <v>634</v>
      </c>
      <c r="J482" t="s">
        <v>635</v>
      </c>
      <c r="K482" t="s">
        <v>636</v>
      </c>
      <c r="L482">
        <v>1368</v>
      </c>
      <c r="N482">
        <v>1011</v>
      </c>
      <c r="O482" t="s">
        <v>606</v>
      </c>
      <c r="P482" t="s">
        <v>606</v>
      </c>
      <c r="Q482">
        <v>1</v>
      </c>
      <c r="X482">
        <v>0.2</v>
      </c>
      <c r="Y482">
        <v>0</v>
      </c>
      <c r="Z482">
        <v>641.70000000000005</v>
      </c>
      <c r="AA482">
        <v>811.79</v>
      </c>
      <c r="AB482">
        <v>0</v>
      </c>
      <c r="AC482">
        <v>0</v>
      </c>
      <c r="AD482">
        <v>1</v>
      </c>
      <c r="AE482">
        <v>0</v>
      </c>
      <c r="AF482" t="s">
        <v>3</v>
      </c>
      <c r="AG482">
        <v>0.2</v>
      </c>
      <c r="AH482">
        <v>2</v>
      </c>
      <c r="AI482">
        <v>85061541</v>
      </c>
      <c r="AJ482">
        <v>482</v>
      </c>
      <c r="AK482">
        <v>0</v>
      </c>
      <c r="AL482">
        <v>0</v>
      </c>
      <c r="AM482">
        <v>0</v>
      </c>
      <c r="AN482">
        <v>0</v>
      </c>
      <c r="AO482">
        <v>0</v>
      </c>
      <c r="AP482">
        <v>0</v>
      </c>
      <c r="AQ482">
        <v>0</v>
      </c>
      <c r="AR482">
        <v>0</v>
      </c>
    </row>
    <row r="483" spans="1:44" x14ac:dyDescent="0.2">
      <c r="A483">
        <f>ROW(Source!A222)</f>
        <v>222</v>
      </c>
      <c r="B483">
        <v>85061556</v>
      </c>
      <c r="C483">
        <v>85061537</v>
      </c>
      <c r="D483">
        <v>77432074</v>
      </c>
      <c r="E483">
        <v>1</v>
      </c>
      <c r="F483">
        <v>1</v>
      </c>
      <c r="G483">
        <v>1</v>
      </c>
      <c r="H483">
        <v>2</v>
      </c>
      <c r="I483" t="s">
        <v>663</v>
      </c>
      <c r="J483" t="s">
        <v>664</v>
      </c>
      <c r="K483" t="s">
        <v>665</v>
      </c>
      <c r="L483">
        <v>1368</v>
      </c>
      <c r="N483">
        <v>1011</v>
      </c>
      <c r="O483" t="s">
        <v>606</v>
      </c>
      <c r="P483" t="s">
        <v>606</v>
      </c>
      <c r="Q483">
        <v>1</v>
      </c>
      <c r="X483">
        <v>1.69</v>
      </c>
      <c r="Y483">
        <v>0</v>
      </c>
      <c r="Z483">
        <v>34.61</v>
      </c>
      <c r="AA483">
        <v>0</v>
      </c>
      <c r="AB483">
        <v>0</v>
      </c>
      <c r="AC483">
        <v>0</v>
      </c>
      <c r="AD483">
        <v>1</v>
      </c>
      <c r="AE483">
        <v>0</v>
      </c>
      <c r="AF483" t="s">
        <v>3</v>
      </c>
      <c r="AG483">
        <v>1.69</v>
      </c>
      <c r="AH483">
        <v>2</v>
      </c>
      <c r="AI483">
        <v>85061542</v>
      </c>
      <c r="AJ483">
        <v>483</v>
      </c>
      <c r="AK483">
        <v>0</v>
      </c>
      <c r="AL483">
        <v>0</v>
      </c>
      <c r="AM483">
        <v>0</v>
      </c>
      <c r="AN483">
        <v>0</v>
      </c>
      <c r="AO483">
        <v>0</v>
      </c>
      <c r="AP483">
        <v>0</v>
      </c>
      <c r="AQ483">
        <v>0</v>
      </c>
      <c r="AR483">
        <v>0</v>
      </c>
    </row>
    <row r="484" spans="1:44" x14ac:dyDescent="0.2">
      <c r="A484">
        <f>ROW(Source!A222)</f>
        <v>222</v>
      </c>
      <c r="B484">
        <v>85061557</v>
      </c>
      <c r="C484">
        <v>85061537</v>
      </c>
      <c r="D484">
        <v>77432548</v>
      </c>
      <c r="E484">
        <v>1</v>
      </c>
      <c r="F484">
        <v>1</v>
      </c>
      <c r="G484">
        <v>1</v>
      </c>
      <c r="H484">
        <v>2</v>
      </c>
      <c r="I484" t="s">
        <v>760</v>
      </c>
      <c r="J484" t="s">
        <v>761</v>
      </c>
      <c r="K484" t="s">
        <v>762</v>
      </c>
      <c r="L484">
        <v>1368</v>
      </c>
      <c r="N484">
        <v>1011</v>
      </c>
      <c r="O484" t="s">
        <v>606</v>
      </c>
      <c r="P484" t="s">
        <v>606</v>
      </c>
      <c r="Q484">
        <v>1</v>
      </c>
      <c r="X484">
        <v>0.86</v>
      </c>
      <c r="Y484">
        <v>0</v>
      </c>
      <c r="Z484">
        <v>23.89</v>
      </c>
      <c r="AA484">
        <v>0</v>
      </c>
      <c r="AB484">
        <v>0</v>
      </c>
      <c r="AC484">
        <v>0</v>
      </c>
      <c r="AD484">
        <v>1</v>
      </c>
      <c r="AE484">
        <v>0</v>
      </c>
      <c r="AF484" t="s">
        <v>3</v>
      </c>
      <c r="AG484">
        <v>0.86</v>
      </c>
      <c r="AH484">
        <v>2</v>
      </c>
      <c r="AI484">
        <v>85061543</v>
      </c>
      <c r="AJ484">
        <v>484</v>
      </c>
      <c r="AK484">
        <v>0</v>
      </c>
      <c r="AL484">
        <v>0</v>
      </c>
      <c r="AM484">
        <v>0</v>
      </c>
      <c r="AN484">
        <v>0</v>
      </c>
      <c r="AO484">
        <v>0</v>
      </c>
      <c r="AP484">
        <v>0</v>
      </c>
      <c r="AQ484">
        <v>0</v>
      </c>
      <c r="AR484">
        <v>0</v>
      </c>
    </row>
    <row r="485" spans="1:44" x14ac:dyDescent="0.2">
      <c r="A485">
        <f>ROW(Source!A222)</f>
        <v>222</v>
      </c>
      <c r="B485">
        <v>85061558</v>
      </c>
      <c r="C485">
        <v>85061537</v>
      </c>
      <c r="D485">
        <v>77432634</v>
      </c>
      <c r="E485">
        <v>1</v>
      </c>
      <c r="F485">
        <v>1</v>
      </c>
      <c r="G485">
        <v>1</v>
      </c>
      <c r="H485">
        <v>2</v>
      </c>
      <c r="I485" t="s">
        <v>763</v>
      </c>
      <c r="J485" t="s">
        <v>764</v>
      </c>
      <c r="K485" t="s">
        <v>765</v>
      </c>
      <c r="L485">
        <v>1368</v>
      </c>
      <c r="N485">
        <v>1011</v>
      </c>
      <c r="O485" t="s">
        <v>606</v>
      </c>
      <c r="P485" t="s">
        <v>606</v>
      </c>
      <c r="Q485">
        <v>1</v>
      </c>
      <c r="X485">
        <v>4.9000000000000004</v>
      </c>
      <c r="Y485">
        <v>0</v>
      </c>
      <c r="Z485">
        <v>26.76</v>
      </c>
      <c r="AA485">
        <v>502.98</v>
      </c>
      <c r="AB485">
        <v>0</v>
      </c>
      <c r="AC485">
        <v>0</v>
      </c>
      <c r="AD485">
        <v>1</v>
      </c>
      <c r="AE485">
        <v>0</v>
      </c>
      <c r="AF485" t="s">
        <v>3</v>
      </c>
      <c r="AG485">
        <v>4.9000000000000004</v>
      </c>
      <c r="AH485">
        <v>2</v>
      </c>
      <c r="AI485">
        <v>85061544</v>
      </c>
      <c r="AJ485">
        <v>485</v>
      </c>
      <c r="AK485">
        <v>0</v>
      </c>
      <c r="AL485">
        <v>0</v>
      </c>
      <c r="AM485">
        <v>0</v>
      </c>
      <c r="AN485">
        <v>0</v>
      </c>
      <c r="AO485">
        <v>0</v>
      </c>
      <c r="AP485">
        <v>0</v>
      </c>
      <c r="AQ485">
        <v>0</v>
      </c>
      <c r="AR485">
        <v>0</v>
      </c>
    </row>
    <row r="486" spans="1:44" x14ac:dyDescent="0.2">
      <c r="A486">
        <f>ROW(Source!A222)</f>
        <v>222</v>
      </c>
      <c r="B486">
        <v>85061559</v>
      </c>
      <c r="C486">
        <v>85061537</v>
      </c>
      <c r="D486">
        <v>77375932</v>
      </c>
      <c r="E486">
        <v>1</v>
      </c>
      <c r="F486">
        <v>1</v>
      </c>
      <c r="G486">
        <v>1</v>
      </c>
      <c r="H486">
        <v>3</v>
      </c>
      <c r="I486" t="s">
        <v>766</v>
      </c>
      <c r="J486" t="s">
        <v>767</v>
      </c>
      <c r="K486" t="s">
        <v>768</v>
      </c>
      <c r="L486">
        <v>1339</v>
      </c>
      <c r="N486">
        <v>1007</v>
      </c>
      <c r="O486" t="s">
        <v>600</v>
      </c>
      <c r="P486" t="s">
        <v>600</v>
      </c>
      <c r="Q486">
        <v>1</v>
      </c>
      <c r="X486">
        <v>0.31</v>
      </c>
      <c r="Y486">
        <v>253.96</v>
      </c>
      <c r="Z486">
        <v>0</v>
      </c>
      <c r="AA486">
        <v>0</v>
      </c>
      <c r="AB486">
        <v>0</v>
      </c>
      <c r="AC486">
        <v>0</v>
      </c>
      <c r="AD486">
        <v>1</v>
      </c>
      <c r="AE486">
        <v>0</v>
      </c>
      <c r="AF486" t="s">
        <v>3</v>
      </c>
      <c r="AG486">
        <v>0.31</v>
      </c>
      <c r="AH486">
        <v>2</v>
      </c>
      <c r="AI486">
        <v>85061545</v>
      </c>
      <c r="AJ486">
        <v>486</v>
      </c>
      <c r="AK486">
        <v>0</v>
      </c>
      <c r="AL486">
        <v>0</v>
      </c>
      <c r="AM486">
        <v>0</v>
      </c>
      <c r="AN486">
        <v>0</v>
      </c>
      <c r="AO486">
        <v>0</v>
      </c>
      <c r="AP486">
        <v>0</v>
      </c>
      <c r="AQ486">
        <v>0</v>
      </c>
      <c r="AR486">
        <v>0</v>
      </c>
    </row>
    <row r="487" spans="1:44" x14ac:dyDescent="0.2">
      <c r="A487">
        <f>ROW(Source!A222)</f>
        <v>222</v>
      </c>
      <c r="B487">
        <v>85061560</v>
      </c>
      <c r="C487">
        <v>85061537</v>
      </c>
      <c r="D487">
        <v>77379558</v>
      </c>
      <c r="E487">
        <v>1</v>
      </c>
      <c r="F487">
        <v>1</v>
      </c>
      <c r="G487">
        <v>1</v>
      </c>
      <c r="H487">
        <v>3</v>
      </c>
      <c r="I487" t="s">
        <v>84</v>
      </c>
      <c r="J487" t="s">
        <v>87</v>
      </c>
      <c r="K487" t="s">
        <v>85</v>
      </c>
      <c r="L487">
        <v>1346</v>
      </c>
      <c r="N487">
        <v>1009</v>
      </c>
      <c r="O487" t="s">
        <v>86</v>
      </c>
      <c r="P487" t="s">
        <v>86</v>
      </c>
      <c r="Q487">
        <v>1</v>
      </c>
      <c r="X487">
        <v>2.88</v>
      </c>
      <c r="Y487">
        <v>174.93</v>
      </c>
      <c r="Z487">
        <v>0</v>
      </c>
      <c r="AA487">
        <v>0</v>
      </c>
      <c r="AB487">
        <v>0</v>
      </c>
      <c r="AC487">
        <v>0</v>
      </c>
      <c r="AD487">
        <v>1</v>
      </c>
      <c r="AE487">
        <v>0</v>
      </c>
      <c r="AF487" t="s">
        <v>3</v>
      </c>
      <c r="AG487">
        <v>2.88</v>
      </c>
      <c r="AH487">
        <v>2</v>
      </c>
      <c r="AI487">
        <v>85061546</v>
      </c>
      <c r="AJ487">
        <v>487</v>
      </c>
      <c r="AK487">
        <v>0</v>
      </c>
      <c r="AL487">
        <v>0</v>
      </c>
      <c r="AM487">
        <v>0</v>
      </c>
      <c r="AN487">
        <v>0</v>
      </c>
      <c r="AO487">
        <v>0</v>
      </c>
      <c r="AP487">
        <v>0</v>
      </c>
      <c r="AQ487">
        <v>0</v>
      </c>
      <c r="AR487">
        <v>0</v>
      </c>
    </row>
    <row r="488" spans="1:44" x14ac:dyDescent="0.2">
      <c r="A488">
        <f>ROW(Source!A222)</f>
        <v>222</v>
      </c>
      <c r="B488">
        <v>85061561</v>
      </c>
      <c r="C488">
        <v>85061537</v>
      </c>
      <c r="D488">
        <v>77379734</v>
      </c>
      <c r="E488">
        <v>1</v>
      </c>
      <c r="F488">
        <v>1</v>
      </c>
      <c r="G488">
        <v>1</v>
      </c>
      <c r="H488">
        <v>3</v>
      </c>
      <c r="I488" t="s">
        <v>769</v>
      </c>
      <c r="J488" t="s">
        <v>770</v>
      </c>
      <c r="K488" t="s">
        <v>771</v>
      </c>
      <c r="L488">
        <v>1348</v>
      </c>
      <c r="N488">
        <v>1009</v>
      </c>
      <c r="O488" t="s">
        <v>94</v>
      </c>
      <c r="P488" t="s">
        <v>94</v>
      </c>
      <c r="Q488">
        <v>1000</v>
      </c>
      <c r="X488">
        <v>1.2E-4</v>
      </c>
      <c r="Y488">
        <v>195421.95</v>
      </c>
      <c r="Z488">
        <v>0</v>
      </c>
      <c r="AA488">
        <v>0</v>
      </c>
      <c r="AB488">
        <v>0</v>
      </c>
      <c r="AC488">
        <v>0</v>
      </c>
      <c r="AD488">
        <v>1</v>
      </c>
      <c r="AE488">
        <v>0</v>
      </c>
      <c r="AF488" t="s">
        <v>3</v>
      </c>
      <c r="AG488">
        <v>1.2E-4</v>
      </c>
      <c r="AH488">
        <v>2</v>
      </c>
      <c r="AI488">
        <v>85061547</v>
      </c>
      <c r="AJ488">
        <v>488</v>
      </c>
      <c r="AK488">
        <v>0</v>
      </c>
      <c r="AL488">
        <v>0</v>
      </c>
      <c r="AM488">
        <v>0</v>
      </c>
      <c r="AN488">
        <v>0</v>
      </c>
      <c r="AO488">
        <v>0</v>
      </c>
      <c r="AP488">
        <v>0</v>
      </c>
      <c r="AQ488">
        <v>0</v>
      </c>
      <c r="AR488">
        <v>0</v>
      </c>
    </row>
    <row r="489" spans="1:44" x14ac:dyDescent="0.2">
      <c r="A489">
        <f>ROW(Source!A222)</f>
        <v>222</v>
      </c>
      <c r="B489">
        <v>85061562</v>
      </c>
      <c r="C489">
        <v>85061537</v>
      </c>
      <c r="D489">
        <v>77388710</v>
      </c>
      <c r="E489">
        <v>1</v>
      </c>
      <c r="F489">
        <v>1</v>
      </c>
      <c r="G489">
        <v>1</v>
      </c>
      <c r="H489">
        <v>3</v>
      </c>
      <c r="I489" t="s">
        <v>772</v>
      </c>
      <c r="J489" t="s">
        <v>773</v>
      </c>
      <c r="K489" t="s">
        <v>774</v>
      </c>
      <c r="L489">
        <v>1348</v>
      </c>
      <c r="N489">
        <v>1009</v>
      </c>
      <c r="O489" t="s">
        <v>94</v>
      </c>
      <c r="P489" t="s">
        <v>94</v>
      </c>
      <c r="Q489">
        <v>1000</v>
      </c>
      <c r="X489">
        <v>6.0000000000000002E-5</v>
      </c>
      <c r="Y489">
        <v>530491.82999999996</v>
      </c>
      <c r="Z489">
        <v>0</v>
      </c>
      <c r="AA489">
        <v>0</v>
      </c>
      <c r="AB489">
        <v>0</v>
      </c>
      <c r="AC489">
        <v>0</v>
      </c>
      <c r="AD489">
        <v>1</v>
      </c>
      <c r="AE489">
        <v>0</v>
      </c>
      <c r="AF489" t="s">
        <v>3</v>
      </c>
      <c r="AG489">
        <v>6.0000000000000002E-5</v>
      </c>
      <c r="AH489">
        <v>2</v>
      </c>
      <c r="AI489">
        <v>85061548</v>
      </c>
      <c r="AJ489">
        <v>489</v>
      </c>
      <c r="AK489">
        <v>0</v>
      </c>
      <c r="AL489">
        <v>0</v>
      </c>
      <c r="AM489">
        <v>0</v>
      </c>
      <c r="AN489">
        <v>0</v>
      </c>
      <c r="AO489">
        <v>0</v>
      </c>
      <c r="AP489">
        <v>0</v>
      </c>
      <c r="AQ489">
        <v>0</v>
      </c>
      <c r="AR489">
        <v>0</v>
      </c>
    </row>
    <row r="490" spans="1:44" x14ac:dyDescent="0.2">
      <c r="A490">
        <f>ROW(Source!A222)</f>
        <v>222</v>
      </c>
      <c r="B490">
        <v>85061563</v>
      </c>
      <c r="C490">
        <v>85061537</v>
      </c>
      <c r="D490">
        <v>77388985</v>
      </c>
      <c r="E490">
        <v>1</v>
      </c>
      <c r="F490">
        <v>1</v>
      </c>
      <c r="G490">
        <v>1</v>
      </c>
      <c r="H490">
        <v>3</v>
      </c>
      <c r="I490" t="s">
        <v>775</v>
      </c>
      <c r="J490" t="s">
        <v>776</v>
      </c>
      <c r="K490" t="s">
        <v>777</v>
      </c>
      <c r="L490">
        <v>1348</v>
      </c>
      <c r="N490">
        <v>1009</v>
      </c>
      <c r="O490" t="s">
        <v>94</v>
      </c>
      <c r="P490" t="s">
        <v>94</v>
      </c>
      <c r="Q490">
        <v>1000</v>
      </c>
      <c r="X490">
        <v>3.0000000000000001E-5</v>
      </c>
      <c r="Y490">
        <v>945143.92</v>
      </c>
      <c r="Z490">
        <v>0</v>
      </c>
      <c r="AA490">
        <v>0</v>
      </c>
      <c r="AB490">
        <v>0</v>
      </c>
      <c r="AC490">
        <v>0</v>
      </c>
      <c r="AD490">
        <v>1</v>
      </c>
      <c r="AE490">
        <v>0</v>
      </c>
      <c r="AF490" t="s">
        <v>3</v>
      </c>
      <c r="AG490">
        <v>3.0000000000000001E-5</v>
      </c>
      <c r="AH490">
        <v>2</v>
      </c>
      <c r="AI490">
        <v>85061549</v>
      </c>
      <c r="AJ490">
        <v>490</v>
      </c>
      <c r="AK490">
        <v>0</v>
      </c>
      <c r="AL490">
        <v>0</v>
      </c>
      <c r="AM490">
        <v>0</v>
      </c>
      <c r="AN490">
        <v>0</v>
      </c>
      <c r="AO490">
        <v>0</v>
      </c>
      <c r="AP490">
        <v>0</v>
      </c>
      <c r="AQ490">
        <v>0</v>
      </c>
      <c r="AR490">
        <v>0</v>
      </c>
    </row>
    <row r="491" spans="1:44" x14ac:dyDescent="0.2">
      <c r="A491">
        <f>ROW(Source!A222)</f>
        <v>222</v>
      </c>
      <c r="B491">
        <v>85061564</v>
      </c>
      <c r="C491">
        <v>85061537</v>
      </c>
      <c r="D491">
        <v>77397226</v>
      </c>
      <c r="E491">
        <v>1</v>
      </c>
      <c r="F491">
        <v>1</v>
      </c>
      <c r="G491">
        <v>1</v>
      </c>
      <c r="H491">
        <v>3</v>
      </c>
      <c r="I491" t="s">
        <v>682</v>
      </c>
      <c r="J491" t="s">
        <v>683</v>
      </c>
      <c r="K491" t="s">
        <v>684</v>
      </c>
      <c r="L491">
        <v>1346</v>
      </c>
      <c r="N491">
        <v>1009</v>
      </c>
      <c r="O491" t="s">
        <v>86</v>
      </c>
      <c r="P491" t="s">
        <v>86</v>
      </c>
      <c r="Q491">
        <v>1</v>
      </c>
      <c r="X491">
        <v>1.74</v>
      </c>
      <c r="Y491">
        <v>79.88</v>
      </c>
      <c r="Z491">
        <v>0</v>
      </c>
      <c r="AA491">
        <v>0</v>
      </c>
      <c r="AB491">
        <v>0</v>
      </c>
      <c r="AC491">
        <v>0</v>
      </c>
      <c r="AD491">
        <v>1</v>
      </c>
      <c r="AE491">
        <v>0</v>
      </c>
      <c r="AF491" t="s">
        <v>3</v>
      </c>
      <c r="AG491">
        <v>1.74</v>
      </c>
      <c r="AH491">
        <v>2</v>
      </c>
      <c r="AI491">
        <v>85061550</v>
      </c>
      <c r="AJ491">
        <v>491</v>
      </c>
      <c r="AK491">
        <v>0</v>
      </c>
      <c r="AL491">
        <v>0</v>
      </c>
      <c r="AM491">
        <v>0</v>
      </c>
      <c r="AN491">
        <v>0</v>
      </c>
      <c r="AO491">
        <v>0</v>
      </c>
      <c r="AP491">
        <v>0</v>
      </c>
      <c r="AQ491">
        <v>0</v>
      </c>
      <c r="AR491">
        <v>0</v>
      </c>
    </row>
    <row r="492" spans="1:44" x14ac:dyDescent="0.2">
      <c r="A492">
        <f>ROW(Source!A222)</f>
        <v>222</v>
      </c>
      <c r="B492">
        <v>85061565</v>
      </c>
      <c r="C492">
        <v>85061537</v>
      </c>
      <c r="D492">
        <v>77312233</v>
      </c>
      <c r="E492">
        <v>114</v>
      </c>
      <c r="F492">
        <v>1</v>
      </c>
      <c r="G492">
        <v>1</v>
      </c>
      <c r="H492">
        <v>3</v>
      </c>
      <c r="I492" t="s">
        <v>150</v>
      </c>
      <c r="J492" t="s">
        <v>3</v>
      </c>
      <c r="K492" t="s">
        <v>151</v>
      </c>
      <c r="L492">
        <v>3277935</v>
      </c>
      <c r="N492">
        <v>1013</v>
      </c>
      <c r="O492" t="s">
        <v>152</v>
      </c>
      <c r="P492" t="s">
        <v>152</v>
      </c>
      <c r="Q492">
        <v>1</v>
      </c>
      <c r="X492">
        <v>2</v>
      </c>
      <c r="Y492">
        <v>0</v>
      </c>
      <c r="Z492">
        <v>0</v>
      </c>
      <c r="AA492">
        <v>0</v>
      </c>
      <c r="AB492">
        <v>0</v>
      </c>
      <c r="AC492">
        <v>0</v>
      </c>
      <c r="AD492">
        <v>0</v>
      </c>
      <c r="AE492">
        <v>0</v>
      </c>
      <c r="AF492" t="s">
        <v>3</v>
      </c>
      <c r="AG492">
        <v>2</v>
      </c>
      <c r="AH492">
        <v>2</v>
      </c>
      <c r="AI492">
        <v>85061551</v>
      </c>
      <c r="AJ492">
        <v>492</v>
      </c>
      <c r="AK492">
        <v>0</v>
      </c>
      <c r="AL492">
        <v>0</v>
      </c>
      <c r="AM492">
        <v>0</v>
      </c>
      <c r="AN492">
        <v>0</v>
      </c>
      <c r="AO492">
        <v>0</v>
      </c>
      <c r="AP492">
        <v>0</v>
      </c>
      <c r="AQ492">
        <v>0</v>
      </c>
      <c r="AR492">
        <v>0</v>
      </c>
    </row>
    <row r="493" spans="1:44" x14ac:dyDescent="0.2">
      <c r="A493">
        <f>ROW(Source!A226)</f>
        <v>226</v>
      </c>
      <c r="B493">
        <v>85061582</v>
      </c>
      <c r="C493">
        <v>85061568</v>
      </c>
      <c r="D493">
        <v>77306380</v>
      </c>
      <c r="E493">
        <v>114</v>
      </c>
      <c r="F493">
        <v>1</v>
      </c>
      <c r="G493">
        <v>1</v>
      </c>
      <c r="H493">
        <v>1</v>
      </c>
      <c r="I493" t="s">
        <v>724</v>
      </c>
      <c r="J493" t="s">
        <v>3</v>
      </c>
      <c r="K493" t="s">
        <v>725</v>
      </c>
      <c r="L493">
        <v>1191</v>
      </c>
      <c r="N493">
        <v>1013</v>
      </c>
      <c r="O493" t="s">
        <v>593</v>
      </c>
      <c r="P493" t="s">
        <v>593</v>
      </c>
      <c r="Q493">
        <v>1</v>
      </c>
      <c r="X493">
        <v>103</v>
      </c>
      <c r="Y493">
        <v>0</v>
      </c>
      <c r="Z493">
        <v>0</v>
      </c>
      <c r="AA493">
        <v>0</v>
      </c>
      <c r="AB493">
        <v>0</v>
      </c>
      <c r="AC493">
        <v>0</v>
      </c>
      <c r="AD493">
        <v>1</v>
      </c>
      <c r="AE493">
        <v>1</v>
      </c>
      <c r="AF493" t="s">
        <v>3</v>
      </c>
      <c r="AG493">
        <v>103</v>
      </c>
      <c r="AH493">
        <v>2</v>
      </c>
      <c r="AI493">
        <v>85061569</v>
      </c>
      <c r="AJ493">
        <v>493</v>
      </c>
      <c r="AK493">
        <v>0</v>
      </c>
      <c r="AL493">
        <v>0</v>
      </c>
      <c r="AM493">
        <v>0</v>
      </c>
      <c r="AN493">
        <v>0</v>
      </c>
      <c r="AO493">
        <v>0</v>
      </c>
      <c r="AP493">
        <v>0</v>
      </c>
      <c r="AQ493">
        <v>0</v>
      </c>
      <c r="AR493">
        <v>0</v>
      </c>
    </row>
    <row r="494" spans="1:44" x14ac:dyDescent="0.2">
      <c r="A494">
        <f>ROW(Source!A226)</f>
        <v>226</v>
      </c>
      <c r="B494">
        <v>85061583</v>
      </c>
      <c r="C494">
        <v>85061568</v>
      </c>
      <c r="D494">
        <v>77306545</v>
      </c>
      <c r="E494">
        <v>114</v>
      </c>
      <c r="F494">
        <v>1</v>
      </c>
      <c r="G494">
        <v>1</v>
      </c>
      <c r="H494">
        <v>1</v>
      </c>
      <c r="I494" t="s">
        <v>601</v>
      </c>
      <c r="J494" t="s">
        <v>3</v>
      </c>
      <c r="K494" t="s">
        <v>602</v>
      </c>
      <c r="L494">
        <v>1191</v>
      </c>
      <c r="N494">
        <v>1013</v>
      </c>
      <c r="O494" t="s">
        <v>593</v>
      </c>
      <c r="P494" t="s">
        <v>593</v>
      </c>
      <c r="Q494">
        <v>1</v>
      </c>
      <c r="X494">
        <v>20.65</v>
      </c>
      <c r="Y494">
        <v>0</v>
      </c>
      <c r="Z494">
        <v>0</v>
      </c>
      <c r="AA494">
        <v>0</v>
      </c>
      <c r="AB494">
        <v>0</v>
      </c>
      <c r="AC494">
        <v>0</v>
      </c>
      <c r="AD494">
        <v>1</v>
      </c>
      <c r="AE494">
        <v>2</v>
      </c>
      <c r="AF494" t="s">
        <v>3</v>
      </c>
      <c r="AG494">
        <v>20.65</v>
      </c>
      <c r="AH494">
        <v>2</v>
      </c>
      <c r="AI494">
        <v>85061570</v>
      </c>
      <c r="AJ494">
        <v>494</v>
      </c>
      <c r="AK494">
        <v>0</v>
      </c>
      <c r="AL494">
        <v>0</v>
      </c>
      <c r="AM494">
        <v>0</v>
      </c>
      <c r="AN494">
        <v>0</v>
      </c>
      <c r="AO494">
        <v>0</v>
      </c>
      <c r="AP494">
        <v>0</v>
      </c>
      <c r="AQ494">
        <v>0</v>
      </c>
      <c r="AR494">
        <v>0</v>
      </c>
    </row>
    <row r="495" spans="1:44" x14ac:dyDescent="0.2">
      <c r="A495">
        <f>ROW(Source!A226)</f>
        <v>226</v>
      </c>
      <c r="B495">
        <v>85061584</v>
      </c>
      <c r="C495">
        <v>85061568</v>
      </c>
      <c r="D495">
        <v>77430971</v>
      </c>
      <c r="E495">
        <v>1</v>
      </c>
      <c r="F495">
        <v>1</v>
      </c>
      <c r="G495">
        <v>1</v>
      </c>
      <c r="H495">
        <v>2</v>
      </c>
      <c r="I495" t="s">
        <v>778</v>
      </c>
      <c r="J495" t="s">
        <v>779</v>
      </c>
      <c r="K495" t="s">
        <v>780</v>
      </c>
      <c r="L495">
        <v>1368</v>
      </c>
      <c r="N495">
        <v>1011</v>
      </c>
      <c r="O495" t="s">
        <v>606</v>
      </c>
      <c r="P495" t="s">
        <v>606</v>
      </c>
      <c r="Q495">
        <v>1</v>
      </c>
      <c r="X495">
        <v>7.83</v>
      </c>
      <c r="Y495">
        <v>0</v>
      </c>
      <c r="Z495">
        <v>1689.57</v>
      </c>
      <c r="AA495">
        <v>578.04999999999995</v>
      </c>
      <c r="AB495">
        <v>0</v>
      </c>
      <c r="AC495">
        <v>0</v>
      </c>
      <c r="AD495">
        <v>1</v>
      </c>
      <c r="AE495">
        <v>0</v>
      </c>
      <c r="AF495" t="s">
        <v>3</v>
      </c>
      <c r="AG495">
        <v>7.83</v>
      </c>
      <c r="AH495">
        <v>2</v>
      </c>
      <c r="AI495">
        <v>85061571</v>
      </c>
      <c r="AJ495">
        <v>495</v>
      </c>
      <c r="AK495">
        <v>0</v>
      </c>
      <c r="AL495">
        <v>0</v>
      </c>
      <c r="AM495">
        <v>0</v>
      </c>
      <c r="AN495">
        <v>0</v>
      </c>
      <c r="AO495">
        <v>0</v>
      </c>
      <c r="AP495">
        <v>0</v>
      </c>
      <c r="AQ495">
        <v>0</v>
      </c>
      <c r="AR495">
        <v>0</v>
      </c>
    </row>
    <row r="496" spans="1:44" x14ac:dyDescent="0.2">
      <c r="A496">
        <f>ROW(Source!A226)</f>
        <v>226</v>
      </c>
      <c r="B496">
        <v>85061585</v>
      </c>
      <c r="C496">
        <v>85061568</v>
      </c>
      <c r="D496">
        <v>77430988</v>
      </c>
      <c r="E496">
        <v>1</v>
      </c>
      <c r="F496">
        <v>1</v>
      </c>
      <c r="G496">
        <v>1</v>
      </c>
      <c r="H496">
        <v>2</v>
      </c>
      <c r="I496" t="s">
        <v>621</v>
      </c>
      <c r="J496" t="s">
        <v>622</v>
      </c>
      <c r="K496" t="s">
        <v>623</v>
      </c>
      <c r="L496">
        <v>1368</v>
      </c>
      <c r="N496">
        <v>1011</v>
      </c>
      <c r="O496" t="s">
        <v>606</v>
      </c>
      <c r="P496" t="s">
        <v>606</v>
      </c>
      <c r="Q496">
        <v>1</v>
      </c>
      <c r="X496">
        <v>0.6</v>
      </c>
      <c r="Y496">
        <v>0</v>
      </c>
      <c r="Z496">
        <v>1626.29</v>
      </c>
      <c r="AA496">
        <v>1090.46</v>
      </c>
      <c r="AB496">
        <v>0</v>
      </c>
      <c r="AC496">
        <v>0</v>
      </c>
      <c r="AD496">
        <v>1</v>
      </c>
      <c r="AE496">
        <v>0</v>
      </c>
      <c r="AF496" t="s">
        <v>3</v>
      </c>
      <c r="AG496">
        <v>0.6</v>
      </c>
      <c r="AH496">
        <v>2</v>
      </c>
      <c r="AI496">
        <v>85061572</v>
      </c>
      <c r="AJ496">
        <v>496</v>
      </c>
      <c r="AK496">
        <v>0</v>
      </c>
      <c r="AL496">
        <v>0</v>
      </c>
      <c r="AM496">
        <v>0</v>
      </c>
      <c r="AN496">
        <v>0</v>
      </c>
      <c r="AO496">
        <v>0</v>
      </c>
      <c r="AP496">
        <v>0</v>
      </c>
      <c r="AQ496">
        <v>0</v>
      </c>
      <c r="AR496">
        <v>0</v>
      </c>
    </row>
    <row r="497" spans="1:44" x14ac:dyDescent="0.2">
      <c r="A497">
        <f>ROW(Source!A226)</f>
        <v>226</v>
      </c>
      <c r="B497">
        <v>85061586</v>
      </c>
      <c r="C497">
        <v>85061568</v>
      </c>
      <c r="D497">
        <v>77431168</v>
      </c>
      <c r="E497">
        <v>1</v>
      </c>
      <c r="F497">
        <v>1</v>
      </c>
      <c r="G497">
        <v>1</v>
      </c>
      <c r="H497">
        <v>2</v>
      </c>
      <c r="I497" t="s">
        <v>781</v>
      </c>
      <c r="J497" t="s">
        <v>782</v>
      </c>
      <c r="K497" t="s">
        <v>783</v>
      </c>
      <c r="L497">
        <v>1368</v>
      </c>
      <c r="N497">
        <v>1011</v>
      </c>
      <c r="O497" t="s">
        <v>606</v>
      </c>
      <c r="P497" t="s">
        <v>606</v>
      </c>
      <c r="Q497">
        <v>1</v>
      </c>
      <c r="X497">
        <v>5.5</v>
      </c>
      <c r="Y497">
        <v>0</v>
      </c>
      <c r="Z497">
        <v>104.99</v>
      </c>
      <c r="AA497">
        <v>502.98</v>
      </c>
      <c r="AB497">
        <v>0</v>
      </c>
      <c r="AC497">
        <v>0</v>
      </c>
      <c r="AD497">
        <v>1</v>
      </c>
      <c r="AE497">
        <v>0</v>
      </c>
      <c r="AF497" t="s">
        <v>3</v>
      </c>
      <c r="AG497">
        <v>5.5</v>
      </c>
      <c r="AH497">
        <v>2</v>
      </c>
      <c r="AI497">
        <v>85061573</v>
      </c>
      <c r="AJ497">
        <v>497</v>
      </c>
      <c r="AK497">
        <v>0</v>
      </c>
      <c r="AL497">
        <v>0</v>
      </c>
      <c r="AM497">
        <v>0</v>
      </c>
      <c r="AN497">
        <v>0</v>
      </c>
      <c r="AO497">
        <v>0</v>
      </c>
      <c r="AP497">
        <v>0</v>
      </c>
      <c r="AQ497">
        <v>0</v>
      </c>
      <c r="AR497">
        <v>0</v>
      </c>
    </row>
    <row r="498" spans="1:44" x14ac:dyDescent="0.2">
      <c r="A498">
        <f>ROW(Source!A226)</f>
        <v>226</v>
      </c>
      <c r="B498">
        <v>85061587</v>
      </c>
      <c r="C498">
        <v>85061568</v>
      </c>
      <c r="D498">
        <v>77431879</v>
      </c>
      <c r="E498">
        <v>1</v>
      </c>
      <c r="F498">
        <v>1</v>
      </c>
      <c r="G498">
        <v>1</v>
      </c>
      <c r="H498">
        <v>2</v>
      </c>
      <c r="I498" t="s">
        <v>634</v>
      </c>
      <c r="J498" t="s">
        <v>635</v>
      </c>
      <c r="K498" t="s">
        <v>636</v>
      </c>
      <c r="L498">
        <v>1368</v>
      </c>
      <c r="N498">
        <v>1011</v>
      </c>
      <c r="O498" t="s">
        <v>606</v>
      </c>
      <c r="P498" t="s">
        <v>606</v>
      </c>
      <c r="Q498">
        <v>1</v>
      </c>
      <c r="X498">
        <v>0.6</v>
      </c>
      <c r="Y498">
        <v>0</v>
      </c>
      <c r="Z498">
        <v>641.70000000000005</v>
      </c>
      <c r="AA498">
        <v>811.79</v>
      </c>
      <c r="AB498">
        <v>0</v>
      </c>
      <c r="AC498">
        <v>0</v>
      </c>
      <c r="AD498">
        <v>1</v>
      </c>
      <c r="AE498">
        <v>0</v>
      </c>
      <c r="AF498" t="s">
        <v>3</v>
      </c>
      <c r="AG498">
        <v>0.6</v>
      </c>
      <c r="AH498">
        <v>2</v>
      </c>
      <c r="AI498">
        <v>85061574</v>
      </c>
      <c r="AJ498">
        <v>498</v>
      </c>
      <c r="AK498">
        <v>0</v>
      </c>
      <c r="AL498">
        <v>0</v>
      </c>
      <c r="AM498">
        <v>0</v>
      </c>
      <c r="AN498">
        <v>0</v>
      </c>
      <c r="AO498">
        <v>0</v>
      </c>
      <c r="AP498">
        <v>0</v>
      </c>
      <c r="AQ498">
        <v>0</v>
      </c>
      <c r="AR498">
        <v>0</v>
      </c>
    </row>
    <row r="499" spans="1:44" x14ac:dyDescent="0.2">
      <c r="A499">
        <f>ROW(Source!A226)</f>
        <v>226</v>
      </c>
      <c r="B499">
        <v>85061588</v>
      </c>
      <c r="C499">
        <v>85061568</v>
      </c>
      <c r="D499">
        <v>77432062</v>
      </c>
      <c r="E499">
        <v>1</v>
      </c>
      <c r="F499">
        <v>1</v>
      </c>
      <c r="G499">
        <v>1</v>
      </c>
      <c r="H499">
        <v>2</v>
      </c>
      <c r="I499" t="s">
        <v>784</v>
      </c>
      <c r="J499" t="s">
        <v>785</v>
      </c>
      <c r="K499" t="s">
        <v>786</v>
      </c>
      <c r="L499">
        <v>1368</v>
      </c>
      <c r="N499">
        <v>1011</v>
      </c>
      <c r="O499" t="s">
        <v>606</v>
      </c>
      <c r="P499" t="s">
        <v>606</v>
      </c>
      <c r="Q499">
        <v>1</v>
      </c>
      <c r="X499">
        <v>72.3</v>
      </c>
      <c r="Y499">
        <v>0</v>
      </c>
      <c r="Z499">
        <v>103.08</v>
      </c>
      <c r="AA499">
        <v>0</v>
      </c>
      <c r="AB499">
        <v>0</v>
      </c>
      <c r="AC499">
        <v>0</v>
      </c>
      <c r="AD499">
        <v>1</v>
      </c>
      <c r="AE499">
        <v>0</v>
      </c>
      <c r="AF499" t="s">
        <v>3</v>
      </c>
      <c r="AG499">
        <v>72.3</v>
      </c>
      <c r="AH499">
        <v>2</v>
      </c>
      <c r="AI499">
        <v>85061575</v>
      </c>
      <c r="AJ499">
        <v>499</v>
      </c>
      <c r="AK499">
        <v>0</v>
      </c>
      <c r="AL499">
        <v>0</v>
      </c>
      <c r="AM499">
        <v>0</v>
      </c>
      <c r="AN499">
        <v>0</v>
      </c>
      <c r="AO499">
        <v>0</v>
      </c>
      <c r="AP499">
        <v>0</v>
      </c>
      <c r="AQ499">
        <v>0</v>
      </c>
      <c r="AR499">
        <v>0</v>
      </c>
    </row>
    <row r="500" spans="1:44" x14ac:dyDescent="0.2">
      <c r="A500">
        <f>ROW(Source!A226)</f>
        <v>226</v>
      </c>
      <c r="B500">
        <v>85061589</v>
      </c>
      <c r="C500">
        <v>85061568</v>
      </c>
      <c r="D500">
        <v>77432634</v>
      </c>
      <c r="E500">
        <v>1</v>
      </c>
      <c r="F500">
        <v>1</v>
      </c>
      <c r="G500">
        <v>1</v>
      </c>
      <c r="H500">
        <v>2</v>
      </c>
      <c r="I500" t="s">
        <v>763</v>
      </c>
      <c r="J500" t="s">
        <v>764</v>
      </c>
      <c r="K500" t="s">
        <v>765</v>
      </c>
      <c r="L500">
        <v>1368</v>
      </c>
      <c r="N500">
        <v>1011</v>
      </c>
      <c r="O500" t="s">
        <v>606</v>
      </c>
      <c r="P500" t="s">
        <v>606</v>
      </c>
      <c r="Q500">
        <v>1</v>
      </c>
      <c r="X500">
        <v>6.12</v>
      </c>
      <c r="Y500">
        <v>0</v>
      </c>
      <c r="Z500">
        <v>26.76</v>
      </c>
      <c r="AA500">
        <v>502.98</v>
      </c>
      <c r="AB500">
        <v>0</v>
      </c>
      <c r="AC500">
        <v>0</v>
      </c>
      <c r="AD500">
        <v>1</v>
      </c>
      <c r="AE500">
        <v>0</v>
      </c>
      <c r="AF500" t="s">
        <v>3</v>
      </c>
      <c r="AG500">
        <v>6.12</v>
      </c>
      <c r="AH500">
        <v>2</v>
      </c>
      <c r="AI500">
        <v>85061576</v>
      </c>
      <c r="AJ500">
        <v>500</v>
      </c>
      <c r="AK500">
        <v>0</v>
      </c>
      <c r="AL500">
        <v>0</v>
      </c>
      <c r="AM500">
        <v>0</v>
      </c>
      <c r="AN500">
        <v>0</v>
      </c>
      <c r="AO500">
        <v>0</v>
      </c>
      <c r="AP500">
        <v>0</v>
      </c>
      <c r="AQ500">
        <v>0</v>
      </c>
      <c r="AR500">
        <v>0</v>
      </c>
    </row>
    <row r="501" spans="1:44" x14ac:dyDescent="0.2">
      <c r="A501">
        <f>ROW(Source!A226)</f>
        <v>226</v>
      </c>
      <c r="B501">
        <v>85061590</v>
      </c>
      <c r="C501">
        <v>85061568</v>
      </c>
      <c r="D501">
        <v>77375932</v>
      </c>
      <c r="E501">
        <v>1</v>
      </c>
      <c r="F501">
        <v>1</v>
      </c>
      <c r="G501">
        <v>1</v>
      </c>
      <c r="H501">
        <v>3</v>
      </c>
      <c r="I501" t="s">
        <v>766</v>
      </c>
      <c r="J501" t="s">
        <v>767</v>
      </c>
      <c r="K501" t="s">
        <v>768</v>
      </c>
      <c r="L501">
        <v>1339</v>
      </c>
      <c r="N501">
        <v>1007</v>
      </c>
      <c r="O501" t="s">
        <v>600</v>
      </c>
      <c r="P501" t="s">
        <v>600</v>
      </c>
      <c r="Q501">
        <v>1</v>
      </c>
      <c r="X501">
        <v>1.5</v>
      </c>
      <c r="Y501">
        <v>253.96</v>
      </c>
      <c r="Z501">
        <v>0</v>
      </c>
      <c r="AA501">
        <v>0</v>
      </c>
      <c r="AB501">
        <v>0</v>
      </c>
      <c r="AC501">
        <v>0</v>
      </c>
      <c r="AD501">
        <v>1</v>
      </c>
      <c r="AE501">
        <v>0</v>
      </c>
      <c r="AF501" t="s">
        <v>3</v>
      </c>
      <c r="AG501">
        <v>1.5</v>
      </c>
      <c r="AH501">
        <v>2</v>
      </c>
      <c r="AI501">
        <v>85061577</v>
      </c>
      <c r="AJ501">
        <v>501</v>
      </c>
      <c r="AK501">
        <v>0</v>
      </c>
      <c r="AL501">
        <v>0</v>
      </c>
      <c r="AM501">
        <v>0</v>
      </c>
      <c r="AN501">
        <v>0</v>
      </c>
      <c r="AO501">
        <v>0</v>
      </c>
      <c r="AP501">
        <v>0</v>
      </c>
      <c r="AQ501">
        <v>0</v>
      </c>
      <c r="AR501">
        <v>0</v>
      </c>
    </row>
    <row r="502" spans="1:44" x14ac:dyDescent="0.2">
      <c r="A502">
        <f>ROW(Source!A226)</f>
        <v>226</v>
      </c>
      <c r="B502">
        <v>85061591</v>
      </c>
      <c r="C502">
        <v>85061568</v>
      </c>
      <c r="D502">
        <v>77378830</v>
      </c>
      <c r="E502">
        <v>1</v>
      </c>
      <c r="F502">
        <v>1</v>
      </c>
      <c r="G502">
        <v>1</v>
      </c>
      <c r="H502">
        <v>3</v>
      </c>
      <c r="I502" t="s">
        <v>670</v>
      </c>
      <c r="J502" t="s">
        <v>671</v>
      </c>
      <c r="K502" t="s">
        <v>672</v>
      </c>
      <c r="L502">
        <v>1346</v>
      </c>
      <c r="N502">
        <v>1009</v>
      </c>
      <c r="O502" t="s">
        <v>86</v>
      </c>
      <c r="P502" t="s">
        <v>86</v>
      </c>
      <c r="Q502">
        <v>1</v>
      </c>
      <c r="X502">
        <v>4</v>
      </c>
      <c r="Y502">
        <v>155.63</v>
      </c>
      <c r="Z502">
        <v>0</v>
      </c>
      <c r="AA502">
        <v>0</v>
      </c>
      <c r="AB502">
        <v>0</v>
      </c>
      <c r="AC502">
        <v>0</v>
      </c>
      <c r="AD502">
        <v>1</v>
      </c>
      <c r="AE502">
        <v>0</v>
      </c>
      <c r="AF502" t="s">
        <v>3</v>
      </c>
      <c r="AG502">
        <v>4</v>
      </c>
      <c r="AH502">
        <v>2</v>
      </c>
      <c r="AI502">
        <v>85061578</v>
      </c>
      <c r="AJ502">
        <v>502</v>
      </c>
      <c r="AK502">
        <v>0</v>
      </c>
      <c r="AL502">
        <v>0</v>
      </c>
      <c r="AM502">
        <v>0</v>
      </c>
      <c r="AN502">
        <v>0</v>
      </c>
      <c r="AO502">
        <v>0</v>
      </c>
      <c r="AP502">
        <v>0</v>
      </c>
      <c r="AQ502">
        <v>0</v>
      </c>
      <c r="AR502">
        <v>0</v>
      </c>
    </row>
    <row r="503" spans="1:44" x14ac:dyDescent="0.2">
      <c r="A503">
        <f>ROW(Source!A226)</f>
        <v>226</v>
      </c>
      <c r="B503">
        <v>85061592</v>
      </c>
      <c r="C503">
        <v>85061568</v>
      </c>
      <c r="D503">
        <v>77388702</v>
      </c>
      <c r="E503">
        <v>1</v>
      </c>
      <c r="F503">
        <v>1</v>
      </c>
      <c r="G503">
        <v>1</v>
      </c>
      <c r="H503">
        <v>3</v>
      </c>
      <c r="I503" t="s">
        <v>787</v>
      </c>
      <c r="J503" t="s">
        <v>788</v>
      </c>
      <c r="K503" t="s">
        <v>789</v>
      </c>
      <c r="L503">
        <v>1348</v>
      </c>
      <c r="N503">
        <v>1009</v>
      </c>
      <c r="O503" t="s">
        <v>94</v>
      </c>
      <c r="P503" t="s">
        <v>94</v>
      </c>
      <c r="Q503">
        <v>1000</v>
      </c>
      <c r="X503">
        <v>2.5300000000000001E-3</v>
      </c>
      <c r="Y503">
        <v>590968.93000000005</v>
      </c>
      <c r="Z503">
        <v>0</v>
      </c>
      <c r="AA503">
        <v>0</v>
      </c>
      <c r="AB503">
        <v>0</v>
      </c>
      <c r="AC503">
        <v>0</v>
      </c>
      <c r="AD503">
        <v>1</v>
      </c>
      <c r="AE503">
        <v>0</v>
      </c>
      <c r="AF503" t="s">
        <v>3</v>
      </c>
      <c r="AG503">
        <v>2.5300000000000001E-3</v>
      </c>
      <c r="AH503">
        <v>2</v>
      </c>
      <c r="AI503">
        <v>85061579</v>
      </c>
      <c r="AJ503">
        <v>503</v>
      </c>
      <c r="AK503">
        <v>0</v>
      </c>
      <c r="AL503">
        <v>0</v>
      </c>
      <c r="AM503">
        <v>0</v>
      </c>
      <c r="AN503">
        <v>0</v>
      </c>
      <c r="AO503">
        <v>0</v>
      </c>
      <c r="AP503">
        <v>0</v>
      </c>
      <c r="AQ503">
        <v>0</v>
      </c>
      <c r="AR503">
        <v>0</v>
      </c>
    </row>
    <row r="504" spans="1:44" x14ac:dyDescent="0.2">
      <c r="A504">
        <f>ROW(Source!A226)</f>
        <v>226</v>
      </c>
      <c r="B504">
        <v>85061593</v>
      </c>
      <c r="C504">
        <v>85061568</v>
      </c>
      <c r="D504">
        <v>77397226</v>
      </c>
      <c r="E504">
        <v>1</v>
      </c>
      <c r="F504">
        <v>1</v>
      </c>
      <c r="G504">
        <v>1</v>
      </c>
      <c r="H504">
        <v>3</v>
      </c>
      <c r="I504" t="s">
        <v>682</v>
      </c>
      <c r="J504" t="s">
        <v>683</v>
      </c>
      <c r="K504" t="s">
        <v>684</v>
      </c>
      <c r="L504">
        <v>1346</v>
      </c>
      <c r="N504">
        <v>1009</v>
      </c>
      <c r="O504" t="s">
        <v>86</v>
      </c>
      <c r="P504" t="s">
        <v>86</v>
      </c>
      <c r="Q504">
        <v>1</v>
      </c>
      <c r="X504">
        <v>14.9</v>
      </c>
      <c r="Y504">
        <v>79.88</v>
      </c>
      <c r="Z504">
        <v>0</v>
      </c>
      <c r="AA504">
        <v>0</v>
      </c>
      <c r="AB504">
        <v>0</v>
      </c>
      <c r="AC504">
        <v>0</v>
      </c>
      <c r="AD504">
        <v>1</v>
      </c>
      <c r="AE504">
        <v>0</v>
      </c>
      <c r="AF504" t="s">
        <v>3</v>
      </c>
      <c r="AG504">
        <v>14.9</v>
      </c>
      <c r="AH504">
        <v>2</v>
      </c>
      <c r="AI504">
        <v>85061580</v>
      </c>
      <c r="AJ504">
        <v>504</v>
      </c>
      <c r="AK504">
        <v>0</v>
      </c>
      <c r="AL504">
        <v>0</v>
      </c>
      <c r="AM504">
        <v>0</v>
      </c>
      <c r="AN504">
        <v>0</v>
      </c>
      <c r="AO504">
        <v>0</v>
      </c>
      <c r="AP504">
        <v>0</v>
      </c>
      <c r="AQ504">
        <v>0</v>
      </c>
      <c r="AR504">
        <v>0</v>
      </c>
    </row>
    <row r="505" spans="1:44" x14ac:dyDescent="0.2">
      <c r="A505">
        <f>ROW(Source!A226)</f>
        <v>226</v>
      </c>
      <c r="B505">
        <v>85061594</v>
      </c>
      <c r="C505">
        <v>85061568</v>
      </c>
      <c r="D505">
        <v>77312233</v>
      </c>
      <c r="E505">
        <v>114</v>
      </c>
      <c r="F505">
        <v>1</v>
      </c>
      <c r="G505">
        <v>1</v>
      </c>
      <c r="H505">
        <v>3</v>
      </c>
      <c r="I505" t="s">
        <v>150</v>
      </c>
      <c r="J505" t="s">
        <v>3</v>
      </c>
      <c r="K505" t="s">
        <v>151</v>
      </c>
      <c r="L505">
        <v>3277935</v>
      </c>
      <c r="N505">
        <v>1013</v>
      </c>
      <c r="O505" t="s">
        <v>152</v>
      </c>
      <c r="P505" t="s">
        <v>152</v>
      </c>
      <c r="Q505">
        <v>1</v>
      </c>
      <c r="X505">
        <v>2</v>
      </c>
      <c r="Y505">
        <v>0</v>
      </c>
      <c r="Z505">
        <v>0</v>
      </c>
      <c r="AA505">
        <v>0</v>
      </c>
      <c r="AB505">
        <v>0</v>
      </c>
      <c r="AC505">
        <v>0</v>
      </c>
      <c r="AD505">
        <v>0</v>
      </c>
      <c r="AE505">
        <v>0</v>
      </c>
      <c r="AF505" t="s">
        <v>3</v>
      </c>
      <c r="AG505">
        <v>2</v>
      </c>
      <c r="AH505">
        <v>2</v>
      </c>
      <c r="AI505">
        <v>85061581</v>
      </c>
      <c r="AJ505">
        <v>505</v>
      </c>
      <c r="AK505">
        <v>0</v>
      </c>
      <c r="AL505">
        <v>0</v>
      </c>
      <c r="AM505">
        <v>0</v>
      </c>
      <c r="AN505">
        <v>0</v>
      </c>
      <c r="AO505">
        <v>0</v>
      </c>
      <c r="AP505">
        <v>0</v>
      </c>
      <c r="AQ505">
        <v>0</v>
      </c>
      <c r="AR505">
        <v>0</v>
      </c>
    </row>
    <row r="506" spans="1:44" x14ac:dyDescent="0.2">
      <c r="A506">
        <f>ROW(Source!A227)</f>
        <v>227</v>
      </c>
      <c r="B506">
        <v>85061582</v>
      </c>
      <c r="C506">
        <v>85061568</v>
      </c>
      <c r="D506">
        <v>77306380</v>
      </c>
      <c r="E506">
        <v>114</v>
      </c>
      <c r="F506">
        <v>1</v>
      </c>
      <c r="G506">
        <v>1</v>
      </c>
      <c r="H506">
        <v>1</v>
      </c>
      <c r="I506" t="s">
        <v>724</v>
      </c>
      <c r="J506" t="s">
        <v>3</v>
      </c>
      <c r="K506" t="s">
        <v>725</v>
      </c>
      <c r="L506">
        <v>1191</v>
      </c>
      <c r="N506">
        <v>1013</v>
      </c>
      <c r="O506" t="s">
        <v>593</v>
      </c>
      <c r="P506" t="s">
        <v>593</v>
      </c>
      <c r="Q506">
        <v>1</v>
      </c>
      <c r="X506">
        <v>103</v>
      </c>
      <c r="Y506">
        <v>0</v>
      </c>
      <c r="Z506">
        <v>0</v>
      </c>
      <c r="AA506">
        <v>0</v>
      </c>
      <c r="AB506">
        <v>0</v>
      </c>
      <c r="AC506">
        <v>0</v>
      </c>
      <c r="AD506">
        <v>1</v>
      </c>
      <c r="AE506">
        <v>1</v>
      </c>
      <c r="AF506" t="s">
        <v>3</v>
      </c>
      <c r="AG506">
        <v>103</v>
      </c>
      <c r="AH506">
        <v>2</v>
      </c>
      <c r="AI506">
        <v>85061569</v>
      </c>
      <c r="AJ506">
        <v>506</v>
      </c>
      <c r="AK506">
        <v>0</v>
      </c>
      <c r="AL506">
        <v>0</v>
      </c>
      <c r="AM506">
        <v>0</v>
      </c>
      <c r="AN506">
        <v>0</v>
      </c>
      <c r="AO506">
        <v>0</v>
      </c>
      <c r="AP506">
        <v>0</v>
      </c>
      <c r="AQ506">
        <v>0</v>
      </c>
      <c r="AR506">
        <v>0</v>
      </c>
    </row>
    <row r="507" spans="1:44" x14ac:dyDescent="0.2">
      <c r="A507">
        <f>ROW(Source!A227)</f>
        <v>227</v>
      </c>
      <c r="B507">
        <v>85061583</v>
      </c>
      <c r="C507">
        <v>85061568</v>
      </c>
      <c r="D507">
        <v>77306545</v>
      </c>
      <c r="E507">
        <v>114</v>
      </c>
      <c r="F507">
        <v>1</v>
      </c>
      <c r="G507">
        <v>1</v>
      </c>
      <c r="H507">
        <v>1</v>
      </c>
      <c r="I507" t="s">
        <v>601</v>
      </c>
      <c r="J507" t="s">
        <v>3</v>
      </c>
      <c r="K507" t="s">
        <v>602</v>
      </c>
      <c r="L507">
        <v>1191</v>
      </c>
      <c r="N507">
        <v>1013</v>
      </c>
      <c r="O507" t="s">
        <v>593</v>
      </c>
      <c r="P507" t="s">
        <v>593</v>
      </c>
      <c r="Q507">
        <v>1</v>
      </c>
      <c r="X507">
        <v>20.65</v>
      </c>
      <c r="Y507">
        <v>0</v>
      </c>
      <c r="Z507">
        <v>0</v>
      </c>
      <c r="AA507">
        <v>0</v>
      </c>
      <c r="AB507">
        <v>0</v>
      </c>
      <c r="AC507">
        <v>0</v>
      </c>
      <c r="AD507">
        <v>1</v>
      </c>
      <c r="AE507">
        <v>2</v>
      </c>
      <c r="AF507" t="s">
        <v>3</v>
      </c>
      <c r="AG507">
        <v>20.65</v>
      </c>
      <c r="AH507">
        <v>2</v>
      </c>
      <c r="AI507">
        <v>85061570</v>
      </c>
      <c r="AJ507">
        <v>507</v>
      </c>
      <c r="AK507">
        <v>0</v>
      </c>
      <c r="AL507">
        <v>0</v>
      </c>
      <c r="AM507">
        <v>0</v>
      </c>
      <c r="AN507">
        <v>0</v>
      </c>
      <c r="AO507">
        <v>0</v>
      </c>
      <c r="AP507">
        <v>0</v>
      </c>
      <c r="AQ507">
        <v>0</v>
      </c>
      <c r="AR507">
        <v>0</v>
      </c>
    </row>
    <row r="508" spans="1:44" x14ac:dyDescent="0.2">
      <c r="A508">
        <f>ROW(Source!A227)</f>
        <v>227</v>
      </c>
      <c r="B508">
        <v>85061584</v>
      </c>
      <c r="C508">
        <v>85061568</v>
      </c>
      <c r="D508">
        <v>77430971</v>
      </c>
      <c r="E508">
        <v>1</v>
      </c>
      <c r="F508">
        <v>1</v>
      </c>
      <c r="G508">
        <v>1</v>
      </c>
      <c r="H508">
        <v>2</v>
      </c>
      <c r="I508" t="s">
        <v>778</v>
      </c>
      <c r="J508" t="s">
        <v>779</v>
      </c>
      <c r="K508" t="s">
        <v>780</v>
      </c>
      <c r="L508">
        <v>1368</v>
      </c>
      <c r="N508">
        <v>1011</v>
      </c>
      <c r="O508" t="s">
        <v>606</v>
      </c>
      <c r="P508" t="s">
        <v>606</v>
      </c>
      <c r="Q508">
        <v>1</v>
      </c>
      <c r="X508">
        <v>7.83</v>
      </c>
      <c r="Y508">
        <v>0</v>
      </c>
      <c r="Z508">
        <v>1689.57</v>
      </c>
      <c r="AA508">
        <v>578.04999999999995</v>
      </c>
      <c r="AB508">
        <v>0</v>
      </c>
      <c r="AC508">
        <v>0</v>
      </c>
      <c r="AD508">
        <v>1</v>
      </c>
      <c r="AE508">
        <v>0</v>
      </c>
      <c r="AF508" t="s">
        <v>3</v>
      </c>
      <c r="AG508">
        <v>7.83</v>
      </c>
      <c r="AH508">
        <v>2</v>
      </c>
      <c r="AI508">
        <v>85061571</v>
      </c>
      <c r="AJ508">
        <v>508</v>
      </c>
      <c r="AK508">
        <v>0</v>
      </c>
      <c r="AL508">
        <v>0</v>
      </c>
      <c r="AM508">
        <v>0</v>
      </c>
      <c r="AN508">
        <v>0</v>
      </c>
      <c r="AO508">
        <v>0</v>
      </c>
      <c r="AP508">
        <v>0</v>
      </c>
      <c r="AQ508">
        <v>0</v>
      </c>
      <c r="AR508">
        <v>0</v>
      </c>
    </row>
    <row r="509" spans="1:44" x14ac:dyDescent="0.2">
      <c r="A509">
        <f>ROW(Source!A227)</f>
        <v>227</v>
      </c>
      <c r="B509">
        <v>85061585</v>
      </c>
      <c r="C509">
        <v>85061568</v>
      </c>
      <c r="D509">
        <v>77430988</v>
      </c>
      <c r="E509">
        <v>1</v>
      </c>
      <c r="F509">
        <v>1</v>
      </c>
      <c r="G509">
        <v>1</v>
      </c>
      <c r="H509">
        <v>2</v>
      </c>
      <c r="I509" t="s">
        <v>621</v>
      </c>
      <c r="J509" t="s">
        <v>622</v>
      </c>
      <c r="K509" t="s">
        <v>623</v>
      </c>
      <c r="L509">
        <v>1368</v>
      </c>
      <c r="N509">
        <v>1011</v>
      </c>
      <c r="O509" t="s">
        <v>606</v>
      </c>
      <c r="P509" t="s">
        <v>606</v>
      </c>
      <c r="Q509">
        <v>1</v>
      </c>
      <c r="X509">
        <v>0.6</v>
      </c>
      <c r="Y509">
        <v>0</v>
      </c>
      <c r="Z509">
        <v>1626.29</v>
      </c>
      <c r="AA509">
        <v>1090.46</v>
      </c>
      <c r="AB509">
        <v>0</v>
      </c>
      <c r="AC509">
        <v>0</v>
      </c>
      <c r="AD509">
        <v>1</v>
      </c>
      <c r="AE509">
        <v>0</v>
      </c>
      <c r="AF509" t="s">
        <v>3</v>
      </c>
      <c r="AG509">
        <v>0.6</v>
      </c>
      <c r="AH509">
        <v>2</v>
      </c>
      <c r="AI509">
        <v>85061572</v>
      </c>
      <c r="AJ509">
        <v>509</v>
      </c>
      <c r="AK509">
        <v>0</v>
      </c>
      <c r="AL509">
        <v>0</v>
      </c>
      <c r="AM509">
        <v>0</v>
      </c>
      <c r="AN509">
        <v>0</v>
      </c>
      <c r="AO509">
        <v>0</v>
      </c>
      <c r="AP509">
        <v>0</v>
      </c>
      <c r="AQ509">
        <v>0</v>
      </c>
      <c r="AR509">
        <v>0</v>
      </c>
    </row>
    <row r="510" spans="1:44" x14ac:dyDescent="0.2">
      <c r="A510">
        <f>ROW(Source!A227)</f>
        <v>227</v>
      </c>
      <c r="B510">
        <v>85061586</v>
      </c>
      <c r="C510">
        <v>85061568</v>
      </c>
      <c r="D510">
        <v>77431168</v>
      </c>
      <c r="E510">
        <v>1</v>
      </c>
      <c r="F510">
        <v>1</v>
      </c>
      <c r="G510">
        <v>1</v>
      </c>
      <c r="H510">
        <v>2</v>
      </c>
      <c r="I510" t="s">
        <v>781</v>
      </c>
      <c r="J510" t="s">
        <v>782</v>
      </c>
      <c r="K510" t="s">
        <v>783</v>
      </c>
      <c r="L510">
        <v>1368</v>
      </c>
      <c r="N510">
        <v>1011</v>
      </c>
      <c r="O510" t="s">
        <v>606</v>
      </c>
      <c r="P510" t="s">
        <v>606</v>
      </c>
      <c r="Q510">
        <v>1</v>
      </c>
      <c r="X510">
        <v>5.5</v>
      </c>
      <c r="Y510">
        <v>0</v>
      </c>
      <c r="Z510">
        <v>104.99</v>
      </c>
      <c r="AA510">
        <v>502.98</v>
      </c>
      <c r="AB510">
        <v>0</v>
      </c>
      <c r="AC510">
        <v>0</v>
      </c>
      <c r="AD510">
        <v>1</v>
      </c>
      <c r="AE510">
        <v>0</v>
      </c>
      <c r="AF510" t="s">
        <v>3</v>
      </c>
      <c r="AG510">
        <v>5.5</v>
      </c>
      <c r="AH510">
        <v>2</v>
      </c>
      <c r="AI510">
        <v>85061573</v>
      </c>
      <c r="AJ510">
        <v>510</v>
      </c>
      <c r="AK510">
        <v>0</v>
      </c>
      <c r="AL510">
        <v>0</v>
      </c>
      <c r="AM510">
        <v>0</v>
      </c>
      <c r="AN510">
        <v>0</v>
      </c>
      <c r="AO510">
        <v>0</v>
      </c>
      <c r="AP510">
        <v>0</v>
      </c>
      <c r="AQ510">
        <v>0</v>
      </c>
      <c r="AR510">
        <v>0</v>
      </c>
    </row>
    <row r="511" spans="1:44" x14ac:dyDescent="0.2">
      <c r="A511">
        <f>ROW(Source!A227)</f>
        <v>227</v>
      </c>
      <c r="B511">
        <v>85061587</v>
      </c>
      <c r="C511">
        <v>85061568</v>
      </c>
      <c r="D511">
        <v>77431879</v>
      </c>
      <c r="E511">
        <v>1</v>
      </c>
      <c r="F511">
        <v>1</v>
      </c>
      <c r="G511">
        <v>1</v>
      </c>
      <c r="H511">
        <v>2</v>
      </c>
      <c r="I511" t="s">
        <v>634</v>
      </c>
      <c r="J511" t="s">
        <v>635</v>
      </c>
      <c r="K511" t="s">
        <v>636</v>
      </c>
      <c r="L511">
        <v>1368</v>
      </c>
      <c r="N511">
        <v>1011</v>
      </c>
      <c r="O511" t="s">
        <v>606</v>
      </c>
      <c r="P511" t="s">
        <v>606</v>
      </c>
      <c r="Q511">
        <v>1</v>
      </c>
      <c r="X511">
        <v>0.6</v>
      </c>
      <c r="Y511">
        <v>0</v>
      </c>
      <c r="Z511">
        <v>641.70000000000005</v>
      </c>
      <c r="AA511">
        <v>811.79</v>
      </c>
      <c r="AB511">
        <v>0</v>
      </c>
      <c r="AC511">
        <v>0</v>
      </c>
      <c r="AD511">
        <v>1</v>
      </c>
      <c r="AE511">
        <v>0</v>
      </c>
      <c r="AF511" t="s">
        <v>3</v>
      </c>
      <c r="AG511">
        <v>0.6</v>
      </c>
      <c r="AH511">
        <v>2</v>
      </c>
      <c r="AI511">
        <v>85061574</v>
      </c>
      <c r="AJ511">
        <v>511</v>
      </c>
      <c r="AK511">
        <v>0</v>
      </c>
      <c r="AL511">
        <v>0</v>
      </c>
      <c r="AM511">
        <v>0</v>
      </c>
      <c r="AN511">
        <v>0</v>
      </c>
      <c r="AO511">
        <v>0</v>
      </c>
      <c r="AP511">
        <v>0</v>
      </c>
      <c r="AQ511">
        <v>0</v>
      </c>
      <c r="AR511">
        <v>0</v>
      </c>
    </row>
    <row r="512" spans="1:44" x14ac:dyDescent="0.2">
      <c r="A512">
        <f>ROW(Source!A227)</f>
        <v>227</v>
      </c>
      <c r="B512">
        <v>85061588</v>
      </c>
      <c r="C512">
        <v>85061568</v>
      </c>
      <c r="D512">
        <v>77432062</v>
      </c>
      <c r="E512">
        <v>1</v>
      </c>
      <c r="F512">
        <v>1</v>
      </c>
      <c r="G512">
        <v>1</v>
      </c>
      <c r="H512">
        <v>2</v>
      </c>
      <c r="I512" t="s">
        <v>784</v>
      </c>
      <c r="J512" t="s">
        <v>785</v>
      </c>
      <c r="K512" t="s">
        <v>786</v>
      </c>
      <c r="L512">
        <v>1368</v>
      </c>
      <c r="N512">
        <v>1011</v>
      </c>
      <c r="O512" t="s">
        <v>606</v>
      </c>
      <c r="P512" t="s">
        <v>606</v>
      </c>
      <c r="Q512">
        <v>1</v>
      </c>
      <c r="X512">
        <v>72.3</v>
      </c>
      <c r="Y512">
        <v>0</v>
      </c>
      <c r="Z512">
        <v>103.08</v>
      </c>
      <c r="AA512">
        <v>0</v>
      </c>
      <c r="AB512">
        <v>0</v>
      </c>
      <c r="AC512">
        <v>0</v>
      </c>
      <c r="AD512">
        <v>1</v>
      </c>
      <c r="AE512">
        <v>0</v>
      </c>
      <c r="AF512" t="s">
        <v>3</v>
      </c>
      <c r="AG512">
        <v>72.3</v>
      </c>
      <c r="AH512">
        <v>2</v>
      </c>
      <c r="AI512">
        <v>85061575</v>
      </c>
      <c r="AJ512">
        <v>512</v>
      </c>
      <c r="AK512">
        <v>0</v>
      </c>
      <c r="AL512">
        <v>0</v>
      </c>
      <c r="AM512">
        <v>0</v>
      </c>
      <c r="AN512">
        <v>0</v>
      </c>
      <c r="AO512">
        <v>0</v>
      </c>
      <c r="AP512">
        <v>0</v>
      </c>
      <c r="AQ512">
        <v>0</v>
      </c>
      <c r="AR512">
        <v>0</v>
      </c>
    </row>
    <row r="513" spans="1:44" x14ac:dyDescent="0.2">
      <c r="A513">
        <f>ROW(Source!A227)</f>
        <v>227</v>
      </c>
      <c r="B513">
        <v>85061589</v>
      </c>
      <c r="C513">
        <v>85061568</v>
      </c>
      <c r="D513">
        <v>77432634</v>
      </c>
      <c r="E513">
        <v>1</v>
      </c>
      <c r="F513">
        <v>1</v>
      </c>
      <c r="G513">
        <v>1</v>
      </c>
      <c r="H513">
        <v>2</v>
      </c>
      <c r="I513" t="s">
        <v>763</v>
      </c>
      <c r="J513" t="s">
        <v>764</v>
      </c>
      <c r="K513" t="s">
        <v>765</v>
      </c>
      <c r="L513">
        <v>1368</v>
      </c>
      <c r="N513">
        <v>1011</v>
      </c>
      <c r="O513" t="s">
        <v>606</v>
      </c>
      <c r="P513" t="s">
        <v>606</v>
      </c>
      <c r="Q513">
        <v>1</v>
      </c>
      <c r="X513">
        <v>6.12</v>
      </c>
      <c r="Y513">
        <v>0</v>
      </c>
      <c r="Z513">
        <v>26.76</v>
      </c>
      <c r="AA513">
        <v>502.98</v>
      </c>
      <c r="AB513">
        <v>0</v>
      </c>
      <c r="AC513">
        <v>0</v>
      </c>
      <c r="AD513">
        <v>1</v>
      </c>
      <c r="AE513">
        <v>0</v>
      </c>
      <c r="AF513" t="s">
        <v>3</v>
      </c>
      <c r="AG513">
        <v>6.12</v>
      </c>
      <c r="AH513">
        <v>2</v>
      </c>
      <c r="AI513">
        <v>85061576</v>
      </c>
      <c r="AJ513">
        <v>513</v>
      </c>
      <c r="AK513">
        <v>0</v>
      </c>
      <c r="AL513">
        <v>0</v>
      </c>
      <c r="AM513">
        <v>0</v>
      </c>
      <c r="AN513">
        <v>0</v>
      </c>
      <c r="AO513">
        <v>0</v>
      </c>
      <c r="AP513">
        <v>0</v>
      </c>
      <c r="AQ513">
        <v>0</v>
      </c>
      <c r="AR513">
        <v>0</v>
      </c>
    </row>
    <row r="514" spans="1:44" x14ac:dyDescent="0.2">
      <c r="A514">
        <f>ROW(Source!A227)</f>
        <v>227</v>
      </c>
      <c r="B514">
        <v>85061590</v>
      </c>
      <c r="C514">
        <v>85061568</v>
      </c>
      <c r="D514">
        <v>77375932</v>
      </c>
      <c r="E514">
        <v>1</v>
      </c>
      <c r="F514">
        <v>1</v>
      </c>
      <c r="G514">
        <v>1</v>
      </c>
      <c r="H514">
        <v>3</v>
      </c>
      <c r="I514" t="s">
        <v>766</v>
      </c>
      <c r="J514" t="s">
        <v>767</v>
      </c>
      <c r="K514" t="s">
        <v>768</v>
      </c>
      <c r="L514">
        <v>1339</v>
      </c>
      <c r="N514">
        <v>1007</v>
      </c>
      <c r="O514" t="s">
        <v>600</v>
      </c>
      <c r="P514" t="s">
        <v>600</v>
      </c>
      <c r="Q514">
        <v>1</v>
      </c>
      <c r="X514">
        <v>1.5</v>
      </c>
      <c r="Y514">
        <v>253.96</v>
      </c>
      <c r="Z514">
        <v>0</v>
      </c>
      <c r="AA514">
        <v>0</v>
      </c>
      <c r="AB514">
        <v>0</v>
      </c>
      <c r="AC514">
        <v>0</v>
      </c>
      <c r="AD514">
        <v>1</v>
      </c>
      <c r="AE514">
        <v>0</v>
      </c>
      <c r="AF514" t="s">
        <v>3</v>
      </c>
      <c r="AG514">
        <v>1.5</v>
      </c>
      <c r="AH514">
        <v>2</v>
      </c>
      <c r="AI514">
        <v>85061577</v>
      </c>
      <c r="AJ514">
        <v>514</v>
      </c>
      <c r="AK514">
        <v>0</v>
      </c>
      <c r="AL514">
        <v>0</v>
      </c>
      <c r="AM514">
        <v>0</v>
      </c>
      <c r="AN514">
        <v>0</v>
      </c>
      <c r="AO514">
        <v>0</v>
      </c>
      <c r="AP514">
        <v>0</v>
      </c>
      <c r="AQ514">
        <v>0</v>
      </c>
      <c r="AR514">
        <v>0</v>
      </c>
    </row>
    <row r="515" spans="1:44" x14ac:dyDescent="0.2">
      <c r="A515">
        <f>ROW(Source!A227)</f>
        <v>227</v>
      </c>
      <c r="B515">
        <v>85061591</v>
      </c>
      <c r="C515">
        <v>85061568</v>
      </c>
      <c r="D515">
        <v>77378830</v>
      </c>
      <c r="E515">
        <v>1</v>
      </c>
      <c r="F515">
        <v>1</v>
      </c>
      <c r="G515">
        <v>1</v>
      </c>
      <c r="H515">
        <v>3</v>
      </c>
      <c r="I515" t="s">
        <v>670</v>
      </c>
      <c r="J515" t="s">
        <v>671</v>
      </c>
      <c r="K515" t="s">
        <v>672</v>
      </c>
      <c r="L515">
        <v>1346</v>
      </c>
      <c r="N515">
        <v>1009</v>
      </c>
      <c r="O515" t="s">
        <v>86</v>
      </c>
      <c r="P515" t="s">
        <v>86</v>
      </c>
      <c r="Q515">
        <v>1</v>
      </c>
      <c r="X515">
        <v>4</v>
      </c>
      <c r="Y515">
        <v>155.63</v>
      </c>
      <c r="Z515">
        <v>0</v>
      </c>
      <c r="AA515">
        <v>0</v>
      </c>
      <c r="AB515">
        <v>0</v>
      </c>
      <c r="AC515">
        <v>0</v>
      </c>
      <c r="AD515">
        <v>1</v>
      </c>
      <c r="AE515">
        <v>0</v>
      </c>
      <c r="AF515" t="s">
        <v>3</v>
      </c>
      <c r="AG515">
        <v>4</v>
      </c>
      <c r="AH515">
        <v>2</v>
      </c>
      <c r="AI515">
        <v>85061578</v>
      </c>
      <c r="AJ515">
        <v>515</v>
      </c>
      <c r="AK515">
        <v>0</v>
      </c>
      <c r="AL515">
        <v>0</v>
      </c>
      <c r="AM515">
        <v>0</v>
      </c>
      <c r="AN515">
        <v>0</v>
      </c>
      <c r="AO515">
        <v>0</v>
      </c>
      <c r="AP515">
        <v>0</v>
      </c>
      <c r="AQ515">
        <v>0</v>
      </c>
      <c r="AR515">
        <v>0</v>
      </c>
    </row>
    <row r="516" spans="1:44" x14ac:dyDescent="0.2">
      <c r="A516">
        <f>ROW(Source!A227)</f>
        <v>227</v>
      </c>
      <c r="B516">
        <v>85061592</v>
      </c>
      <c r="C516">
        <v>85061568</v>
      </c>
      <c r="D516">
        <v>77388702</v>
      </c>
      <c r="E516">
        <v>1</v>
      </c>
      <c r="F516">
        <v>1</v>
      </c>
      <c r="G516">
        <v>1</v>
      </c>
      <c r="H516">
        <v>3</v>
      </c>
      <c r="I516" t="s">
        <v>787</v>
      </c>
      <c r="J516" t="s">
        <v>788</v>
      </c>
      <c r="K516" t="s">
        <v>789</v>
      </c>
      <c r="L516">
        <v>1348</v>
      </c>
      <c r="N516">
        <v>1009</v>
      </c>
      <c r="O516" t="s">
        <v>94</v>
      </c>
      <c r="P516" t="s">
        <v>94</v>
      </c>
      <c r="Q516">
        <v>1000</v>
      </c>
      <c r="X516">
        <v>2.5300000000000001E-3</v>
      </c>
      <c r="Y516">
        <v>590968.93000000005</v>
      </c>
      <c r="Z516">
        <v>0</v>
      </c>
      <c r="AA516">
        <v>0</v>
      </c>
      <c r="AB516">
        <v>0</v>
      </c>
      <c r="AC516">
        <v>0</v>
      </c>
      <c r="AD516">
        <v>1</v>
      </c>
      <c r="AE516">
        <v>0</v>
      </c>
      <c r="AF516" t="s">
        <v>3</v>
      </c>
      <c r="AG516">
        <v>2.5300000000000001E-3</v>
      </c>
      <c r="AH516">
        <v>2</v>
      </c>
      <c r="AI516">
        <v>85061579</v>
      </c>
      <c r="AJ516">
        <v>516</v>
      </c>
      <c r="AK516">
        <v>0</v>
      </c>
      <c r="AL516">
        <v>0</v>
      </c>
      <c r="AM516">
        <v>0</v>
      </c>
      <c r="AN516">
        <v>0</v>
      </c>
      <c r="AO516">
        <v>0</v>
      </c>
      <c r="AP516">
        <v>0</v>
      </c>
      <c r="AQ516">
        <v>0</v>
      </c>
      <c r="AR516">
        <v>0</v>
      </c>
    </row>
    <row r="517" spans="1:44" x14ac:dyDescent="0.2">
      <c r="A517">
        <f>ROW(Source!A227)</f>
        <v>227</v>
      </c>
      <c r="B517">
        <v>85061593</v>
      </c>
      <c r="C517">
        <v>85061568</v>
      </c>
      <c r="D517">
        <v>77397226</v>
      </c>
      <c r="E517">
        <v>1</v>
      </c>
      <c r="F517">
        <v>1</v>
      </c>
      <c r="G517">
        <v>1</v>
      </c>
      <c r="H517">
        <v>3</v>
      </c>
      <c r="I517" t="s">
        <v>682</v>
      </c>
      <c r="J517" t="s">
        <v>683</v>
      </c>
      <c r="K517" t="s">
        <v>684</v>
      </c>
      <c r="L517">
        <v>1346</v>
      </c>
      <c r="N517">
        <v>1009</v>
      </c>
      <c r="O517" t="s">
        <v>86</v>
      </c>
      <c r="P517" t="s">
        <v>86</v>
      </c>
      <c r="Q517">
        <v>1</v>
      </c>
      <c r="X517">
        <v>14.9</v>
      </c>
      <c r="Y517">
        <v>79.88</v>
      </c>
      <c r="Z517">
        <v>0</v>
      </c>
      <c r="AA517">
        <v>0</v>
      </c>
      <c r="AB517">
        <v>0</v>
      </c>
      <c r="AC517">
        <v>0</v>
      </c>
      <c r="AD517">
        <v>1</v>
      </c>
      <c r="AE517">
        <v>0</v>
      </c>
      <c r="AF517" t="s">
        <v>3</v>
      </c>
      <c r="AG517">
        <v>14.9</v>
      </c>
      <c r="AH517">
        <v>2</v>
      </c>
      <c r="AI517">
        <v>85061580</v>
      </c>
      <c r="AJ517">
        <v>517</v>
      </c>
      <c r="AK517">
        <v>0</v>
      </c>
      <c r="AL517">
        <v>0</v>
      </c>
      <c r="AM517">
        <v>0</v>
      </c>
      <c r="AN517">
        <v>0</v>
      </c>
      <c r="AO517">
        <v>0</v>
      </c>
      <c r="AP517">
        <v>0</v>
      </c>
      <c r="AQ517">
        <v>0</v>
      </c>
      <c r="AR517">
        <v>0</v>
      </c>
    </row>
    <row r="518" spans="1:44" x14ac:dyDescent="0.2">
      <c r="A518">
        <f>ROW(Source!A227)</f>
        <v>227</v>
      </c>
      <c r="B518">
        <v>85061594</v>
      </c>
      <c r="C518">
        <v>85061568</v>
      </c>
      <c r="D518">
        <v>77312233</v>
      </c>
      <c r="E518">
        <v>114</v>
      </c>
      <c r="F518">
        <v>1</v>
      </c>
      <c r="G518">
        <v>1</v>
      </c>
      <c r="H518">
        <v>3</v>
      </c>
      <c r="I518" t="s">
        <v>150</v>
      </c>
      <c r="J518" t="s">
        <v>3</v>
      </c>
      <c r="K518" t="s">
        <v>151</v>
      </c>
      <c r="L518">
        <v>3277935</v>
      </c>
      <c r="N518">
        <v>1013</v>
      </c>
      <c r="O518" t="s">
        <v>152</v>
      </c>
      <c r="P518" t="s">
        <v>152</v>
      </c>
      <c r="Q518">
        <v>1</v>
      </c>
      <c r="X518">
        <v>2</v>
      </c>
      <c r="Y518">
        <v>0</v>
      </c>
      <c r="Z518">
        <v>0</v>
      </c>
      <c r="AA518">
        <v>0</v>
      </c>
      <c r="AB518">
        <v>0</v>
      </c>
      <c r="AC518">
        <v>0</v>
      </c>
      <c r="AD518">
        <v>0</v>
      </c>
      <c r="AE518">
        <v>0</v>
      </c>
      <c r="AF518" t="s">
        <v>3</v>
      </c>
      <c r="AG518">
        <v>2</v>
      </c>
      <c r="AH518">
        <v>2</v>
      </c>
      <c r="AI518">
        <v>85061581</v>
      </c>
      <c r="AJ518">
        <v>518</v>
      </c>
      <c r="AK518">
        <v>0</v>
      </c>
      <c r="AL518">
        <v>0</v>
      </c>
      <c r="AM518">
        <v>0</v>
      </c>
      <c r="AN518">
        <v>0</v>
      </c>
      <c r="AO518">
        <v>0</v>
      </c>
      <c r="AP518">
        <v>0</v>
      </c>
      <c r="AQ518">
        <v>0</v>
      </c>
      <c r="AR518">
        <v>0</v>
      </c>
    </row>
    <row r="519" spans="1:44" x14ac:dyDescent="0.2">
      <c r="A519">
        <f>ROW(Source!A231)</f>
        <v>231</v>
      </c>
      <c r="B519">
        <v>85061613</v>
      </c>
      <c r="C519">
        <v>85061597</v>
      </c>
      <c r="D519">
        <v>77306382</v>
      </c>
      <c r="E519">
        <v>114</v>
      </c>
      <c r="F519">
        <v>1</v>
      </c>
      <c r="G519">
        <v>1</v>
      </c>
      <c r="H519">
        <v>1</v>
      </c>
      <c r="I519" t="s">
        <v>790</v>
      </c>
      <c r="J519" t="s">
        <v>3</v>
      </c>
      <c r="K519" t="s">
        <v>791</v>
      </c>
      <c r="L519">
        <v>1191</v>
      </c>
      <c r="N519">
        <v>1013</v>
      </c>
      <c r="O519" t="s">
        <v>593</v>
      </c>
      <c r="P519" t="s">
        <v>593</v>
      </c>
      <c r="Q519">
        <v>1</v>
      </c>
      <c r="X519">
        <v>7.42</v>
      </c>
      <c r="Y519">
        <v>0</v>
      </c>
      <c r="Z519">
        <v>0</v>
      </c>
      <c r="AA519">
        <v>0</v>
      </c>
      <c r="AB519">
        <v>0</v>
      </c>
      <c r="AC519">
        <v>0</v>
      </c>
      <c r="AD519">
        <v>1</v>
      </c>
      <c r="AE519">
        <v>1</v>
      </c>
      <c r="AF519" t="s">
        <v>3</v>
      </c>
      <c r="AG519">
        <v>7.42</v>
      </c>
      <c r="AH519">
        <v>2</v>
      </c>
      <c r="AI519">
        <v>85061598</v>
      </c>
      <c r="AJ519">
        <v>519</v>
      </c>
      <c r="AK519">
        <v>0</v>
      </c>
      <c r="AL519">
        <v>0</v>
      </c>
      <c r="AM519">
        <v>0</v>
      </c>
      <c r="AN519">
        <v>0</v>
      </c>
      <c r="AO519">
        <v>0</v>
      </c>
      <c r="AP519">
        <v>0</v>
      </c>
      <c r="AQ519">
        <v>0</v>
      </c>
      <c r="AR519">
        <v>0</v>
      </c>
    </row>
    <row r="520" spans="1:44" x14ac:dyDescent="0.2">
      <c r="A520">
        <f>ROW(Source!A231)</f>
        <v>231</v>
      </c>
      <c r="B520">
        <v>85061614</v>
      </c>
      <c r="C520">
        <v>85061597</v>
      </c>
      <c r="D520">
        <v>77306545</v>
      </c>
      <c r="E520">
        <v>114</v>
      </c>
      <c r="F520">
        <v>1</v>
      </c>
      <c r="G520">
        <v>1</v>
      </c>
      <c r="H520">
        <v>1</v>
      </c>
      <c r="I520" t="s">
        <v>601</v>
      </c>
      <c r="J520" t="s">
        <v>3</v>
      </c>
      <c r="K520" t="s">
        <v>602</v>
      </c>
      <c r="L520">
        <v>1191</v>
      </c>
      <c r="N520">
        <v>1013</v>
      </c>
      <c r="O520" t="s">
        <v>593</v>
      </c>
      <c r="P520" t="s">
        <v>593</v>
      </c>
      <c r="Q520">
        <v>1</v>
      </c>
      <c r="X520">
        <v>1.02</v>
      </c>
      <c r="Y520">
        <v>0</v>
      </c>
      <c r="Z520">
        <v>0</v>
      </c>
      <c r="AA520">
        <v>0</v>
      </c>
      <c r="AB520">
        <v>0</v>
      </c>
      <c r="AC520">
        <v>0</v>
      </c>
      <c r="AD520">
        <v>1</v>
      </c>
      <c r="AE520">
        <v>2</v>
      </c>
      <c r="AF520" t="s">
        <v>3</v>
      </c>
      <c r="AG520">
        <v>1.02</v>
      </c>
      <c r="AH520">
        <v>2</v>
      </c>
      <c r="AI520">
        <v>85061599</v>
      </c>
      <c r="AJ520">
        <v>520</v>
      </c>
      <c r="AK520">
        <v>0</v>
      </c>
      <c r="AL520">
        <v>0</v>
      </c>
      <c r="AM520">
        <v>0</v>
      </c>
      <c r="AN520">
        <v>0</v>
      </c>
      <c r="AO520">
        <v>0</v>
      </c>
      <c r="AP520">
        <v>0</v>
      </c>
      <c r="AQ520">
        <v>0</v>
      </c>
      <c r="AR520">
        <v>0</v>
      </c>
    </row>
    <row r="521" spans="1:44" x14ac:dyDescent="0.2">
      <c r="A521">
        <f>ROW(Source!A231)</f>
        <v>231</v>
      </c>
      <c r="B521">
        <v>85061615</v>
      </c>
      <c r="C521">
        <v>85061597</v>
      </c>
      <c r="D521">
        <v>77430988</v>
      </c>
      <c r="E521">
        <v>1</v>
      </c>
      <c r="F521">
        <v>1</v>
      </c>
      <c r="G521">
        <v>1</v>
      </c>
      <c r="H521">
        <v>2</v>
      </c>
      <c r="I521" t="s">
        <v>621</v>
      </c>
      <c r="J521" t="s">
        <v>622</v>
      </c>
      <c r="K521" t="s">
        <v>623</v>
      </c>
      <c r="L521">
        <v>1368</v>
      </c>
      <c r="N521">
        <v>1011</v>
      </c>
      <c r="O521" t="s">
        <v>606</v>
      </c>
      <c r="P521" t="s">
        <v>606</v>
      </c>
      <c r="Q521">
        <v>1</v>
      </c>
      <c r="X521">
        <v>0.61</v>
      </c>
      <c r="Y521">
        <v>0</v>
      </c>
      <c r="Z521">
        <v>1626.29</v>
      </c>
      <c r="AA521">
        <v>1090.46</v>
      </c>
      <c r="AB521">
        <v>0</v>
      </c>
      <c r="AC521">
        <v>0</v>
      </c>
      <c r="AD521">
        <v>1</v>
      </c>
      <c r="AE521">
        <v>0</v>
      </c>
      <c r="AF521" t="s">
        <v>3</v>
      </c>
      <c r="AG521">
        <v>0.61</v>
      </c>
      <c r="AH521">
        <v>2</v>
      </c>
      <c r="AI521">
        <v>85061600</v>
      </c>
      <c r="AJ521">
        <v>521</v>
      </c>
      <c r="AK521">
        <v>0</v>
      </c>
      <c r="AL521">
        <v>0</v>
      </c>
      <c r="AM521">
        <v>0</v>
      </c>
      <c r="AN521">
        <v>0</v>
      </c>
      <c r="AO521">
        <v>0</v>
      </c>
      <c r="AP521">
        <v>0</v>
      </c>
      <c r="AQ521">
        <v>0</v>
      </c>
      <c r="AR521">
        <v>0</v>
      </c>
    </row>
    <row r="522" spans="1:44" x14ac:dyDescent="0.2">
      <c r="A522">
        <f>ROW(Source!A231)</f>
        <v>231</v>
      </c>
      <c r="B522">
        <v>85061616</v>
      </c>
      <c r="C522">
        <v>85061597</v>
      </c>
      <c r="D522">
        <v>77431879</v>
      </c>
      <c r="E522">
        <v>1</v>
      </c>
      <c r="F522">
        <v>1</v>
      </c>
      <c r="G522">
        <v>1</v>
      </c>
      <c r="H522">
        <v>2</v>
      </c>
      <c r="I522" t="s">
        <v>634</v>
      </c>
      <c r="J522" t="s">
        <v>635</v>
      </c>
      <c r="K522" t="s">
        <v>636</v>
      </c>
      <c r="L522">
        <v>1368</v>
      </c>
      <c r="N522">
        <v>1011</v>
      </c>
      <c r="O522" t="s">
        <v>606</v>
      </c>
      <c r="P522" t="s">
        <v>606</v>
      </c>
      <c r="Q522">
        <v>1</v>
      </c>
      <c r="X522">
        <v>0.41</v>
      </c>
      <c r="Y522">
        <v>0</v>
      </c>
      <c r="Z522">
        <v>641.70000000000005</v>
      </c>
      <c r="AA522">
        <v>811.79</v>
      </c>
      <c r="AB522">
        <v>0</v>
      </c>
      <c r="AC522">
        <v>0</v>
      </c>
      <c r="AD522">
        <v>1</v>
      </c>
      <c r="AE522">
        <v>0</v>
      </c>
      <c r="AF522" t="s">
        <v>3</v>
      </c>
      <c r="AG522">
        <v>0.41</v>
      </c>
      <c r="AH522">
        <v>2</v>
      </c>
      <c r="AI522">
        <v>85061601</v>
      </c>
      <c r="AJ522">
        <v>522</v>
      </c>
      <c r="AK522">
        <v>0</v>
      </c>
      <c r="AL522">
        <v>0</v>
      </c>
      <c r="AM522">
        <v>0</v>
      </c>
      <c r="AN522">
        <v>0</v>
      </c>
      <c r="AO522">
        <v>0</v>
      </c>
      <c r="AP522">
        <v>0</v>
      </c>
      <c r="AQ522">
        <v>0</v>
      </c>
      <c r="AR522">
        <v>0</v>
      </c>
    </row>
    <row r="523" spans="1:44" x14ac:dyDescent="0.2">
      <c r="A523">
        <f>ROW(Source!A231)</f>
        <v>231</v>
      </c>
      <c r="B523">
        <v>85061617</v>
      </c>
      <c r="C523">
        <v>85061597</v>
      </c>
      <c r="D523">
        <v>77375900</v>
      </c>
      <c r="E523">
        <v>1</v>
      </c>
      <c r="F523">
        <v>1</v>
      </c>
      <c r="G523">
        <v>1</v>
      </c>
      <c r="H523">
        <v>3</v>
      </c>
      <c r="I523" t="s">
        <v>637</v>
      </c>
      <c r="J523" t="s">
        <v>657</v>
      </c>
      <c r="K523" t="s">
        <v>639</v>
      </c>
      <c r="L523">
        <v>1346</v>
      </c>
      <c r="N523">
        <v>1009</v>
      </c>
      <c r="O523" t="s">
        <v>86</v>
      </c>
      <c r="P523" t="s">
        <v>86</v>
      </c>
      <c r="Q523">
        <v>1</v>
      </c>
      <c r="X523">
        <v>0.01</v>
      </c>
      <c r="Y523">
        <v>238.29</v>
      </c>
      <c r="Z523">
        <v>0</v>
      </c>
      <c r="AA523">
        <v>0</v>
      </c>
      <c r="AB523">
        <v>0</v>
      </c>
      <c r="AC523">
        <v>0</v>
      </c>
      <c r="AD523">
        <v>1</v>
      </c>
      <c r="AE523">
        <v>0</v>
      </c>
      <c r="AF523" t="s">
        <v>3</v>
      </c>
      <c r="AG523">
        <v>0.01</v>
      </c>
      <c r="AH523">
        <v>2</v>
      </c>
      <c r="AI523">
        <v>85061602</v>
      </c>
      <c r="AJ523">
        <v>523</v>
      </c>
      <c r="AK523">
        <v>0</v>
      </c>
      <c r="AL523">
        <v>0</v>
      </c>
      <c r="AM523">
        <v>0</v>
      </c>
      <c r="AN523">
        <v>0</v>
      </c>
      <c r="AO523">
        <v>0</v>
      </c>
      <c r="AP523">
        <v>0</v>
      </c>
      <c r="AQ523">
        <v>0</v>
      </c>
      <c r="AR523">
        <v>0</v>
      </c>
    </row>
    <row r="524" spans="1:44" x14ac:dyDescent="0.2">
      <c r="A524">
        <f>ROW(Source!A231)</f>
        <v>231</v>
      </c>
      <c r="B524">
        <v>85061618</v>
      </c>
      <c r="C524">
        <v>85061597</v>
      </c>
      <c r="D524">
        <v>77375907</v>
      </c>
      <c r="E524">
        <v>1</v>
      </c>
      <c r="F524">
        <v>1</v>
      </c>
      <c r="G524">
        <v>1</v>
      </c>
      <c r="H524">
        <v>3</v>
      </c>
      <c r="I524" t="s">
        <v>640</v>
      </c>
      <c r="J524" t="s">
        <v>641</v>
      </c>
      <c r="K524" t="s">
        <v>642</v>
      </c>
      <c r="L524">
        <v>1346</v>
      </c>
      <c r="N524">
        <v>1009</v>
      </c>
      <c r="O524" t="s">
        <v>86</v>
      </c>
      <c r="P524" t="s">
        <v>86</v>
      </c>
      <c r="Q524">
        <v>1</v>
      </c>
      <c r="X524">
        <v>0.03</v>
      </c>
      <c r="Y524">
        <v>58.53</v>
      </c>
      <c r="Z524">
        <v>0</v>
      </c>
      <c r="AA524">
        <v>0</v>
      </c>
      <c r="AB524">
        <v>0</v>
      </c>
      <c r="AC524">
        <v>0</v>
      </c>
      <c r="AD524">
        <v>1</v>
      </c>
      <c r="AE524">
        <v>0</v>
      </c>
      <c r="AF524" t="s">
        <v>3</v>
      </c>
      <c r="AG524">
        <v>0.03</v>
      </c>
      <c r="AH524">
        <v>2</v>
      </c>
      <c r="AI524">
        <v>85061603</v>
      </c>
      <c r="AJ524">
        <v>524</v>
      </c>
      <c r="AK524">
        <v>0</v>
      </c>
      <c r="AL524">
        <v>0</v>
      </c>
      <c r="AM524">
        <v>0</v>
      </c>
      <c r="AN524">
        <v>0</v>
      </c>
      <c r="AO524">
        <v>0</v>
      </c>
      <c r="AP524">
        <v>0</v>
      </c>
      <c r="AQ524">
        <v>0</v>
      </c>
      <c r="AR524">
        <v>0</v>
      </c>
    </row>
    <row r="525" spans="1:44" x14ac:dyDescent="0.2">
      <c r="A525">
        <f>ROW(Source!A231)</f>
        <v>231</v>
      </c>
      <c r="B525">
        <v>85061619</v>
      </c>
      <c r="C525">
        <v>85061597</v>
      </c>
      <c r="D525">
        <v>77379558</v>
      </c>
      <c r="E525">
        <v>1</v>
      </c>
      <c r="F525">
        <v>1</v>
      </c>
      <c r="G525">
        <v>1</v>
      </c>
      <c r="H525">
        <v>3</v>
      </c>
      <c r="I525" t="s">
        <v>84</v>
      </c>
      <c r="J525" t="s">
        <v>87</v>
      </c>
      <c r="K525" t="s">
        <v>85</v>
      </c>
      <c r="L525">
        <v>1346</v>
      </c>
      <c r="N525">
        <v>1009</v>
      </c>
      <c r="O525" t="s">
        <v>86</v>
      </c>
      <c r="P525" t="s">
        <v>86</v>
      </c>
      <c r="Q525">
        <v>1</v>
      </c>
      <c r="X525">
        <v>0</v>
      </c>
      <c r="Y525">
        <v>174.93</v>
      </c>
      <c r="Z525">
        <v>0</v>
      </c>
      <c r="AA525">
        <v>0</v>
      </c>
      <c r="AB525">
        <v>0</v>
      </c>
      <c r="AC525">
        <v>1</v>
      </c>
      <c r="AD525">
        <v>0</v>
      </c>
      <c r="AE525">
        <v>0</v>
      </c>
      <c r="AF525" t="s">
        <v>3</v>
      </c>
      <c r="AG525">
        <v>0</v>
      </c>
      <c r="AH525">
        <v>2</v>
      </c>
      <c r="AI525">
        <v>85061604</v>
      </c>
      <c r="AJ525">
        <v>525</v>
      </c>
      <c r="AK525">
        <v>0</v>
      </c>
      <c r="AL525">
        <v>0</v>
      </c>
      <c r="AM525">
        <v>0</v>
      </c>
      <c r="AN525">
        <v>0</v>
      </c>
      <c r="AO525">
        <v>0</v>
      </c>
      <c r="AP525">
        <v>0</v>
      </c>
      <c r="AQ525">
        <v>0</v>
      </c>
      <c r="AR525">
        <v>0</v>
      </c>
    </row>
    <row r="526" spans="1:44" x14ac:dyDescent="0.2">
      <c r="A526">
        <f>ROW(Source!A231)</f>
        <v>231</v>
      </c>
      <c r="B526">
        <v>85061620</v>
      </c>
      <c r="C526">
        <v>85061597</v>
      </c>
      <c r="D526">
        <v>77380691</v>
      </c>
      <c r="E526">
        <v>1</v>
      </c>
      <c r="F526">
        <v>1</v>
      </c>
      <c r="G526">
        <v>1</v>
      </c>
      <c r="H526">
        <v>3</v>
      </c>
      <c r="I526" t="s">
        <v>643</v>
      </c>
      <c r="J526" t="s">
        <v>644</v>
      </c>
      <c r="K526" t="s">
        <v>645</v>
      </c>
      <c r="L526">
        <v>1346</v>
      </c>
      <c r="N526">
        <v>1009</v>
      </c>
      <c r="O526" t="s">
        <v>86</v>
      </c>
      <c r="P526" t="s">
        <v>86</v>
      </c>
      <c r="Q526">
        <v>1</v>
      </c>
      <c r="X526">
        <v>0.02</v>
      </c>
      <c r="Y526">
        <v>56.11</v>
      </c>
      <c r="Z526">
        <v>0</v>
      </c>
      <c r="AA526">
        <v>0</v>
      </c>
      <c r="AB526">
        <v>0</v>
      </c>
      <c r="AC526">
        <v>0</v>
      </c>
      <c r="AD526">
        <v>1</v>
      </c>
      <c r="AE526">
        <v>0</v>
      </c>
      <c r="AF526" t="s">
        <v>3</v>
      </c>
      <c r="AG526">
        <v>0.02</v>
      </c>
      <c r="AH526">
        <v>2</v>
      </c>
      <c r="AI526">
        <v>85061605</v>
      </c>
      <c r="AJ526">
        <v>526</v>
      </c>
      <c r="AK526">
        <v>0</v>
      </c>
      <c r="AL526">
        <v>0</v>
      </c>
      <c r="AM526">
        <v>0</v>
      </c>
      <c r="AN526">
        <v>0</v>
      </c>
      <c r="AO526">
        <v>0</v>
      </c>
      <c r="AP526">
        <v>0</v>
      </c>
      <c r="AQ526">
        <v>0</v>
      </c>
      <c r="AR526">
        <v>0</v>
      </c>
    </row>
    <row r="527" spans="1:44" x14ac:dyDescent="0.2">
      <c r="A527">
        <f>ROW(Source!A231)</f>
        <v>231</v>
      </c>
      <c r="B527">
        <v>85061621</v>
      </c>
      <c r="C527">
        <v>85061597</v>
      </c>
      <c r="D527">
        <v>77308705</v>
      </c>
      <c r="E527">
        <v>114</v>
      </c>
      <c r="F527">
        <v>1</v>
      </c>
      <c r="G527">
        <v>1</v>
      </c>
      <c r="H527">
        <v>3</v>
      </c>
      <c r="I527" t="s">
        <v>96</v>
      </c>
      <c r="J527" t="s">
        <v>3</v>
      </c>
      <c r="K527" t="s">
        <v>97</v>
      </c>
      <c r="L527">
        <v>1346</v>
      </c>
      <c r="N527">
        <v>1009</v>
      </c>
      <c r="O527" t="s">
        <v>86</v>
      </c>
      <c r="P527" t="s">
        <v>86</v>
      </c>
      <c r="Q527">
        <v>1</v>
      </c>
      <c r="X527">
        <v>0</v>
      </c>
      <c r="Y527">
        <v>0</v>
      </c>
      <c r="Z527">
        <v>0</v>
      </c>
      <c r="AA527">
        <v>0</v>
      </c>
      <c r="AB527">
        <v>0</v>
      </c>
      <c r="AC527">
        <v>1</v>
      </c>
      <c r="AD527">
        <v>0</v>
      </c>
      <c r="AE527">
        <v>0</v>
      </c>
      <c r="AF527" t="s">
        <v>3</v>
      </c>
      <c r="AG527">
        <v>0</v>
      </c>
      <c r="AH527">
        <v>2</v>
      </c>
      <c r="AI527">
        <v>85061606</v>
      </c>
      <c r="AJ527">
        <v>527</v>
      </c>
      <c r="AK527">
        <v>0</v>
      </c>
      <c r="AL527">
        <v>0</v>
      </c>
      <c r="AM527">
        <v>0</v>
      </c>
      <c r="AN527">
        <v>0</v>
      </c>
      <c r="AO527">
        <v>0</v>
      </c>
      <c r="AP527">
        <v>0</v>
      </c>
      <c r="AQ527">
        <v>0</v>
      </c>
      <c r="AR527">
        <v>0</v>
      </c>
    </row>
    <row r="528" spans="1:44" x14ac:dyDescent="0.2">
      <c r="A528">
        <f>ROW(Source!A231)</f>
        <v>231</v>
      </c>
      <c r="B528">
        <v>85061622</v>
      </c>
      <c r="C528">
        <v>85061597</v>
      </c>
      <c r="D528">
        <v>77309038</v>
      </c>
      <c r="E528">
        <v>114</v>
      </c>
      <c r="F528">
        <v>1</v>
      </c>
      <c r="G528">
        <v>1</v>
      </c>
      <c r="H528">
        <v>3</v>
      </c>
      <c r="I528" t="s">
        <v>99</v>
      </c>
      <c r="J528" t="s">
        <v>3</v>
      </c>
      <c r="K528" t="s">
        <v>100</v>
      </c>
      <c r="L528">
        <v>1348</v>
      </c>
      <c r="N528">
        <v>1009</v>
      </c>
      <c r="O528" t="s">
        <v>94</v>
      </c>
      <c r="P528" t="s">
        <v>94</v>
      </c>
      <c r="Q528">
        <v>1000</v>
      </c>
      <c r="X528">
        <v>0</v>
      </c>
      <c r="Y528">
        <v>0</v>
      </c>
      <c r="Z528">
        <v>0</v>
      </c>
      <c r="AA528">
        <v>0</v>
      </c>
      <c r="AB528">
        <v>0</v>
      </c>
      <c r="AC528">
        <v>1</v>
      </c>
      <c r="AD528">
        <v>0</v>
      </c>
      <c r="AE528">
        <v>0</v>
      </c>
      <c r="AF528" t="s">
        <v>3</v>
      </c>
      <c r="AG528">
        <v>0</v>
      </c>
      <c r="AH528">
        <v>2</v>
      </c>
      <c r="AI528">
        <v>85061607</v>
      </c>
      <c r="AJ528">
        <v>528</v>
      </c>
      <c r="AK528">
        <v>0</v>
      </c>
      <c r="AL528">
        <v>0</v>
      </c>
      <c r="AM528">
        <v>0</v>
      </c>
      <c r="AN528">
        <v>0</v>
      </c>
      <c r="AO528">
        <v>0</v>
      </c>
      <c r="AP528">
        <v>0</v>
      </c>
      <c r="AQ528">
        <v>0</v>
      </c>
      <c r="AR528">
        <v>0</v>
      </c>
    </row>
    <row r="529" spans="1:44" x14ac:dyDescent="0.2">
      <c r="A529">
        <f>ROW(Source!A231)</f>
        <v>231</v>
      </c>
      <c r="B529">
        <v>85061623</v>
      </c>
      <c r="C529">
        <v>85061597</v>
      </c>
      <c r="D529">
        <v>77397258</v>
      </c>
      <c r="E529">
        <v>1</v>
      </c>
      <c r="F529">
        <v>1</v>
      </c>
      <c r="G529">
        <v>1</v>
      </c>
      <c r="H529">
        <v>3</v>
      </c>
      <c r="I529" t="s">
        <v>649</v>
      </c>
      <c r="J529" t="s">
        <v>650</v>
      </c>
      <c r="K529" t="s">
        <v>651</v>
      </c>
      <c r="L529">
        <v>1348</v>
      </c>
      <c r="N529">
        <v>1009</v>
      </c>
      <c r="O529" t="s">
        <v>94</v>
      </c>
      <c r="P529" t="s">
        <v>94</v>
      </c>
      <c r="Q529">
        <v>1000</v>
      </c>
      <c r="X529">
        <v>1E-4</v>
      </c>
      <c r="Y529">
        <v>80020.98</v>
      </c>
      <c r="Z529">
        <v>0</v>
      </c>
      <c r="AA529">
        <v>0</v>
      </c>
      <c r="AB529">
        <v>0</v>
      </c>
      <c r="AC529">
        <v>0</v>
      </c>
      <c r="AD529">
        <v>1</v>
      </c>
      <c r="AE529">
        <v>0</v>
      </c>
      <c r="AF529" t="s">
        <v>3</v>
      </c>
      <c r="AG529">
        <v>1E-4</v>
      </c>
      <c r="AH529">
        <v>2</v>
      </c>
      <c r="AI529">
        <v>85061608</v>
      </c>
      <c r="AJ529">
        <v>529</v>
      </c>
      <c r="AK529">
        <v>0</v>
      </c>
      <c r="AL529">
        <v>0</v>
      </c>
      <c r="AM529">
        <v>0</v>
      </c>
      <c r="AN529">
        <v>0</v>
      </c>
      <c r="AO529">
        <v>0</v>
      </c>
      <c r="AP529">
        <v>0</v>
      </c>
      <c r="AQ529">
        <v>0</v>
      </c>
      <c r="AR529">
        <v>0</v>
      </c>
    </row>
    <row r="530" spans="1:44" x14ac:dyDescent="0.2">
      <c r="A530">
        <f>ROW(Source!A231)</f>
        <v>231</v>
      </c>
      <c r="B530">
        <v>85061624</v>
      </c>
      <c r="C530">
        <v>85061597</v>
      </c>
      <c r="D530">
        <v>77397652</v>
      </c>
      <c r="E530">
        <v>1</v>
      </c>
      <c r="F530">
        <v>1</v>
      </c>
      <c r="G530">
        <v>1</v>
      </c>
      <c r="H530">
        <v>3</v>
      </c>
      <c r="I530" t="s">
        <v>721</v>
      </c>
      <c r="J530" t="s">
        <v>722</v>
      </c>
      <c r="K530" t="s">
        <v>723</v>
      </c>
      <c r="L530">
        <v>1346</v>
      </c>
      <c r="N530">
        <v>1009</v>
      </c>
      <c r="O530" t="s">
        <v>86</v>
      </c>
      <c r="P530" t="s">
        <v>86</v>
      </c>
      <c r="Q530">
        <v>1</v>
      </c>
      <c r="X530">
        <v>0.12</v>
      </c>
      <c r="Y530">
        <v>60.6</v>
      </c>
      <c r="Z530">
        <v>0</v>
      </c>
      <c r="AA530">
        <v>0</v>
      </c>
      <c r="AB530">
        <v>0</v>
      </c>
      <c r="AC530">
        <v>0</v>
      </c>
      <c r="AD530">
        <v>1</v>
      </c>
      <c r="AE530">
        <v>0</v>
      </c>
      <c r="AF530" t="s">
        <v>3</v>
      </c>
      <c r="AG530">
        <v>0.12</v>
      </c>
      <c r="AH530">
        <v>2</v>
      </c>
      <c r="AI530">
        <v>85061609</v>
      </c>
      <c r="AJ530">
        <v>530</v>
      </c>
      <c r="AK530">
        <v>0</v>
      </c>
      <c r="AL530">
        <v>0</v>
      </c>
      <c r="AM530">
        <v>0</v>
      </c>
      <c r="AN530">
        <v>0</v>
      </c>
      <c r="AO530">
        <v>0</v>
      </c>
      <c r="AP530">
        <v>0</v>
      </c>
      <c r="AQ530">
        <v>0</v>
      </c>
      <c r="AR530">
        <v>0</v>
      </c>
    </row>
    <row r="531" spans="1:44" x14ac:dyDescent="0.2">
      <c r="A531">
        <f>ROW(Source!A231)</f>
        <v>231</v>
      </c>
      <c r="B531">
        <v>85061625</v>
      </c>
      <c r="C531">
        <v>85061597</v>
      </c>
      <c r="D531">
        <v>77311290</v>
      </c>
      <c r="E531">
        <v>114</v>
      </c>
      <c r="F531">
        <v>1</v>
      </c>
      <c r="G531">
        <v>1</v>
      </c>
      <c r="H531">
        <v>3</v>
      </c>
      <c r="I531" t="s">
        <v>226</v>
      </c>
      <c r="J531" t="s">
        <v>3</v>
      </c>
      <c r="K531" t="s">
        <v>227</v>
      </c>
      <c r="L531">
        <v>1348</v>
      </c>
      <c r="N531">
        <v>1009</v>
      </c>
      <c r="O531" t="s">
        <v>94</v>
      </c>
      <c r="P531" t="s">
        <v>94</v>
      </c>
      <c r="Q531">
        <v>1000</v>
      </c>
      <c r="X531">
        <v>0</v>
      </c>
      <c r="Y531">
        <v>0</v>
      </c>
      <c r="Z531">
        <v>0</v>
      </c>
      <c r="AA531">
        <v>0</v>
      </c>
      <c r="AB531">
        <v>0</v>
      </c>
      <c r="AC531">
        <v>1</v>
      </c>
      <c r="AD531">
        <v>0</v>
      </c>
      <c r="AE531">
        <v>0</v>
      </c>
      <c r="AF531" t="s">
        <v>3</v>
      </c>
      <c r="AG531">
        <v>0</v>
      </c>
      <c r="AH531">
        <v>2</v>
      </c>
      <c r="AI531">
        <v>85061610</v>
      </c>
      <c r="AJ531">
        <v>531</v>
      </c>
      <c r="AK531">
        <v>0</v>
      </c>
      <c r="AL531">
        <v>0</v>
      </c>
      <c r="AM531">
        <v>0</v>
      </c>
      <c r="AN531">
        <v>0</v>
      </c>
      <c r="AO531">
        <v>0</v>
      </c>
      <c r="AP531">
        <v>0</v>
      </c>
      <c r="AQ531">
        <v>0</v>
      </c>
      <c r="AR531">
        <v>0</v>
      </c>
    </row>
    <row r="532" spans="1:44" x14ac:dyDescent="0.2">
      <c r="A532">
        <f>ROW(Source!A231)</f>
        <v>231</v>
      </c>
      <c r="B532">
        <v>85061626</v>
      </c>
      <c r="C532">
        <v>85061597</v>
      </c>
      <c r="D532">
        <v>77311321</v>
      </c>
      <c r="E532">
        <v>114</v>
      </c>
      <c r="F532">
        <v>1</v>
      </c>
      <c r="G532">
        <v>1</v>
      </c>
      <c r="H532">
        <v>3</v>
      </c>
      <c r="I532" t="s">
        <v>102</v>
      </c>
      <c r="J532" t="s">
        <v>3</v>
      </c>
      <c r="K532" t="s">
        <v>204</v>
      </c>
      <c r="L532">
        <v>1371</v>
      </c>
      <c r="N532">
        <v>1013</v>
      </c>
      <c r="O532" t="s">
        <v>43</v>
      </c>
      <c r="P532" t="s">
        <v>43</v>
      </c>
      <c r="Q532">
        <v>1</v>
      </c>
      <c r="X532">
        <v>0</v>
      </c>
      <c r="Y532">
        <v>0</v>
      </c>
      <c r="Z532">
        <v>0</v>
      </c>
      <c r="AA532">
        <v>0</v>
      </c>
      <c r="AB532">
        <v>0</v>
      </c>
      <c r="AC532">
        <v>1</v>
      </c>
      <c r="AD532">
        <v>0</v>
      </c>
      <c r="AE532">
        <v>0</v>
      </c>
      <c r="AF532" t="s">
        <v>3</v>
      </c>
      <c r="AG532">
        <v>0</v>
      </c>
      <c r="AH532">
        <v>2</v>
      </c>
      <c r="AI532">
        <v>85061611</v>
      </c>
      <c r="AJ532">
        <v>532</v>
      </c>
      <c r="AK532">
        <v>0</v>
      </c>
      <c r="AL532">
        <v>0</v>
      </c>
      <c r="AM532">
        <v>0</v>
      </c>
      <c r="AN532">
        <v>0</v>
      </c>
      <c r="AO532">
        <v>0</v>
      </c>
      <c r="AP532">
        <v>0</v>
      </c>
      <c r="AQ532">
        <v>0</v>
      </c>
      <c r="AR532">
        <v>0</v>
      </c>
    </row>
    <row r="533" spans="1:44" x14ac:dyDescent="0.2">
      <c r="A533">
        <f>ROW(Source!A231)</f>
        <v>231</v>
      </c>
      <c r="B533">
        <v>85061627</v>
      </c>
      <c r="C533">
        <v>85061597</v>
      </c>
      <c r="D533">
        <v>77311330</v>
      </c>
      <c r="E533">
        <v>114</v>
      </c>
      <c r="F533">
        <v>1</v>
      </c>
      <c r="G533">
        <v>1</v>
      </c>
      <c r="H533">
        <v>3</v>
      </c>
      <c r="I533" t="s">
        <v>205</v>
      </c>
      <c r="J533" t="s">
        <v>3</v>
      </c>
      <c r="K533" t="s">
        <v>121</v>
      </c>
      <c r="L533">
        <v>1346</v>
      </c>
      <c r="N533">
        <v>1009</v>
      </c>
      <c r="O533" t="s">
        <v>86</v>
      </c>
      <c r="P533" t="s">
        <v>86</v>
      </c>
      <c r="Q533">
        <v>1</v>
      </c>
      <c r="X533">
        <v>0</v>
      </c>
      <c r="Y533">
        <v>0</v>
      </c>
      <c r="Z533">
        <v>0</v>
      </c>
      <c r="AA533">
        <v>0</v>
      </c>
      <c r="AB533">
        <v>0</v>
      </c>
      <c r="AC533">
        <v>1</v>
      </c>
      <c r="AD533">
        <v>0</v>
      </c>
      <c r="AE533">
        <v>0</v>
      </c>
      <c r="AF533" t="s">
        <v>3</v>
      </c>
      <c r="AG533">
        <v>0</v>
      </c>
      <c r="AH533">
        <v>2</v>
      </c>
      <c r="AI533">
        <v>85061612</v>
      </c>
      <c r="AJ533">
        <v>533</v>
      </c>
      <c r="AK533">
        <v>0</v>
      </c>
      <c r="AL533">
        <v>0</v>
      </c>
      <c r="AM533">
        <v>0</v>
      </c>
      <c r="AN533">
        <v>0</v>
      </c>
      <c r="AO533">
        <v>0</v>
      </c>
      <c r="AP533">
        <v>0</v>
      </c>
      <c r="AQ533">
        <v>0</v>
      </c>
      <c r="AR533">
        <v>0</v>
      </c>
    </row>
    <row r="534" spans="1:44" x14ac:dyDescent="0.2">
      <c r="A534">
        <f>ROW(Source!A232)</f>
        <v>232</v>
      </c>
      <c r="B534">
        <v>85061613</v>
      </c>
      <c r="C534">
        <v>85061597</v>
      </c>
      <c r="D534">
        <v>77306382</v>
      </c>
      <c r="E534">
        <v>114</v>
      </c>
      <c r="F534">
        <v>1</v>
      </c>
      <c r="G534">
        <v>1</v>
      </c>
      <c r="H534">
        <v>1</v>
      </c>
      <c r="I534" t="s">
        <v>790</v>
      </c>
      <c r="J534" t="s">
        <v>3</v>
      </c>
      <c r="K534" t="s">
        <v>791</v>
      </c>
      <c r="L534">
        <v>1191</v>
      </c>
      <c r="N534">
        <v>1013</v>
      </c>
      <c r="O534" t="s">
        <v>593</v>
      </c>
      <c r="P534" t="s">
        <v>593</v>
      </c>
      <c r="Q534">
        <v>1</v>
      </c>
      <c r="X534">
        <v>7.42</v>
      </c>
      <c r="Y534">
        <v>0</v>
      </c>
      <c r="Z534">
        <v>0</v>
      </c>
      <c r="AA534">
        <v>0</v>
      </c>
      <c r="AB534">
        <v>0</v>
      </c>
      <c r="AC534">
        <v>0</v>
      </c>
      <c r="AD534">
        <v>1</v>
      </c>
      <c r="AE534">
        <v>1</v>
      </c>
      <c r="AF534" t="s">
        <v>3</v>
      </c>
      <c r="AG534">
        <v>7.42</v>
      </c>
      <c r="AH534">
        <v>2</v>
      </c>
      <c r="AI534">
        <v>85061598</v>
      </c>
      <c r="AJ534">
        <v>534</v>
      </c>
      <c r="AK534">
        <v>0</v>
      </c>
      <c r="AL534">
        <v>0</v>
      </c>
      <c r="AM534">
        <v>0</v>
      </c>
      <c r="AN534">
        <v>0</v>
      </c>
      <c r="AO534">
        <v>0</v>
      </c>
      <c r="AP534">
        <v>0</v>
      </c>
      <c r="AQ534">
        <v>0</v>
      </c>
      <c r="AR534">
        <v>0</v>
      </c>
    </row>
    <row r="535" spans="1:44" x14ac:dyDescent="0.2">
      <c r="A535">
        <f>ROW(Source!A232)</f>
        <v>232</v>
      </c>
      <c r="B535">
        <v>85061614</v>
      </c>
      <c r="C535">
        <v>85061597</v>
      </c>
      <c r="D535">
        <v>77306545</v>
      </c>
      <c r="E535">
        <v>114</v>
      </c>
      <c r="F535">
        <v>1</v>
      </c>
      <c r="G535">
        <v>1</v>
      </c>
      <c r="H535">
        <v>1</v>
      </c>
      <c r="I535" t="s">
        <v>601</v>
      </c>
      <c r="J535" t="s">
        <v>3</v>
      </c>
      <c r="K535" t="s">
        <v>602</v>
      </c>
      <c r="L535">
        <v>1191</v>
      </c>
      <c r="N535">
        <v>1013</v>
      </c>
      <c r="O535" t="s">
        <v>593</v>
      </c>
      <c r="P535" t="s">
        <v>593</v>
      </c>
      <c r="Q535">
        <v>1</v>
      </c>
      <c r="X535">
        <v>1.02</v>
      </c>
      <c r="Y535">
        <v>0</v>
      </c>
      <c r="Z535">
        <v>0</v>
      </c>
      <c r="AA535">
        <v>0</v>
      </c>
      <c r="AB535">
        <v>0</v>
      </c>
      <c r="AC535">
        <v>0</v>
      </c>
      <c r="AD535">
        <v>1</v>
      </c>
      <c r="AE535">
        <v>2</v>
      </c>
      <c r="AF535" t="s">
        <v>3</v>
      </c>
      <c r="AG535">
        <v>1.02</v>
      </c>
      <c r="AH535">
        <v>2</v>
      </c>
      <c r="AI535">
        <v>85061599</v>
      </c>
      <c r="AJ535">
        <v>535</v>
      </c>
      <c r="AK535">
        <v>0</v>
      </c>
      <c r="AL535">
        <v>0</v>
      </c>
      <c r="AM535">
        <v>0</v>
      </c>
      <c r="AN535">
        <v>0</v>
      </c>
      <c r="AO535">
        <v>0</v>
      </c>
      <c r="AP535">
        <v>0</v>
      </c>
      <c r="AQ535">
        <v>0</v>
      </c>
      <c r="AR535">
        <v>0</v>
      </c>
    </row>
    <row r="536" spans="1:44" x14ac:dyDescent="0.2">
      <c r="A536">
        <f>ROW(Source!A232)</f>
        <v>232</v>
      </c>
      <c r="B536">
        <v>85061615</v>
      </c>
      <c r="C536">
        <v>85061597</v>
      </c>
      <c r="D536">
        <v>77430988</v>
      </c>
      <c r="E536">
        <v>1</v>
      </c>
      <c r="F536">
        <v>1</v>
      </c>
      <c r="G536">
        <v>1</v>
      </c>
      <c r="H536">
        <v>2</v>
      </c>
      <c r="I536" t="s">
        <v>621</v>
      </c>
      <c r="J536" t="s">
        <v>622</v>
      </c>
      <c r="K536" t="s">
        <v>623</v>
      </c>
      <c r="L536">
        <v>1368</v>
      </c>
      <c r="N536">
        <v>1011</v>
      </c>
      <c r="O536" t="s">
        <v>606</v>
      </c>
      <c r="P536" t="s">
        <v>606</v>
      </c>
      <c r="Q536">
        <v>1</v>
      </c>
      <c r="X536">
        <v>0.61</v>
      </c>
      <c r="Y536">
        <v>0</v>
      </c>
      <c r="Z536">
        <v>1626.29</v>
      </c>
      <c r="AA536">
        <v>1090.46</v>
      </c>
      <c r="AB536">
        <v>0</v>
      </c>
      <c r="AC536">
        <v>0</v>
      </c>
      <c r="AD536">
        <v>1</v>
      </c>
      <c r="AE536">
        <v>0</v>
      </c>
      <c r="AF536" t="s">
        <v>3</v>
      </c>
      <c r="AG536">
        <v>0.61</v>
      </c>
      <c r="AH536">
        <v>2</v>
      </c>
      <c r="AI536">
        <v>85061600</v>
      </c>
      <c r="AJ536">
        <v>536</v>
      </c>
      <c r="AK536">
        <v>0</v>
      </c>
      <c r="AL536">
        <v>0</v>
      </c>
      <c r="AM536">
        <v>0</v>
      </c>
      <c r="AN536">
        <v>0</v>
      </c>
      <c r="AO536">
        <v>0</v>
      </c>
      <c r="AP536">
        <v>0</v>
      </c>
      <c r="AQ536">
        <v>0</v>
      </c>
      <c r="AR536">
        <v>0</v>
      </c>
    </row>
    <row r="537" spans="1:44" x14ac:dyDescent="0.2">
      <c r="A537">
        <f>ROW(Source!A232)</f>
        <v>232</v>
      </c>
      <c r="B537">
        <v>85061616</v>
      </c>
      <c r="C537">
        <v>85061597</v>
      </c>
      <c r="D537">
        <v>77431879</v>
      </c>
      <c r="E537">
        <v>1</v>
      </c>
      <c r="F537">
        <v>1</v>
      </c>
      <c r="G537">
        <v>1</v>
      </c>
      <c r="H537">
        <v>2</v>
      </c>
      <c r="I537" t="s">
        <v>634</v>
      </c>
      <c r="J537" t="s">
        <v>635</v>
      </c>
      <c r="K537" t="s">
        <v>636</v>
      </c>
      <c r="L537">
        <v>1368</v>
      </c>
      <c r="N537">
        <v>1011</v>
      </c>
      <c r="O537" t="s">
        <v>606</v>
      </c>
      <c r="P537" t="s">
        <v>606</v>
      </c>
      <c r="Q537">
        <v>1</v>
      </c>
      <c r="X537">
        <v>0.41</v>
      </c>
      <c r="Y537">
        <v>0</v>
      </c>
      <c r="Z537">
        <v>641.70000000000005</v>
      </c>
      <c r="AA537">
        <v>811.79</v>
      </c>
      <c r="AB537">
        <v>0</v>
      </c>
      <c r="AC537">
        <v>0</v>
      </c>
      <c r="AD537">
        <v>1</v>
      </c>
      <c r="AE537">
        <v>0</v>
      </c>
      <c r="AF537" t="s">
        <v>3</v>
      </c>
      <c r="AG537">
        <v>0.41</v>
      </c>
      <c r="AH537">
        <v>2</v>
      </c>
      <c r="AI537">
        <v>85061601</v>
      </c>
      <c r="AJ537">
        <v>537</v>
      </c>
      <c r="AK537">
        <v>0</v>
      </c>
      <c r="AL537">
        <v>0</v>
      </c>
      <c r="AM537">
        <v>0</v>
      </c>
      <c r="AN537">
        <v>0</v>
      </c>
      <c r="AO537">
        <v>0</v>
      </c>
      <c r="AP537">
        <v>0</v>
      </c>
      <c r="AQ537">
        <v>0</v>
      </c>
      <c r="AR537">
        <v>0</v>
      </c>
    </row>
    <row r="538" spans="1:44" x14ac:dyDescent="0.2">
      <c r="A538">
        <f>ROW(Source!A232)</f>
        <v>232</v>
      </c>
      <c r="B538">
        <v>85061617</v>
      </c>
      <c r="C538">
        <v>85061597</v>
      </c>
      <c r="D538">
        <v>77375900</v>
      </c>
      <c r="E538">
        <v>1</v>
      </c>
      <c r="F538">
        <v>1</v>
      </c>
      <c r="G538">
        <v>1</v>
      </c>
      <c r="H538">
        <v>3</v>
      </c>
      <c r="I538" t="s">
        <v>637</v>
      </c>
      <c r="J538" t="s">
        <v>657</v>
      </c>
      <c r="K538" t="s">
        <v>639</v>
      </c>
      <c r="L538">
        <v>1346</v>
      </c>
      <c r="N538">
        <v>1009</v>
      </c>
      <c r="O538" t="s">
        <v>86</v>
      </c>
      <c r="P538" t="s">
        <v>86</v>
      </c>
      <c r="Q538">
        <v>1</v>
      </c>
      <c r="X538">
        <v>0.01</v>
      </c>
      <c r="Y538">
        <v>238.29</v>
      </c>
      <c r="Z538">
        <v>0</v>
      </c>
      <c r="AA538">
        <v>0</v>
      </c>
      <c r="AB538">
        <v>0</v>
      </c>
      <c r="AC538">
        <v>0</v>
      </c>
      <c r="AD538">
        <v>1</v>
      </c>
      <c r="AE538">
        <v>0</v>
      </c>
      <c r="AF538" t="s">
        <v>3</v>
      </c>
      <c r="AG538">
        <v>0.01</v>
      </c>
      <c r="AH538">
        <v>2</v>
      </c>
      <c r="AI538">
        <v>85061602</v>
      </c>
      <c r="AJ538">
        <v>538</v>
      </c>
      <c r="AK538">
        <v>0</v>
      </c>
      <c r="AL538">
        <v>0</v>
      </c>
      <c r="AM538">
        <v>0</v>
      </c>
      <c r="AN538">
        <v>0</v>
      </c>
      <c r="AO538">
        <v>0</v>
      </c>
      <c r="AP538">
        <v>0</v>
      </c>
      <c r="AQ538">
        <v>0</v>
      </c>
      <c r="AR538">
        <v>0</v>
      </c>
    </row>
    <row r="539" spans="1:44" x14ac:dyDescent="0.2">
      <c r="A539">
        <f>ROW(Source!A232)</f>
        <v>232</v>
      </c>
      <c r="B539">
        <v>85061618</v>
      </c>
      <c r="C539">
        <v>85061597</v>
      </c>
      <c r="D539">
        <v>77375907</v>
      </c>
      <c r="E539">
        <v>1</v>
      </c>
      <c r="F539">
        <v>1</v>
      </c>
      <c r="G539">
        <v>1</v>
      </c>
      <c r="H539">
        <v>3</v>
      </c>
      <c r="I539" t="s">
        <v>640</v>
      </c>
      <c r="J539" t="s">
        <v>641</v>
      </c>
      <c r="K539" t="s">
        <v>642</v>
      </c>
      <c r="L539">
        <v>1346</v>
      </c>
      <c r="N539">
        <v>1009</v>
      </c>
      <c r="O539" t="s">
        <v>86</v>
      </c>
      <c r="P539" t="s">
        <v>86</v>
      </c>
      <c r="Q539">
        <v>1</v>
      </c>
      <c r="X539">
        <v>0.03</v>
      </c>
      <c r="Y539">
        <v>58.53</v>
      </c>
      <c r="Z539">
        <v>0</v>
      </c>
      <c r="AA539">
        <v>0</v>
      </c>
      <c r="AB539">
        <v>0</v>
      </c>
      <c r="AC539">
        <v>0</v>
      </c>
      <c r="AD539">
        <v>1</v>
      </c>
      <c r="AE539">
        <v>0</v>
      </c>
      <c r="AF539" t="s">
        <v>3</v>
      </c>
      <c r="AG539">
        <v>0.03</v>
      </c>
      <c r="AH539">
        <v>2</v>
      </c>
      <c r="AI539">
        <v>85061603</v>
      </c>
      <c r="AJ539">
        <v>539</v>
      </c>
      <c r="AK539">
        <v>0</v>
      </c>
      <c r="AL539">
        <v>0</v>
      </c>
      <c r="AM539">
        <v>0</v>
      </c>
      <c r="AN539">
        <v>0</v>
      </c>
      <c r="AO539">
        <v>0</v>
      </c>
      <c r="AP539">
        <v>0</v>
      </c>
      <c r="AQ539">
        <v>0</v>
      </c>
      <c r="AR539">
        <v>0</v>
      </c>
    </row>
    <row r="540" spans="1:44" x14ac:dyDescent="0.2">
      <c r="A540">
        <f>ROW(Source!A232)</f>
        <v>232</v>
      </c>
      <c r="B540">
        <v>85061619</v>
      </c>
      <c r="C540">
        <v>85061597</v>
      </c>
      <c r="D540">
        <v>77379558</v>
      </c>
      <c r="E540">
        <v>1</v>
      </c>
      <c r="F540">
        <v>1</v>
      </c>
      <c r="G540">
        <v>1</v>
      </c>
      <c r="H540">
        <v>3</v>
      </c>
      <c r="I540" t="s">
        <v>84</v>
      </c>
      <c r="J540" t="s">
        <v>87</v>
      </c>
      <c r="K540" t="s">
        <v>85</v>
      </c>
      <c r="L540">
        <v>1346</v>
      </c>
      <c r="N540">
        <v>1009</v>
      </c>
      <c r="O540" t="s">
        <v>86</v>
      </c>
      <c r="P540" t="s">
        <v>86</v>
      </c>
      <c r="Q540">
        <v>1</v>
      </c>
      <c r="X540">
        <v>0</v>
      </c>
      <c r="Y540">
        <v>174.93</v>
      </c>
      <c r="Z540">
        <v>0</v>
      </c>
      <c r="AA540">
        <v>0</v>
      </c>
      <c r="AB540">
        <v>0</v>
      </c>
      <c r="AC540">
        <v>1</v>
      </c>
      <c r="AD540">
        <v>0</v>
      </c>
      <c r="AE540">
        <v>0</v>
      </c>
      <c r="AF540" t="s">
        <v>3</v>
      </c>
      <c r="AG540">
        <v>0</v>
      </c>
      <c r="AH540">
        <v>2</v>
      </c>
      <c r="AI540">
        <v>85061604</v>
      </c>
      <c r="AJ540">
        <v>540</v>
      </c>
      <c r="AK540">
        <v>0</v>
      </c>
      <c r="AL540">
        <v>0</v>
      </c>
      <c r="AM540">
        <v>0</v>
      </c>
      <c r="AN540">
        <v>0</v>
      </c>
      <c r="AO540">
        <v>0</v>
      </c>
      <c r="AP540">
        <v>0</v>
      </c>
      <c r="AQ540">
        <v>0</v>
      </c>
      <c r="AR540">
        <v>0</v>
      </c>
    </row>
    <row r="541" spans="1:44" x14ac:dyDescent="0.2">
      <c r="A541">
        <f>ROW(Source!A232)</f>
        <v>232</v>
      </c>
      <c r="B541">
        <v>85061620</v>
      </c>
      <c r="C541">
        <v>85061597</v>
      </c>
      <c r="D541">
        <v>77380691</v>
      </c>
      <c r="E541">
        <v>1</v>
      </c>
      <c r="F541">
        <v>1</v>
      </c>
      <c r="G541">
        <v>1</v>
      </c>
      <c r="H541">
        <v>3</v>
      </c>
      <c r="I541" t="s">
        <v>643</v>
      </c>
      <c r="J541" t="s">
        <v>644</v>
      </c>
      <c r="K541" t="s">
        <v>645</v>
      </c>
      <c r="L541">
        <v>1346</v>
      </c>
      <c r="N541">
        <v>1009</v>
      </c>
      <c r="O541" t="s">
        <v>86</v>
      </c>
      <c r="P541" t="s">
        <v>86</v>
      </c>
      <c r="Q541">
        <v>1</v>
      </c>
      <c r="X541">
        <v>0.02</v>
      </c>
      <c r="Y541">
        <v>56.11</v>
      </c>
      <c r="Z541">
        <v>0</v>
      </c>
      <c r="AA541">
        <v>0</v>
      </c>
      <c r="AB541">
        <v>0</v>
      </c>
      <c r="AC541">
        <v>0</v>
      </c>
      <c r="AD541">
        <v>1</v>
      </c>
      <c r="AE541">
        <v>0</v>
      </c>
      <c r="AF541" t="s">
        <v>3</v>
      </c>
      <c r="AG541">
        <v>0.02</v>
      </c>
      <c r="AH541">
        <v>2</v>
      </c>
      <c r="AI541">
        <v>85061605</v>
      </c>
      <c r="AJ541">
        <v>541</v>
      </c>
      <c r="AK541">
        <v>0</v>
      </c>
      <c r="AL541">
        <v>0</v>
      </c>
      <c r="AM541">
        <v>0</v>
      </c>
      <c r="AN541">
        <v>0</v>
      </c>
      <c r="AO541">
        <v>0</v>
      </c>
      <c r="AP541">
        <v>0</v>
      </c>
      <c r="AQ541">
        <v>0</v>
      </c>
      <c r="AR541">
        <v>0</v>
      </c>
    </row>
    <row r="542" spans="1:44" x14ac:dyDescent="0.2">
      <c r="A542">
        <f>ROW(Source!A232)</f>
        <v>232</v>
      </c>
      <c r="B542">
        <v>85061621</v>
      </c>
      <c r="C542">
        <v>85061597</v>
      </c>
      <c r="D542">
        <v>77308705</v>
      </c>
      <c r="E542">
        <v>114</v>
      </c>
      <c r="F542">
        <v>1</v>
      </c>
      <c r="G542">
        <v>1</v>
      </c>
      <c r="H542">
        <v>3</v>
      </c>
      <c r="I542" t="s">
        <v>96</v>
      </c>
      <c r="J542" t="s">
        <v>3</v>
      </c>
      <c r="K542" t="s">
        <v>97</v>
      </c>
      <c r="L542">
        <v>1346</v>
      </c>
      <c r="N542">
        <v>1009</v>
      </c>
      <c r="O542" t="s">
        <v>86</v>
      </c>
      <c r="P542" t="s">
        <v>86</v>
      </c>
      <c r="Q542">
        <v>1</v>
      </c>
      <c r="X542">
        <v>0</v>
      </c>
      <c r="Y542">
        <v>0</v>
      </c>
      <c r="Z542">
        <v>0</v>
      </c>
      <c r="AA542">
        <v>0</v>
      </c>
      <c r="AB542">
        <v>0</v>
      </c>
      <c r="AC542">
        <v>1</v>
      </c>
      <c r="AD542">
        <v>0</v>
      </c>
      <c r="AE542">
        <v>0</v>
      </c>
      <c r="AF542" t="s">
        <v>3</v>
      </c>
      <c r="AG542">
        <v>0</v>
      </c>
      <c r="AH542">
        <v>2</v>
      </c>
      <c r="AI542">
        <v>85061606</v>
      </c>
      <c r="AJ542">
        <v>542</v>
      </c>
      <c r="AK542">
        <v>0</v>
      </c>
      <c r="AL542">
        <v>0</v>
      </c>
      <c r="AM542">
        <v>0</v>
      </c>
      <c r="AN542">
        <v>0</v>
      </c>
      <c r="AO542">
        <v>0</v>
      </c>
      <c r="AP542">
        <v>0</v>
      </c>
      <c r="AQ542">
        <v>0</v>
      </c>
      <c r="AR542">
        <v>0</v>
      </c>
    </row>
    <row r="543" spans="1:44" x14ac:dyDescent="0.2">
      <c r="A543">
        <f>ROW(Source!A232)</f>
        <v>232</v>
      </c>
      <c r="B543">
        <v>85061622</v>
      </c>
      <c r="C543">
        <v>85061597</v>
      </c>
      <c r="D543">
        <v>77309038</v>
      </c>
      <c r="E543">
        <v>114</v>
      </c>
      <c r="F543">
        <v>1</v>
      </c>
      <c r="G543">
        <v>1</v>
      </c>
      <c r="H543">
        <v>3</v>
      </c>
      <c r="I543" t="s">
        <v>99</v>
      </c>
      <c r="J543" t="s">
        <v>3</v>
      </c>
      <c r="K543" t="s">
        <v>100</v>
      </c>
      <c r="L543">
        <v>1348</v>
      </c>
      <c r="N543">
        <v>1009</v>
      </c>
      <c r="O543" t="s">
        <v>94</v>
      </c>
      <c r="P543" t="s">
        <v>94</v>
      </c>
      <c r="Q543">
        <v>1000</v>
      </c>
      <c r="X543">
        <v>0</v>
      </c>
      <c r="Y543">
        <v>0</v>
      </c>
      <c r="Z543">
        <v>0</v>
      </c>
      <c r="AA543">
        <v>0</v>
      </c>
      <c r="AB543">
        <v>0</v>
      </c>
      <c r="AC543">
        <v>1</v>
      </c>
      <c r="AD543">
        <v>0</v>
      </c>
      <c r="AE543">
        <v>0</v>
      </c>
      <c r="AF543" t="s">
        <v>3</v>
      </c>
      <c r="AG543">
        <v>0</v>
      </c>
      <c r="AH543">
        <v>2</v>
      </c>
      <c r="AI543">
        <v>85061607</v>
      </c>
      <c r="AJ543">
        <v>543</v>
      </c>
      <c r="AK543">
        <v>0</v>
      </c>
      <c r="AL543">
        <v>0</v>
      </c>
      <c r="AM543">
        <v>0</v>
      </c>
      <c r="AN543">
        <v>0</v>
      </c>
      <c r="AO543">
        <v>0</v>
      </c>
      <c r="AP543">
        <v>0</v>
      </c>
      <c r="AQ543">
        <v>0</v>
      </c>
      <c r="AR543">
        <v>0</v>
      </c>
    </row>
    <row r="544" spans="1:44" x14ac:dyDescent="0.2">
      <c r="A544">
        <f>ROW(Source!A232)</f>
        <v>232</v>
      </c>
      <c r="B544">
        <v>85061623</v>
      </c>
      <c r="C544">
        <v>85061597</v>
      </c>
      <c r="D544">
        <v>77397258</v>
      </c>
      <c r="E544">
        <v>1</v>
      </c>
      <c r="F544">
        <v>1</v>
      </c>
      <c r="G544">
        <v>1</v>
      </c>
      <c r="H544">
        <v>3</v>
      </c>
      <c r="I544" t="s">
        <v>649</v>
      </c>
      <c r="J544" t="s">
        <v>650</v>
      </c>
      <c r="K544" t="s">
        <v>651</v>
      </c>
      <c r="L544">
        <v>1348</v>
      </c>
      <c r="N544">
        <v>1009</v>
      </c>
      <c r="O544" t="s">
        <v>94</v>
      </c>
      <c r="P544" t="s">
        <v>94</v>
      </c>
      <c r="Q544">
        <v>1000</v>
      </c>
      <c r="X544">
        <v>1E-4</v>
      </c>
      <c r="Y544">
        <v>80020.98</v>
      </c>
      <c r="Z544">
        <v>0</v>
      </c>
      <c r="AA544">
        <v>0</v>
      </c>
      <c r="AB544">
        <v>0</v>
      </c>
      <c r="AC544">
        <v>0</v>
      </c>
      <c r="AD544">
        <v>1</v>
      </c>
      <c r="AE544">
        <v>0</v>
      </c>
      <c r="AF544" t="s">
        <v>3</v>
      </c>
      <c r="AG544">
        <v>1E-4</v>
      </c>
      <c r="AH544">
        <v>2</v>
      </c>
      <c r="AI544">
        <v>85061608</v>
      </c>
      <c r="AJ544">
        <v>544</v>
      </c>
      <c r="AK544">
        <v>0</v>
      </c>
      <c r="AL544">
        <v>0</v>
      </c>
      <c r="AM544">
        <v>0</v>
      </c>
      <c r="AN544">
        <v>0</v>
      </c>
      <c r="AO544">
        <v>0</v>
      </c>
      <c r="AP544">
        <v>0</v>
      </c>
      <c r="AQ544">
        <v>0</v>
      </c>
      <c r="AR544">
        <v>0</v>
      </c>
    </row>
    <row r="545" spans="1:44" x14ac:dyDescent="0.2">
      <c r="A545">
        <f>ROW(Source!A232)</f>
        <v>232</v>
      </c>
      <c r="B545">
        <v>85061624</v>
      </c>
      <c r="C545">
        <v>85061597</v>
      </c>
      <c r="D545">
        <v>77397652</v>
      </c>
      <c r="E545">
        <v>1</v>
      </c>
      <c r="F545">
        <v>1</v>
      </c>
      <c r="G545">
        <v>1</v>
      </c>
      <c r="H545">
        <v>3</v>
      </c>
      <c r="I545" t="s">
        <v>721</v>
      </c>
      <c r="J545" t="s">
        <v>722</v>
      </c>
      <c r="K545" t="s">
        <v>723</v>
      </c>
      <c r="L545">
        <v>1346</v>
      </c>
      <c r="N545">
        <v>1009</v>
      </c>
      <c r="O545" t="s">
        <v>86</v>
      </c>
      <c r="P545" t="s">
        <v>86</v>
      </c>
      <c r="Q545">
        <v>1</v>
      </c>
      <c r="X545">
        <v>0.12</v>
      </c>
      <c r="Y545">
        <v>60.6</v>
      </c>
      <c r="Z545">
        <v>0</v>
      </c>
      <c r="AA545">
        <v>0</v>
      </c>
      <c r="AB545">
        <v>0</v>
      </c>
      <c r="AC545">
        <v>0</v>
      </c>
      <c r="AD545">
        <v>1</v>
      </c>
      <c r="AE545">
        <v>0</v>
      </c>
      <c r="AF545" t="s">
        <v>3</v>
      </c>
      <c r="AG545">
        <v>0.12</v>
      </c>
      <c r="AH545">
        <v>2</v>
      </c>
      <c r="AI545">
        <v>85061609</v>
      </c>
      <c r="AJ545">
        <v>545</v>
      </c>
      <c r="AK545">
        <v>0</v>
      </c>
      <c r="AL545">
        <v>0</v>
      </c>
      <c r="AM545">
        <v>0</v>
      </c>
      <c r="AN545">
        <v>0</v>
      </c>
      <c r="AO545">
        <v>0</v>
      </c>
      <c r="AP545">
        <v>0</v>
      </c>
      <c r="AQ545">
        <v>0</v>
      </c>
      <c r="AR545">
        <v>0</v>
      </c>
    </row>
    <row r="546" spans="1:44" x14ac:dyDescent="0.2">
      <c r="A546">
        <f>ROW(Source!A232)</f>
        <v>232</v>
      </c>
      <c r="B546">
        <v>85061625</v>
      </c>
      <c r="C546">
        <v>85061597</v>
      </c>
      <c r="D546">
        <v>77311290</v>
      </c>
      <c r="E546">
        <v>114</v>
      </c>
      <c r="F546">
        <v>1</v>
      </c>
      <c r="G546">
        <v>1</v>
      </c>
      <c r="H546">
        <v>3</v>
      </c>
      <c r="I546" t="s">
        <v>226</v>
      </c>
      <c r="J546" t="s">
        <v>3</v>
      </c>
      <c r="K546" t="s">
        <v>227</v>
      </c>
      <c r="L546">
        <v>1348</v>
      </c>
      <c r="N546">
        <v>1009</v>
      </c>
      <c r="O546" t="s">
        <v>94</v>
      </c>
      <c r="P546" t="s">
        <v>94</v>
      </c>
      <c r="Q546">
        <v>1000</v>
      </c>
      <c r="X546">
        <v>0</v>
      </c>
      <c r="Y546">
        <v>0</v>
      </c>
      <c r="Z546">
        <v>0</v>
      </c>
      <c r="AA546">
        <v>0</v>
      </c>
      <c r="AB546">
        <v>0</v>
      </c>
      <c r="AC546">
        <v>1</v>
      </c>
      <c r="AD546">
        <v>0</v>
      </c>
      <c r="AE546">
        <v>0</v>
      </c>
      <c r="AF546" t="s">
        <v>3</v>
      </c>
      <c r="AG546">
        <v>0</v>
      </c>
      <c r="AH546">
        <v>2</v>
      </c>
      <c r="AI546">
        <v>85061610</v>
      </c>
      <c r="AJ546">
        <v>546</v>
      </c>
      <c r="AK546">
        <v>0</v>
      </c>
      <c r="AL546">
        <v>0</v>
      </c>
      <c r="AM546">
        <v>0</v>
      </c>
      <c r="AN546">
        <v>0</v>
      </c>
      <c r="AO546">
        <v>0</v>
      </c>
      <c r="AP546">
        <v>0</v>
      </c>
      <c r="AQ546">
        <v>0</v>
      </c>
      <c r="AR546">
        <v>0</v>
      </c>
    </row>
    <row r="547" spans="1:44" x14ac:dyDescent="0.2">
      <c r="A547">
        <f>ROW(Source!A232)</f>
        <v>232</v>
      </c>
      <c r="B547">
        <v>85061626</v>
      </c>
      <c r="C547">
        <v>85061597</v>
      </c>
      <c r="D547">
        <v>77311321</v>
      </c>
      <c r="E547">
        <v>114</v>
      </c>
      <c r="F547">
        <v>1</v>
      </c>
      <c r="G547">
        <v>1</v>
      </c>
      <c r="H547">
        <v>3</v>
      </c>
      <c r="I547" t="s">
        <v>102</v>
      </c>
      <c r="J547" t="s">
        <v>3</v>
      </c>
      <c r="K547" t="s">
        <v>204</v>
      </c>
      <c r="L547">
        <v>1371</v>
      </c>
      <c r="N547">
        <v>1013</v>
      </c>
      <c r="O547" t="s">
        <v>43</v>
      </c>
      <c r="P547" t="s">
        <v>43</v>
      </c>
      <c r="Q547">
        <v>1</v>
      </c>
      <c r="X547">
        <v>0</v>
      </c>
      <c r="Y547">
        <v>0</v>
      </c>
      <c r="Z547">
        <v>0</v>
      </c>
      <c r="AA547">
        <v>0</v>
      </c>
      <c r="AB547">
        <v>0</v>
      </c>
      <c r="AC547">
        <v>1</v>
      </c>
      <c r="AD547">
        <v>0</v>
      </c>
      <c r="AE547">
        <v>0</v>
      </c>
      <c r="AF547" t="s">
        <v>3</v>
      </c>
      <c r="AG547">
        <v>0</v>
      </c>
      <c r="AH547">
        <v>2</v>
      </c>
      <c r="AI547">
        <v>85061611</v>
      </c>
      <c r="AJ547">
        <v>547</v>
      </c>
      <c r="AK547">
        <v>0</v>
      </c>
      <c r="AL547">
        <v>0</v>
      </c>
      <c r="AM547">
        <v>0</v>
      </c>
      <c r="AN547">
        <v>0</v>
      </c>
      <c r="AO547">
        <v>0</v>
      </c>
      <c r="AP547">
        <v>0</v>
      </c>
      <c r="AQ547">
        <v>0</v>
      </c>
      <c r="AR547">
        <v>0</v>
      </c>
    </row>
    <row r="548" spans="1:44" x14ac:dyDescent="0.2">
      <c r="A548">
        <f>ROW(Source!A232)</f>
        <v>232</v>
      </c>
      <c r="B548">
        <v>85061627</v>
      </c>
      <c r="C548">
        <v>85061597</v>
      </c>
      <c r="D548">
        <v>77311330</v>
      </c>
      <c r="E548">
        <v>114</v>
      </c>
      <c r="F548">
        <v>1</v>
      </c>
      <c r="G548">
        <v>1</v>
      </c>
      <c r="H548">
        <v>3</v>
      </c>
      <c r="I548" t="s">
        <v>205</v>
      </c>
      <c r="J548" t="s">
        <v>3</v>
      </c>
      <c r="K548" t="s">
        <v>121</v>
      </c>
      <c r="L548">
        <v>1346</v>
      </c>
      <c r="N548">
        <v>1009</v>
      </c>
      <c r="O548" t="s">
        <v>86</v>
      </c>
      <c r="P548" t="s">
        <v>86</v>
      </c>
      <c r="Q548">
        <v>1</v>
      </c>
      <c r="X548">
        <v>0</v>
      </c>
      <c r="Y548">
        <v>0</v>
      </c>
      <c r="Z548">
        <v>0</v>
      </c>
      <c r="AA548">
        <v>0</v>
      </c>
      <c r="AB548">
        <v>0</v>
      </c>
      <c r="AC548">
        <v>1</v>
      </c>
      <c r="AD548">
        <v>0</v>
      </c>
      <c r="AE548">
        <v>0</v>
      </c>
      <c r="AF548" t="s">
        <v>3</v>
      </c>
      <c r="AG548">
        <v>0</v>
      </c>
      <c r="AH548">
        <v>2</v>
      </c>
      <c r="AI548">
        <v>85061612</v>
      </c>
      <c r="AJ548">
        <v>548</v>
      </c>
      <c r="AK548">
        <v>0</v>
      </c>
      <c r="AL548">
        <v>0</v>
      </c>
      <c r="AM548">
        <v>0</v>
      </c>
      <c r="AN548">
        <v>0</v>
      </c>
      <c r="AO548">
        <v>0</v>
      </c>
      <c r="AP548">
        <v>0</v>
      </c>
      <c r="AQ548">
        <v>0</v>
      </c>
      <c r="AR548">
        <v>0</v>
      </c>
    </row>
    <row r="549" spans="1:44" x14ac:dyDescent="0.2">
      <c r="A549">
        <f>ROW(Source!A246)</f>
        <v>246</v>
      </c>
      <c r="B549">
        <v>85061646</v>
      </c>
      <c r="C549">
        <v>85061635</v>
      </c>
      <c r="D549">
        <v>83777499</v>
      </c>
      <c r="E549">
        <v>117</v>
      </c>
      <c r="F549">
        <v>1</v>
      </c>
      <c r="G549">
        <v>1</v>
      </c>
      <c r="H549">
        <v>1</v>
      </c>
      <c r="I549" t="s">
        <v>655</v>
      </c>
      <c r="J549" t="s">
        <v>3</v>
      </c>
      <c r="K549" t="s">
        <v>656</v>
      </c>
      <c r="L549">
        <v>1191</v>
      </c>
      <c r="N549">
        <v>1013</v>
      </c>
      <c r="O549" t="s">
        <v>593</v>
      </c>
      <c r="P549" t="s">
        <v>593</v>
      </c>
      <c r="Q549">
        <v>1</v>
      </c>
      <c r="X549">
        <v>19.2</v>
      </c>
      <c r="Y549">
        <v>0</v>
      </c>
      <c r="Z549">
        <v>0</v>
      </c>
      <c r="AA549">
        <v>0</v>
      </c>
      <c r="AB549">
        <v>739.09</v>
      </c>
      <c r="AC549">
        <v>0</v>
      </c>
      <c r="AD549">
        <v>1</v>
      </c>
      <c r="AE549">
        <v>1</v>
      </c>
      <c r="AF549" t="s">
        <v>3</v>
      </c>
      <c r="AG549">
        <v>19.2</v>
      </c>
      <c r="AH549">
        <v>2</v>
      </c>
      <c r="AI549">
        <v>85061636</v>
      </c>
      <c r="AJ549">
        <v>549</v>
      </c>
      <c r="AK549">
        <v>0</v>
      </c>
      <c r="AL549">
        <v>0</v>
      </c>
      <c r="AM549">
        <v>0</v>
      </c>
      <c r="AN549">
        <v>0</v>
      </c>
      <c r="AO549">
        <v>0</v>
      </c>
      <c r="AP549">
        <v>0</v>
      </c>
      <c r="AQ549">
        <v>0</v>
      </c>
      <c r="AR549">
        <v>0</v>
      </c>
    </row>
    <row r="550" spans="1:44" x14ac:dyDescent="0.2">
      <c r="A550">
        <f>ROW(Source!A246)</f>
        <v>246</v>
      </c>
      <c r="B550">
        <v>85061647</v>
      </c>
      <c r="C550">
        <v>85061635</v>
      </c>
      <c r="D550">
        <v>83777689</v>
      </c>
      <c r="E550">
        <v>117</v>
      </c>
      <c r="F550">
        <v>1</v>
      </c>
      <c r="G550">
        <v>1</v>
      </c>
      <c r="H550">
        <v>1</v>
      </c>
      <c r="I550" t="s">
        <v>601</v>
      </c>
      <c r="J550" t="s">
        <v>3</v>
      </c>
      <c r="K550" t="s">
        <v>602</v>
      </c>
      <c r="L550">
        <v>1191</v>
      </c>
      <c r="N550">
        <v>1013</v>
      </c>
      <c r="O550" t="s">
        <v>593</v>
      </c>
      <c r="P550" t="s">
        <v>593</v>
      </c>
      <c r="Q550">
        <v>1</v>
      </c>
      <c r="X550">
        <v>0.06</v>
      </c>
      <c r="Y550">
        <v>0</v>
      </c>
      <c r="Z550">
        <v>0</v>
      </c>
      <c r="AA550">
        <v>0</v>
      </c>
      <c r="AB550">
        <v>0</v>
      </c>
      <c r="AC550">
        <v>0</v>
      </c>
      <c r="AD550">
        <v>1</v>
      </c>
      <c r="AE550">
        <v>2</v>
      </c>
      <c r="AF550" t="s">
        <v>3</v>
      </c>
      <c r="AG550">
        <v>0.06</v>
      </c>
      <c r="AH550">
        <v>2</v>
      </c>
      <c r="AI550">
        <v>85061637</v>
      </c>
      <c r="AJ550">
        <v>550</v>
      </c>
      <c r="AK550">
        <v>0</v>
      </c>
      <c r="AL550">
        <v>0</v>
      </c>
      <c r="AM550">
        <v>0</v>
      </c>
      <c r="AN550">
        <v>0</v>
      </c>
      <c r="AO550">
        <v>0</v>
      </c>
      <c r="AP550">
        <v>0</v>
      </c>
      <c r="AQ550">
        <v>0</v>
      </c>
      <c r="AR550">
        <v>0</v>
      </c>
    </row>
    <row r="551" spans="1:44" x14ac:dyDescent="0.2">
      <c r="A551">
        <f>ROW(Source!A246)</f>
        <v>246</v>
      </c>
      <c r="B551">
        <v>85061648</v>
      </c>
      <c r="C551">
        <v>85061635</v>
      </c>
      <c r="D551">
        <v>83784365</v>
      </c>
      <c r="E551">
        <v>1</v>
      </c>
      <c r="F551">
        <v>1</v>
      </c>
      <c r="G551">
        <v>1</v>
      </c>
      <c r="H551">
        <v>2</v>
      </c>
      <c r="I551" t="s">
        <v>792</v>
      </c>
      <c r="J551" t="s">
        <v>793</v>
      </c>
      <c r="K551" t="s">
        <v>794</v>
      </c>
      <c r="L551">
        <v>1368</v>
      </c>
      <c r="N551">
        <v>1011</v>
      </c>
      <c r="O551" t="s">
        <v>606</v>
      </c>
      <c r="P551" t="s">
        <v>606</v>
      </c>
      <c r="Q551">
        <v>1</v>
      </c>
      <c r="X551">
        <v>0.01</v>
      </c>
      <c r="Y551">
        <v>0</v>
      </c>
      <c r="Z551">
        <v>37.32</v>
      </c>
      <c r="AA551">
        <v>720.91</v>
      </c>
      <c r="AB551">
        <v>0</v>
      </c>
      <c r="AC551">
        <v>0</v>
      </c>
      <c r="AD551">
        <v>1</v>
      </c>
      <c r="AE551">
        <v>0</v>
      </c>
      <c r="AF551" t="s">
        <v>3</v>
      </c>
      <c r="AG551">
        <v>0.01</v>
      </c>
      <c r="AH551">
        <v>2</v>
      </c>
      <c r="AI551">
        <v>85061638</v>
      </c>
      <c r="AJ551">
        <v>551</v>
      </c>
      <c r="AK551">
        <v>0</v>
      </c>
      <c r="AL551">
        <v>0</v>
      </c>
      <c r="AM551">
        <v>0</v>
      </c>
      <c r="AN551">
        <v>0</v>
      </c>
      <c r="AO551">
        <v>0</v>
      </c>
      <c r="AP551">
        <v>0</v>
      </c>
      <c r="AQ551">
        <v>0</v>
      </c>
      <c r="AR551">
        <v>0</v>
      </c>
    </row>
    <row r="552" spans="1:44" x14ac:dyDescent="0.2">
      <c r="A552">
        <f>ROW(Source!A246)</f>
        <v>246</v>
      </c>
      <c r="B552">
        <v>85061649</v>
      </c>
      <c r="C552">
        <v>85061635</v>
      </c>
      <c r="D552">
        <v>83785072</v>
      </c>
      <c r="E552">
        <v>1</v>
      </c>
      <c r="F552">
        <v>1</v>
      </c>
      <c r="G552">
        <v>1</v>
      </c>
      <c r="H552">
        <v>2</v>
      </c>
      <c r="I552" t="s">
        <v>634</v>
      </c>
      <c r="J552" t="s">
        <v>635</v>
      </c>
      <c r="K552" t="s">
        <v>636</v>
      </c>
      <c r="L552">
        <v>1368</v>
      </c>
      <c r="N552">
        <v>1011</v>
      </c>
      <c r="O552" t="s">
        <v>606</v>
      </c>
      <c r="P552" t="s">
        <v>606</v>
      </c>
      <c r="Q552">
        <v>1</v>
      </c>
      <c r="X552">
        <v>0.05</v>
      </c>
      <c r="Y552">
        <v>0</v>
      </c>
      <c r="Z552">
        <v>641.70000000000005</v>
      </c>
      <c r="AA552">
        <v>811.79</v>
      </c>
      <c r="AB552">
        <v>0</v>
      </c>
      <c r="AC552">
        <v>0</v>
      </c>
      <c r="AD552">
        <v>1</v>
      </c>
      <c r="AE552">
        <v>0</v>
      </c>
      <c r="AF552" t="s">
        <v>3</v>
      </c>
      <c r="AG552">
        <v>0.05</v>
      </c>
      <c r="AH552">
        <v>2</v>
      </c>
      <c r="AI552">
        <v>85061639</v>
      </c>
      <c r="AJ552">
        <v>552</v>
      </c>
      <c r="AK552">
        <v>0</v>
      </c>
      <c r="AL552">
        <v>0</v>
      </c>
      <c r="AM552">
        <v>0</v>
      </c>
      <c r="AN552">
        <v>0</v>
      </c>
      <c r="AO552">
        <v>0</v>
      </c>
      <c r="AP552">
        <v>0</v>
      </c>
      <c r="AQ552">
        <v>0</v>
      </c>
      <c r="AR552">
        <v>0</v>
      </c>
    </row>
    <row r="553" spans="1:44" x14ac:dyDescent="0.2">
      <c r="A553">
        <f>ROW(Source!A246)</f>
        <v>246</v>
      </c>
      <c r="B553">
        <v>85061650</v>
      </c>
      <c r="C553">
        <v>85061635</v>
      </c>
      <c r="D553">
        <v>83852432</v>
      </c>
      <c r="E553">
        <v>1</v>
      </c>
      <c r="F553">
        <v>1</v>
      </c>
      <c r="G553">
        <v>1</v>
      </c>
      <c r="H553">
        <v>3</v>
      </c>
      <c r="I553" t="s">
        <v>796</v>
      </c>
      <c r="J553" t="s">
        <v>797</v>
      </c>
      <c r="K553" t="s">
        <v>798</v>
      </c>
      <c r="L553">
        <v>1346</v>
      </c>
      <c r="N553">
        <v>1009</v>
      </c>
      <c r="O553" t="s">
        <v>86</v>
      </c>
      <c r="P553" t="s">
        <v>86</v>
      </c>
      <c r="Q553">
        <v>1</v>
      </c>
      <c r="X553">
        <v>0.24</v>
      </c>
      <c r="Y553">
        <v>2507.62</v>
      </c>
      <c r="Z553">
        <v>0</v>
      </c>
      <c r="AA553">
        <v>0</v>
      </c>
      <c r="AB553">
        <v>0</v>
      </c>
      <c r="AC553">
        <v>0</v>
      </c>
      <c r="AD553">
        <v>1</v>
      </c>
      <c r="AE553">
        <v>0</v>
      </c>
      <c r="AF553" t="s">
        <v>3</v>
      </c>
      <c r="AG553">
        <v>0.24</v>
      </c>
      <c r="AH553">
        <v>2</v>
      </c>
      <c r="AI553">
        <v>85061640</v>
      </c>
      <c r="AJ553">
        <v>553</v>
      </c>
      <c r="AK553">
        <v>0</v>
      </c>
      <c r="AL553">
        <v>0</v>
      </c>
      <c r="AM553">
        <v>0</v>
      </c>
      <c r="AN553">
        <v>0</v>
      </c>
      <c r="AO553">
        <v>0</v>
      </c>
      <c r="AP553">
        <v>0</v>
      </c>
      <c r="AQ553">
        <v>0</v>
      </c>
      <c r="AR553">
        <v>0</v>
      </c>
    </row>
    <row r="554" spans="1:44" x14ac:dyDescent="0.2">
      <c r="A554">
        <f>ROW(Source!A246)</f>
        <v>246</v>
      </c>
      <c r="B554">
        <v>85061651</v>
      </c>
      <c r="C554">
        <v>85061635</v>
      </c>
      <c r="D554">
        <v>83854120</v>
      </c>
      <c r="E554">
        <v>1</v>
      </c>
      <c r="F554">
        <v>1</v>
      </c>
      <c r="G554">
        <v>1</v>
      </c>
      <c r="H554">
        <v>3</v>
      </c>
      <c r="I554" t="s">
        <v>799</v>
      </c>
      <c r="J554" t="s">
        <v>800</v>
      </c>
      <c r="K554" t="s">
        <v>801</v>
      </c>
      <c r="L554">
        <v>1327</v>
      </c>
      <c r="N554">
        <v>1005</v>
      </c>
      <c r="O554" t="s">
        <v>802</v>
      </c>
      <c r="P554" t="s">
        <v>802</v>
      </c>
      <c r="Q554">
        <v>1</v>
      </c>
      <c r="X554">
        <v>0.8</v>
      </c>
      <c r="Y554">
        <v>531.44000000000005</v>
      </c>
      <c r="Z554">
        <v>0</v>
      </c>
      <c r="AA554">
        <v>0</v>
      </c>
      <c r="AB554">
        <v>0</v>
      </c>
      <c r="AC554">
        <v>0</v>
      </c>
      <c r="AD554">
        <v>1</v>
      </c>
      <c r="AE554">
        <v>0</v>
      </c>
      <c r="AF554" t="s">
        <v>3</v>
      </c>
      <c r="AG554">
        <v>0.8</v>
      </c>
      <c r="AH554">
        <v>2</v>
      </c>
      <c r="AI554">
        <v>85061641</v>
      </c>
      <c r="AJ554">
        <v>554</v>
      </c>
      <c r="AK554">
        <v>0</v>
      </c>
      <c r="AL554">
        <v>0</v>
      </c>
      <c r="AM554">
        <v>0</v>
      </c>
      <c r="AN554">
        <v>0</v>
      </c>
      <c r="AO554">
        <v>0</v>
      </c>
      <c r="AP554">
        <v>0</v>
      </c>
      <c r="AQ554">
        <v>0</v>
      </c>
      <c r="AR554">
        <v>0</v>
      </c>
    </row>
    <row r="555" spans="1:44" x14ac:dyDescent="0.2">
      <c r="A555">
        <f>ROW(Source!A246)</f>
        <v>246</v>
      </c>
      <c r="B555">
        <v>85061652</v>
      </c>
      <c r="C555">
        <v>85061635</v>
      </c>
      <c r="D555">
        <v>83854484</v>
      </c>
      <c r="E555">
        <v>1</v>
      </c>
      <c r="F555">
        <v>1</v>
      </c>
      <c r="G555">
        <v>1</v>
      </c>
      <c r="H555">
        <v>3</v>
      </c>
      <c r="I555" t="s">
        <v>643</v>
      </c>
      <c r="J555" t="s">
        <v>644</v>
      </c>
      <c r="K555" t="s">
        <v>645</v>
      </c>
      <c r="L555">
        <v>1346</v>
      </c>
      <c r="N555">
        <v>1009</v>
      </c>
      <c r="O555" t="s">
        <v>86</v>
      </c>
      <c r="P555" t="s">
        <v>86</v>
      </c>
      <c r="Q555">
        <v>1</v>
      </c>
      <c r="X555">
        <v>0.21</v>
      </c>
      <c r="Y555">
        <v>56.11</v>
      </c>
      <c r="Z555">
        <v>0</v>
      </c>
      <c r="AA555">
        <v>0</v>
      </c>
      <c r="AB555">
        <v>0</v>
      </c>
      <c r="AC555">
        <v>0</v>
      </c>
      <c r="AD555">
        <v>1</v>
      </c>
      <c r="AE555">
        <v>0</v>
      </c>
      <c r="AF555" t="s">
        <v>3</v>
      </c>
      <c r="AG555">
        <v>0.21</v>
      </c>
      <c r="AH555">
        <v>2</v>
      </c>
      <c r="AI555">
        <v>85061642</v>
      </c>
      <c r="AJ555">
        <v>555</v>
      </c>
      <c r="AK555">
        <v>0</v>
      </c>
      <c r="AL555">
        <v>0</v>
      </c>
      <c r="AM555">
        <v>0</v>
      </c>
      <c r="AN555">
        <v>0</v>
      </c>
      <c r="AO555">
        <v>0</v>
      </c>
      <c r="AP555">
        <v>0</v>
      </c>
      <c r="AQ555">
        <v>0</v>
      </c>
      <c r="AR555">
        <v>0</v>
      </c>
    </row>
    <row r="556" spans="1:44" x14ac:dyDescent="0.2">
      <c r="A556">
        <f>ROW(Source!A246)</f>
        <v>246</v>
      </c>
      <c r="B556">
        <v>85061653</v>
      </c>
      <c r="C556">
        <v>85061635</v>
      </c>
      <c r="D556">
        <v>83781429</v>
      </c>
      <c r="E556">
        <v>117</v>
      </c>
      <c r="F556">
        <v>1</v>
      </c>
      <c r="G556">
        <v>1</v>
      </c>
      <c r="H556">
        <v>3</v>
      </c>
      <c r="I556" t="s">
        <v>238</v>
      </c>
      <c r="J556" t="s">
        <v>3</v>
      </c>
      <c r="K556" t="s">
        <v>239</v>
      </c>
      <c r="L556">
        <v>1346</v>
      </c>
      <c r="N556">
        <v>1009</v>
      </c>
      <c r="O556" t="s">
        <v>86</v>
      </c>
      <c r="P556" t="s">
        <v>86</v>
      </c>
      <c r="Q556">
        <v>1</v>
      </c>
      <c r="X556">
        <v>26.7</v>
      </c>
      <c r="Y556">
        <v>0</v>
      </c>
      <c r="Z556">
        <v>0</v>
      </c>
      <c r="AA556">
        <v>0</v>
      </c>
      <c r="AB556">
        <v>0</v>
      </c>
      <c r="AC556">
        <v>0</v>
      </c>
      <c r="AD556">
        <v>0</v>
      </c>
      <c r="AE556">
        <v>0</v>
      </c>
      <c r="AF556" t="s">
        <v>3</v>
      </c>
      <c r="AG556">
        <v>26.7</v>
      </c>
      <c r="AH556">
        <v>2</v>
      </c>
      <c r="AI556">
        <v>85061643</v>
      </c>
      <c r="AJ556">
        <v>556</v>
      </c>
      <c r="AK556">
        <v>0</v>
      </c>
      <c r="AL556">
        <v>0</v>
      </c>
      <c r="AM556">
        <v>0</v>
      </c>
      <c r="AN556">
        <v>0</v>
      </c>
      <c r="AO556">
        <v>0</v>
      </c>
      <c r="AP556">
        <v>0</v>
      </c>
      <c r="AQ556">
        <v>0</v>
      </c>
      <c r="AR556">
        <v>0</v>
      </c>
    </row>
    <row r="557" spans="1:44" x14ac:dyDescent="0.2">
      <c r="A557">
        <f>ROW(Source!A246)</f>
        <v>246</v>
      </c>
      <c r="B557">
        <v>85061654</v>
      </c>
      <c r="C557">
        <v>85061635</v>
      </c>
      <c r="D557">
        <v>83781533</v>
      </c>
      <c r="E557">
        <v>117</v>
      </c>
      <c r="F557">
        <v>1</v>
      </c>
      <c r="G557">
        <v>1</v>
      </c>
      <c r="H557">
        <v>3</v>
      </c>
      <c r="I557" t="s">
        <v>241</v>
      </c>
      <c r="J557" t="s">
        <v>3</v>
      </c>
      <c r="K557" t="s">
        <v>242</v>
      </c>
      <c r="L557">
        <v>1348</v>
      </c>
      <c r="N557">
        <v>1009</v>
      </c>
      <c r="O557" t="s">
        <v>94</v>
      </c>
      <c r="P557" t="s">
        <v>94</v>
      </c>
      <c r="Q557">
        <v>1000</v>
      </c>
      <c r="X557">
        <v>1.03E-2</v>
      </c>
      <c r="Y557">
        <v>0</v>
      </c>
      <c r="Z557">
        <v>0</v>
      </c>
      <c r="AA557">
        <v>0</v>
      </c>
      <c r="AB557">
        <v>0</v>
      </c>
      <c r="AC557">
        <v>0</v>
      </c>
      <c r="AD557">
        <v>0</v>
      </c>
      <c r="AE557">
        <v>0</v>
      </c>
      <c r="AF557" t="s">
        <v>3</v>
      </c>
      <c r="AG557">
        <v>1.03E-2</v>
      </c>
      <c r="AH557">
        <v>2</v>
      </c>
      <c r="AI557">
        <v>85061644</v>
      </c>
      <c r="AJ557">
        <v>557</v>
      </c>
      <c r="AK557">
        <v>0</v>
      </c>
      <c r="AL557">
        <v>0</v>
      </c>
      <c r="AM557">
        <v>0</v>
      </c>
      <c r="AN557">
        <v>0</v>
      </c>
      <c r="AO557">
        <v>0</v>
      </c>
      <c r="AP557">
        <v>0</v>
      </c>
      <c r="AQ557">
        <v>0</v>
      </c>
      <c r="AR557">
        <v>0</v>
      </c>
    </row>
    <row r="558" spans="1:44" x14ac:dyDescent="0.2">
      <c r="A558">
        <f>ROW(Source!A246)</f>
        <v>246</v>
      </c>
      <c r="B558">
        <v>85061655</v>
      </c>
      <c r="C558">
        <v>85061635</v>
      </c>
      <c r="D558">
        <v>83870953</v>
      </c>
      <c r="E558">
        <v>1</v>
      </c>
      <c r="F558">
        <v>1</v>
      </c>
      <c r="G558">
        <v>1</v>
      </c>
      <c r="H558">
        <v>3</v>
      </c>
      <c r="I558" t="s">
        <v>803</v>
      </c>
      <c r="J558" t="s">
        <v>804</v>
      </c>
      <c r="K558" t="s">
        <v>805</v>
      </c>
      <c r="L558">
        <v>1348</v>
      </c>
      <c r="N558">
        <v>1009</v>
      </c>
      <c r="O558" t="s">
        <v>94</v>
      </c>
      <c r="P558" t="s">
        <v>94</v>
      </c>
      <c r="Q558">
        <v>1000</v>
      </c>
      <c r="X558">
        <v>5.0000000000000001E-3</v>
      </c>
      <c r="Y558">
        <v>24995.33</v>
      </c>
      <c r="Z558">
        <v>0</v>
      </c>
      <c r="AA558">
        <v>0</v>
      </c>
      <c r="AB558">
        <v>0</v>
      </c>
      <c r="AC558">
        <v>0</v>
      </c>
      <c r="AD558">
        <v>1</v>
      </c>
      <c r="AE558">
        <v>0</v>
      </c>
      <c r="AF558" t="s">
        <v>3</v>
      </c>
      <c r="AG558">
        <v>5.0000000000000001E-3</v>
      </c>
      <c r="AH558">
        <v>2</v>
      </c>
      <c r="AI558">
        <v>85061645</v>
      </c>
      <c r="AJ558">
        <v>558</v>
      </c>
      <c r="AK558">
        <v>0</v>
      </c>
      <c r="AL558">
        <v>0</v>
      </c>
      <c r="AM558">
        <v>0</v>
      </c>
      <c r="AN558">
        <v>0</v>
      </c>
      <c r="AO558">
        <v>0</v>
      </c>
      <c r="AP558">
        <v>0</v>
      </c>
      <c r="AQ558">
        <v>0</v>
      </c>
      <c r="AR558">
        <v>0</v>
      </c>
    </row>
    <row r="559" spans="1:44" x14ac:dyDescent="0.2">
      <c r="A559">
        <f>ROW(Source!A247)</f>
        <v>247</v>
      </c>
      <c r="B559">
        <v>85061646</v>
      </c>
      <c r="C559">
        <v>85061635</v>
      </c>
      <c r="D559">
        <v>83777499</v>
      </c>
      <c r="E559">
        <v>117</v>
      </c>
      <c r="F559">
        <v>1</v>
      </c>
      <c r="G559">
        <v>1</v>
      </c>
      <c r="H559">
        <v>1</v>
      </c>
      <c r="I559" t="s">
        <v>655</v>
      </c>
      <c r="J559" t="s">
        <v>3</v>
      </c>
      <c r="K559" t="s">
        <v>656</v>
      </c>
      <c r="L559">
        <v>1191</v>
      </c>
      <c r="N559">
        <v>1013</v>
      </c>
      <c r="O559" t="s">
        <v>593</v>
      </c>
      <c r="P559" t="s">
        <v>593</v>
      </c>
      <c r="Q559">
        <v>1</v>
      </c>
      <c r="X559">
        <v>19.2</v>
      </c>
      <c r="Y559">
        <v>0</v>
      </c>
      <c r="Z559">
        <v>0</v>
      </c>
      <c r="AA559">
        <v>0</v>
      </c>
      <c r="AB559">
        <v>739.09</v>
      </c>
      <c r="AC559">
        <v>0</v>
      </c>
      <c r="AD559">
        <v>1</v>
      </c>
      <c r="AE559">
        <v>1</v>
      </c>
      <c r="AF559" t="s">
        <v>3</v>
      </c>
      <c r="AG559">
        <v>19.2</v>
      </c>
      <c r="AH559">
        <v>2</v>
      </c>
      <c r="AI559">
        <v>85061636</v>
      </c>
      <c r="AJ559">
        <v>559</v>
      </c>
      <c r="AK559">
        <v>0</v>
      </c>
      <c r="AL559">
        <v>0</v>
      </c>
      <c r="AM559">
        <v>0</v>
      </c>
      <c r="AN559">
        <v>0</v>
      </c>
      <c r="AO559">
        <v>0</v>
      </c>
      <c r="AP559">
        <v>0</v>
      </c>
      <c r="AQ559">
        <v>0</v>
      </c>
      <c r="AR559">
        <v>0</v>
      </c>
    </row>
    <row r="560" spans="1:44" x14ac:dyDescent="0.2">
      <c r="A560">
        <f>ROW(Source!A247)</f>
        <v>247</v>
      </c>
      <c r="B560">
        <v>85061647</v>
      </c>
      <c r="C560">
        <v>85061635</v>
      </c>
      <c r="D560">
        <v>83777689</v>
      </c>
      <c r="E560">
        <v>117</v>
      </c>
      <c r="F560">
        <v>1</v>
      </c>
      <c r="G560">
        <v>1</v>
      </c>
      <c r="H560">
        <v>1</v>
      </c>
      <c r="I560" t="s">
        <v>601</v>
      </c>
      <c r="J560" t="s">
        <v>3</v>
      </c>
      <c r="K560" t="s">
        <v>602</v>
      </c>
      <c r="L560">
        <v>1191</v>
      </c>
      <c r="N560">
        <v>1013</v>
      </c>
      <c r="O560" t="s">
        <v>593</v>
      </c>
      <c r="P560" t="s">
        <v>593</v>
      </c>
      <c r="Q560">
        <v>1</v>
      </c>
      <c r="X560">
        <v>0.06</v>
      </c>
      <c r="Y560">
        <v>0</v>
      </c>
      <c r="Z560">
        <v>0</v>
      </c>
      <c r="AA560">
        <v>0</v>
      </c>
      <c r="AB560">
        <v>0</v>
      </c>
      <c r="AC560">
        <v>0</v>
      </c>
      <c r="AD560">
        <v>1</v>
      </c>
      <c r="AE560">
        <v>2</v>
      </c>
      <c r="AF560" t="s">
        <v>3</v>
      </c>
      <c r="AG560">
        <v>0.06</v>
      </c>
      <c r="AH560">
        <v>2</v>
      </c>
      <c r="AI560">
        <v>85061637</v>
      </c>
      <c r="AJ560">
        <v>560</v>
      </c>
      <c r="AK560">
        <v>0</v>
      </c>
      <c r="AL560">
        <v>0</v>
      </c>
      <c r="AM560">
        <v>0</v>
      </c>
      <c r="AN560">
        <v>0</v>
      </c>
      <c r="AO560">
        <v>0</v>
      </c>
      <c r="AP560">
        <v>0</v>
      </c>
      <c r="AQ560">
        <v>0</v>
      </c>
      <c r="AR560">
        <v>0</v>
      </c>
    </row>
    <row r="561" spans="1:44" x14ac:dyDescent="0.2">
      <c r="A561">
        <f>ROW(Source!A247)</f>
        <v>247</v>
      </c>
      <c r="B561">
        <v>85061648</v>
      </c>
      <c r="C561">
        <v>85061635</v>
      </c>
      <c r="D561">
        <v>83784365</v>
      </c>
      <c r="E561">
        <v>1</v>
      </c>
      <c r="F561">
        <v>1</v>
      </c>
      <c r="G561">
        <v>1</v>
      </c>
      <c r="H561">
        <v>2</v>
      </c>
      <c r="I561" t="s">
        <v>792</v>
      </c>
      <c r="J561" t="s">
        <v>793</v>
      </c>
      <c r="K561" t="s">
        <v>794</v>
      </c>
      <c r="L561">
        <v>1368</v>
      </c>
      <c r="N561">
        <v>1011</v>
      </c>
      <c r="O561" t="s">
        <v>606</v>
      </c>
      <c r="P561" t="s">
        <v>606</v>
      </c>
      <c r="Q561">
        <v>1</v>
      </c>
      <c r="X561">
        <v>0.01</v>
      </c>
      <c r="Y561">
        <v>0</v>
      </c>
      <c r="Z561">
        <v>37.32</v>
      </c>
      <c r="AA561">
        <v>720.91</v>
      </c>
      <c r="AB561">
        <v>0</v>
      </c>
      <c r="AC561">
        <v>0</v>
      </c>
      <c r="AD561">
        <v>1</v>
      </c>
      <c r="AE561">
        <v>0</v>
      </c>
      <c r="AF561" t="s">
        <v>3</v>
      </c>
      <c r="AG561">
        <v>0.01</v>
      </c>
      <c r="AH561">
        <v>2</v>
      </c>
      <c r="AI561">
        <v>85061638</v>
      </c>
      <c r="AJ561">
        <v>561</v>
      </c>
      <c r="AK561">
        <v>0</v>
      </c>
      <c r="AL561">
        <v>0</v>
      </c>
      <c r="AM561">
        <v>0</v>
      </c>
      <c r="AN561">
        <v>0</v>
      </c>
      <c r="AO561">
        <v>0</v>
      </c>
      <c r="AP561">
        <v>0</v>
      </c>
      <c r="AQ561">
        <v>0</v>
      </c>
      <c r="AR561">
        <v>0</v>
      </c>
    </row>
    <row r="562" spans="1:44" x14ac:dyDescent="0.2">
      <c r="A562">
        <f>ROW(Source!A247)</f>
        <v>247</v>
      </c>
      <c r="B562">
        <v>85061649</v>
      </c>
      <c r="C562">
        <v>85061635</v>
      </c>
      <c r="D562">
        <v>83785072</v>
      </c>
      <c r="E562">
        <v>1</v>
      </c>
      <c r="F562">
        <v>1</v>
      </c>
      <c r="G562">
        <v>1</v>
      </c>
      <c r="H562">
        <v>2</v>
      </c>
      <c r="I562" t="s">
        <v>634</v>
      </c>
      <c r="J562" t="s">
        <v>635</v>
      </c>
      <c r="K562" t="s">
        <v>636</v>
      </c>
      <c r="L562">
        <v>1368</v>
      </c>
      <c r="N562">
        <v>1011</v>
      </c>
      <c r="O562" t="s">
        <v>606</v>
      </c>
      <c r="P562" t="s">
        <v>606</v>
      </c>
      <c r="Q562">
        <v>1</v>
      </c>
      <c r="X562">
        <v>0.05</v>
      </c>
      <c r="Y562">
        <v>0</v>
      </c>
      <c r="Z562">
        <v>641.70000000000005</v>
      </c>
      <c r="AA562">
        <v>811.79</v>
      </c>
      <c r="AB562">
        <v>0</v>
      </c>
      <c r="AC562">
        <v>0</v>
      </c>
      <c r="AD562">
        <v>1</v>
      </c>
      <c r="AE562">
        <v>0</v>
      </c>
      <c r="AF562" t="s">
        <v>3</v>
      </c>
      <c r="AG562">
        <v>0.05</v>
      </c>
      <c r="AH562">
        <v>2</v>
      </c>
      <c r="AI562">
        <v>85061639</v>
      </c>
      <c r="AJ562">
        <v>562</v>
      </c>
      <c r="AK562">
        <v>0</v>
      </c>
      <c r="AL562">
        <v>0</v>
      </c>
      <c r="AM562">
        <v>0</v>
      </c>
      <c r="AN562">
        <v>0</v>
      </c>
      <c r="AO562">
        <v>0</v>
      </c>
      <c r="AP562">
        <v>0</v>
      </c>
      <c r="AQ562">
        <v>0</v>
      </c>
      <c r="AR562">
        <v>0</v>
      </c>
    </row>
    <row r="563" spans="1:44" x14ac:dyDescent="0.2">
      <c r="A563">
        <f>ROW(Source!A247)</f>
        <v>247</v>
      </c>
      <c r="B563">
        <v>85061650</v>
      </c>
      <c r="C563">
        <v>85061635</v>
      </c>
      <c r="D563">
        <v>83852432</v>
      </c>
      <c r="E563">
        <v>1</v>
      </c>
      <c r="F563">
        <v>1</v>
      </c>
      <c r="G563">
        <v>1</v>
      </c>
      <c r="H563">
        <v>3</v>
      </c>
      <c r="I563" t="s">
        <v>796</v>
      </c>
      <c r="J563" t="s">
        <v>797</v>
      </c>
      <c r="K563" t="s">
        <v>798</v>
      </c>
      <c r="L563">
        <v>1346</v>
      </c>
      <c r="N563">
        <v>1009</v>
      </c>
      <c r="O563" t="s">
        <v>86</v>
      </c>
      <c r="P563" t="s">
        <v>86</v>
      </c>
      <c r="Q563">
        <v>1</v>
      </c>
      <c r="X563">
        <v>0.24</v>
      </c>
      <c r="Y563">
        <v>2507.62</v>
      </c>
      <c r="Z563">
        <v>0</v>
      </c>
      <c r="AA563">
        <v>0</v>
      </c>
      <c r="AB563">
        <v>0</v>
      </c>
      <c r="AC563">
        <v>0</v>
      </c>
      <c r="AD563">
        <v>1</v>
      </c>
      <c r="AE563">
        <v>0</v>
      </c>
      <c r="AF563" t="s">
        <v>3</v>
      </c>
      <c r="AG563">
        <v>0.24</v>
      </c>
      <c r="AH563">
        <v>2</v>
      </c>
      <c r="AI563">
        <v>85061640</v>
      </c>
      <c r="AJ563">
        <v>563</v>
      </c>
      <c r="AK563">
        <v>0</v>
      </c>
      <c r="AL563">
        <v>0</v>
      </c>
      <c r="AM563">
        <v>0</v>
      </c>
      <c r="AN563">
        <v>0</v>
      </c>
      <c r="AO563">
        <v>0</v>
      </c>
      <c r="AP563">
        <v>0</v>
      </c>
      <c r="AQ563">
        <v>0</v>
      </c>
      <c r="AR563">
        <v>0</v>
      </c>
    </row>
    <row r="564" spans="1:44" x14ac:dyDescent="0.2">
      <c r="A564">
        <f>ROW(Source!A247)</f>
        <v>247</v>
      </c>
      <c r="B564">
        <v>85061651</v>
      </c>
      <c r="C564">
        <v>85061635</v>
      </c>
      <c r="D564">
        <v>83854120</v>
      </c>
      <c r="E564">
        <v>1</v>
      </c>
      <c r="F564">
        <v>1</v>
      </c>
      <c r="G564">
        <v>1</v>
      </c>
      <c r="H564">
        <v>3</v>
      </c>
      <c r="I564" t="s">
        <v>799</v>
      </c>
      <c r="J564" t="s">
        <v>800</v>
      </c>
      <c r="K564" t="s">
        <v>801</v>
      </c>
      <c r="L564">
        <v>1327</v>
      </c>
      <c r="N564">
        <v>1005</v>
      </c>
      <c r="O564" t="s">
        <v>802</v>
      </c>
      <c r="P564" t="s">
        <v>802</v>
      </c>
      <c r="Q564">
        <v>1</v>
      </c>
      <c r="X564">
        <v>0.8</v>
      </c>
      <c r="Y564">
        <v>531.44000000000005</v>
      </c>
      <c r="Z564">
        <v>0</v>
      </c>
      <c r="AA564">
        <v>0</v>
      </c>
      <c r="AB564">
        <v>0</v>
      </c>
      <c r="AC564">
        <v>0</v>
      </c>
      <c r="AD564">
        <v>1</v>
      </c>
      <c r="AE564">
        <v>0</v>
      </c>
      <c r="AF564" t="s">
        <v>3</v>
      </c>
      <c r="AG564">
        <v>0.8</v>
      </c>
      <c r="AH564">
        <v>2</v>
      </c>
      <c r="AI564">
        <v>85061641</v>
      </c>
      <c r="AJ564">
        <v>564</v>
      </c>
      <c r="AK564">
        <v>0</v>
      </c>
      <c r="AL564">
        <v>0</v>
      </c>
      <c r="AM564">
        <v>0</v>
      </c>
      <c r="AN564">
        <v>0</v>
      </c>
      <c r="AO564">
        <v>0</v>
      </c>
      <c r="AP564">
        <v>0</v>
      </c>
      <c r="AQ564">
        <v>0</v>
      </c>
      <c r="AR564">
        <v>0</v>
      </c>
    </row>
    <row r="565" spans="1:44" x14ac:dyDescent="0.2">
      <c r="A565">
        <f>ROW(Source!A247)</f>
        <v>247</v>
      </c>
      <c r="B565">
        <v>85061652</v>
      </c>
      <c r="C565">
        <v>85061635</v>
      </c>
      <c r="D565">
        <v>83854484</v>
      </c>
      <c r="E565">
        <v>1</v>
      </c>
      <c r="F565">
        <v>1</v>
      </c>
      <c r="G565">
        <v>1</v>
      </c>
      <c r="H565">
        <v>3</v>
      </c>
      <c r="I565" t="s">
        <v>643</v>
      </c>
      <c r="J565" t="s">
        <v>644</v>
      </c>
      <c r="K565" t="s">
        <v>645</v>
      </c>
      <c r="L565">
        <v>1346</v>
      </c>
      <c r="N565">
        <v>1009</v>
      </c>
      <c r="O565" t="s">
        <v>86</v>
      </c>
      <c r="P565" t="s">
        <v>86</v>
      </c>
      <c r="Q565">
        <v>1</v>
      </c>
      <c r="X565">
        <v>0.21</v>
      </c>
      <c r="Y565">
        <v>56.11</v>
      </c>
      <c r="Z565">
        <v>0</v>
      </c>
      <c r="AA565">
        <v>0</v>
      </c>
      <c r="AB565">
        <v>0</v>
      </c>
      <c r="AC565">
        <v>0</v>
      </c>
      <c r="AD565">
        <v>1</v>
      </c>
      <c r="AE565">
        <v>0</v>
      </c>
      <c r="AF565" t="s">
        <v>3</v>
      </c>
      <c r="AG565">
        <v>0.21</v>
      </c>
      <c r="AH565">
        <v>2</v>
      </c>
      <c r="AI565">
        <v>85061642</v>
      </c>
      <c r="AJ565">
        <v>565</v>
      </c>
      <c r="AK565">
        <v>0</v>
      </c>
      <c r="AL565">
        <v>0</v>
      </c>
      <c r="AM565">
        <v>0</v>
      </c>
      <c r="AN565">
        <v>0</v>
      </c>
      <c r="AO565">
        <v>0</v>
      </c>
      <c r="AP565">
        <v>0</v>
      </c>
      <c r="AQ565">
        <v>0</v>
      </c>
      <c r="AR565">
        <v>0</v>
      </c>
    </row>
    <row r="566" spans="1:44" x14ac:dyDescent="0.2">
      <c r="A566">
        <f>ROW(Source!A247)</f>
        <v>247</v>
      </c>
      <c r="B566">
        <v>85061653</v>
      </c>
      <c r="C566">
        <v>85061635</v>
      </c>
      <c r="D566">
        <v>83781429</v>
      </c>
      <c r="E566">
        <v>117</v>
      </c>
      <c r="F566">
        <v>1</v>
      </c>
      <c r="G566">
        <v>1</v>
      </c>
      <c r="H566">
        <v>3</v>
      </c>
      <c r="I566" t="s">
        <v>238</v>
      </c>
      <c r="J566" t="s">
        <v>3</v>
      </c>
      <c r="K566" t="s">
        <v>239</v>
      </c>
      <c r="L566">
        <v>1346</v>
      </c>
      <c r="N566">
        <v>1009</v>
      </c>
      <c r="O566" t="s">
        <v>86</v>
      </c>
      <c r="P566" t="s">
        <v>86</v>
      </c>
      <c r="Q566">
        <v>1</v>
      </c>
      <c r="X566">
        <v>26.7</v>
      </c>
      <c r="Y566">
        <v>0</v>
      </c>
      <c r="Z566">
        <v>0</v>
      </c>
      <c r="AA566">
        <v>0</v>
      </c>
      <c r="AB566">
        <v>0</v>
      </c>
      <c r="AC566">
        <v>0</v>
      </c>
      <c r="AD566">
        <v>0</v>
      </c>
      <c r="AE566">
        <v>0</v>
      </c>
      <c r="AF566" t="s">
        <v>3</v>
      </c>
      <c r="AG566">
        <v>26.7</v>
      </c>
      <c r="AH566">
        <v>2</v>
      </c>
      <c r="AI566">
        <v>85061643</v>
      </c>
      <c r="AJ566">
        <v>566</v>
      </c>
      <c r="AK566">
        <v>0</v>
      </c>
      <c r="AL566">
        <v>0</v>
      </c>
      <c r="AM566">
        <v>0</v>
      </c>
      <c r="AN566">
        <v>0</v>
      </c>
      <c r="AO566">
        <v>0</v>
      </c>
      <c r="AP566">
        <v>0</v>
      </c>
      <c r="AQ566">
        <v>0</v>
      </c>
      <c r="AR566">
        <v>0</v>
      </c>
    </row>
    <row r="567" spans="1:44" x14ac:dyDescent="0.2">
      <c r="A567">
        <f>ROW(Source!A247)</f>
        <v>247</v>
      </c>
      <c r="B567">
        <v>85061654</v>
      </c>
      <c r="C567">
        <v>85061635</v>
      </c>
      <c r="D567">
        <v>83781533</v>
      </c>
      <c r="E567">
        <v>117</v>
      </c>
      <c r="F567">
        <v>1</v>
      </c>
      <c r="G567">
        <v>1</v>
      </c>
      <c r="H567">
        <v>3</v>
      </c>
      <c r="I567" t="s">
        <v>241</v>
      </c>
      <c r="J567" t="s">
        <v>3</v>
      </c>
      <c r="K567" t="s">
        <v>242</v>
      </c>
      <c r="L567">
        <v>1348</v>
      </c>
      <c r="N567">
        <v>1009</v>
      </c>
      <c r="O567" t="s">
        <v>94</v>
      </c>
      <c r="P567" t="s">
        <v>94</v>
      </c>
      <c r="Q567">
        <v>1000</v>
      </c>
      <c r="X567">
        <v>1.03E-2</v>
      </c>
      <c r="Y567">
        <v>0</v>
      </c>
      <c r="Z567">
        <v>0</v>
      </c>
      <c r="AA567">
        <v>0</v>
      </c>
      <c r="AB567">
        <v>0</v>
      </c>
      <c r="AC567">
        <v>0</v>
      </c>
      <c r="AD567">
        <v>0</v>
      </c>
      <c r="AE567">
        <v>0</v>
      </c>
      <c r="AF567" t="s">
        <v>3</v>
      </c>
      <c r="AG567">
        <v>1.03E-2</v>
      </c>
      <c r="AH567">
        <v>2</v>
      </c>
      <c r="AI567">
        <v>85061644</v>
      </c>
      <c r="AJ567">
        <v>567</v>
      </c>
      <c r="AK567">
        <v>0</v>
      </c>
      <c r="AL567">
        <v>0</v>
      </c>
      <c r="AM567">
        <v>0</v>
      </c>
      <c r="AN567">
        <v>0</v>
      </c>
      <c r="AO567">
        <v>0</v>
      </c>
      <c r="AP567">
        <v>0</v>
      </c>
      <c r="AQ567">
        <v>0</v>
      </c>
      <c r="AR567">
        <v>0</v>
      </c>
    </row>
    <row r="568" spans="1:44" x14ac:dyDescent="0.2">
      <c r="A568">
        <f>ROW(Source!A247)</f>
        <v>247</v>
      </c>
      <c r="B568">
        <v>85061655</v>
      </c>
      <c r="C568">
        <v>85061635</v>
      </c>
      <c r="D568">
        <v>83870953</v>
      </c>
      <c r="E568">
        <v>1</v>
      </c>
      <c r="F568">
        <v>1</v>
      </c>
      <c r="G568">
        <v>1</v>
      </c>
      <c r="H568">
        <v>3</v>
      </c>
      <c r="I568" t="s">
        <v>803</v>
      </c>
      <c r="J568" t="s">
        <v>804</v>
      </c>
      <c r="K568" t="s">
        <v>805</v>
      </c>
      <c r="L568">
        <v>1348</v>
      </c>
      <c r="N568">
        <v>1009</v>
      </c>
      <c r="O568" t="s">
        <v>94</v>
      </c>
      <c r="P568" t="s">
        <v>94</v>
      </c>
      <c r="Q568">
        <v>1000</v>
      </c>
      <c r="X568">
        <v>5.0000000000000001E-3</v>
      </c>
      <c r="Y568">
        <v>24995.33</v>
      </c>
      <c r="Z568">
        <v>0</v>
      </c>
      <c r="AA568">
        <v>0</v>
      </c>
      <c r="AB568">
        <v>0</v>
      </c>
      <c r="AC568">
        <v>0</v>
      </c>
      <c r="AD568">
        <v>1</v>
      </c>
      <c r="AE568">
        <v>0</v>
      </c>
      <c r="AF568" t="s">
        <v>3</v>
      </c>
      <c r="AG568">
        <v>5.0000000000000001E-3</v>
      </c>
      <c r="AH568">
        <v>2</v>
      </c>
      <c r="AI568">
        <v>85061645</v>
      </c>
      <c r="AJ568">
        <v>568</v>
      </c>
      <c r="AK568">
        <v>0</v>
      </c>
      <c r="AL568">
        <v>0</v>
      </c>
      <c r="AM568">
        <v>0</v>
      </c>
      <c r="AN568">
        <v>0</v>
      </c>
      <c r="AO568">
        <v>0</v>
      </c>
      <c r="AP568">
        <v>0</v>
      </c>
      <c r="AQ568">
        <v>0</v>
      </c>
      <c r="AR568">
        <v>0</v>
      </c>
    </row>
    <row r="569" spans="1:44" x14ac:dyDescent="0.2">
      <c r="A569">
        <f>ROW(Source!A288)</f>
        <v>288</v>
      </c>
      <c r="B569">
        <v>85061661</v>
      </c>
      <c r="C569">
        <v>85061659</v>
      </c>
      <c r="D569">
        <v>83777455</v>
      </c>
      <c r="E569">
        <v>117</v>
      </c>
      <c r="F569">
        <v>1</v>
      </c>
      <c r="G569">
        <v>1</v>
      </c>
      <c r="H569">
        <v>1</v>
      </c>
      <c r="I569" t="s">
        <v>806</v>
      </c>
      <c r="J569" t="s">
        <v>3</v>
      </c>
      <c r="K569" t="s">
        <v>807</v>
      </c>
      <c r="L569">
        <v>1191</v>
      </c>
      <c r="N569">
        <v>1013</v>
      </c>
      <c r="O569" t="s">
        <v>593</v>
      </c>
      <c r="P569" t="s">
        <v>593</v>
      </c>
      <c r="Q569">
        <v>1</v>
      </c>
      <c r="X569">
        <v>154</v>
      </c>
      <c r="Y569">
        <v>0</v>
      </c>
      <c r="Z569">
        <v>0</v>
      </c>
      <c r="AA569">
        <v>0</v>
      </c>
      <c r="AB569">
        <v>660.33</v>
      </c>
      <c r="AC569">
        <v>0</v>
      </c>
      <c r="AD569">
        <v>1</v>
      </c>
      <c r="AE569">
        <v>1</v>
      </c>
      <c r="AF569" t="s">
        <v>3</v>
      </c>
      <c r="AG569">
        <v>154</v>
      </c>
      <c r="AH569">
        <v>2</v>
      </c>
      <c r="AI569">
        <v>85061660</v>
      </c>
      <c r="AJ569">
        <v>569</v>
      </c>
      <c r="AK569">
        <v>0</v>
      </c>
      <c r="AL569">
        <v>0</v>
      </c>
      <c r="AM569">
        <v>0</v>
      </c>
      <c r="AN569">
        <v>0</v>
      </c>
      <c r="AO569">
        <v>0</v>
      </c>
      <c r="AP569">
        <v>0</v>
      </c>
      <c r="AQ569">
        <v>0</v>
      </c>
      <c r="AR569">
        <v>0</v>
      </c>
    </row>
    <row r="570" spans="1:44" x14ac:dyDescent="0.2">
      <c r="A570">
        <f>ROW(Source!A289)</f>
        <v>289</v>
      </c>
      <c r="B570">
        <v>85061661</v>
      </c>
      <c r="C570">
        <v>85061659</v>
      </c>
      <c r="D570">
        <v>83777455</v>
      </c>
      <c r="E570">
        <v>117</v>
      </c>
      <c r="F570">
        <v>1</v>
      </c>
      <c r="G570">
        <v>1</v>
      </c>
      <c r="H570">
        <v>1</v>
      </c>
      <c r="I570" t="s">
        <v>806</v>
      </c>
      <c r="J570" t="s">
        <v>3</v>
      </c>
      <c r="K570" t="s">
        <v>807</v>
      </c>
      <c r="L570">
        <v>1191</v>
      </c>
      <c r="N570">
        <v>1013</v>
      </c>
      <c r="O570" t="s">
        <v>593</v>
      </c>
      <c r="P570" t="s">
        <v>593</v>
      </c>
      <c r="Q570">
        <v>1</v>
      </c>
      <c r="X570">
        <v>154</v>
      </c>
      <c r="Y570">
        <v>0</v>
      </c>
      <c r="Z570">
        <v>0</v>
      </c>
      <c r="AA570">
        <v>0</v>
      </c>
      <c r="AB570">
        <v>660.33</v>
      </c>
      <c r="AC570">
        <v>0</v>
      </c>
      <c r="AD570">
        <v>1</v>
      </c>
      <c r="AE570">
        <v>1</v>
      </c>
      <c r="AF570" t="s">
        <v>3</v>
      </c>
      <c r="AG570">
        <v>154</v>
      </c>
      <c r="AH570">
        <v>2</v>
      </c>
      <c r="AI570">
        <v>85061660</v>
      </c>
      <c r="AJ570">
        <v>570</v>
      </c>
      <c r="AK570">
        <v>0</v>
      </c>
      <c r="AL570">
        <v>0</v>
      </c>
      <c r="AM570">
        <v>0</v>
      </c>
      <c r="AN570">
        <v>0</v>
      </c>
      <c r="AO570">
        <v>0</v>
      </c>
      <c r="AP570">
        <v>0</v>
      </c>
      <c r="AQ570">
        <v>0</v>
      </c>
      <c r="AR570">
        <v>0</v>
      </c>
    </row>
    <row r="571" spans="1:44" x14ac:dyDescent="0.2">
      <c r="A571">
        <f>ROW(Source!A290)</f>
        <v>290</v>
      </c>
      <c r="B571">
        <v>85061664</v>
      </c>
      <c r="C571">
        <v>85061662</v>
      </c>
      <c r="D571">
        <v>77306300</v>
      </c>
      <c r="E571">
        <v>114</v>
      </c>
      <c r="F571">
        <v>1</v>
      </c>
      <c r="G571">
        <v>1</v>
      </c>
      <c r="H571">
        <v>1</v>
      </c>
      <c r="I571" t="s">
        <v>808</v>
      </c>
      <c r="J571" t="s">
        <v>3</v>
      </c>
      <c r="K571" t="s">
        <v>809</v>
      </c>
      <c r="L571">
        <v>1191</v>
      </c>
      <c r="N571">
        <v>1013</v>
      </c>
      <c r="O571" t="s">
        <v>593</v>
      </c>
      <c r="P571" t="s">
        <v>593</v>
      </c>
      <c r="Q571">
        <v>1</v>
      </c>
      <c r="X571">
        <v>88.5</v>
      </c>
      <c r="Y571">
        <v>0</v>
      </c>
      <c r="Z571">
        <v>0</v>
      </c>
      <c r="AA571">
        <v>0</v>
      </c>
      <c r="AB571">
        <v>0</v>
      </c>
      <c r="AC571">
        <v>0</v>
      </c>
      <c r="AD571">
        <v>1</v>
      </c>
      <c r="AE571">
        <v>1</v>
      </c>
      <c r="AF571" t="s">
        <v>3</v>
      </c>
      <c r="AG571">
        <v>88.5</v>
      </c>
      <c r="AH571">
        <v>2</v>
      </c>
      <c r="AI571">
        <v>85061663</v>
      </c>
      <c r="AJ571">
        <v>571</v>
      </c>
      <c r="AK571">
        <v>0</v>
      </c>
      <c r="AL571">
        <v>0</v>
      </c>
      <c r="AM571">
        <v>0</v>
      </c>
      <c r="AN571">
        <v>0</v>
      </c>
      <c r="AO571">
        <v>0</v>
      </c>
      <c r="AP571">
        <v>0</v>
      </c>
      <c r="AQ571">
        <v>0</v>
      </c>
      <c r="AR571">
        <v>0</v>
      </c>
    </row>
    <row r="572" spans="1:44" x14ac:dyDescent="0.2">
      <c r="A572">
        <f>ROW(Source!A291)</f>
        <v>291</v>
      </c>
      <c r="B572">
        <v>85061664</v>
      </c>
      <c r="C572">
        <v>85061662</v>
      </c>
      <c r="D572">
        <v>77306300</v>
      </c>
      <c r="E572">
        <v>114</v>
      </c>
      <c r="F572">
        <v>1</v>
      </c>
      <c r="G572">
        <v>1</v>
      </c>
      <c r="H572">
        <v>1</v>
      </c>
      <c r="I572" t="s">
        <v>808</v>
      </c>
      <c r="J572" t="s">
        <v>3</v>
      </c>
      <c r="K572" t="s">
        <v>809</v>
      </c>
      <c r="L572">
        <v>1191</v>
      </c>
      <c r="N572">
        <v>1013</v>
      </c>
      <c r="O572" t="s">
        <v>593</v>
      </c>
      <c r="P572" t="s">
        <v>593</v>
      </c>
      <c r="Q572">
        <v>1</v>
      </c>
      <c r="X572">
        <v>88.5</v>
      </c>
      <c r="Y572">
        <v>0</v>
      </c>
      <c r="Z572">
        <v>0</v>
      </c>
      <c r="AA572">
        <v>0</v>
      </c>
      <c r="AB572">
        <v>0</v>
      </c>
      <c r="AC572">
        <v>0</v>
      </c>
      <c r="AD572">
        <v>1</v>
      </c>
      <c r="AE572">
        <v>1</v>
      </c>
      <c r="AF572" t="s">
        <v>3</v>
      </c>
      <c r="AG572">
        <v>88.5</v>
      </c>
      <c r="AH572">
        <v>2</v>
      </c>
      <c r="AI572">
        <v>85061663</v>
      </c>
      <c r="AJ572">
        <v>572</v>
      </c>
      <c r="AK572">
        <v>0</v>
      </c>
      <c r="AL572">
        <v>0</v>
      </c>
      <c r="AM572">
        <v>0</v>
      </c>
      <c r="AN572">
        <v>0</v>
      </c>
      <c r="AO572">
        <v>0</v>
      </c>
      <c r="AP572">
        <v>0</v>
      </c>
      <c r="AQ572">
        <v>0</v>
      </c>
      <c r="AR572">
        <v>0</v>
      </c>
    </row>
    <row r="573" spans="1:44" x14ac:dyDescent="0.2">
      <c r="A573">
        <f>ROW(Source!A292)</f>
        <v>292</v>
      </c>
      <c r="B573">
        <v>85061674</v>
      </c>
      <c r="C573">
        <v>85061665</v>
      </c>
      <c r="D573">
        <v>77306368</v>
      </c>
      <c r="E573">
        <v>114</v>
      </c>
      <c r="F573">
        <v>1</v>
      </c>
      <c r="G573">
        <v>1</v>
      </c>
      <c r="H573">
        <v>1</v>
      </c>
      <c r="I573" t="s">
        <v>661</v>
      </c>
      <c r="J573" t="s">
        <v>3</v>
      </c>
      <c r="K573" t="s">
        <v>662</v>
      </c>
      <c r="L573">
        <v>1191</v>
      </c>
      <c r="N573">
        <v>1013</v>
      </c>
      <c r="O573" t="s">
        <v>593</v>
      </c>
      <c r="P573" t="s">
        <v>593</v>
      </c>
      <c r="Q573">
        <v>1</v>
      </c>
      <c r="X573">
        <v>9.27</v>
      </c>
      <c r="Y573">
        <v>0</v>
      </c>
      <c r="Z573">
        <v>0</v>
      </c>
      <c r="AA573">
        <v>0</v>
      </c>
      <c r="AB573">
        <v>0</v>
      </c>
      <c r="AC573">
        <v>0</v>
      </c>
      <c r="AD573">
        <v>1</v>
      </c>
      <c r="AE573">
        <v>1</v>
      </c>
      <c r="AF573" t="s">
        <v>3</v>
      </c>
      <c r="AG573">
        <v>9.27</v>
      </c>
      <c r="AH573">
        <v>2</v>
      </c>
      <c r="AI573">
        <v>85061666</v>
      </c>
      <c r="AJ573">
        <v>573</v>
      </c>
      <c r="AK573">
        <v>0</v>
      </c>
      <c r="AL573">
        <v>0</v>
      </c>
      <c r="AM573">
        <v>0</v>
      </c>
      <c r="AN573">
        <v>0</v>
      </c>
      <c r="AO573">
        <v>0</v>
      </c>
      <c r="AP573">
        <v>0</v>
      </c>
      <c r="AQ573">
        <v>0</v>
      </c>
      <c r="AR573">
        <v>0</v>
      </c>
    </row>
    <row r="574" spans="1:44" x14ac:dyDescent="0.2">
      <c r="A574">
        <f>ROW(Source!A292)</f>
        <v>292</v>
      </c>
      <c r="B574">
        <v>85061675</v>
      </c>
      <c r="C574">
        <v>85061665</v>
      </c>
      <c r="D574">
        <v>77306545</v>
      </c>
      <c r="E574">
        <v>114</v>
      </c>
      <c r="F574">
        <v>1</v>
      </c>
      <c r="G574">
        <v>1</v>
      </c>
      <c r="H574">
        <v>1</v>
      </c>
      <c r="I574" t="s">
        <v>601</v>
      </c>
      <c r="J574" t="s">
        <v>3</v>
      </c>
      <c r="K574" t="s">
        <v>602</v>
      </c>
      <c r="L574">
        <v>1191</v>
      </c>
      <c r="N574">
        <v>1013</v>
      </c>
      <c r="O574" t="s">
        <v>593</v>
      </c>
      <c r="P574" t="s">
        <v>593</v>
      </c>
      <c r="Q574">
        <v>1</v>
      </c>
      <c r="X574">
        <v>0.34</v>
      </c>
      <c r="Y574">
        <v>0</v>
      </c>
      <c r="Z574">
        <v>0</v>
      </c>
      <c r="AA574">
        <v>0</v>
      </c>
      <c r="AB574">
        <v>0</v>
      </c>
      <c r="AC574">
        <v>0</v>
      </c>
      <c r="AD574">
        <v>1</v>
      </c>
      <c r="AE574">
        <v>2</v>
      </c>
      <c r="AF574" t="s">
        <v>3</v>
      </c>
      <c r="AG574">
        <v>0.34</v>
      </c>
      <c r="AH574">
        <v>2</v>
      </c>
      <c r="AI574">
        <v>85061667</v>
      </c>
      <c r="AJ574">
        <v>574</v>
      </c>
      <c r="AK574">
        <v>0</v>
      </c>
      <c r="AL574">
        <v>0</v>
      </c>
      <c r="AM574">
        <v>0</v>
      </c>
      <c r="AN574">
        <v>0</v>
      </c>
      <c r="AO574">
        <v>0</v>
      </c>
      <c r="AP574">
        <v>0</v>
      </c>
      <c r="AQ574">
        <v>0</v>
      </c>
      <c r="AR574">
        <v>0</v>
      </c>
    </row>
    <row r="575" spans="1:44" x14ac:dyDescent="0.2">
      <c r="A575">
        <f>ROW(Source!A292)</f>
        <v>292</v>
      </c>
      <c r="B575">
        <v>85061676</v>
      </c>
      <c r="C575">
        <v>85061665</v>
      </c>
      <c r="D575">
        <v>77430988</v>
      </c>
      <c r="E575">
        <v>1</v>
      </c>
      <c r="F575">
        <v>1</v>
      </c>
      <c r="G575">
        <v>1</v>
      </c>
      <c r="H575">
        <v>2</v>
      </c>
      <c r="I575" t="s">
        <v>621</v>
      </c>
      <c r="J575" t="s">
        <v>622</v>
      </c>
      <c r="K575" t="s">
        <v>623</v>
      </c>
      <c r="L575">
        <v>1368</v>
      </c>
      <c r="N575">
        <v>1011</v>
      </c>
      <c r="O575" t="s">
        <v>606</v>
      </c>
      <c r="P575" t="s">
        <v>606</v>
      </c>
      <c r="Q575">
        <v>1</v>
      </c>
      <c r="X575">
        <v>0.17</v>
      </c>
      <c r="Y575">
        <v>0</v>
      </c>
      <c r="Z575">
        <v>1626.29</v>
      </c>
      <c r="AA575">
        <v>1090.46</v>
      </c>
      <c r="AB575">
        <v>0</v>
      </c>
      <c r="AC575">
        <v>0</v>
      </c>
      <c r="AD575">
        <v>1</v>
      </c>
      <c r="AE575">
        <v>0</v>
      </c>
      <c r="AF575" t="s">
        <v>3</v>
      </c>
      <c r="AG575">
        <v>0.17</v>
      </c>
      <c r="AH575">
        <v>2</v>
      </c>
      <c r="AI575">
        <v>85061668</v>
      </c>
      <c r="AJ575">
        <v>575</v>
      </c>
      <c r="AK575">
        <v>0</v>
      </c>
      <c r="AL575">
        <v>0</v>
      </c>
      <c r="AM575">
        <v>0</v>
      </c>
      <c r="AN575">
        <v>0</v>
      </c>
      <c r="AO575">
        <v>0</v>
      </c>
      <c r="AP575">
        <v>0</v>
      </c>
      <c r="AQ575">
        <v>0</v>
      </c>
      <c r="AR575">
        <v>0</v>
      </c>
    </row>
    <row r="576" spans="1:44" x14ac:dyDescent="0.2">
      <c r="A576">
        <f>ROW(Source!A292)</f>
        <v>292</v>
      </c>
      <c r="B576">
        <v>85061677</v>
      </c>
      <c r="C576">
        <v>85061665</v>
      </c>
      <c r="D576">
        <v>77431879</v>
      </c>
      <c r="E576">
        <v>1</v>
      </c>
      <c r="F576">
        <v>1</v>
      </c>
      <c r="G576">
        <v>1</v>
      </c>
      <c r="H576">
        <v>2</v>
      </c>
      <c r="I576" t="s">
        <v>634</v>
      </c>
      <c r="J576" t="s">
        <v>635</v>
      </c>
      <c r="K576" t="s">
        <v>636</v>
      </c>
      <c r="L576">
        <v>1368</v>
      </c>
      <c r="N576">
        <v>1011</v>
      </c>
      <c r="O576" t="s">
        <v>606</v>
      </c>
      <c r="P576" t="s">
        <v>606</v>
      </c>
      <c r="Q576">
        <v>1</v>
      </c>
      <c r="X576">
        <v>0.17</v>
      </c>
      <c r="Y576">
        <v>0</v>
      </c>
      <c r="Z576">
        <v>641.70000000000005</v>
      </c>
      <c r="AA576">
        <v>811.79</v>
      </c>
      <c r="AB576">
        <v>0</v>
      </c>
      <c r="AC576">
        <v>0</v>
      </c>
      <c r="AD576">
        <v>1</v>
      </c>
      <c r="AE576">
        <v>0</v>
      </c>
      <c r="AF576" t="s">
        <v>3</v>
      </c>
      <c r="AG576">
        <v>0.17</v>
      </c>
      <c r="AH576">
        <v>2</v>
      </c>
      <c r="AI576">
        <v>85061669</v>
      </c>
      <c r="AJ576">
        <v>576</v>
      </c>
      <c r="AK576">
        <v>0</v>
      </c>
      <c r="AL576">
        <v>0</v>
      </c>
      <c r="AM576">
        <v>0</v>
      </c>
      <c r="AN576">
        <v>0</v>
      </c>
      <c r="AO576">
        <v>0</v>
      </c>
      <c r="AP576">
        <v>0</v>
      </c>
      <c r="AQ576">
        <v>0</v>
      </c>
      <c r="AR576">
        <v>0</v>
      </c>
    </row>
    <row r="577" spans="1:44" x14ac:dyDescent="0.2">
      <c r="A577">
        <f>ROW(Source!A292)</f>
        <v>292</v>
      </c>
      <c r="B577">
        <v>85061678</v>
      </c>
      <c r="C577">
        <v>85061665</v>
      </c>
      <c r="D577">
        <v>77432074</v>
      </c>
      <c r="E577">
        <v>1</v>
      </c>
      <c r="F577">
        <v>1</v>
      </c>
      <c r="G577">
        <v>1</v>
      </c>
      <c r="H577">
        <v>2</v>
      </c>
      <c r="I577" t="s">
        <v>663</v>
      </c>
      <c r="J577" t="s">
        <v>664</v>
      </c>
      <c r="K577" t="s">
        <v>665</v>
      </c>
      <c r="L577">
        <v>1368</v>
      </c>
      <c r="N577">
        <v>1011</v>
      </c>
      <c r="O577" t="s">
        <v>606</v>
      </c>
      <c r="P577" t="s">
        <v>606</v>
      </c>
      <c r="Q577">
        <v>1</v>
      </c>
      <c r="X577">
        <v>1.51</v>
      </c>
      <c r="Y577">
        <v>0</v>
      </c>
      <c r="Z577">
        <v>34.61</v>
      </c>
      <c r="AA577">
        <v>0</v>
      </c>
      <c r="AB577">
        <v>0</v>
      </c>
      <c r="AC577">
        <v>0</v>
      </c>
      <c r="AD577">
        <v>1</v>
      </c>
      <c r="AE577">
        <v>0</v>
      </c>
      <c r="AF577" t="s">
        <v>3</v>
      </c>
      <c r="AG577">
        <v>1.51</v>
      </c>
      <c r="AH577">
        <v>2</v>
      </c>
      <c r="AI577">
        <v>85061670</v>
      </c>
      <c r="AJ577">
        <v>577</v>
      </c>
      <c r="AK577">
        <v>0</v>
      </c>
      <c r="AL577">
        <v>0</v>
      </c>
      <c r="AM577">
        <v>0</v>
      </c>
      <c r="AN577">
        <v>0</v>
      </c>
      <c r="AO577">
        <v>0</v>
      </c>
      <c r="AP577">
        <v>0</v>
      </c>
      <c r="AQ577">
        <v>0</v>
      </c>
      <c r="AR577">
        <v>0</v>
      </c>
    </row>
    <row r="578" spans="1:44" x14ac:dyDescent="0.2">
      <c r="A578">
        <f>ROW(Source!A292)</f>
        <v>292</v>
      </c>
      <c r="B578">
        <v>85061679</v>
      </c>
      <c r="C578">
        <v>85061665</v>
      </c>
      <c r="D578">
        <v>77378830</v>
      </c>
      <c r="E578">
        <v>1</v>
      </c>
      <c r="F578">
        <v>1</v>
      </c>
      <c r="G578">
        <v>1</v>
      </c>
      <c r="H578">
        <v>3</v>
      </c>
      <c r="I578" t="s">
        <v>670</v>
      </c>
      <c r="J578" t="s">
        <v>671</v>
      </c>
      <c r="K578" t="s">
        <v>672</v>
      </c>
      <c r="L578">
        <v>1346</v>
      </c>
      <c r="N578">
        <v>1009</v>
      </c>
      <c r="O578" t="s">
        <v>86</v>
      </c>
      <c r="P578" t="s">
        <v>86</v>
      </c>
      <c r="Q578">
        <v>1</v>
      </c>
      <c r="X578">
        <v>0.65</v>
      </c>
      <c r="Y578">
        <v>155.63</v>
      </c>
      <c r="Z578">
        <v>0</v>
      </c>
      <c r="AA578">
        <v>0</v>
      </c>
      <c r="AB578">
        <v>0</v>
      </c>
      <c r="AC578">
        <v>0</v>
      </c>
      <c r="AD578">
        <v>1</v>
      </c>
      <c r="AE578">
        <v>0</v>
      </c>
      <c r="AF578" t="s">
        <v>3</v>
      </c>
      <c r="AG578">
        <v>0.65</v>
      </c>
      <c r="AH578">
        <v>2</v>
      </c>
      <c r="AI578">
        <v>85061671</v>
      </c>
      <c r="AJ578">
        <v>578</v>
      </c>
      <c r="AK578">
        <v>0</v>
      </c>
      <c r="AL578">
        <v>0</v>
      </c>
      <c r="AM578">
        <v>0</v>
      </c>
      <c r="AN578">
        <v>0</v>
      </c>
      <c r="AO578">
        <v>0</v>
      </c>
      <c r="AP578">
        <v>0</v>
      </c>
      <c r="AQ578">
        <v>0</v>
      </c>
      <c r="AR578">
        <v>0</v>
      </c>
    </row>
    <row r="579" spans="1:44" x14ac:dyDescent="0.2">
      <c r="A579">
        <f>ROW(Source!A292)</f>
        <v>292</v>
      </c>
      <c r="B579">
        <v>85061680</v>
      </c>
      <c r="C579">
        <v>85061665</v>
      </c>
      <c r="D579">
        <v>77397164</v>
      </c>
      <c r="E579">
        <v>1</v>
      </c>
      <c r="F579">
        <v>1</v>
      </c>
      <c r="G579">
        <v>1</v>
      </c>
      <c r="H579">
        <v>3</v>
      </c>
      <c r="I579" t="s">
        <v>810</v>
      </c>
      <c r="J579" t="s">
        <v>811</v>
      </c>
      <c r="K579" t="s">
        <v>812</v>
      </c>
      <c r="L579">
        <v>1346</v>
      </c>
      <c r="N579">
        <v>1009</v>
      </c>
      <c r="O579" t="s">
        <v>86</v>
      </c>
      <c r="P579" t="s">
        <v>86</v>
      </c>
      <c r="Q579">
        <v>1</v>
      </c>
      <c r="X579">
        <v>2</v>
      </c>
      <c r="Y579">
        <v>911.56</v>
      </c>
      <c r="Z579">
        <v>0</v>
      </c>
      <c r="AA579">
        <v>0</v>
      </c>
      <c r="AB579">
        <v>0</v>
      </c>
      <c r="AC579">
        <v>0</v>
      </c>
      <c r="AD579">
        <v>1</v>
      </c>
      <c r="AE579">
        <v>0</v>
      </c>
      <c r="AF579" t="s">
        <v>3</v>
      </c>
      <c r="AG579">
        <v>2</v>
      </c>
      <c r="AH579">
        <v>2</v>
      </c>
      <c r="AI579">
        <v>85061672</v>
      </c>
      <c r="AJ579">
        <v>579</v>
      </c>
      <c r="AK579">
        <v>0</v>
      </c>
      <c r="AL579">
        <v>0</v>
      </c>
      <c r="AM579">
        <v>0</v>
      </c>
      <c r="AN579">
        <v>0</v>
      </c>
      <c r="AO579">
        <v>0</v>
      </c>
      <c r="AP579">
        <v>0</v>
      </c>
      <c r="AQ579">
        <v>0</v>
      </c>
      <c r="AR579">
        <v>0</v>
      </c>
    </row>
    <row r="580" spans="1:44" x14ac:dyDescent="0.2">
      <c r="A580">
        <f>ROW(Source!A292)</f>
        <v>292</v>
      </c>
      <c r="B580">
        <v>85061681</v>
      </c>
      <c r="C580">
        <v>85061665</v>
      </c>
      <c r="D580">
        <v>77312233</v>
      </c>
      <c r="E580">
        <v>114</v>
      </c>
      <c r="F580">
        <v>1</v>
      </c>
      <c r="G580">
        <v>1</v>
      </c>
      <c r="H580">
        <v>3</v>
      </c>
      <c r="I580" t="s">
        <v>150</v>
      </c>
      <c r="J580" t="s">
        <v>3</v>
      </c>
      <c r="K580" t="s">
        <v>151</v>
      </c>
      <c r="L580">
        <v>3277935</v>
      </c>
      <c r="N580">
        <v>1013</v>
      </c>
      <c r="O580" t="s">
        <v>152</v>
      </c>
      <c r="P580" t="s">
        <v>152</v>
      </c>
      <c r="Q580">
        <v>1</v>
      </c>
      <c r="X580">
        <v>2</v>
      </c>
      <c r="Y580">
        <v>0</v>
      </c>
      <c r="Z580">
        <v>0</v>
      </c>
      <c r="AA580">
        <v>0</v>
      </c>
      <c r="AB580">
        <v>0</v>
      </c>
      <c r="AC580">
        <v>0</v>
      </c>
      <c r="AD580">
        <v>0</v>
      </c>
      <c r="AE580">
        <v>0</v>
      </c>
      <c r="AF580" t="s">
        <v>3</v>
      </c>
      <c r="AG580">
        <v>2</v>
      </c>
      <c r="AH580">
        <v>2</v>
      </c>
      <c r="AI580">
        <v>85061673</v>
      </c>
      <c r="AJ580">
        <v>580</v>
      </c>
      <c r="AK580">
        <v>0</v>
      </c>
      <c r="AL580">
        <v>0</v>
      </c>
      <c r="AM580">
        <v>0</v>
      </c>
      <c r="AN580">
        <v>0</v>
      </c>
      <c r="AO580">
        <v>0</v>
      </c>
      <c r="AP580">
        <v>0</v>
      </c>
      <c r="AQ580">
        <v>0</v>
      </c>
      <c r="AR580">
        <v>0</v>
      </c>
    </row>
    <row r="581" spans="1:44" x14ac:dyDescent="0.2">
      <c r="A581">
        <f>ROW(Source!A293)</f>
        <v>293</v>
      </c>
      <c r="B581">
        <v>85061674</v>
      </c>
      <c r="C581">
        <v>85061665</v>
      </c>
      <c r="D581">
        <v>77306368</v>
      </c>
      <c r="E581">
        <v>114</v>
      </c>
      <c r="F581">
        <v>1</v>
      </c>
      <c r="G581">
        <v>1</v>
      </c>
      <c r="H581">
        <v>1</v>
      </c>
      <c r="I581" t="s">
        <v>661</v>
      </c>
      <c r="J581" t="s">
        <v>3</v>
      </c>
      <c r="K581" t="s">
        <v>662</v>
      </c>
      <c r="L581">
        <v>1191</v>
      </c>
      <c r="N581">
        <v>1013</v>
      </c>
      <c r="O581" t="s">
        <v>593</v>
      </c>
      <c r="P581" t="s">
        <v>593</v>
      </c>
      <c r="Q581">
        <v>1</v>
      </c>
      <c r="X581">
        <v>9.27</v>
      </c>
      <c r="Y581">
        <v>0</v>
      </c>
      <c r="Z581">
        <v>0</v>
      </c>
      <c r="AA581">
        <v>0</v>
      </c>
      <c r="AB581">
        <v>0</v>
      </c>
      <c r="AC581">
        <v>0</v>
      </c>
      <c r="AD581">
        <v>1</v>
      </c>
      <c r="AE581">
        <v>1</v>
      </c>
      <c r="AF581" t="s">
        <v>3</v>
      </c>
      <c r="AG581">
        <v>9.27</v>
      </c>
      <c r="AH581">
        <v>2</v>
      </c>
      <c r="AI581">
        <v>85061666</v>
      </c>
      <c r="AJ581">
        <v>581</v>
      </c>
      <c r="AK581">
        <v>0</v>
      </c>
      <c r="AL581">
        <v>0</v>
      </c>
      <c r="AM581">
        <v>0</v>
      </c>
      <c r="AN581">
        <v>0</v>
      </c>
      <c r="AO581">
        <v>0</v>
      </c>
      <c r="AP581">
        <v>0</v>
      </c>
      <c r="AQ581">
        <v>0</v>
      </c>
      <c r="AR581">
        <v>0</v>
      </c>
    </row>
    <row r="582" spans="1:44" x14ac:dyDescent="0.2">
      <c r="A582">
        <f>ROW(Source!A293)</f>
        <v>293</v>
      </c>
      <c r="B582">
        <v>85061675</v>
      </c>
      <c r="C582">
        <v>85061665</v>
      </c>
      <c r="D582">
        <v>77306545</v>
      </c>
      <c r="E582">
        <v>114</v>
      </c>
      <c r="F582">
        <v>1</v>
      </c>
      <c r="G582">
        <v>1</v>
      </c>
      <c r="H582">
        <v>1</v>
      </c>
      <c r="I582" t="s">
        <v>601</v>
      </c>
      <c r="J582" t="s">
        <v>3</v>
      </c>
      <c r="K582" t="s">
        <v>602</v>
      </c>
      <c r="L582">
        <v>1191</v>
      </c>
      <c r="N582">
        <v>1013</v>
      </c>
      <c r="O582" t="s">
        <v>593</v>
      </c>
      <c r="P582" t="s">
        <v>593</v>
      </c>
      <c r="Q582">
        <v>1</v>
      </c>
      <c r="X582">
        <v>0.34</v>
      </c>
      <c r="Y582">
        <v>0</v>
      </c>
      <c r="Z582">
        <v>0</v>
      </c>
      <c r="AA582">
        <v>0</v>
      </c>
      <c r="AB582">
        <v>0</v>
      </c>
      <c r="AC582">
        <v>0</v>
      </c>
      <c r="AD582">
        <v>1</v>
      </c>
      <c r="AE582">
        <v>2</v>
      </c>
      <c r="AF582" t="s">
        <v>3</v>
      </c>
      <c r="AG582">
        <v>0.34</v>
      </c>
      <c r="AH582">
        <v>2</v>
      </c>
      <c r="AI582">
        <v>85061667</v>
      </c>
      <c r="AJ582">
        <v>582</v>
      </c>
      <c r="AK582">
        <v>0</v>
      </c>
      <c r="AL582">
        <v>0</v>
      </c>
      <c r="AM582">
        <v>0</v>
      </c>
      <c r="AN582">
        <v>0</v>
      </c>
      <c r="AO582">
        <v>0</v>
      </c>
      <c r="AP582">
        <v>0</v>
      </c>
      <c r="AQ582">
        <v>0</v>
      </c>
      <c r="AR582">
        <v>0</v>
      </c>
    </row>
    <row r="583" spans="1:44" x14ac:dyDescent="0.2">
      <c r="A583">
        <f>ROW(Source!A293)</f>
        <v>293</v>
      </c>
      <c r="B583">
        <v>85061676</v>
      </c>
      <c r="C583">
        <v>85061665</v>
      </c>
      <c r="D583">
        <v>77430988</v>
      </c>
      <c r="E583">
        <v>1</v>
      </c>
      <c r="F583">
        <v>1</v>
      </c>
      <c r="G583">
        <v>1</v>
      </c>
      <c r="H583">
        <v>2</v>
      </c>
      <c r="I583" t="s">
        <v>621</v>
      </c>
      <c r="J583" t="s">
        <v>622</v>
      </c>
      <c r="K583" t="s">
        <v>623</v>
      </c>
      <c r="L583">
        <v>1368</v>
      </c>
      <c r="N583">
        <v>1011</v>
      </c>
      <c r="O583" t="s">
        <v>606</v>
      </c>
      <c r="P583" t="s">
        <v>606</v>
      </c>
      <c r="Q583">
        <v>1</v>
      </c>
      <c r="X583">
        <v>0.17</v>
      </c>
      <c r="Y583">
        <v>0</v>
      </c>
      <c r="Z583">
        <v>1626.29</v>
      </c>
      <c r="AA583">
        <v>1090.46</v>
      </c>
      <c r="AB583">
        <v>0</v>
      </c>
      <c r="AC583">
        <v>0</v>
      </c>
      <c r="AD583">
        <v>1</v>
      </c>
      <c r="AE583">
        <v>0</v>
      </c>
      <c r="AF583" t="s">
        <v>3</v>
      </c>
      <c r="AG583">
        <v>0.17</v>
      </c>
      <c r="AH583">
        <v>2</v>
      </c>
      <c r="AI583">
        <v>85061668</v>
      </c>
      <c r="AJ583">
        <v>583</v>
      </c>
      <c r="AK583">
        <v>0</v>
      </c>
      <c r="AL583">
        <v>0</v>
      </c>
      <c r="AM583">
        <v>0</v>
      </c>
      <c r="AN583">
        <v>0</v>
      </c>
      <c r="AO583">
        <v>0</v>
      </c>
      <c r="AP583">
        <v>0</v>
      </c>
      <c r="AQ583">
        <v>0</v>
      </c>
      <c r="AR583">
        <v>0</v>
      </c>
    </row>
    <row r="584" spans="1:44" x14ac:dyDescent="0.2">
      <c r="A584">
        <f>ROW(Source!A293)</f>
        <v>293</v>
      </c>
      <c r="B584">
        <v>85061677</v>
      </c>
      <c r="C584">
        <v>85061665</v>
      </c>
      <c r="D584">
        <v>77431879</v>
      </c>
      <c r="E584">
        <v>1</v>
      </c>
      <c r="F584">
        <v>1</v>
      </c>
      <c r="G584">
        <v>1</v>
      </c>
      <c r="H584">
        <v>2</v>
      </c>
      <c r="I584" t="s">
        <v>634</v>
      </c>
      <c r="J584" t="s">
        <v>635</v>
      </c>
      <c r="K584" t="s">
        <v>636</v>
      </c>
      <c r="L584">
        <v>1368</v>
      </c>
      <c r="N584">
        <v>1011</v>
      </c>
      <c r="O584" t="s">
        <v>606</v>
      </c>
      <c r="P584" t="s">
        <v>606</v>
      </c>
      <c r="Q584">
        <v>1</v>
      </c>
      <c r="X584">
        <v>0.17</v>
      </c>
      <c r="Y584">
        <v>0</v>
      </c>
      <c r="Z584">
        <v>641.70000000000005</v>
      </c>
      <c r="AA584">
        <v>811.79</v>
      </c>
      <c r="AB584">
        <v>0</v>
      </c>
      <c r="AC584">
        <v>0</v>
      </c>
      <c r="AD584">
        <v>1</v>
      </c>
      <c r="AE584">
        <v>0</v>
      </c>
      <c r="AF584" t="s">
        <v>3</v>
      </c>
      <c r="AG584">
        <v>0.17</v>
      </c>
      <c r="AH584">
        <v>2</v>
      </c>
      <c r="AI584">
        <v>85061669</v>
      </c>
      <c r="AJ584">
        <v>584</v>
      </c>
      <c r="AK584">
        <v>0</v>
      </c>
      <c r="AL584">
        <v>0</v>
      </c>
      <c r="AM584">
        <v>0</v>
      </c>
      <c r="AN584">
        <v>0</v>
      </c>
      <c r="AO584">
        <v>0</v>
      </c>
      <c r="AP584">
        <v>0</v>
      </c>
      <c r="AQ584">
        <v>0</v>
      </c>
      <c r="AR584">
        <v>0</v>
      </c>
    </row>
    <row r="585" spans="1:44" x14ac:dyDescent="0.2">
      <c r="A585">
        <f>ROW(Source!A293)</f>
        <v>293</v>
      </c>
      <c r="B585">
        <v>85061678</v>
      </c>
      <c r="C585">
        <v>85061665</v>
      </c>
      <c r="D585">
        <v>77432074</v>
      </c>
      <c r="E585">
        <v>1</v>
      </c>
      <c r="F585">
        <v>1</v>
      </c>
      <c r="G585">
        <v>1</v>
      </c>
      <c r="H585">
        <v>2</v>
      </c>
      <c r="I585" t="s">
        <v>663</v>
      </c>
      <c r="J585" t="s">
        <v>664</v>
      </c>
      <c r="K585" t="s">
        <v>665</v>
      </c>
      <c r="L585">
        <v>1368</v>
      </c>
      <c r="N585">
        <v>1011</v>
      </c>
      <c r="O585" t="s">
        <v>606</v>
      </c>
      <c r="P585" t="s">
        <v>606</v>
      </c>
      <c r="Q585">
        <v>1</v>
      </c>
      <c r="X585">
        <v>1.51</v>
      </c>
      <c r="Y585">
        <v>0</v>
      </c>
      <c r="Z585">
        <v>34.61</v>
      </c>
      <c r="AA585">
        <v>0</v>
      </c>
      <c r="AB585">
        <v>0</v>
      </c>
      <c r="AC585">
        <v>0</v>
      </c>
      <c r="AD585">
        <v>1</v>
      </c>
      <c r="AE585">
        <v>0</v>
      </c>
      <c r="AF585" t="s">
        <v>3</v>
      </c>
      <c r="AG585">
        <v>1.51</v>
      </c>
      <c r="AH585">
        <v>2</v>
      </c>
      <c r="AI585">
        <v>85061670</v>
      </c>
      <c r="AJ585">
        <v>585</v>
      </c>
      <c r="AK585">
        <v>0</v>
      </c>
      <c r="AL585">
        <v>0</v>
      </c>
      <c r="AM585">
        <v>0</v>
      </c>
      <c r="AN585">
        <v>0</v>
      </c>
      <c r="AO585">
        <v>0</v>
      </c>
      <c r="AP585">
        <v>0</v>
      </c>
      <c r="AQ585">
        <v>0</v>
      </c>
      <c r="AR585">
        <v>0</v>
      </c>
    </row>
    <row r="586" spans="1:44" x14ac:dyDescent="0.2">
      <c r="A586">
        <f>ROW(Source!A293)</f>
        <v>293</v>
      </c>
      <c r="B586">
        <v>85061679</v>
      </c>
      <c r="C586">
        <v>85061665</v>
      </c>
      <c r="D586">
        <v>77378830</v>
      </c>
      <c r="E586">
        <v>1</v>
      </c>
      <c r="F586">
        <v>1</v>
      </c>
      <c r="G586">
        <v>1</v>
      </c>
      <c r="H586">
        <v>3</v>
      </c>
      <c r="I586" t="s">
        <v>670</v>
      </c>
      <c r="J586" t="s">
        <v>671</v>
      </c>
      <c r="K586" t="s">
        <v>672</v>
      </c>
      <c r="L586">
        <v>1346</v>
      </c>
      <c r="N586">
        <v>1009</v>
      </c>
      <c r="O586" t="s">
        <v>86</v>
      </c>
      <c r="P586" t="s">
        <v>86</v>
      </c>
      <c r="Q586">
        <v>1</v>
      </c>
      <c r="X586">
        <v>0.65</v>
      </c>
      <c r="Y586">
        <v>155.63</v>
      </c>
      <c r="Z586">
        <v>0</v>
      </c>
      <c r="AA586">
        <v>0</v>
      </c>
      <c r="AB586">
        <v>0</v>
      </c>
      <c r="AC586">
        <v>0</v>
      </c>
      <c r="AD586">
        <v>1</v>
      </c>
      <c r="AE586">
        <v>0</v>
      </c>
      <c r="AF586" t="s">
        <v>3</v>
      </c>
      <c r="AG586">
        <v>0.65</v>
      </c>
      <c r="AH586">
        <v>2</v>
      </c>
      <c r="AI586">
        <v>85061671</v>
      </c>
      <c r="AJ586">
        <v>586</v>
      </c>
      <c r="AK586">
        <v>0</v>
      </c>
      <c r="AL586">
        <v>0</v>
      </c>
      <c r="AM586">
        <v>0</v>
      </c>
      <c r="AN586">
        <v>0</v>
      </c>
      <c r="AO586">
        <v>0</v>
      </c>
      <c r="AP586">
        <v>0</v>
      </c>
      <c r="AQ586">
        <v>0</v>
      </c>
      <c r="AR586">
        <v>0</v>
      </c>
    </row>
    <row r="587" spans="1:44" x14ac:dyDescent="0.2">
      <c r="A587">
        <f>ROW(Source!A293)</f>
        <v>293</v>
      </c>
      <c r="B587">
        <v>85061680</v>
      </c>
      <c r="C587">
        <v>85061665</v>
      </c>
      <c r="D587">
        <v>77397164</v>
      </c>
      <c r="E587">
        <v>1</v>
      </c>
      <c r="F587">
        <v>1</v>
      </c>
      <c r="G587">
        <v>1</v>
      </c>
      <c r="H587">
        <v>3</v>
      </c>
      <c r="I587" t="s">
        <v>810</v>
      </c>
      <c r="J587" t="s">
        <v>811</v>
      </c>
      <c r="K587" t="s">
        <v>812</v>
      </c>
      <c r="L587">
        <v>1346</v>
      </c>
      <c r="N587">
        <v>1009</v>
      </c>
      <c r="O587" t="s">
        <v>86</v>
      </c>
      <c r="P587" t="s">
        <v>86</v>
      </c>
      <c r="Q587">
        <v>1</v>
      </c>
      <c r="X587">
        <v>2</v>
      </c>
      <c r="Y587">
        <v>911.56</v>
      </c>
      <c r="Z587">
        <v>0</v>
      </c>
      <c r="AA587">
        <v>0</v>
      </c>
      <c r="AB587">
        <v>0</v>
      </c>
      <c r="AC587">
        <v>0</v>
      </c>
      <c r="AD587">
        <v>1</v>
      </c>
      <c r="AE587">
        <v>0</v>
      </c>
      <c r="AF587" t="s">
        <v>3</v>
      </c>
      <c r="AG587">
        <v>2</v>
      </c>
      <c r="AH587">
        <v>2</v>
      </c>
      <c r="AI587">
        <v>85061672</v>
      </c>
      <c r="AJ587">
        <v>587</v>
      </c>
      <c r="AK587">
        <v>0</v>
      </c>
      <c r="AL587">
        <v>0</v>
      </c>
      <c r="AM587">
        <v>0</v>
      </c>
      <c r="AN587">
        <v>0</v>
      </c>
      <c r="AO587">
        <v>0</v>
      </c>
      <c r="AP587">
        <v>0</v>
      </c>
      <c r="AQ587">
        <v>0</v>
      </c>
      <c r="AR587">
        <v>0</v>
      </c>
    </row>
    <row r="588" spans="1:44" x14ac:dyDescent="0.2">
      <c r="A588">
        <f>ROW(Source!A293)</f>
        <v>293</v>
      </c>
      <c r="B588">
        <v>85061681</v>
      </c>
      <c r="C588">
        <v>85061665</v>
      </c>
      <c r="D588">
        <v>77312233</v>
      </c>
      <c r="E588">
        <v>114</v>
      </c>
      <c r="F588">
        <v>1</v>
      </c>
      <c r="G588">
        <v>1</v>
      </c>
      <c r="H588">
        <v>3</v>
      </c>
      <c r="I588" t="s">
        <v>150</v>
      </c>
      <c r="J588" t="s">
        <v>3</v>
      </c>
      <c r="K588" t="s">
        <v>151</v>
      </c>
      <c r="L588">
        <v>3277935</v>
      </c>
      <c r="N588">
        <v>1013</v>
      </c>
      <c r="O588" t="s">
        <v>152</v>
      </c>
      <c r="P588" t="s">
        <v>152</v>
      </c>
      <c r="Q588">
        <v>1</v>
      </c>
      <c r="X588">
        <v>2</v>
      </c>
      <c r="Y588">
        <v>0</v>
      </c>
      <c r="Z588">
        <v>0</v>
      </c>
      <c r="AA588">
        <v>0</v>
      </c>
      <c r="AB588">
        <v>0</v>
      </c>
      <c r="AC588">
        <v>0</v>
      </c>
      <c r="AD588">
        <v>0</v>
      </c>
      <c r="AE588">
        <v>0</v>
      </c>
      <c r="AF588" t="s">
        <v>3</v>
      </c>
      <c r="AG588">
        <v>2</v>
      </c>
      <c r="AH588">
        <v>2</v>
      </c>
      <c r="AI588">
        <v>85061673</v>
      </c>
      <c r="AJ588">
        <v>588</v>
      </c>
      <c r="AK588">
        <v>0</v>
      </c>
      <c r="AL588">
        <v>0</v>
      </c>
      <c r="AM588">
        <v>0</v>
      </c>
      <c r="AN588">
        <v>0</v>
      </c>
      <c r="AO588">
        <v>0</v>
      </c>
      <c r="AP588">
        <v>0</v>
      </c>
      <c r="AQ588">
        <v>0</v>
      </c>
      <c r="AR588">
        <v>0</v>
      </c>
    </row>
    <row r="589" spans="1:44" x14ac:dyDescent="0.2">
      <c r="A589">
        <f>ROW(Source!A299)</f>
        <v>299</v>
      </c>
      <c r="B589">
        <v>85061694</v>
      </c>
      <c r="C589">
        <v>85061685</v>
      </c>
      <c r="D589">
        <v>83777513</v>
      </c>
      <c r="E589">
        <v>117</v>
      </c>
      <c r="F589">
        <v>1</v>
      </c>
      <c r="G589">
        <v>1</v>
      </c>
      <c r="H589">
        <v>1</v>
      </c>
      <c r="I589" t="s">
        <v>661</v>
      </c>
      <c r="J589" t="s">
        <v>3</v>
      </c>
      <c r="K589" t="s">
        <v>662</v>
      </c>
      <c r="L589">
        <v>1191</v>
      </c>
      <c r="N589">
        <v>1013</v>
      </c>
      <c r="O589" t="s">
        <v>593</v>
      </c>
      <c r="P589" t="s">
        <v>593</v>
      </c>
      <c r="Q589">
        <v>1</v>
      </c>
      <c r="X589">
        <v>16.5</v>
      </c>
      <c r="Y589">
        <v>0</v>
      </c>
      <c r="Z589">
        <v>0</v>
      </c>
      <c r="AA589">
        <v>0</v>
      </c>
      <c r="AB589">
        <v>793.61</v>
      </c>
      <c r="AC589">
        <v>0</v>
      </c>
      <c r="AD589">
        <v>1</v>
      </c>
      <c r="AE589">
        <v>1</v>
      </c>
      <c r="AF589" t="s">
        <v>3</v>
      </c>
      <c r="AG589">
        <v>16.5</v>
      </c>
      <c r="AH589">
        <v>2</v>
      </c>
      <c r="AI589">
        <v>85061686</v>
      </c>
      <c r="AJ589">
        <v>589</v>
      </c>
      <c r="AK589">
        <v>0</v>
      </c>
      <c r="AL589">
        <v>0</v>
      </c>
      <c r="AM589">
        <v>0</v>
      </c>
      <c r="AN589">
        <v>0</v>
      </c>
      <c r="AO589">
        <v>0</v>
      </c>
      <c r="AP589">
        <v>0</v>
      </c>
      <c r="AQ589">
        <v>0</v>
      </c>
      <c r="AR589">
        <v>0</v>
      </c>
    </row>
    <row r="590" spans="1:44" x14ac:dyDescent="0.2">
      <c r="A590">
        <f>ROW(Source!A299)</f>
        <v>299</v>
      </c>
      <c r="B590">
        <v>85061695</v>
      </c>
      <c r="C590">
        <v>85061685</v>
      </c>
      <c r="D590">
        <v>83777689</v>
      </c>
      <c r="E590">
        <v>117</v>
      </c>
      <c r="F590">
        <v>1</v>
      </c>
      <c r="G590">
        <v>1</v>
      </c>
      <c r="H590">
        <v>1</v>
      </c>
      <c r="I590" t="s">
        <v>601</v>
      </c>
      <c r="J590" t="s">
        <v>3</v>
      </c>
      <c r="K590" t="s">
        <v>602</v>
      </c>
      <c r="L590">
        <v>1191</v>
      </c>
      <c r="N590">
        <v>1013</v>
      </c>
      <c r="O590" t="s">
        <v>593</v>
      </c>
      <c r="P590" t="s">
        <v>593</v>
      </c>
      <c r="Q590">
        <v>1</v>
      </c>
      <c r="X590">
        <v>0.26</v>
      </c>
      <c r="Y590">
        <v>0</v>
      </c>
      <c r="Z590">
        <v>0</v>
      </c>
      <c r="AA590">
        <v>0</v>
      </c>
      <c r="AB590">
        <v>0</v>
      </c>
      <c r="AC590">
        <v>0</v>
      </c>
      <c r="AD590">
        <v>1</v>
      </c>
      <c r="AE590">
        <v>2</v>
      </c>
      <c r="AF590" t="s">
        <v>3</v>
      </c>
      <c r="AG590">
        <v>0.26</v>
      </c>
      <c r="AH590">
        <v>2</v>
      </c>
      <c r="AI590">
        <v>85061687</v>
      </c>
      <c r="AJ590">
        <v>590</v>
      </c>
      <c r="AK590">
        <v>0</v>
      </c>
      <c r="AL590">
        <v>0</v>
      </c>
      <c r="AM590">
        <v>0</v>
      </c>
      <c r="AN590">
        <v>0</v>
      </c>
      <c r="AO590">
        <v>0</v>
      </c>
      <c r="AP590">
        <v>0</v>
      </c>
      <c r="AQ590">
        <v>0</v>
      </c>
      <c r="AR590">
        <v>0</v>
      </c>
    </row>
    <row r="591" spans="1:44" x14ac:dyDescent="0.2">
      <c r="A591">
        <f>ROW(Source!A299)</f>
        <v>299</v>
      </c>
      <c r="B591">
        <v>85061696</v>
      </c>
      <c r="C591">
        <v>85061685</v>
      </c>
      <c r="D591">
        <v>83784178</v>
      </c>
      <c r="E591">
        <v>1</v>
      </c>
      <c r="F591">
        <v>1</v>
      </c>
      <c r="G591">
        <v>1</v>
      </c>
      <c r="H591">
        <v>2</v>
      </c>
      <c r="I591" t="s">
        <v>621</v>
      </c>
      <c r="J591" t="s">
        <v>622</v>
      </c>
      <c r="K591" t="s">
        <v>623</v>
      </c>
      <c r="L591">
        <v>1368</v>
      </c>
      <c r="N591">
        <v>1011</v>
      </c>
      <c r="O591" t="s">
        <v>606</v>
      </c>
      <c r="P591" t="s">
        <v>606</v>
      </c>
      <c r="Q591">
        <v>1</v>
      </c>
      <c r="X591">
        <v>0.13</v>
      </c>
      <c r="Y591">
        <v>0</v>
      </c>
      <c r="Z591">
        <v>1626.29</v>
      </c>
      <c r="AA591">
        <v>1090.46</v>
      </c>
      <c r="AB591">
        <v>0</v>
      </c>
      <c r="AC591">
        <v>0</v>
      </c>
      <c r="AD591">
        <v>1</v>
      </c>
      <c r="AE591">
        <v>0</v>
      </c>
      <c r="AF591" t="s">
        <v>3</v>
      </c>
      <c r="AG591">
        <v>0.13</v>
      </c>
      <c r="AH591">
        <v>2</v>
      </c>
      <c r="AI591">
        <v>85061688</v>
      </c>
      <c r="AJ591">
        <v>591</v>
      </c>
      <c r="AK591">
        <v>0</v>
      </c>
      <c r="AL591">
        <v>0</v>
      </c>
      <c r="AM591">
        <v>0</v>
      </c>
      <c r="AN591">
        <v>0</v>
      </c>
      <c r="AO591">
        <v>0</v>
      </c>
      <c r="AP591">
        <v>0</v>
      </c>
      <c r="AQ591">
        <v>0</v>
      </c>
      <c r="AR591">
        <v>0</v>
      </c>
    </row>
    <row r="592" spans="1:44" x14ac:dyDescent="0.2">
      <c r="A592">
        <f>ROW(Source!A299)</f>
        <v>299</v>
      </c>
      <c r="B592">
        <v>85061697</v>
      </c>
      <c r="C592">
        <v>85061685</v>
      </c>
      <c r="D592">
        <v>83785072</v>
      </c>
      <c r="E592">
        <v>1</v>
      </c>
      <c r="F592">
        <v>1</v>
      </c>
      <c r="G592">
        <v>1</v>
      </c>
      <c r="H592">
        <v>2</v>
      </c>
      <c r="I592" t="s">
        <v>634</v>
      </c>
      <c r="J592" t="s">
        <v>635</v>
      </c>
      <c r="K592" t="s">
        <v>636</v>
      </c>
      <c r="L592">
        <v>1368</v>
      </c>
      <c r="N592">
        <v>1011</v>
      </c>
      <c r="O592" t="s">
        <v>606</v>
      </c>
      <c r="P592" t="s">
        <v>606</v>
      </c>
      <c r="Q592">
        <v>1</v>
      </c>
      <c r="X592">
        <v>0.13</v>
      </c>
      <c r="Y592">
        <v>0</v>
      </c>
      <c r="Z592">
        <v>641.70000000000005</v>
      </c>
      <c r="AA592">
        <v>811.79</v>
      </c>
      <c r="AB592">
        <v>0</v>
      </c>
      <c r="AC592">
        <v>0</v>
      </c>
      <c r="AD592">
        <v>1</v>
      </c>
      <c r="AE592">
        <v>0</v>
      </c>
      <c r="AF592" t="s">
        <v>3</v>
      </c>
      <c r="AG592">
        <v>0.13</v>
      </c>
      <c r="AH592">
        <v>2</v>
      </c>
      <c r="AI592">
        <v>85061689</v>
      </c>
      <c r="AJ592">
        <v>592</v>
      </c>
      <c r="AK592">
        <v>0</v>
      </c>
      <c r="AL592">
        <v>0</v>
      </c>
      <c r="AM592">
        <v>0</v>
      </c>
      <c r="AN592">
        <v>0</v>
      </c>
      <c r="AO592">
        <v>0</v>
      </c>
      <c r="AP592">
        <v>0</v>
      </c>
      <c r="AQ592">
        <v>0</v>
      </c>
      <c r="AR592">
        <v>0</v>
      </c>
    </row>
    <row r="593" spans="1:44" x14ac:dyDescent="0.2">
      <c r="A593">
        <f>ROW(Source!A299)</f>
        <v>299</v>
      </c>
      <c r="B593">
        <v>85061698</v>
      </c>
      <c r="C593">
        <v>85061685</v>
      </c>
      <c r="D593">
        <v>83785268</v>
      </c>
      <c r="E593">
        <v>1</v>
      </c>
      <c r="F593">
        <v>1</v>
      </c>
      <c r="G593">
        <v>1</v>
      </c>
      <c r="H593">
        <v>2</v>
      </c>
      <c r="I593" t="s">
        <v>663</v>
      </c>
      <c r="J593" t="s">
        <v>664</v>
      </c>
      <c r="K593" t="s">
        <v>665</v>
      </c>
      <c r="L593">
        <v>1368</v>
      </c>
      <c r="N593">
        <v>1011</v>
      </c>
      <c r="O593" t="s">
        <v>606</v>
      </c>
      <c r="P593" t="s">
        <v>606</v>
      </c>
      <c r="Q593">
        <v>1</v>
      </c>
      <c r="X593">
        <v>2.7</v>
      </c>
      <c r="Y593">
        <v>0</v>
      </c>
      <c r="Z593">
        <v>34.61</v>
      </c>
      <c r="AA593">
        <v>0</v>
      </c>
      <c r="AB593">
        <v>0</v>
      </c>
      <c r="AC593">
        <v>0</v>
      </c>
      <c r="AD593">
        <v>1</v>
      </c>
      <c r="AE593">
        <v>0</v>
      </c>
      <c r="AF593" t="s">
        <v>3</v>
      </c>
      <c r="AG593">
        <v>2.7</v>
      </c>
      <c r="AH593">
        <v>2</v>
      </c>
      <c r="AI593">
        <v>85061690</v>
      </c>
      <c r="AJ593">
        <v>593</v>
      </c>
      <c r="AK593">
        <v>0</v>
      </c>
      <c r="AL593">
        <v>0</v>
      </c>
      <c r="AM593">
        <v>0</v>
      </c>
      <c r="AN593">
        <v>0</v>
      </c>
      <c r="AO593">
        <v>0</v>
      </c>
      <c r="AP593">
        <v>0</v>
      </c>
      <c r="AQ593">
        <v>0</v>
      </c>
      <c r="AR593">
        <v>0</v>
      </c>
    </row>
    <row r="594" spans="1:44" x14ac:dyDescent="0.2">
      <c r="A594">
        <f>ROW(Source!A299)</f>
        <v>299</v>
      </c>
      <c r="B594">
        <v>85061699</v>
      </c>
      <c r="C594">
        <v>85061685</v>
      </c>
      <c r="D594">
        <v>83852582</v>
      </c>
      <c r="E594">
        <v>1</v>
      </c>
      <c r="F594">
        <v>1</v>
      </c>
      <c r="G594">
        <v>1</v>
      </c>
      <c r="H594">
        <v>3</v>
      </c>
      <c r="I594" t="s">
        <v>670</v>
      </c>
      <c r="J594" t="s">
        <v>671</v>
      </c>
      <c r="K594" t="s">
        <v>672</v>
      </c>
      <c r="L594">
        <v>1346</v>
      </c>
      <c r="N594">
        <v>1009</v>
      </c>
      <c r="O594" t="s">
        <v>86</v>
      </c>
      <c r="P594" t="s">
        <v>86</v>
      </c>
      <c r="Q594">
        <v>1</v>
      </c>
      <c r="X594">
        <v>0.6</v>
      </c>
      <c r="Y594">
        <v>155.63</v>
      </c>
      <c r="Z594">
        <v>0</v>
      </c>
      <c r="AA594">
        <v>0</v>
      </c>
      <c r="AB594">
        <v>0</v>
      </c>
      <c r="AC594">
        <v>0</v>
      </c>
      <c r="AD594">
        <v>1</v>
      </c>
      <c r="AE594">
        <v>0</v>
      </c>
      <c r="AF594" t="s">
        <v>3</v>
      </c>
      <c r="AG594">
        <v>0.6</v>
      </c>
      <c r="AH594">
        <v>2</v>
      </c>
      <c r="AI594">
        <v>85061691</v>
      </c>
      <c r="AJ594">
        <v>594</v>
      </c>
      <c r="AK594">
        <v>0</v>
      </c>
      <c r="AL594">
        <v>0</v>
      </c>
      <c r="AM594">
        <v>0</v>
      </c>
      <c r="AN594">
        <v>0</v>
      </c>
      <c r="AO594">
        <v>0</v>
      </c>
      <c r="AP594">
        <v>0</v>
      </c>
      <c r="AQ594">
        <v>0</v>
      </c>
      <c r="AR594">
        <v>0</v>
      </c>
    </row>
    <row r="595" spans="1:44" x14ac:dyDescent="0.2">
      <c r="A595">
        <f>ROW(Source!A299)</f>
        <v>299</v>
      </c>
      <c r="B595">
        <v>85061700</v>
      </c>
      <c r="C595">
        <v>85061685</v>
      </c>
      <c r="D595">
        <v>83870453</v>
      </c>
      <c r="E595">
        <v>1</v>
      </c>
      <c r="F595">
        <v>1</v>
      </c>
      <c r="G595">
        <v>1</v>
      </c>
      <c r="H595">
        <v>3</v>
      </c>
      <c r="I595" t="s">
        <v>810</v>
      </c>
      <c r="J595" t="s">
        <v>811</v>
      </c>
      <c r="K595" t="s">
        <v>812</v>
      </c>
      <c r="L595">
        <v>1346</v>
      </c>
      <c r="N595">
        <v>1009</v>
      </c>
      <c r="O595" t="s">
        <v>86</v>
      </c>
      <c r="P595" t="s">
        <v>86</v>
      </c>
      <c r="Q595">
        <v>1</v>
      </c>
      <c r="X595">
        <v>2</v>
      </c>
      <c r="Y595">
        <v>911.56</v>
      </c>
      <c r="Z595">
        <v>0</v>
      </c>
      <c r="AA595">
        <v>0</v>
      </c>
      <c r="AB595">
        <v>0</v>
      </c>
      <c r="AC595">
        <v>0</v>
      </c>
      <c r="AD595">
        <v>1</v>
      </c>
      <c r="AE595">
        <v>0</v>
      </c>
      <c r="AF595" t="s">
        <v>3</v>
      </c>
      <c r="AG595">
        <v>2</v>
      </c>
      <c r="AH595">
        <v>2</v>
      </c>
      <c r="AI595">
        <v>85061692</v>
      </c>
      <c r="AJ595">
        <v>595</v>
      </c>
      <c r="AK595">
        <v>0</v>
      </c>
      <c r="AL595">
        <v>0</v>
      </c>
      <c r="AM595">
        <v>0</v>
      </c>
      <c r="AN595">
        <v>0</v>
      </c>
      <c r="AO595">
        <v>0</v>
      </c>
      <c r="AP595">
        <v>0</v>
      </c>
      <c r="AQ595">
        <v>0</v>
      </c>
      <c r="AR595">
        <v>0</v>
      </c>
    </row>
    <row r="596" spans="1:44" x14ac:dyDescent="0.2">
      <c r="A596">
        <f>ROW(Source!A299)</f>
        <v>299</v>
      </c>
      <c r="B596">
        <v>85061701</v>
      </c>
      <c r="C596">
        <v>85061685</v>
      </c>
      <c r="D596">
        <v>83783523</v>
      </c>
      <c r="E596">
        <v>117</v>
      </c>
      <c r="F596">
        <v>1</v>
      </c>
      <c r="G596">
        <v>1</v>
      </c>
      <c r="H596">
        <v>3</v>
      </c>
      <c r="I596" t="s">
        <v>150</v>
      </c>
      <c r="J596" t="s">
        <v>3</v>
      </c>
      <c r="K596" t="s">
        <v>151</v>
      </c>
      <c r="L596">
        <v>3277935</v>
      </c>
      <c r="N596">
        <v>1013</v>
      </c>
      <c r="O596" t="s">
        <v>152</v>
      </c>
      <c r="P596" t="s">
        <v>152</v>
      </c>
      <c r="Q596">
        <v>1</v>
      </c>
      <c r="X596">
        <v>2</v>
      </c>
      <c r="Y596">
        <v>0</v>
      </c>
      <c r="Z596">
        <v>0</v>
      </c>
      <c r="AA596">
        <v>0</v>
      </c>
      <c r="AB596">
        <v>0</v>
      </c>
      <c r="AC596">
        <v>0</v>
      </c>
      <c r="AD596">
        <v>0</v>
      </c>
      <c r="AE596">
        <v>0</v>
      </c>
      <c r="AF596" t="s">
        <v>3</v>
      </c>
      <c r="AG596">
        <v>2</v>
      </c>
      <c r="AH596">
        <v>2</v>
      </c>
      <c r="AI596">
        <v>85061693</v>
      </c>
      <c r="AJ596">
        <v>596</v>
      </c>
      <c r="AK596">
        <v>0</v>
      </c>
      <c r="AL596">
        <v>0</v>
      </c>
      <c r="AM596">
        <v>0</v>
      </c>
      <c r="AN596">
        <v>0</v>
      </c>
      <c r="AO596">
        <v>0</v>
      </c>
      <c r="AP596">
        <v>0</v>
      </c>
      <c r="AQ596">
        <v>0</v>
      </c>
      <c r="AR596">
        <v>0</v>
      </c>
    </row>
    <row r="597" spans="1:44" x14ac:dyDescent="0.2">
      <c r="A597">
        <f>ROW(Source!A300)</f>
        <v>300</v>
      </c>
      <c r="B597">
        <v>85061694</v>
      </c>
      <c r="C597">
        <v>85061685</v>
      </c>
      <c r="D597">
        <v>83777513</v>
      </c>
      <c r="E597">
        <v>117</v>
      </c>
      <c r="F597">
        <v>1</v>
      </c>
      <c r="G597">
        <v>1</v>
      </c>
      <c r="H597">
        <v>1</v>
      </c>
      <c r="I597" t="s">
        <v>661</v>
      </c>
      <c r="J597" t="s">
        <v>3</v>
      </c>
      <c r="K597" t="s">
        <v>662</v>
      </c>
      <c r="L597">
        <v>1191</v>
      </c>
      <c r="N597">
        <v>1013</v>
      </c>
      <c r="O597" t="s">
        <v>593</v>
      </c>
      <c r="P597" t="s">
        <v>593</v>
      </c>
      <c r="Q597">
        <v>1</v>
      </c>
      <c r="X597">
        <v>16.5</v>
      </c>
      <c r="Y597">
        <v>0</v>
      </c>
      <c r="Z597">
        <v>0</v>
      </c>
      <c r="AA597">
        <v>0</v>
      </c>
      <c r="AB597">
        <v>793.61</v>
      </c>
      <c r="AC597">
        <v>0</v>
      </c>
      <c r="AD597">
        <v>1</v>
      </c>
      <c r="AE597">
        <v>1</v>
      </c>
      <c r="AF597" t="s">
        <v>3</v>
      </c>
      <c r="AG597">
        <v>16.5</v>
      </c>
      <c r="AH597">
        <v>2</v>
      </c>
      <c r="AI597">
        <v>85061686</v>
      </c>
      <c r="AJ597">
        <v>597</v>
      </c>
      <c r="AK597">
        <v>0</v>
      </c>
      <c r="AL597">
        <v>0</v>
      </c>
      <c r="AM597">
        <v>0</v>
      </c>
      <c r="AN597">
        <v>0</v>
      </c>
      <c r="AO597">
        <v>0</v>
      </c>
      <c r="AP597">
        <v>0</v>
      </c>
      <c r="AQ597">
        <v>0</v>
      </c>
      <c r="AR597">
        <v>0</v>
      </c>
    </row>
    <row r="598" spans="1:44" x14ac:dyDescent="0.2">
      <c r="A598">
        <f>ROW(Source!A300)</f>
        <v>300</v>
      </c>
      <c r="B598">
        <v>85061695</v>
      </c>
      <c r="C598">
        <v>85061685</v>
      </c>
      <c r="D598">
        <v>83777689</v>
      </c>
      <c r="E598">
        <v>117</v>
      </c>
      <c r="F598">
        <v>1</v>
      </c>
      <c r="G598">
        <v>1</v>
      </c>
      <c r="H598">
        <v>1</v>
      </c>
      <c r="I598" t="s">
        <v>601</v>
      </c>
      <c r="J598" t="s">
        <v>3</v>
      </c>
      <c r="K598" t="s">
        <v>602</v>
      </c>
      <c r="L598">
        <v>1191</v>
      </c>
      <c r="N598">
        <v>1013</v>
      </c>
      <c r="O598" t="s">
        <v>593</v>
      </c>
      <c r="P598" t="s">
        <v>593</v>
      </c>
      <c r="Q598">
        <v>1</v>
      </c>
      <c r="X598">
        <v>0.26</v>
      </c>
      <c r="Y598">
        <v>0</v>
      </c>
      <c r="Z598">
        <v>0</v>
      </c>
      <c r="AA598">
        <v>0</v>
      </c>
      <c r="AB598">
        <v>0</v>
      </c>
      <c r="AC598">
        <v>0</v>
      </c>
      <c r="AD598">
        <v>1</v>
      </c>
      <c r="AE598">
        <v>2</v>
      </c>
      <c r="AF598" t="s">
        <v>3</v>
      </c>
      <c r="AG598">
        <v>0.26</v>
      </c>
      <c r="AH598">
        <v>2</v>
      </c>
      <c r="AI598">
        <v>85061687</v>
      </c>
      <c r="AJ598">
        <v>598</v>
      </c>
      <c r="AK598">
        <v>0</v>
      </c>
      <c r="AL598">
        <v>0</v>
      </c>
      <c r="AM598">
        <v>0</v>
      </c>
      <c r="AN598">
        <v>0</v>
      </c>
      <c r="AO598">
        <v>0</v>
      </c>
      <c r="AP598">
        <v>0</v>
      </c>
      <c r="AQ598">
        <v>0</v>
      </c>
      <c r="AR598">
        <v>0</v>
      </c>
    </row>
    <row r="599" spans="1:44" x14ac:dyDescent="0.2">
      <c r="A599">
        <f>ROW(Source!A300)</f>
        <v>300</v>
      </c>
      <c r="B599">
        <v>85061696</v>
      </c>
      <c r="C599">
        <v>85061685</v>
      </c>
      <c r="D599">
        <v>83784178</v>
      </c>
      <c r="E599">
        <v>1</v>
      </c>
      <c r="F599">
        <v>1</v>
      </c>
      <c r="G599">
        <v>1</v>
      </c>
      <c r="H599">
        <v>2</v>
      </c>
      <c r="I599" t="s">
        <v>621</v>
      </c>
      <c r="J599" t="s">
        <v>622</v>
      </c>
      <c r="K599" t="s">
        <v>623</v>
      </c>
      <c r="L599">
        <v>1368</v>
      </c>
      <c r="N599">
        <v>1011</v>
      </c>
      <c r="O599" t="s">
        <v>606</v>
      </c>
      <c r="P599" t="s">
        <v>606</v>
      </c>
      <c r="Q599">
        <v>1</v>
      </c>
      <c r="X599">
        <v>0.13</v>
      </c>
      <c r="Y599">
        <v>0</v>
      </c>
      <c r="Z599">
        <v>1626.29</v>
      </c>
      <c r="AA599">
        <v>1090.46</v>
      </c>
      <c r="AB599">
        <v>0</v>
      </c>
      <c r="AC599">
        <v>0</v>
      </c>
      <c r="AD599">
        <v>1</v>
      </c>
      <c r="AE599">
        <v>0</v>
      </c>
      <c r="AF599" t="s">
        <v>3</v>
      </c>
      <c r="AG599">
        <v>0.13</v>
      </c>
      <c r="AH599">
        <v>2</v>
      </c>
      <c r="AI599">
        <v>85061688</v>
      </c>
      <c r="AJ599">
        <v>599</v>
      </c>
      <c r="AK599">
        <v>0</v>
      </c>
      <c r="AL599">
        <v>0</v>
      </c>
      <c r="AM599">
        <v>0</v>
      </c>
      <c r="AN599">
        <v>0</v>
      </c>
      <c r="AO599">
        <v>0</v>
      </c>
      <c r="AP599">
        <v>0</v>
      </c>
      <c r="AQ599">
        <v>0</v>
      </c>
      <c r="AR599">
        <v>0</v>
      </c>
    </row>
    <row r="600" spans="1:44" x14ac:dyDescent="0.2">
      <c r="A600">
        <f>ROW(Source!A300)</f>
        <v>300</v>
      </c>
      <c r="B600">
        <v>85061697</v>
      </c>
      <c r="C600">
        <v>85061685</v>
      </c>
      <c r="D600">
        <v>83785072</v>
      </c>
      <c r="E600">
        <v>1</v>
      </c>
      <c r="F600">
        <v>1</v>
      </c>
      <c r="G600">
        <v>1</v>
      </c>
      <c r="H600">
        <v>2</v>
      </c>
      <c r="I600" t="s">
        <v>634</v>
      </c>
      <c r="J600" t="s">
        <v>635</v>
      </c>
      <c r="K600" t="s">
        <v>636</v>
      </c>
      <c r="L600">
        <v>1368</v>
      </c>
      <c r="N600">
        <v>1011</v>
      </c>
      <c r="O600" t="s">
        <v>606</v>
      </c>
      <c r="P600" t="s">
        <v>606</v>
      </c>
      <c r="Q600">
        <v>1</v>
      </c>
      <c r="X600">
        <v>0.13</v>
      </c>
      <c r="Y600">
        <v>0</v>
      </c>
      <c r="Z600">
        <v>641.70000000000005</v>
      </c>
      <c r="AA600">
        <v>811.79</v>
      </c>
      <c r="AB600">
        <v>0</v>
      </c>
      <c r="AC600">
        <v>0</v>
      </c>
      <c r="AD600">
        <v>1</v>
      </c>
      <c r="AE600">
        <v>0</v>
      </c>
      <c r="AF600" t="s">
        <v>3</v>
      </c>
      <c r="AG600">
        <v>0.13</v>
      </c>
      <c r="AH600">
        <v>2</v>
      </c>
      <c r="AI600">
        <v>85061689</v>
      </c>
      <c r="AJ600">
        <v>600</v>
      </c>
      <c r="AK600">
        <v>0</v>
      </c>
      <c r="AL600">
        <v>0</v>
      </c>
      <c r="AM600">
        <v>0</v>
      </c>
      <c r="AN600">
        <v>0</v>
      </c>
      <c r="AO600">
        <v>0</v>
      </c>
      <c r="AP600">
        <v>0</v>
      </c>
      <c r="AQ600">
        <v>0</v>
      </c>
      <c r="AR600">
        <v>0</v>
      </c>
    </row>
    <row r="601" spans="1:44" x14ac:dyDescent="0.2">
      <c r="A601">
        <f>ROW(Source!A300)</f>
        <v>300</v>
      </c>
      <c r="B601">
        <v>85061698</v>
      </c>
      <c r="C601">
        <v>85061685</v>
      </c>
      <c r="D601">
        <v>83785268</v>
      </c>
      <c r="E601">
        <v>1</v>
      </c>
      <c r="F601">
        <v>1</v>
      </c>
      <c r="G601">
        <v>1</v>
      </c>
      <c r="H601">
        <v>2</v>
      </c>
      <c r="I601" t="s">
        <v>663</v>
      </c>
      <c r="J601" t="s">
        <v>664</v>
      </c>
      <c r="K601" t="s">
        <v>665</v>
      </c>
      <c r="L601">
        <v>1368</v>
      </c>
      <c r="N601">
        <v>1011</v>
      </c>
      <c r="O601" t="s">
        <v>606</v>
      </c>
      <c r="P601" t="s">
        <v>606</v>
      </c>
      <c r="Q601">
        <v>1</v>
      </c>
      <c r="X601">
        <v>2.7</v>
      </c>
      <c r="Y601">
        <v>0</v>
      </c>
      <c r="Z601">
        <v>34.61</v>
      </c>
      <c r="AA601">
        <v>0</v>
      </c>
      <c r="AB601">
        <v>0</v>
      </c>
      <c r="AC601">
        <v>0</v>
      </c>
      <c r="AD601">
        <v>1</v>
      </c>
      <c r="AE601">
        <v>0</v>
      </c>
      <c r="AF601" t="s">
        <v>3</v>
      </c>
      <c r="AG601">
        <v>2.7</v>
      </c>
      <c r="AH601">
        <v>2</v>
      </c>
      <c r="AI601">
        <v>85061690</v>
      </c>
      <c r="AJ601">
        <v>601</v>
      </c>
      <c r="AK601">
        <v>0</v>
      </c>
      <c r="AL601">
        <v>0</v>
      </c>
      <c r="AM601">
        <v>0</v>
      </c>
      <c r="AN601">
        <v>0</v>
      </c>
      <c r="AO601">
        <v>0</v>
      </c>
      <c r="AP601">
        <v>0</v>
      </c>
      <c r="AQ601">
        <v>0</v>
      </c>
      <c r="AR601">
        <v>0</v>
      </c>
    </row>
    <row r="602" spans="1:44" x14ac:dyDescent="0.2">
      <c r="A602">
        <f>ROW(Source!A300)</f>
        <v>300</v>
      </c>
      <c r="B602">
        <v>85061699</v>
      </c>
      <c r="C602">
        <v>85061685</v>
      </c>
      <c r="D602">
        <v>83852582</v>
      </c>
      <c r="E602">
        <v>1</v>
      </c>
      <c r="F602">
        <v>1</v>
      </c>
      <c r="G602">
        <v>1</v>
      </c>
      <c r="H602">
        <v>3</v>
      </c>
      <c r="I602" t="s">
        <v>670</v>
      </c>
      <c r="J602" t="s">
        <v>671</v>
      </c>
      <c r="K602" t="s">
        <v>672</v>
      </c>
      <c r="L602">
        <v>1346</v>
      </c>
      <c r="N602">
        <v>1009</v>
      </c>
      <c r="O602" t="s">
        <v>86</v>
      </c>
      <c r="P602" t="s">
        <v>86</v>
      </c>
      <c r="Q602">
        <v>1</v>
      </c>
      <c r="X602">
        <v>0.6</v>
      </c>
      <c r="Y602">
        <v>155.63</v>
      </c>
      <c r="Z602">
        <v>0</v>
      </c>
      <c r="AA602">
        <v>0</v>
      </c>
      <c r="AB602">
        <v>0</v>
      </c>
      <c r="AC602">
        <v>0</v>
      </c>
      <c r="AD602">
        <v>1</v>
      </c>
      <c r="AE602">
        <v>0</v>
      </c>
      <c r="AF602" t="s">
        <v>3</v>
      </c>
      <c r="AG602">
        <v>0.6</v>
      </c>
      <c r="AH602">
        <v>2</v>
      </c>
      <c r="AI602">
        <v>85061691</v>
      </c>
      <c r="AJ602">
        <v>602</v>
      </c>
      <c r="AK602">
        <v>0</v>
      </c>
      <c r="AL602">
        <v>0</v>
      </c>
      <c r="AM602">
        <v>0</v>
      </c>
      <c r="AN602">
        <v>0</v>
      </c>
      <c r="AO602">
        <v>0</v>
      </c>
      <c r="AP602">
        <v>0</v>
      </c>
      <c r="AQ602">
        <v>0</v>
      </c>
      <c r="AR602">
        <v>0</v>
      </c>
    </row>
    <row r="603" spans="1:44" x14ac:dyDescent="0.2">
      <c r="A603">
        <f>ROW(Source!A300)</f>
        <v>300</v>
      </c>
      <c r="B603">
        <v>85061700</v>
      </c>
      <c r="C603">
        <v>85061685</v>
      </c>
      <c r="D603">
        <v>83870453</v>
      </c>
      <c r="E603">
        <v>1</v>
      </c>
      <c r="F603">
        <v>1</v>
      </c>
      <c r="G603">
        <v>1</v>
      </c>
      <c r="H603">
        <v>3</v>
      </c>
      <c r="I603" t="s">
        <v>810</v>
      </c>
      <c r="J603" t="s">
        <v>811</v>
      </c>
      <c r="K603" t="s">
        <v>812</v>
      </c>
      <c r="L603">
        <v>1346</v>
      </c>
      <c r="N603">
        <v>1009</v>
      </c>
      <c r="O603" t="s">
        <v>86</v>
      </c>
      <c r="P603" t="s">
        <v>86</v>
      </c>
      <c r="Q603">
        <v>1</v>
      </c>
      <c r="X603">
        <v>2</v>
      </c>
      <c r="Y603">
        <v>911.56</v>
      </c>
      <c r="Z603">
        <v>0</v>
      </c>
      <c r="AA603">
        <v>0</v>
      </c>
      <c r="AB603">
        <v>0</v>
      </c>
      <c r="AC603">
        <v>0</v>
      </c>
      <c r="AD603">
        <v>1</v>
      </c>
      <c r="AE603">
        <v>0</v>
      </c>
      <c r="AF603" t="s">
        <v>3</v>
      </c>
      <c r="AG603">
        <v>2</v>
      </c>
      <c r="AH603">
        <v>2</v>
      </c>
      <c r="AI603">
        <v>85061692</v>
      </c>
      <c r="AJ603">
        <v>603</v>
      </c>
      <c r="AK603">
        <v>0</v>
      </c>
      <c r="AL603">
        <v>0</v>
      </c>
      <c r="AM603">
        <v>0</v>
      </c>
      <c r="AN603">
        <v>0</v>
      </c>
      <c r="AO603">
        <v>0</v>
      </c>
      <c r="AP603">
        <v>0</v>
      </c>
      <c r="AQ603">
        <v>0</v>
      </c>
      <c r="AR603">
        <v>0</v>
      </c>
    </row>
    <row r="604" spans="1:44" x14ac:dyDescent="0.2">
      <c r="A604">
        <f>ROW(Source!A300)</f>
        <v>300</v>
      </c>
      <c r="B604">
        <v>85061701</v>
      </c>
      <c r="C604">
        <v>85061685</v>
      </c>
      <c r="D604">
        <v>83783523</v>
      </c>
      <c r="E604">
        <v>117</v>
      </c>
      <c r="F604">
        <v>1</v>
      </c>
      <c r="G604">
        <v>1</v>
      </c>
      <c r="H604">
        <v>3</v>
      </c>
      <c r="I604" t="s">
        <v>150</v>
      </c>
      <c r="J604" t="s">
        <v>3</v>
      </c>
      <c r="K604" t="s">
        <v>151</v>
      </c>
      <c r="L604">
        <v>3277935</v>
      </c>
      <c r="N604">
        <v>1013</v>
      </c>
      <c r="O604" t="s">
        <v>152</v>
      </c>
      <c r="P604" t="s">
        <v>152</v>
      </c>
      <c r="Q604">
        <v>1</v>
      </c>
      <c r="X604">
        <v>2</v>
      </c>
      <c r="Y604">
        <v>0</v>
      </c>
      <c r="Z604">
        <v>0</v>
      </c>
      <c r="AA604">
        <v>0</v>
      </c>
      <c r="AB604">
        <v>0</v>
      </c>
      <c r="AC604">
        <v>0</v>
      </c>
      <c r="AD604">
        <v>0</v>
      </c>
      <c r="AE604">
        <v>0</v>
      </c>
      <c r="AF604" t="s">
        <v>3</v>
      </c>
      <c r="AG604">
        <v>2</v>
      </c>
      <c r="AH604">
        <v>2</v>
      </c>
      <c r="AI604">
        <v>85061693</v>
      </c>
      <c r="AJ604">
        <v>604</v>
      </c>
      <c r="AK604">
        <v>0</v>
      </c>
      <c r="AL604">
        <v>0</v>
      </c>
      <c r="AM604">
        <v>0</v>
      </c>
      <c r="AN604">
        <v>0</v>
      </c>
      <c r="AO604">
        <v>0</v>
      </c>
      <c r="AP604">
        <v>0</v>
      </c>
      <c r="AQ604">
        <v>0</v>
      </c>
      <c r="AR604">
        <v>0</v>
      </c>
    </row>
    <row r="605" spans="1:44" x14ac:dyDescent="0.2">
      <c r="A605">
        <f>ROW(Source!A304)</f>
        <v>304</v>
      </c>
      <c r="B605">
        <v>85061714</v>
      </c>
      <c r="C605">
        <v>85061704</v>
      </c>
      <c r="D605">
        <v>83777513</v>
      </c>
      <c r="E605">
        <v>117</v>
      </c>
      <c r="F605">
        <v>1</v>
      </c>
      <c r="G605">
        <v>1</v>
      </c>
      <c r="H605">
        <v>1</v>
      </c>
      <c r="I605" t="s">
        <v>661</v>
      </c>
      <c r="J605" t="s">
        <v>3</v>
      </c>
      <c r="K605" t="s">
        <v>662</v>
      </c>
      <c r="L605">
        <v>1191</v>
      </c>
      <c r="N605">
        <v>1013</v>
      </c>
      <c r="O605" t="s">
        <v>593</v>
      </c>
      <c r="P605" t="s">
        <v>593</v>
      </c>
      <c r="Q605">
        <v>1</v>
      </c>
      <c r="X605">
        <v>18.5</v>
      </c>
      <c r="Y605">
        <v>0</v>
      </c>
      <c r="Z605">
        <v>0</v>
      </c>
      <c r="AA605">
        <v>0</v>
      </c>
      <c r="AB605">
        <v>793.61</v>
      </c>
      <c r="AC605">
        <v>0</v>
      </c>
      <c r="AD605">
        <v>1</v>
      </c>
      <c r="AE605">
        <v>1</v>
      </c>
      <c r="AF605" t="s">
        <v>3</v>
      </c>
      <c r="AG605">
        <v>18.5</v>
      </c>
      <c r="AH605">
        <v>2</v>
      </c>
      <c r="AI605">
        <v>85061705</v>
      </c>
      <c r="AJ605">
        <v>605</v>
      </c>
      <c r="AK605">
        <v>0</v>
      </c>
      <c r="AL605">
        <v>0</v>
      </c>
      <c r="AM605">
        <v>0</v>
      </c>
      <c r="AN605">
        <v>0</v>
      </c>
      <c r="AO605">
        <v>0</v>
      </c>
      <c r="AP605">
        <v>0</v>
      </c>
      <c r="AQ605">
        <v>0</v>
      </c>
      <c r="AR605">
        <v>0</v>
      </c>
    </row>
    <row r="606" spans="1:44" x14ac:dyDescent="0.2">
      <c r="A606">
        <f>ROW(Source!A304)</f>
        <v>304</v>
      </c>
      <c r="B606">
        <v>85061715</v>
      </c>
      <c r="C606">
        <v>85061704</v>
      </c>
      <c r="D606">
        <v>83777689</v>
      </c>
      <c r="E606">
        <v>117</v>
      </c>
      <c r="F606">
        <v>1</v>
      </c>
      <c r="G606">
        <v>1</v>
      </c>
      <c r="H606">
        <v>1</v>
      </c>
      <c r="I606" t="s">
        <v>601</v>
      </c>
      <c r="J606" t="s">
        <v>3</v>
      </c>
      <c r="K606" t="s">
        <v>602</v>
      </c>
      <c r="L606">
        <v>1191</v>
      </c>
      <c r="N606">
        <v>1013</v>
      </c>
      <c r="O606" t="s">
        <v>593</v>
      </c>
      <c r="P606" t="s">
        <v>593</v>
      </c>
      <c r="Q606">
        <v>1</v>
      </c>
      <c r="X606">
        <v>0.34</v>
      </c>
      <c r="Y606">
        <v>0</v>
      </c>
      <c r="Z606">
        <v>0</v>
      </c>
      <c r="AA606">
        <v>0</v>
      </c>
      <c r="AB606">
        <v>0</v>
      </c>
      <c r="AC606">
        <v>0</v>
      </c>
      <c r="AD606">
        <v>1</v>
      </c>
      <c r="AE606">
        <v>2</v>
      </c>
      <c r="AF606" t="s">
        <v>3</v>
      </c>
      <c r="AG606">
        <v>0.34</v>
      </c>
      <c r="AH606">
        <v>2</v>
      </c>
      <c r="AI606">
        <v>85061706</v>
      </c>
      <c r="AJ606">
        <v>606</v>
      </c>
      <c r="AK606">
        <v>0</v>
      </c>
      <c r="AL606">
        <v>0</v>
      </c>
      <c r="AM606">
        <v>0</v>
      </c>
      <c r="AN606">
        <v>0</v>
      </c>
      <c r="AO606">
        <v>0</v>
      </c>
      <c r="AP606">
        <v>0</v>
      </c>
      <c r="AQ606">
        <v>0</v>
      </c>
      <c r="AR606">
        <v>0</v>
      </c>
    </row>
    <row r="607" spans="1:44" x14ac:dyDescent="0.2">
      <c r="A607">
        <f>ROW(Source!A304)</f>
        <v>304</v>
      </c>
      <c r="B607">
        <v>85061716</v>
      </c>
      <c r="C607">
        <v>85061704</v>
      </c>
      <c r="D607">
        <v>83784178</v>
      </c>
      <c r="E607">
        <v>1</v>
      </c>
      <c r="F607">
        <v>1</v>
      </c>
      <c r="G607">
        <v>1</v>
      </c>
      <c r="H607">
        <v>2</v>
      </c>
      <c r="I607" t="s">
        <v>621</v>
      </c>
      <c r="J607" t="s">
        <v>622</v>
      </c>
      <c r="K607" t="s">
        <v>623</v>
      </c>
      <c r="L607">
        <v>1368</v>
      </c>
      <c r="N607">
        <v>1011</v>
      </c>
      <c r="O607" t="s">
        <v>606</v>
      </c>
      <c r="P607" t="s">
        <v>606</v>
      </c>
      <c r="Q607">
        <v>1</v>
      </c>
      <c r="X607">
        <v>0.17</v>
      </c>
      <c r="Y607">
        <v>0</v>
      </c>
      <c r="Z607">
        <v>1626.29</v>
      </c>
      <c r="AA607">
        <v>1090.46</v>
      </c>
      <c r="AB607">
        <v>0</v>
      </c>
      <c r="AC607">
        <v>0</v>
      </c>
      <c r="AD607">
        <v>1</v>
      </c>
      <c r="AE607">
        <v>0</v>
      </c>
      <c r="AF607" t="s">
        <v>3</v>
      </c>
      <c r="AG607">
        <v>0.17</v>
      </c>
      <c r="AH607">
        <v>2</v>
      </c>
      <c r="AI607">
        <v>85061707</v>
      </c>
      <c r="AJ607">
        <v>607</v>
      </c>
      <c r="AK607">
        <v>0</v>
      </c>
      <c r="AL607">
        <v>0</v>
      </c>
      <c r="AM607">
        <v>0</v>
      </c>
      <c r="AN607">
        <v>0</v>
      </c>
      <c r="AO607">
        <v>0</v>
      </c>
      <c r="AP607">
        <v>0</v>
      </c>
      <c r="AQ607">
        <v>0</v>
      </c>
      <c r="AR607">
        <v>0</v>
      </c>
    </row>
    <row r="608" spans="1:44" x14ac:dyDescent="0.2">
      <c r="A608">
        <f>ROW(Source!A304)</f>
        <v>304</v>
      </c>
      <c r="B608">
        <v>85061717</v>
      </c>
      <c r="C608">
        <v>85061704</v>
      </c>
      <c r="D608">
        <v>83785072</v>
      </c>
      <c r="E608">
        <v>1</v>
      </c>
      <c r="F608">
        <v>1</v>
      </c>
      <c r="G608">
        <v>1</v>
      </c>
      <c r="H608">
        <v>2</v>
      </c>
      <c r="I608" t="s">
        <v>634</v>
      </c>
      <c r="J608" t="s">
        <v>635</v>
      </c>
      <c r="K608" t="s">
        <v>636</v>
      </c>
      <c r="L608">
        <v>1368</v>
      </c>
      <c r="N608">
        <v>1011</v>
      </c>
      <c r="O608" t="s">
        <v>606</v>
      </c>
      <c r="P608" t="s">
        <v>606</v>
      </c>
      <c r="Q608">
        <v>1</v>
      </c>
      <c r="X608">
        <v>0.17</v>
      </c>
      <c r="Y608">
        <v>0</v>
      </c>
      <c r="Z608">
        <v>641.70000000000005</v>
      </c>
      <c r="AA608">
        <v>811.79</v>
      </c>
      <c r="AB608">
        <v>0</v>
      </c>
      <c r="AC608">
        <v>0</v>
      </c>
      <c r="AD608">
        <v>1</v>
      </c>
      <c r="AE608">
        <v>0</v>
      </c>
      <c r="AF608" t="s">
        <v>3</v>
      </c>
      <c r="AG608">
        <v>0.17</v>
      </c>
      <c r="AH608">
        <v>2</v>
      </c>
      <c r="AI608">
        <v>85061708</v>
      </c>
      <c r="AJ608">
        <v>608</v>
      </c>
      <c r="AK608">
        <v>0</v>
      </c>
      <c r="AL608">
        <v>0</v>
      </c>
      <c r="AM608">
        <v>0</v>
      </c>
      <c r="AN608">
        <v>0</v>
      </c>
      <c r="AO608">
        <v>0</v>
      </c>
      <c r="AP608">
        <v>0</v>
      </c>
      <c r="AQ608">
        <v>0</v>
      </c>
      <c r="AR608">
        <v>0</v>
      </c>
    </row>
    <row r="609" spans="1:44" x14ac:dyDescent="0.2">
      <c r="A609">
        <f>ROW(Source!A304)</f>
        <v>304</v>
      </c>
      <c r="B609">
        <v>85061718</v>
      </c>
      <c r="C609">
        <v>85061704</v>
      </c>
      <c r="D609">
        <v>83785268</v>
      </c>
      <c r="E609">
        <v>1</v>
      </c>
      <c r="F609">
        <v>1</v>
      </c>
      <c r="G609">
        <v>1</v>
      </c>
      <c r="H609">
        <v>2</v>
      </c>
      <c r="I609" t="s">
        <v>663</v>
      </c>
      <c r="J609" t="s">
        <v>664</v>
      </c>
      <c r="K609" t="s">
        <v>665</v>
      </c>
      <c r="L609">
        <v>1368</v>
      </c>
      <c r="N609">
        <v>1011</v>
      </c>
      <c r="O609" t="s">
        <v>606</v>
      </c>
      <c r="P609" t="s">
        <v>606</v>
      </c>
      <c r="Q609">
        <v>1</v>
      </c>
      <c r="X609">
        <v>2.9</v>
      </c>
      <c r="Y609">
        <v>0</v>
      </c>
      <c r="Z609">
        <v>34.61</v>
      </c>
      <c r="AA609">
        <v>0</v>
      </c>
      <c r="AB609">
        <v>0</v>
      </c>
      <c r="AC609">
        <v>0</v>
      </c>
      <c r="AD609">
        <v>1</v>
      </c>
      <c r="AE609">
        <v>0</v>
      </c>
      <c r="AF609" t="s">
        <v>3</v>
      </c>
      <c r="AG609">
        <v>2.9</v>
      </c>
      <c r="AH609">
        <v>2</v>
      </c>
      <c r="AI609">
        <v>85061709</v>
      </c>
      <c r="AJ609">
        <v>609</v>
      </c>
      <c r="AK609">
        <v>0</v>
      </c>
      <c r="AL609">
        <v>0</v>
      </c>
      <c r="AM609">
        <v>0</v>
      </c>
      <c r="AN609">
        <v>0</v>
      </c>
      <c r="AO609">
        <v>0</v>
      </c>
      <c r="AP609">
        <v>0</v>
      </c>
      <c r="AQ609">
        <v>0</v>
      </c>
      <c r="AR609">
        <v>0</v>
      </c>
    </row>
    <row r="610" spans="1:44" x14ac:dyDescent="0.2">
      <c r="A610">
        <f>ROW(Source!A304)</f>
        <v>304</v>
      </c>
      <c r="B610">
        <v>85061719</v>
      </c>
      <c r="C610">
        <v>85061704</v>
      </c>
      <c r="D610">
        <v>83852582</v>
      </c>
      <c r="E610">
        <v>1</v>
      </c>
      <c r="F610">
        <v>1</v>
      </c>
      <c r="G610">
        <v>1</v>
      </c>
      <c r="H610">
        <v>3</v>
      </c>
      <c r="I610" t="s">
        <v>670</v>
      </c>
      <c r="J610" t="s">
        <v>671</v>
      </c>
      <c r="K610" t="s">
        <v>672</v>
      </c>
      <c r="L610">
        <v>1346</v>
      </c>
      <c r="N610">
        <v>1009</v>
      </c>
      <c r="O610" t="s">
        <v>86</v>
      </c>
      <c r="P610" t="s">
        <v>86</v>
      </c>
      <c r="Q610">
        <v>1</v>
      </c>
      <c r="X610">
        <v>0.9</v>
      </c>
      <c r="Y610">
        <v>155.63</v>
      </c>
      <c r="Z610">
        <v>0</v>
      </c>
      <c r="AA610">
        <v>0</v>
      </c>
      <c r="AB610">
        <v>0</v>
      </c>
      <c r="AC610">
        <v>0</v>
      </c>
      <c r="AD610">
        <v>1</v>
      </c>
      <c r="AE610">
        <v>0</v>
      </c>
      <c r="AF610" t="s">
        <v>3</v>
      </c>
      <c r="AG610">
        <v>0.9</v>
      </c>
      <c r="AH610">
        <v>2</v>
      </c>
      <c r="AI610">
        <v>85061710</v>
      </c>
      <c r="AJ610">
        <v>610</v>
      </c>
      <c r="AK610">
        <v>0</v>
      </c>
      <c r="AL610">
        <v>0</v>
      </c>
      <c r="AM610">
        <v>0</v>
      </c>
      <c r="AN610">
        <v>0</v>
      </c>
      <c r="AO610">
        <v>0</v>
      </c>
      <c r="AP610">
        <v>0</v>
      </c>
      <c r="AQ610">
        <v>0</v>
      </c>
      <c r="AR610">
        <v>0</v>
      </c>
    </row>
    <row r="611" spans="1:44" x14ac:dyDescent="0.2">
      <c r="A611">
        <f>ROW(Source!A304)</f>
        <v>304</v>
      </c>
      <c r="B611">
        <v>85061720</v>
      </c>
      <c r="C611">
        <v>85061704</v>
      </c>
      <c r="D611">
        <v>83860653</v>
      </c>
      <c r="E611">
        <v>1</v>
      </c>
      <c r="F611">
        <v>1</v>
      </c>
      <c r="G611">
        <v>1</v>
      </c>
      <c r="H611">
        <v>3</v>
      </c>
      <c r="I611" t="s">
        <v>813</v>
      </c>
      <c r="J611" t="s">
        <v>814</v>
      </c>
      <c r="K611" t="s">
        <v>815</v>
      </c>
      <c r="L611">
        <v>1348</v>
      </c>
      <c r="N611">
        <v>1009</v>
      </c>
      <c r="O611" t="s">
        <v>94</v>
      </c>
      <c r="P611" t="s">
        <v>94</v>
      </c>
      <c r="Q611">
        <v>1000</v>
      </c>
      <c r="X611">
        <v>4.0000000000000001E-3</v>
      </c>
      <c r="Y611">
        <v>49995.77</v>
      </c>
      <c r="Z611">
        <v>0</v>
      </c>
      <c r="AA611">
        <v>0</v>
      </c>
      <c r="AB611">
        <v>0</v>
      </c>
      <c r="AC611">
        <v>0</v>
      </c>
      <c r="AD611">
        <v>1</v>
      </c>
      <c r="AE611">
        <v>0</v>
      </c>
      <c r="AF611" t="s">
        <v>3</v>
      </c>
      <c r="AG611">
        <v>4.0000000000000001E-3</v>
      </c>
      <c r="AH611">
        <v>2</v>
      </c>
      <c r="AI611">
        <v>85061711</v>
      </c>
      <c r="AJ611">
        <v>611</v>
      </c>
      <c r="AK611">
        <v>0</v>
      </c>
      <c r="AL611">
        <v>0</v>
      </c>
      <c r="AM611">
        <v>0</v>
      </c>
      <c r="AN611">
        <v>0</v>
      </c>
      <c r="AO611">
        <v>0</v>
      </c>
      <c r="AP611">
        <v>0</v>
      </c>
      <c r="AQ611">
        <v>0</v>
      </c>
      <c r="AR611">
        <v>0</v>
      </c>
    </row>
    <row r="612" spans="1:44" x14ac:dyDescent="0.2">
      <c r="A612">
        <f>ROW(Source!A304)</f>
        <v>304</v>
      </c>
      <c r="B612">
        <v>85061721</v>
      </c>
      <c r="C612">
        <v>85061704</v>
      </c>
      <c r="D612">
        <v>83870453</v>
      </c>
      <c r="E612">
        <v>1</v>
      </c>
      <c r="F612">
        <v>1</v>
      </c>
      <c r="G612">
        <v>1</v>
      </c>
      <c r="H612">
        <v>3</v>
      </c>
      <c r="I612" t="s">
        <v>810</v>
      </c>
      <c r="J612" t="s">
        <v>811</v>
      </c>
      <c r="K612" t="s">
        <v>812</v>
      </c>
      <c r="L612">
        <v>1346</v>
      </c>
      <c r="N612">
        <v>1009</v>
      </c>
      <c r="O612" t="s">
        <v>86</v>
      </c>
      <c r="P612" t="s">
        <v>86</v>
      </c>
      <c r="Q612">
        <v>1</v>
      </c>
      <c r="X612">
        <v>2.4</v>
      </c>
      <c r="Y612">
        <v>911.56</v>
      </c>
      <c r="Z612">
        <v>0</v>
      </c>
      <c r="AA612">
        <v>0</v>
      </c>
      <c r="AB612">
        <v>0</v>
      </c>
      <c r="AC612">
        <v>0</v>
      </c>
      <c r="AD612">
        <v>1</v>
      </c>
      <c r="AE612">
        <v>0</v>
      </c>
      <c r="AF612" t="s">
        <v>3</v>
      </c>
      <c r="AG612">
        <v>2.4</v>
      </c>
      <c r="AH612">
        <v>2</v>
      </c>
      <c r="AI612">
        <v>85061712</v>
      </c>
      <c r="AJ612">
        <v>612</v>
      </c>
      <c r="AK612">
        <v>0</v>
      </c>
      <c r="AL612">
        <v>0</v>
      </c>
      <c r="AM612">
        <v>0</v>
      </c>
      <c r="AN612">
        <v>0</v>
      </c>
      <c r="AO612">
        <v>0</v>
      </c>
      <c r="AP612">
        <v>0</v>
      </c>
      <c r="AQ612">
        <v>0</v>
      </c>
      <c r="AR612">
        <v>0</v>
      </c>
    </row>
    <row r="613" spans="1:44" x14ac:dyDescent="0.2">
      <c r="A613">
        <f>ROW(Source!A304)</f>
        <v>304</v>
      </c>
      <c r="B613">
        <v>85061722</v>
      </c>
      <c r="C613">
        <v>85061704</v>
      </c>
      <c r="D613">
        <v>83783523</v>
      </c>
      <c r="E613">
        <v>117</v>
      </c>
      <c r="F613">
        <v>1</v>
      </c>
      <c r="G613">
        <v>1</v>
      </c>
      <c r="H613">
        <v>3</v>
      </c>
      <c r="I613" t="s">
        <v>150</v>
      </c>
      <c r="J613" t="s">
        <v>3</v>
      </c>
      <c r="K613" t="s">
        <v>151</v>
      </c>
      <c r="L613">
        <v>3277935</v>
      </c>
      <c r="N613">
        <v>1013</v>
      </c>
      <c r="O613" t="s">
        <v>152</v>
      </c>
      <c r="P613" t="s">
        <v>152</v>
      </c>
      <c r="Q613">
        <v>1</v>
      </c>
      <c r="X613">
        <v>2</v>
      </c>
      <c r="Y613">
        <v>0</v>
      </c>
      <c r="Z613">
        <v>0</v>
      </c>
      <c r="AA613">
        <v>0</v>
      </c>
      <c r="AB613">
        <v>0</v>
      </c>
      <c r="AC613">
        <v>0</v>
      </c>
      <c r="AD613">
        <v>0</v>
      </c>
      <c r="AE613">
        <v>0</v>
      </c>
      <c r="AF613" t="s">
        <v>3</v>
      </c>
      <c r="AG613">
        <v>2</v>
      </c>
      <c r="AH613">
        <v>2</v>
      </c>
      <c r="AI613">
        <v>85061713</v>
      </c>
      <c r="AJ613">
        <v>613</v>
      </c>
      <c r="AK613">
        <v>0</v>
      </c>
      <c r="AL613">
        <v>0</v>
      </c>
      <c r="AM613">
        <v>0</v>
      </c>
      <c r="AN613">
        <v>0</v>
      </c>
      <c r="AO613">
        <v>0</v>
      </c>
      <c r="AP613">
        <v>0</v>
      </c>
      <c r="AQ613">
        <v>0</v>
      </c>
      <c r="AR613">
        <v>0</v>
      </c>
    </row>
    <row r="614" spans="1:44" x14ac:dyDescent="0.2">
      <c r="A614">
        <f>ROW(Source!A305)</f>
        <v>305</v>
      </c>
      <c r="B614">
        <v>85061714</v>
      </c>
      <c r="C614">
        <v>85061704</v>
      </c>
      <c r="D614">
        <v>83777513</v>
      </c>
      <c r="E614">
        <v>117</v>
      </c>
      <c r="F614">
        <v>1</v>
      </c>
      <c r="G614">
        <v>1</v>
      </c>
      <c r="H614">
        <v>1</v>
      </c>
      <c r="I614" t="s">
        <v>661</v>
      </c>
      <c r="J614" t="s">
        <v>3</v>
      </c>
      <c r="K614" t="s">
        <v>662</v>
      </c>
      <c r="L614">
        <v>1191</v>
      </c>
      <c r="N614">
        <v>1013</v>
      </c>
      <c r="O614" t="s">
        <v>593</v>
      </c>
      <c r="P614" t="s">
        <v>593</v>
      </c>
      <c r="Q614">
        <v>1</v>
      </c>
      <c r="X614">
        <v>18.5</v>
      </c>
      <c r="Y614">
        <v>0</v>
      </c>
      <c r="Z614">
        <v>0</v>
      </c>
      <c r="AA614">
        <v>0</v>
      </c>
      <c r="AB614">
        <v>793.61</v>
      </c>
      <c r="AC614">
        <v>0</v>
      </c>
      <c r="AD614">
        <v>1</v>
      </c>
      <c r="AE614">
        <v>1</v>
      </c>
      <c r="AF614" t="s">
        <v>3</v>
      </c>
      <c r="AG614">
        <v>18.5</v>
      </c>
      <c r="AH614">
        <v>2</v>
      </c>
      <c r="AI614">
        <v>85061705</v>
      </c>
      <c r="AJ614">
        <v>614</v>
      </c>
      <c r="AK614">
        <v>0</v>
      </c>
      <c r="AL614">
        <v>0</v>
      </c>
      <c r="AM614">
        <v>0</v>
      </c>
      <c r="AN614">
        <v>0</v>
      </c>
      <c r="AO614">
        <v>0</v>
      </c>
      <c r="AP614">
        <v>0</v>
      </c>
      <c r="AQ614">
        <v>0</v>
      </c>
      <c r="AR614">
        <v>0</v>
      </c>
    </row>
    <row r="615" spans="1:44" x14ac:dyDescent="0.2">
      <c r="A615">
        <f>ROW(Source!A305)</f>
        <v>305</v>
      </c>
      <c r="B615">
        <v>85061715</v>
      </c>
      <c r="C615">
        <v>85061704</v>
      </c>
      <c r="D615">
        <v>83777689</v>
      </c>
      <c r="E615">
        <v>117</v>
      </c>
      <c r="F615">
        <v>1</v>
      </c>
      <c r="G615">
        <v>1</v>
      </c>
      <c r="H615">
        <v>1</v>
      </c>
      <c r="I615" t="s">
        <v>601</v>
      </c>
      <c r="J615" t="s">
        <v>3</v>
      </c>
      <c r="K615" t="s">
        <v>602</v>
      </c>
      <c r="L615">
        <v>1191</v>
      </c>
      <c r="N615">
        <v>1013</v>
      </c>
      <c r="O615" t="s">
        <v>593</v>
      </c>
      <c r="P615" t="s">
        <v>593</v>
      </c>
      <c r="Q615">
        <v>1</v>
      </c>
      <c r="X615">
        <v>0.34</v>
      </c>
      <c r="Y615">
        <v>0</v>
      </c>
      <c r="Z615">
        <v>0</v>
      </c>
      <c r="AA615">
        <v>0</v>
      </c>
      <c r="AB615">
        <v>0</v>
      </c>
      <c r="AC615">
        <v>0</v>
      </c>
      <c r="AD615">
        <v>1</v>
      </c>
      <c r="AE615">
        <v>2</v>
      </c>
      <c r="AF615" t="s">
        <v>3</v>
      </c>
      <c r="AG615">
        <v>0.34</v>
      </c>
      <c r="AH615">
        <v>2</v>
      </c>
      <c r="AI615">
        <v>85061706</v>
      </c>
      <c r="AJ615">
        <v>615</v>
      </c>
      <c r="AK615">
        <v>0</v>
      </c>
      <c r="AL615">
        <v>0</v>
      </c>
      <c r="AM615">
        <v>0</v>
      </c>
      <c r="AN615">
        <v>0</v>
      </c>
      <c r="AO615">
        <v>0</v>
      </c>
      <c r="AP615">
        <v>0</v>
      </c>
      <c r="AQ615">
        <v>0</v>
      </c>
      <c r="AR615">
        <v>0</v>
      </c>
    </row>
    <row r="616" spans="1:44" x14ac:dyDescent="0.2">
      <c r="A616">
        <f>ROW(Source!A305)</f>
        <v>305</v>
      </c>
      <c r="B616">
        <v>85061716</v>
      </c>
      <c r="C616">
        <v>85061704</v>
      </c>
      <c r="D616">
        <v>83784178</v>
      </c>
      <c r="E616">
        <v>1</v>
      </c>
      <c r="F616">
        <v>1</v>
      </c>
      <c r="G616">
        <v>1</v>
      </c>
      <c r="H616">
        <v>2</v>
      </c>
      <c r="I616" t="s">
        <v>621</v>
      </c>
      <c r="J616" t="s">
        <v>622</v>
      </c>
      <c r="K616" t="s">
        <v>623</v>
      </c>
      <c r="L616">
        <v>1368</v>
      </c>
      <c r="N616">
        <v>1011</v>
      </c>
      <c r="O616" t="s">
        <v>606</v>
      </c>
      <c r="P616" t="s">
        <v>606</v>
      </c>
      <c r="Q616">
        <v>1</v>
      </c>
      <c r="X616">
        <v>0.17</v>
      </c>
      <c r="Y616">
        <v>0</v>
      </c>
      <c r="Z616">
        <v>1626.29</v>
      </c>
      <c r="AA616">
        <v>1090.46</v>
      </c>
      <c r="AB616">
        <v>0</v>
      </c>
      <c r="AC616">
        <v>0</v>
      </c>
      <c r="AD616">
        <v>1</v>
      </c>
      <c r="AE616">
        <v>0</v>
      </c>
      <c r="AF616" t="s">
        <v>3</v>
      </c>
      <c r="AG616">
        <v>0.17</v>
      </c>
      <c r="AH616">
        <v>2</v>
      </c>
      <c r="AI616">
        <v>85061707</v>
      </c>
      <c r="AJ616">
        <v>616</v>
      </c>
      <c r="AK616">
        <v>0</v>
      </c>
      <c r="AL616">
        <v>0</v>
      </c>
      <c r="AM616">
        <v>0</v>
      </c>
      <c r="AN616">
        <v>0</v>
      </c>
      <c r="AO616">
        <v>0</v>
      </c>
      <c r="AP616">
        <v>0</v>
      </c>
      <c r="AQ616">
        <v>0</v>
      </c>
      <c r="AR616">
        <v>0</v>
      </c>
    </row>
    <row r="617" spans="1:44" x14ac:dyDescent="0.2">
      <c r="A617">
        <f>ROW(Source!A305)</f>
        <v>305</v>
      </c>
      <c r="B617">
        <v>85061717</v>
      </c>
      <c r="C617">
        <v>85061704</v>
      </c>
      <c r="D617">
        <v>83785072</v>
      </c>
      <c r="E617">
        <v>1</v>
      </c>
      <c r="F617">
        <v>1</v>
      </c>
      <c r="G617">
        <v>1</v>
      </c>
      <c r="H617">
        <v>2</v>
      </c>
      <c r="I617" t="s">
        <v>634</v>
      </c>
      <c r="J617" t="s">
        <v>635</v>
      </c>
      <c r="K617" t="s">
        <v>636</v>
      </c>
      <c r="L617">
        <v>1368</v>
      </c>
      <c r="N617">
        <v>1011</v>
      </c>
      <c r="O617" t="s">
        <v>606</v>
      </c>
      <c r="P617" t="s">
        <v>606</v>
      </c>
      <c r="Q617">
        <v>1</v>
      </c>
      <c r="X617">
        <v>0.17</v>
      </c>
      <c r="Y617">
        <v>0</v>
      </c>
      <c r="Z617">
        <v>641.70000000000005</v>
      </c>
      <c r="AA617">
        <v>811.79</v>
      </c>
      <c r="AB617">
        <v>0</v>
      </c>
      <c r="AC617">
        <v>0</v>
      </c>
      <c r="AD617">
        <v>1</v>
      </c>
      <c r="AE617">
        <v>0</v>
      </c>
      <c r="AF617" t="s">
        <v>3</v>
      </c>
      <c r="AG617">
        <v>0.17</v>
      </c>
      <c r="AH617">
        <v>2</v>
      </c>
      <c r="AI617">
        <v>85061708</v>
      </c>
      <c r="AJ617">
        <v>617</v>
      </c>
      <c r="AK617">
        <v>0</v>
      </c>
      <c r="AL617">
        <v>0</v>
      </c>
      <c r="AM617">
        <v>0</v>
      </c>
      <c r="AN617">
        <v>0</v>
      </c>
      <c r="AO617">
        <v>0</v>
      </c>
      <c r="AP617">
        <v>0</v>
      </c>
      <c r="AQ617">
        <v>0</v>
      </c>
      <c r="AR617">
        <v>0</v>
      </c>
    </row>
    <row r="618" spans="1:44" x14ac:dyDescent="0.2">
      <c r="A618">
        <f>ROW(Source!A305)</f>
        <v>305</v>
      </c>
      <c r="B618">
        <v>85061718</v>
      </c>
      <c r="C618">
        <v>85061704</v>
      </c>
      <c r="D618">
        <v>83785268</v>
      </c>
      <c r="E618">
        <v>1</v>
      </c>
      <c r="F618">
        <v>1</v>
      </c>
      <c r="G618">
        <v>1</v>
      </c>
      <c r="H618">
        <v>2</v>
      </c>
      <c r="I618" t="s">
        <v>663</v>
      </c>
      <c r="J618" t="s">
        <v>664</v>
      </c>
      <c r="K618" t="s">
        <v>665</v>
      </c>
      <c r="L618">
        <v>1368</v>
      </c>
      <c r="N618">
        <v>1011</v>
      </c>
      <c r="O618" t="s">
        <v>606</v>
      </c>
      <c r="P618" t="s">
        <v>606</v>
      </c>
      <c r="Q618">
        <v>1</v>
      </c>
      <c r="X618">
        <v>2.9</v>
      </c>
      <c r="Y618">
        <v>0</v>
      </c>
      <c r="Z618">
        <v>34.61</v>
      </c>
      <c r="AA618">
        <v>0</v>
      </c>
      <c r="AB618">
        <v>0</v>
      </c>
      <c r="AC618">
        <v>0</v>
      </c>
      <c r="AD618">
        <v>1</v>
      </c>
      <c r="AE618">
        <v>0</v>
      </c>
      <c r="AF618" t="s">
        <v>3</v>
      </c>
      <c r="AG618">
        <v>2.9</v>
      </c>
      <c r="AH618">
        <v>2</v>
      </c>
      <c r="AI618">
        <v>85061709</v>
      </c>
      <c r="AJ618">
        <v>618</v>
      </c>
      <c r="AK618">
        <v>0</v>
      </c>
      <c r="AL618">
        <v>0</v>
      </c>
      <c r="AM618">
        <v>0</v>
      </c>
      <c r="AN618">
        <v>0</v>
      </c>
      <c r="AO618">
        <v>0</v>
      </c>
      <c r="AP618">
        <v>0</v>
      </c>
      <c r="AQ618">
        <v>0</v>
      </c>
      <c r="AR618">
        <v>0</v>
      </c>
    </row>
    <row r="619" spans="1:44" x14ac:dyDescent="0.2">
      <c r="A619">
        <f>ROW(Source!A305)</f>
        <v>305</v>
      </c>
      <c r="B619">
        <v>85061719</v>
      </c>
      <c r="C619">
        <v>85061704</v>
      </c>
      <c r="D619">
        <v>83852582</v>
      </c>
      <c r="E619">
        <v>1</v>
      </c>
      <c r="F619">
        <v>1</v>
      </c>
      <c r="G619">
        <v>1</v>
      </c>
      <c r="H619">
        <v>3</v>
      </c>
      <c r="I619" t="s">
        <v>670</v>
      </c>
      <c r="J619" t="s">
        <v>671</v>
      </c>
      <c r="K619" t="s">
        <v>672</v>
      </c>
      <c r="L619">
        <v>1346</v>
      </c>
      <c r="N619">
        <v>1009</v>
      </c>
      <c r="O619" t="s">
        <v>86</v>
      </c>
      <c r="P619" t="s">
        <v>86</v>
      </c>
      <c r="Q619">
        <v>1</v>
      </c>
      <c r="X619">
        <v>0.9</v>
      </c>
      <c r="Y619">
        <v>155.63</v>
      </c>
      <c r="Z619">
        <v>0</v>
      </c>
      <c r="AA619">
        <v>0</v>
      </c>
      <c r="AB619">
        <v>0</v>
      </c>
      <c r="AC619">
        <v>0</v>
      </c>
      <c r="AD619">
        <v>1</v>
      </c>
      <c r="AE619">
        <v>0</v>
      </c>
      <c r="AF619" t="s">
        <v>3</v>
      </c>
      <c r="AG619">
        <v>0.9</v>
      </c>
      <c r="AH619">
        <v>2</v>
      </c>
      <c r="AI619">
        <v>85061710</v>
      </c>
      <c r="AJ619">
        <v>619</v>
      </c>
      <c r="AK619">
        <v>0</v>
      </c>
      <c r="AL619">
        <v>0</v>
      </c>
      <c r="AM619">
        <v>0</v>
      </c>
      <c r="AN619">
        <v>0</v>
      </c>
      <c r="AO619">
        <v>0</v>
      </c>
      <c r="AP619">
        <v>0</v>
      </c>
      <c r="AQ619">
        <v>0</v>
      </c>
      <c r="AR619">
        <v>0</v>
      </c>
    </row>
    <row r="620" spans="1:44" x14ac:dyDescent="0.2">
      <c r="A620">
        <f>ROW(Source!A305)</f>
        <v>305</v>
      </c>
      <c r="B620">
        <v>85061720</v>
      </c>
      <c r="C620">
        <v>85061704</v>
      </c>
      <c r="D620">
        <v>83860653</v>
      </c>
      <c r="E620">
        <v>1</v>
      </c>
      <c r="F620">
        <v>1</v>
      </c>
      <c r="G620">
        <v>1</v>
      </c>
      <c r="H620">
        <v>3</v>
      </c>
      <c r="I620" t="s">
        <v>813</v>
      </c>
      <c r="J620" t="s">
        <v>814</v>
      </c>
      <c r="K620" t="s">
        <v>815</v>
      </c>
      <c r="L620">
        <v>1348</v>
      </c>
      <c r="N620">
        <v>1009</v>
      </c>
      <c r="O620" t="s">
        <v>94</v>
      </c>
      <c r="P620" t="s">
        <v>94</v>
      </c>
      <c r="Q620">
        <v>1000</v>
      </c>
      <c r="X620">
        <v>4.0000000000000001E-3</v>
      </c>
      <c r="Y620">
        <v>49995.77</v>
      </c>
      <c r="Z620">
        <v>0</v>
      </c>
      <c r="AA620">
        <v>0</v>
      </c>
      <c r="AB620">
        <v>0</v>
      </c>
      <c r="AC620">
        <v>0</v>
      </c>
      <c r="AD620">
        <v>1</v>
      </c>
      <c r="AE620">
        <v>0</v>
      </c>
      <c r="AF620" t="s">
        <v>3</v>
      </c>
      <c r="AG620">
        <v>4.0000000000000001E-3</v>
      </c>
      <c r="AH620">
        <v>2</v>
      </c>
      <c r="AI620">
        <v>85061711</v>
      </c>
      <c r="AJ620">
        <v>620</v>
      </c>
      <c r="AK620">
        <v>0</v>
      </c>
      <c r="AL620">
        <v>0</v>
      </c>
      <c r="AM620">
        <v>0</v>
      </c>
      <c r="AN620">
        <v>0</v>
      </c>
      <c r="AO620">
        <v>0</v>
      </c>
      <c r="AP620">
        <v>0</v>
      </c>
      <c r="AQ620">
        <v>0</v>
      </c>
      <c r="AR620">
        <v>0</v>
      </c>
    </row>
    <row r="621" spans="1:44" x14ac:dyDescent="0.2">
      <c r="A621">
        <f>ROW(Source!A305)</f>
        <v>305</v>
      </c>
      <c r="B621">
        <v>85061721</v>
      </c>
      <c r="C621">
        <v>85061704</v>
      </c>
      <c r="D621">
        <v>83870453</v>
      </c>
      <c r="E621">
        <v>1</v>
      </c>
      <c r="F621">
        <v>1</v>
      </c>
      <c r="G621">
        <v>1</v>
      </c>
      <c r="H621">
        <v>3</v>
      </c>
      <c r="I621" t="s">
        <v>810</v>
      </c>
      <c r="J621" t="s">
        <v>811</v>
      </c>
      <c r="K621" t="s">
        <v>812</v>
      </c>
      <c r="L621">
        <v>1346</v>
      </c>
      <c r="N621">
        <v>1009</v>
      </c>
      <c r="O621" t="s">
        <v>86</v>
      </c>
      <c r="P621" t="s">
        <v>86</v>
      </c>
      <c r="Q621">
        <v>1</v>
      </c>
      <c r="X621">
        <v>2.4</v>
      </c>
      <c r="Y621">
        <v>911.56</v>
      </c>
      <c r="Z621">
        <v>0</v>
      </c>
      <c r="AA621">
        <v>0</v>
      </c>
      <c r="AB621">
        <v>0</v>
      </c>
      <c r="AC621">
        <v>0</v>
      </c>
      <c r="AD621">
        <v>1</v>
      </c>
      <c r="AE621">
        <v>0</v>
      </c>
      <c r="AF621" t="s">
        <v>3</v>
      </c>
      <c r="AG621">
        <v>2.4</v>
      </c>
      <c r="AH621">
        <v>2</v>
      </c>
      <c r="AI621">
        <v>85061712</v>
      </c>
      <c r="AJ621">
        <v>621</v>
      </c>
      <c r="AK621">
        <v>0</v>
      </c>
      <c r="AL621">
        <v>0</v>
      </c>
      <c r="AM621">
        <v>0</v>
      </c>
      <c r="AN621">
        <v>0</v>
      </c>
      <c r="AO621">
        <v>0</v>
      </c>
      <c r="AP621">
        <v>0</v>
      </c>
      <c r="AQ621">
        <v>0</v>
      </c>
      <c r="AR621">
        <v>0</v>
      </c>
    </row>
    <row r="622" spans="1:44" x14ac:dyDescent="0.2">
      <c r="A622">
        <f>ROW(Source!A305)</f>
        <v>305</v>
      </c>
      <c r="B622">
        <v>85061722</v>
      </c>
      <c r="C622">
        <v>85061704</v>
      </c>
      <c r="D622">
        <v>83783523</v>
      </c>
      <c r="E622">
        <v>117</v>
      </c>
      <c r="F622">
        <v>1</v>
      </c>
      <c r="G622">
        <v>1</v>
      </c>
      <c r="H622">
        <v>3</v>
      </c>
      <c r="I622" t="s">
        <v>150</v>
      </c>
      <c r="J622" t="s">
        <v>3</v>
      </c>
      <c r="K622" t="s">
        <v>151</v>
      </c>
      <c r="L622">
        <v>3277935</v>
      </c>
      <c r="N622">
        <v>1013</v>
      </c>
      <c r="O622" t="s">
        <v>152</v>
      </c>
      <c r="P622" t="s">
        <v>152</v>
      </c>
      <c r="Q622">
        <v>1</v>
      </c>
      <c r="X622">
        <v>2</v>
      </c>
      <c r="Y622">
        <v>0</v>
      </c>
      <c r="Z622">
        <v>0</v>
      </c>
      <c r="AA622">
        <v>0</v>
      </c>
      <c r="AB622">
        <v>0</v>
      </c>
      <c r="AC622">
        <v>0</v>
      </c>
      <c r="AD622">
        <v>0</v>
      </c>
      <c r="AE622">
        <v>0</v>
      </c>
      <c r="AF622" t="s">
        <v>3</v>
      </c>
      <c r="AG622">
        <v>2</v>
      </c>
      <c r="AH622">
        <v>2</v>
      </c>
      <c r="AI622">
        <v>85061713</v>
      </c>
      <c r="AJ622">
        <v>622</v>
      </c>
      <c r="AK622">
        <v>0</v>
      </c>
      <c r="AL622">
        <v>0</v>
      </c>
      <c r="AM622">
        <v>0</v>
      </c>
      <c r="AN622">
        <v>0</v>
      </c>
      <c r="AO622">
        <v>0</v>
      </c>
      <c r="AP622">
        <v>0</v>
      </c>
      <c r="AQ622">
        <v>0</v>
      </c>
      <c r="AR622">
        <v>0</v>
      </c>
    </row>
    <row r="623" spans="1:44" x14ac:dyDescent="0.2">
      <c r="A623">
        <f>ROW(Source!A311)</f>
        <v>311</v>
      </c>
      <c r="B623">
        <v>85061736</v>
      </c>
      <c r="C623">
        <v>85061726</v>
      </c>
      <c r="D623">
        <v>83777519</v>
      </c>
      <c r="E623">
        <v>117</v>
      </c>
      <c r="F623">
        <v>1</v>
      </c>
      <c r="G623">
        <v>1</v>
      </c>
      <c r="H623">
        <v>1</v>
      </c>
      <c r="I623" t="s">
        <v>716</v>
      </c>
      <c r="J623" t="s">
        <v>3</v>
      </c>
      <c r="K623" t="s">
        <v>717</v>
      </c>
      <c r="L623">
        <v>1191</v>
      </c>
      <c r="N623">
        <v>1013</v>
      </c>
      <c r="O623" t="s">
        <v>593</v>
      </c>
      <c r="P623" t="s">
        <v>593</v>
      </c>
      <c r="Q623">
        <v>1</v>
      </c>
      <c r="X623">
        <v>41.2</v>
      </c>
      <c r="Y623">
        <v>0</v>
      </c>
      <c r="Z623">
        <v>0</v>
      </c>
      <c r="AA623">
        <v>0</v>
      </c>
      <c r="AB623">
        <v>811.79</v>
      </c>
      <c r="AC623">
        <v>0</v>
      </c>
      <c r="AD623">
        <v>1</v>
      </c>
      <c r="AE623">
        <v>1</v>
      </c>
      <c r="AF623" t="s">
        <v>3</v>
      </c>
      <c r="AG623">
        <v>41.2</v>
      </c>
      <c r="AH623">
        <v>2</v>
      </c>
      <c r="AI623">
        <v>85061727</v>
      </c>
      <c r="AJ623">
        <v>623</v>
      </c>
      <c r="AK623">
        <v>0</v>
      </c>
      <c r="AL623">
        <v>0</v>
      </c>
      <c r="AM623">
        <v>0</v>
      </c>
      <c r="AN623">
        <v>0</v>
      </c>
      <c r="AO623">
        <v>0</v>
      </c>
      <c r="AP623">
        <v>0</v>
      </c>
      <c r="AQ623">
        <v>0</v>
      </c>
      <c r="AR623">
        <v>0</v>
      </c>
    </row>
    <row r="624" spans="1:44" x14ac:dyDescent="0.2">
      <c r="A624">
        <f>ROW(Source!A311)</f>
        <v>311</v>
      </c>
      <c r="B624">
        <v>85061737</v>
      </c>
      <c r="C624">
        <v>85061726</v>
      </c>
      <c r="D624">
        <v>83777689</v>
      </c>
      <c r="E624">
        <v>117</v>
      </c>
      <c r="F624">
        <v>1</v>
      </c>
      <c r="G624">
        <v>1</v>
      </c>
      <c r="H624">
        <v>1</v>
      </c>
      <c r="I624" t="s">
        <v>601</v>
      </c>
      <c r="J624" t="s">
        <v>3</v>
      </c>
      <c r="K624" t="s">
        <v>602</v>
      </c>
      <c r="L624">
        <v>1191</v>
      </c>
      <c r="N624">
        <v>1013</v>
      </c>
      <c r="O624" t="s">
        <v>593</v>
      </c>
      <c r="P624" t="s">
        <v>593</v>
      </c>
      <c r="Q624">
        <v>1</v>
      </c>
      <c r="X624">
        <v>0.2</v>
      </c>
      <c r="Y624">
        <v>0</v>
      </c>
      <c r="Z624">
        <v>0</v>
      </c>
      <c r="AA624">
        <v>0</v>
      </c>
      <c r="AB624">
        <v>0</v>
      </c>
      <c r="AC624">
        <v>0</v>
      </c>
      <c r="AD624">
        <v>1</v>
      </c>
      <c r="AE624">
        <v>2</v>
      </c>
      <c r="AF624" t="s">
        <v>3</v>
      </c>
      <c r="AG624">
        <v>0.2</v>
      </c>
      <c r="AH624">
        <v>2</v>
      </c>
      <c r="AI624">
        <v>85061728</v>
      </c>
      <c r="AJ624">
        <v>624</v>
      </c>
      <c r="AK624">
        <v>0</v>
      </c>
      <c r="AL624">
        <v>0</v>
      </c>
      <c r="AM624">
        <v>0</v>
      </c>
      <c r="AN624">
        <v>0</v>
      </c>
      <c r="AO624">
        <v>0</v>
      </c>
      <c r="AP624">
        <v>0</v>
      </c>
      <c r="AQ624">
        <v>0</v>
      </c>
      <c r="AR624">
        <v>0</v>
      </c>
    </row>
    <row r="625" spans="1:44" x14ac:dyDescent="0.2">
      <c r="A625">
        <f>ROW(Source!A311)</f>
        <v>311</v>
      </c>
      <c r="B625">
        <v>85061738</v>
      </c>
      <c r="C625">
        <v>85061726</v>
      </c>
      <c r="D625">
        <v>83784178</v>
      </c>
      <c r="E625">
        <v>1</v>
      </c>
      <c r="F625">
        <v>1</v>
      </c>
      <c r="G625">
        <v>1</v>
      </c>
      <c r="H625">
        <v>2</v>
      </c>
      <c r="I625" t="s">
        <v>621</v>
      </c>
      <c r="J625" t="s">
        <v>622</v>
      </c>
      <c r="K625" t="s">
        <v>623</v>
      </c>
      <c r="L625">
        <v>1368</v>
      </c>
      <c r="N625">
        <v>1011</v>
      </c>
      <c r="O625" t="s">
        <v>606</v>
      </c>
      <c r="P625" t="s">
        <v>606</v>
      </c>
      <c r="Q625">
        <v>1</v>
      </c>
      <c r="X625">
        <v>0.1</v>
      </c>
      <c r="Y625">
        <v>0</v>
      </c>
      <c r="Z625">
        <v>1626.29</v>
      </c>
      <c r="AA625">
        <v>1090.46</v>
      </c>
      <c r="AB625">
        <v>0</v>
      </c>
      <c r="AC625">
        <v>0</v>
      </c>
      <c r="AD625">
        <v>1</v>
      </c>
      <c r="AE625">
        <v>0</v>
      </c>
      <c r="AF625" t="s">
        <v>3</v>
      </c>
      <c r="AG625">
        <v>0.1</v>
      </c>
      <c r="AH625">
        <v>2</v>
      </c>
      <c r="AI625">
        <v>85061729</v>
      </c>
      <c r="AJ625">
        <v>625</v>
      </c>
      <c r="AK625">
        <v>0</v>
      </c>
      <c r="AL625">
        <v>0</v>
      </c>
      <c r="AM625">
        <v>0</v>
      </c>
      <c r="AN625">
        <v>0</v>
      </c>
      <c r="AO625">
        <v>0</v>
      </c>
      <c r="AP625">
        <v>0</v>
      </c>
      <c r="AQ625">
        <v>0</v>
      </c>
      <c r="AR625">
        <v>0</v>
      </c>
    </row>
    <row r="626" spans="1:44" x14ac:dyDescent="0.2">
      <c r="A626">
        <f>ROW(Source!A311)</f>
        <v>311</v>
      </c>
      <c r="B626">
        <v>85061739</v>
      </c>
      <c r="C626">
        <v>85061726</v>
      </c>
      <c r="D626">
        <v>83785072</v>
      </c>
      <c r="E626">
        <v>1</v>
      </c>
      <c r="F626">
        <v>1</v>
      </c>
      <c r="G626">
        <v>1</v>
      </c>
      <c r="H626">
        <v>2</v>
      </c>
      <c r="I626" t="s">
        <v>634</v>
      </c>
      <c r="J626" t="s">
        <v>635</v>
      </c>
      <c r="K626" t="s">
        <v>636</v>
      </c>
      <c r="L626">
        <v>1368</v>
      </c>
      <c r="N626">
        <v>1011</v>
      </c>
      <c r="O626" t="s">
        <v>606</v>
      </c>
      <c r="P626" t="s">
        <v>606</v>
      </c>
      <c r="Q626">
        <v>1</v>
      </c>
      <c r="X626">
        <v>0.1</v>
      </c>
      <c r="Y626">
        <v>0</v>
      </c>
      <c r="Z626">
        <v>641.70000000000005</v>
      </c>
      <c r="AA626">
        <v>811.79</v>
      </c>
      <c r="AB626">
        <v>0</v>
      </c>
      <c r="AC626">
        <v>0</v>
      </c>
      <c r="AD626">
        <v>1</v>
      </c>
      <c r="AE626">
        <v>0</v>
      </c>
      <c r="AF626" t="s">
        <v>3</v>
      </c>
      <c r="AG626">
        <v>0.1</v>
      </c>
      <c r="AH626">
        <v>2</v>
      </c>
      <c r="AI626">
        <v>85061730</v>
      </c>
      <c r="AJ626">
        <v>626</v>
      </c>
      <c r="AK626">
        <v>0</v>
      </c>
      <c r="AL626">
        <v>0</v>
      </c>
      <c r="AM626">
        <v>0</v>
      </c>
      <c r="AN626">
        <v>0</v>
      </c>
      <c r="AO626">
        <v>0</v>
      </c>
      <c r="AP626">
        <v>0</v>
      </c>
      <c r="AQ626">
        <v>0</v>
      </c>
      <c r="AR626">
        <v>0</v>
      </c>
    </row>
    <row r="627" spans="1:44" x14ac:dyDescent="0.2">
      <c r="A627">
        <f>ROW(Source!A311)</f>
        <v>311</v>
      </c>
      <c r="B627">
        <v>85061740</v>
      </c>
      <c r="C627">
        <v>85061726</v>
      </c>
      <c r="D627">
        <v>83785268</v>
      </c>
      <c r="E627">
        <v>1</v>
      </c>
      <c r="F627">
        <v>1</v>
      </c>
      <c r="G627">
        <v>1</v>
      </c>
      <c r="H627">
        <v>2</v>
      </c>
      <c r="I627" t="s">
        <v>663</v>
      </c>
      <c r="J627" t="s">
        <v>664</v>
      </c>
      <c r="K627" t="s">
        <v>665</v>
      </c>
      <c r="L627">
        <v>1368</v>
      </c>
      <c r="N627">
        <v>1011</v>
      </c>
      <c r="O627" t="s">
        <v>606</v>
      </c>
      <c r="P627" t="s">
        <v>606</v>
      </c>
      <c r="Q627">
        <v>1</v>
      </c>
      <c r="X627">
        <v>0.16</v>
      </c>
      <c r="Y627">
        <v>0</v>
      </c>
      <c r="Z627">
        <v>34.61</v>
      </c>
      <c r="AA627">
        <v>0</v>
      </c>
      <c r="AB627">
        <v>0</v>
      </c>
      <c r="AC627">
        <v>0</v>
      </c>
      <c r="AD627">
        <v>1</v>
      </c>
      <c r="AE627">
        <v>0</v>
      </c>
      <c r="AF627" t="s">
        <v>3</v>
      </c>
      <c r="AG627">
        <v>0.16</v>
      </c>
      <c r="AH627">
        <v>2</v>
      </c>
      <c r="AI627">
        <v>85061731</v>
      </c>
      <c r="AJ627">
        <v>627</v>
      </c>
      <c r="AK627">
        <v>0</v>
      </c>
      <c r="AL627">
        <v>0</v>
      </c>
      <c r="AM627">
        <v>0</v>
      </c>
      <c r="AN627">
        <v>0</v>
      </c>
      <c r="AO627">
        <v>0</v>
      </c>
      <c r="AP627">
        <v>0</v>
      </c>
      <c r="AQ627">
        <v>0</v>
      </c>
      <c r="AR627">
        <v>0</v>
      </c>
    </row>
    <row r="628" spans="1:44" x14ac:dyDescent="0.2">
      <c r="A628">
        <f>ROW(Source!A311)</f>
        <v>311</v>
      </c>
      <c r="B628">
        <v>85061741</v>
      </c>
      <c r="C628">
        <v>85061726</v>
      </c>
      <c r="D628">
        <v>83860728</v>
      </c>
      <c r="E628">
        <v>1</v>
      </c>
      <c r="F628">
        <v>1</v>
      </c>
      <c r="G628">
        <v>1</v>
      </c>
      <c r="H628">
        <v>3</v>
      </c>
      <c r="I628" t="s">
        <v>718</v>
      </c>
      <c r="J628" t="s">
        <v>719</v>
      </c>
      <c r="K628" t="s">
        <v>720</v>
      </c>
      <c r="L628">
        <v>1348</v>
      </c>
      <c r="N628">
        <v>1009</v>
      </c>
      <c r="O628" t="s">
        <v>94</v>
      </c>
      <c r="P628" t="s">
        <v>94</v>
      </c>
      <c r="Q628">
        <v>1000</v>
      </c>
      <c r="X628">
        <v>3.0000000000000001E-3</v>
      </c>
      <c r="Y628">
        <v>70310.45</v>
      </c>
      <c r="Z628">
        <v>0</v>
      </c>
      <c r="AA628">
        <v>0</v>
      </c>
      <c r="AB628">
        <v>0</v>
      </c>
      <c r="AC628">
        <v>0</v>
      </c>
      <c r="AD628">
        <v>1</v>
      </c>
      <c r="AE628">
        <v>0</v>
      </c>
      <c r="AF628" t="s">
        <v>3</v>
      </c>
      <c r="AG628">
        <v>3.0000000000000001E-3</v>
      </c>
      <c r="AH628">
        <v>2</v>
      </c>
      <c r="AI628">
        <v>85061732</v>
      </c>
      <c r="AJ628">
        <v>628</v>
      </c>
      <c r="AK628">
        <v>0</v>
      </c>
      <c r="AL628">
        <v>0</v>
      </c>
      <c r="AM628">
        <v>0</v>
      </c>
      <c r="AN628">
        <v>0</v>
      </c>
      <c r="AO628">
        <v>0</v>
      </c>
      <c r="AP628">
        <v>0</v>
      </c>
      <c r="AQ628">
        <v>0</v>
      </c>
      <c r="AR628">
        <v>0</v>
      </c>
    </row>
    <row r="629" spans="1:44" x14ac:dyDescent="0.2">
      <c r="A629">
        <f>ROW(Source!A311)</f>
        <v>311</v>
      </c>
      <c r="B629">
        <v>85061742</v>
      </c>
      <c r="C629">
        <v>85061726</v>
      </c>
      <c r="D629">
        <v>83870516</v>
      </c>
      <c r="E629">
        <v>1</v>
      </c>
      <c r="F629">
        <v>1</v>
      </c>
      <c r="G629">
        <v>1</v>
      </c>
      <c r="H629">
        <v>3</v>
      </c>
      <c r="I629" t="s">
        <v>682</v>
      </c>
      <c r="J629" t="s">
        <v>683</v>
      </c>
      <c r="K629" t="s">
        <v>684</v>
      </c>
      <c r="L629">
        <v>1346</v>
      </c>
      <c r="N629">
        <v>1009</v>
      </c>
      <c r="O629" t="s">
        <v>86</v>
      </c>
      <c r="P629" t="s">
        <v>86</v>
      </c>
      <c r="Q629">
        <v>1</v>
      </c>
      <c r="X629">
        <v>0.8</v>
      </c>
      <c r="Y629">
        <v>79.88</v>
      </c>
      <c r="Z629">
        <v>0</v>
      </c>
      <c r="AA629">
        <v>0</v>
      </c>
      <c r="AB629">
        <v>0</v>
      </c>
      <c r="AC629">
        <v>0</v>
      </c>
      <c r="AD629">
        <v>1</v>
      </c>
      <c r="AE629">
        <v>0</v>
      </c>
      <c r="AF629" t="s">
        <v>3</v>
      </c>
      <c r="AG629">
        <v>0.8</v>
      </c>
      <c r="AH629">
        <v>2</v>
      </c>
      <c r="AI629">
        <v>85061733</v>
      </c>
      <c r="AJ629">
        <v>629</v>
      </c>
      <c r="AK629">
        <v>0</v>
      </c>
      <c r="AL629">
        <v>0</v>
      </c>
      <c r="AM629">
        <v>0</v>
      </c>
      <c r="AN629">
        <v>0</v>
      </c>
      <c r="AO629">
        <v>0</v>
      </c>
      <c r="AP629">
        <v>0</v>
      </c>
      <c r="AQ629">
        <v>0</v>
      </c>
      <c r="AR629">
        <v>0</v>
      </c>
    </row>
    <row r="630" spans="1:44" x14ac:dyDescent="0.2">
      <c r="A630">
        <f>ROW(Source!A311)</f>
        <v>311</v>
      </c>
      <c r="B630">
        <v>85061743</v>
      </c>
      <c r="C630">
        <v>85061726</v>
      </c>
      <c r="D630">
        <v>83881219</v>
      </c>
      <c r="E630">
        <v>1</v>
      </c>
      <c r="F630">
        <v>1</v>
      </c>
      <c r="G630">
        <v>1</v>
      </c>
      <c r="H630">
        <v>3</v>
      </c>
      <c r="I630" t="s">
        <v>196</v>
      </c>
      <c r="J630" t="s">
        <v>198</v>
      </c>
      <c r="K630" t="s">
        <v>197</v>
      </c>
      <c r="L630">
        <v>1425</v>
      </c>
      <c r="N630">
        <v>1013</v>
      </c>
      <c r="O630" t="s">
        <v>191</v>
      </c>
      <c r="P630" t="s">
        <v>191</v>
      </c>
      <c r="Q630">
        <v>1</v>
      </c>
      <c r="X630">
        <v>1.02</v>
      </c>
      <c r="Y630">
        <v>896.51</v>
      </c>
      <c r="Z630">
        <v>0</v>
      </c>
      <c r="AA630">
        <v>0</v>
      </c>
      <c r="AB630">
        <v>0</v>
      </c>
      <c r="AC630">
        <v>0</v>
      </c>
      <c r="AD630">
        <v>1</v>
      </c>
      <c r="AE630">
        <v>0</v>
      </c>
      <c r="AF630" t="s">
        <v>3</v>
      </c>
      <c r="AG630">
        <v>1.02</v>
      </c>
      <c r="AH630">
        <v>2</v>
      </c>
      <c r="AI630">
        <v>85061734</v>
      </c>
      <c r="AJ630">
        <v>630</v>
      </c>
      <c r="AK630">
        <v>0</v>
      </c>
      <c r="AL630">
        <v>0</v>
      </c>
      <c r="AM630">
        <v>0</v>
      </c>
      <c r="AN630">
        <v>0</v>
      </c>
      <c r="AO630">
        <v>0</v>
      </c>
      <c r="AP630">
        <v>0</v>
      </c>
      <c r="AQ630">
        <v>0</v>
      </c>
      <c r="AR630">
        <v>0</v>
      </c>
    </row>
    <row r="631" spans="1:44" x14ac:dyDescent="0.2">
      <c r="A631">
        <f>ROW(Source!A311)</f>
        <v>311</v>
      </c>
      <c r="B631">
        <v>85061744</v>
      </c>
      <c r="C631">
        <v>85061726</v>
      </c>
      <c r="D631">
        <v>83783523</v>
      </c>
      <c r="E631">
        <v>117</v>
      </c>
      <c r="F631">
        <v>1</v>
      </c>
      <c r="G631">
        <v>1</v>
      </c>
      <c r="H631">
        <v>3</v>
      </c>
      <c r="I631" t="s">
        <v>150</v>
      </c>
      <c r="J631" t="s">
        <v>3</v>
      </c>
      <c r="K631" t="s">
        <v>151</v>
      </c>
      <c r="L631">
        <v>3277935</v>
      </c>
      <c r="N631">
        <v>1013</v>
      </c>
      <c r="O631" t="s">
        <v>152</v>
      </c>
      <c r="P631" t="s">
        <v>152</v>
      </c>
      <c r="Q631">
        <v>1</v>
      </c>
      <c r="X631">
        <v>2</v>
      </c>
      <c r="Y631">
        <v>0</v>
      </c>
      <c r="Z631">
        <v>0</v>
      </c>
      <c r="AA631">
        <v>0</v>
      </c>
      <c r="AB631">
        <v>0</v>
      </c>
      <c r="AC631">
        <v>0</v>
      </c>
      <c r="AD631">
        <v>0</v>
      </c>
      <c r="AE631">
        <v>0</v>
      </c>
      <c r="AF631" t="s">
        <v>3</v>
      </c>
      <c r="AG631">
        <v>2</v>
      </c>
      <c r="AH631">
        <v>2</v>
      </c>
      <c r="AI631">
        <v>85061735</v>
      </c>
      <c r="AJ631">
        <v>631</v>
      </c>
      <c r="AK631">
        <v>0</v>
      </c>
      <c r="AL631">
        <v>0</v>
      </c>
      <c r="AM631">
        <v>0</v>
      </c>
      <c r="AN631">
        <v>0</v>
      </c>
      <c r="AO631">
        <v>0</v>
      </c>
      <c r="AP631">
        <v>0</v>
      </c>
      <c r="AQ631">
        <v>0</v>
      </c>
      <c r="AR631">
        <v>0</v>
      </c>
    </row>
    <row r="632" spans="1:44" x14ac:dyDescent="0.2">
      <c r="A632">
        <f>ROW(Source!A312)</f>
        <v>312</v>
      </c>
      <c r="B632">
        <v>85061736</v>
      </c>
      <c r="C632">
        <v>85061726</v>
      </c>
      <c r="D632">
        <v>83777519</v>
      </c>
      <c r="E632">
        <v>117</v>
      </c>
      <c r="F632">
        <v>1</v>
      </c>
      <c r="G632">
        <v>1</v>
      </c>
      <c r="H632">
        <v>1</v>
      </c>
      <c r="I632" t="s">
        <v>716</v>
      </c>
      <c r="J632" t="s">
        <v>3</v>
      </c>
      <c r="K632" t="s">
        <v>717</v>
      </c>
      <c r="L632">
        <v>1191</v>
      </c>
      <c r="N632">
        <v>1013</v>
      </c>
      <c r="O632" t="s">
        <v>593</v>
      </c>
      <c r="P632" t="s">
        <v>593</v>
      </c>
      <c r="Q632">
        <v>1</v>
      </c>
      <c r="X632">
        <v>41.2</v>
      </c>
      <c r="Y632">
        <v>0</v>
      </c>
      <c r="Z632">
        <v>0</v>
      </c>
      <c r="AA632">
        <v>0</v>
      </c>
      <c r="AB632">
        <v>811.79</v>
      </c>
      <c r="AC632">
        <v>0</v>
      </c>
      <c r="AD632">
        <v>1</v>
      </c>
      <c r="AE632">
        <v>1</v>
      </c>
      <c r="AF632" t="s">
        <v>3</v>
      </c>
      <c r="AG632">
        <v>41.2</v>
      </c>
      <c r="AH632">
        <v>2</v>
      </c>
      <c r="AI632">
        <v>85061727</v>
      </c>
      <c r="AJ632">
        <v>632</v>
      </c>
      <c r="AK632">
        <v>0</v>
      </c>
      <c r="AL632">
        <v>0</v>
      </c>
      <c r="AM632">
        <v>0</v>
      </c>
      <c r="AN632">
        <v>0</v>
      </c>
      <c r="AO632">
        <v>0</v>
      </c>
      <c r="AP632">
        <v>0</v>
      </c>
      <c r="AQ632">
        <v>0</v>
      </c>
      <c r="AR632">
        <v>0</v>
      </c>
    </row>
    <row r="633" spans="1:44" x14ac:dyDescent="0.2">
      <c r="A633">
        <f>ROW(Source!A312)</f>
        <v>312</v>
      </c>
      <c r="B633">
        <v>85061737</v>
      </c>
      <c r="C633">
        <v>85061726</v>
      </c>
      <c r="D633">
        <v>83777689</v>
      </c>
      <c r="E633">
        <v>117</v>
      </c>
      <c r="F633">
        <v>1</v>
      </c>
      <c r="G633">
        <v>1</v>
      </c>
      <c r="H633">
        <v>1</v>
      </c>
      <c r="I633" t="s">
        <v>601</v>
      </c>
      <c r="J633" t="s">
        <v>3</v>
      </c>
      <c r="K633" t="s">
        <v>602</v>
      </c>
      <c r="L633">
        <v>1191</v>
      </c>
      <c r="N633">
        <v>1013</v>
      </c>
      <c r="O633" t="s">
        <v>593</v>
      </c>
      <c r="P633" t="s">
        <v>593</v>
      </c>
      <c r="Q633">
        <v>1</v>
      </c>
      <c r="X633">
        <v>0.2</v>
      </c>
      <c r="Y633">
        <v>0</v>
      </c>
      <c r="Z633">
        <v>0</v>
      </c>
      <c r="AA633">
        <v>0</v>
      </c>
      <c r="AB633">
        <v>0</v>
      </c>
      <c r="AC633">
        <v>0</v>
      </c>
      <c r="AD633">
        <v>1</v>
      </c>
      <c r="AE633">
        <v>2</v>
      </c>
      <c r="AF633" t="s">
        <v>3</v>
      </c>
      <c r="AG633">
        <v>0.2</v>
      </c>
      <c r="AH633">
        <v>2</v>
      </c>
      <c r="AI633">
        <v>85061728</v>
      </c>
      <c r="AJ633">
        <v>633</v>
      </c>
      <c r="AK633">
        <v>0</v>
      </c>
      <c r="AL633">
        <v>0</v>
      </c>
      <c r="AM633">
        <v>0</v>
      </c>
      <c r="AN633">
        <v>0</v>
      </c>
      <c r="AO633">
        <v>0</v>
      </c>
      <c r="AP633">
        <v>0</v>
      </c>
      <c r="AQ633">
        <v>0</v>
      </c>
      <c r="AR633">
        <v>0</v>
      </c>
    </row>
    <row r="634" spans="1:44" x14ac:dyDescent="0.2">
      <c r="A634">
        <f>ROW(Source!A312)</f>
        <v>312</v>
      </c>
      <c r="B634">
        <v>85061738</v>
      </c>
      <c r="C634">
        <v>85061726</v>
      </c>
      <c r="D634">
        <v>83784178</v>
      </c>
      <c r="E634">
        <v>1</v>
      </c>
      <c r="F634">
        <v>1</v>
      </c>
      <c r="G634">
        <v>1</v>
      </c>
      <c r="H634">
        <v>2</v>
      </c>
      <c r="I634" t="s">
        <v>621</v>
      </c>
      <c r="J634" t="s">
        <v>622</v>
      </c>
      <c r="K634" t="s">
        <v>623</v>
      </c>
      <c r="L634">
        <v>1368</v>
      </c>
      <c r="N634">
        <v>1011</v>
      </c>
      <c r="O634" t="s">
        <v>606</v>
      </c>
      <c r="P634" t="s">
        <v>606</v>
      </c>
      <c r="Q634">
        <v>1</v>
      </c>
      <c r="X634">
        <v>0.1</v>
      </c>
      <c r="Y634">
        <v>0</v>
      </c>
      <c r="Z634">
        <v>1626.29</v>
      </c>
      <c r="AA634">
        <v>1090.46</v>
      </c>
      <c r="AB634">
        <v>0</v>
      </c>
      <c r="AC634">
        <v>0</v>
      </c>
      <c r="AD634">
        <v>1</v>
      </c>
      <c r="AE634">
        <v>0</v>
      </c>
      <c r="AF634" t="s">
        <v>3</v>
      </c>
      <c r="AG634">
        <v>0.1</v>
      </c>
      <c r="AH634">
        <v>2</v>
      </c>
      <c r="AI634">
        <v>85061729</v>
      </c>
      <c r="AJ634">
        <v>634</v>
      </c>
      <c r="AK634">
        <v>0</v>
      </c>
      <c r="AL634">
        <v>0</v>
      </c>
      <c r="AM634">
        <v>0</v>
      </c>
      <c r="AN634">
        <v>0</v>
      </c>
      <c r="AO634">
        <v>0</v>
      </c>
      <c r="AP634">
        <v>0</v>
      </c>
      <c r="AQ634">
        <v>0</v>
      </c>
      <c r="AR634">
        <v>0</v>
      </c>
    </row>
    <row r="635" spans="1:44" x14ac:dyDescent="0.2">
      <c r="A635">
        <f>ROW(Source!A312)</f>
        <v>312</v>
      </c>
      <c r="B635">
        <v>85061739</v>
      </c>
      <c r="C635">
        <v>85061726</v>
      </c>
      <c r="D635">
        <v>83785072</v>
      </c>
      <c r="E635">
        <v>1</v>
      </c>
      <c r="F635">
        <v>1</v>
      </c>
      <c r="G635">
        <v>1</v>
      </c>
      <c r="H635">
        <v>2</v>
      </c>
      <c r="I635" t="s">
        <v>634</v>
      </c>
      <c r="J635" t="s">
        <v>635</v>
      </c>
      <c r="K635" t="s">
        <v>636</v>
      </c>
      <c r="L635">
        <v>1368</v>
      </c>
      <c r="N635">
        <v>1011</v>
      </c>
      <c r="O635" t="s">
        <v>606</v>
      </c>
      <c r="P635" t="s">
        <v>606</v>
      </c>
      <c r="Q635">
        <v>1</v>
      </c>
      <c r="X635">
        <v>0.1</v>
      </c>
      <c r="Y635">
        <v>0</v>
      </c>
      <c r="Z635">
        <v>641.70000000000005</v>
      </c>
      <c r="AA635">
        <v>811.79</v>
      </c>
      <c r="AB635">
        <v>0</v>
      </c>
      <c r="AC635">
        <v>0</v>
      </c>
      <c r="AD635">
        <v>1</v>
      </c>
      <c r="AE635">
        <v>0</v>
      </c>
      <c r="AF635" t="s">
        <v>3</v>
      </c>
      <c r="AG635">
        <v>0.1</v>
      </c>
      <c r="AH635">
        <v>2</v>
      </c>
      <c r="AI635">
        <v>85061730</v>
      </c>
      <c r="AJ635">
        <v>635</v>
      </c>
      <c r="AK635">
        <v>0</v>
      </c>
      <c r="AL635">
        <v>0</v>
      </c>
      <c r="AM635">
        <v>0</v>
      </c>
      <c r="AN635">
        <v>0</v>
      </c>
      <c r="AO635">
        <v>0</v>
      </c>
      <c r="AP635">
        <v>0</v>
      </c>
      <c r="AQ635">
        <v>0</v>
      </c>
      <c r="AR635">
        <v>0</v>
      </c>
    </row>
    <row r="636" spans="1:44" x14ac:dyDescent="0.2">
      <c r="A636">
        <f>ROW(Source!A312)</f>
        <v>312</v>
      </c>
      <c r="B636">
        <v>85061740</v>
      </c>
      <c r="C636">
        <v>85061726</v>
      </c>
      <c r="D636">
        <v>83785268</v>
      </c>
      <c r="E636">
        <v>1</v>
      </c>
      <c r="F636">
        <v>1</v>
      </c>
      <c r="G636">
        <v>1</v>
      </c>
      <c r="H636">
        <v>2</v>
      </c>
      <c r="I636" t="s">
        <v>663</v>
      </c>
      <c r="J636" t="s">
        <v>664</v>
      </c>
      <c r="K636" t="s">
        <v>665</v>
      </c>
      <c r="L636">
        <v>1368</v>
      </c>
      <c r="N636">
        <v>1011</v>
      </c>
      <c r="O636" t="s">
        <v>606</v>
      </c>
      <c r="P636" t="s">
        <v>606</v>
      </c>
      <c r="Q636">
        <v>1</v>
      </c>
      <c r="X636">
        <v>0.16</v>
      </c>
      <c r="Y636">
        <v>0</v>
      </c>
      <c r="Z636">
        <v>34.61</v>
      </c>
      <c r="AA636">
        <v>0</v>
      </c>
      <c r="AB636">
        <v>0</v>
      </c>
      <c r="AC636">
        <v>0</v>
      </c>
      <c r="AD636">
        <v>1</v>
      </c>
      <c r="AE636">
        <v>0</v>
      </c>
      <c r="AF636" t="s">
        <v>3</v>
      </c>
      <c r="AG636">
        <v>0.16</v>
      </c>
      <c r="AH636">
        <v>2</v>
      </c>
      <c r="AI636">
        <v>85061731</v>
      </c>
      <c r="AJ636">
        <v>636</v>
      </c>
      <c r="AK636">
        <v>0</v>
      </c>
      <c r="AL636">
        <v>0</v>
      </c>
      <c r="AM636">
        <v>0</v>
      </c>
      <c r="AN636">
        <v>0</v>
      </c>
      <c r="AO636">
        <v>0</v>
      </c>
      <c r="AP636">
        <v>0</v>
      </c>
      <c r="AQ636">
        <v>0</v>
      </c>
      <c r="AR636">
        <v>0</v>
      </c>
    </row>
    <row r="637" spans="1:44" x14ac:dyDescent="0.2">
      <c r="A637">
        <f>ROW(Source!A312)</f>
        <v>312</v>
      </c>
      <c r="B637">
        <v>85061741</v>
      </c>
      <c r="C637">
        <v>85061726</v>
      </c>
      <c r="D637">
        <v>83860728</v>
      </c>
      <c r="E637">
        <v>1</v>
      </c>
      <c r="F637">
        <v>1</v>
      </c>
      <c r="G637">
        <v>1</v>
      </c>
      <c r="H637">
        <v>3</v>
      </c>
      <c r="I637" t="s">
        <v>718</v>
      </c>
      <c r="J637" t="s">
        <v>719</v>
      </c>
      <c r="K637" t="s">
        <v>720</v>
      </c>
      <c r="L637">
        <v>1348</v>
      </c>
      <c r="N637">
        <v>1009</v>
      </c>
      <c r="O637" t="s">
        <v>94</v>
      </c>
      <c r="P637" t="s">
        <v>94</v>
      </c>
      <c r="Q637">
        <v>1000</v>
      </c>
      <c r="X637">
        <v>3.0000000000000001E-3</v>
      </c>
      <c r="Y637">
        <v>70310.45</v>
      </c>
      <c r="Z637">
        <v>0</v>
      </c>
      <c r="AA637">
        <v>0</v>
      </c>
      <c r="AB637">
        <v>0</v>
      </c>
      <c r="AC637">
        <v>0</v>
      </c>
      <c r="AD637">
        <v>1</v>
      </c>
      <c r="AE637">
        <v>0</v>
      </c>
      <c r="AF637" t="s">
        <v>3</v>
      </c>
      <c r="AG637">
        <v>3.0000000000000001E-3</v>
      </c>
      <c r="AH637">
        <v>2</v>
      </c>
      <c r="AI637">
        <v>85061732</v>
      </c>
      <c r="AJ637">
        <v>637</v>
      </c>
      <c r="AK637">
        <v>0</v>
      </c>
      <c r="AL637">
        <v>0</v>
      </c>
      <c r="AM637">
        <v>0</v>
      </c>
      <c r="AN637">
        <v>0</v>
      </c>
      <c r="AO637">
        <v>0</v>
      </c>
      <c r="AP637">
        <v>0</v>
      </c>
      <c r="AQ637">
        <v>0</v>
      </c>
      <c r="AR637">
        <v>0</v>
      </c>
    </row>
    <row r="638" spans="1:44" x14ac:dyDescent="0.2">
      <c r="A638">
        <f>ROW(Source!A312)</f>
        <v>312</v>
      </c>
      <c r="B638">
        <v>85061742</v>
      </c>
      <c r="C638">
        <v>85061726</v>
      </c>
      <c r="D638">
        <v>83870516</v>
      </c>
      <c r="E638">
        <v>1</v>
      </c>
      <c r="F638">
        <v>1</v>
      </c>
      <c r="G638">
        <v>1</v>
      </c>
      <c r="H638">
        <v>3</v>
      </c>
      <c r="I638" t="s">
        <v>682</v>
      </c>
      <c r="J638" t="s">
        <v>683</v>
      </c>
      <c r="K638" t="s">
        <v>684</v>
      </c>
      <c r="L638">
        <v>1346</v>
      </c>
      <c r="N638">
        <v>1009</v>
      </c>
      <c r="O638" t="s">
        <v>86</v>
      </c>
      <c r="P638" t="s">
        <v>86</v>
      </c>
      <c r="Q638">
        <v>1</v>
      </c>
      <c r="X638">
        <v>0.8</v>
      </c>
      <c r="Y638">
        <v>79.88</v>
      </c>
      <c r="Z638">
        <v>0</v>
      </c>
      <c r="AA638">
        <v>0</v>
      </c>
      <c r="AB638">
        <v>0</v>
      </c>
      <c r="AC638">
        <v>0</v>
      </c>
      <c r="AD638">
        <v>1</v>
      </c>
      <c r="AE638">
        <v>0</v>
      </c>
      <c r="AF638" t="s">
        <v>3</v>
      </c>
      <c r="AG638">
        <v>0.8</v>
      </c>
      <c r="AH638">
        <v>2</v>
      </c>
      <c r="AI638">
        <v>85061733</v>
      </c>
      <c r="AJ638">
        <v>638</v>
      </c>
      <c r="AK638">
        <v>0</v>
      </c>
      <c r="AL638">
        <v>0</v>
      </c>
      <c r="AM638">
        <v>0</v>
      </c>
      <c r="AN638">
        <v>0</v>
      </c>
      <c r="AO638">
        <v>0</v>
      </c>
      <c r="AP638">
        <v>0</v>
      </c>
      <c r="AQ638">
        <v>0</v>
      </c>
      <c r="AR638">
        <v>0</v>
      </c>
    </row>
    <row r="639" spans="1:44" x14ac:dyDescent="0.2">
      <c r="A639">
        <f>ROW(Source!A312)</f>
        <v>312</v>
      </c>
      <c r="B639">
        <v>85061743</v>
      </c>
      <c r="C639">
        <v>85061726</v>
      </c>
      <c r="D639">
        <v>83881219</v>
      </c>
      <c r="E639">
        <v>1</v>
      </c>
      <c r="F639">
        <v>1</v>
      </c>
      <c r="G639">
        <v>1</v>
      </c>
      <c r="H639">
        <v>3</v>
      </c>
      <c r="I639" t="s">
        <v>196</v>
      </c>
      <c r="J639" t="s">
        <v>198</v>
      </c>
      <c r="K639" t="s">
        <v>197</v>
      </c>
      <c r="L639">
        <v>1425</v>
      </c>
      <c r="N639">
        <v>1013</v>
      </c>
      <c r="O639" t="s">
        <v>191</v>
      </c>
      <c r="P639" t="s">
        <v>191</v>
      </c>
      <c r="Q639">
        <v>1</v>
      </c>
      <c r="X639">
        <v>1.02</v>
      </c>
      <c r="Y639">
        <v>896.51</v>
      </c>
      <c r="Z639">
        <v>0</v>
      </c>
      <c r="AA639">
        <v>0</v>
      </c>
      <c r="AB639">
        <v>0</v>
      </c>
      <c r="AC639">
        <v>0</v>
      </c>
      <c r="AD639">
        <v>1</v>
      </c>
      <c r="AE639">
        <v>0</v>
      </c>
      <c r="AF639" t="s">
        <v>3</v>
      </c>
      <c r="AG639">
        <v>1.02</v>
      </c>
      <c r="AH639">
        <v>2</v>
      </c>
      <c r="AI639">
        <v>85061734</v>
      </c>
      <c r="AJ639">
        <v>639</v>
      </c>
      <c r="AK639">
        <v>0</v>
      </c>
      <c r="AL639">
        <v>0</v>
      </c>
      <c r="AM639">
        <v>0</v>
      </c>
      <c r="AN639">
        <v>0</v>
      </c>
      <c r="AO639">
        <v>0</v>
      </c>
      <c r="AP639">
        <v>0</v>
      </c>
      <c r="AQ639">
        <v>0</v>
      </c>
      <c r="AR639">
        <v>0</v>
      </c>
    </row>
    <row r="640" spans="1:44" x14ac:dyDescent="0.2">
      <c r="A640">
        <f>ROW(Source!A312)</f>
        <v>312</v>
      </c>
      <c r="B640">
        <v>85061744</v>
      </c>
      <c r="C640">
        <v>85061726</v>
      </c>
      <c r="D640">
        <v>83783523</v>
      </c>
      <c r="E640">
        <v>117</v>
      </c>
      <c r="F640">
        <v>1</v>
      </c>
      <c r="G640">
        <v>1</v>
      </c>
      <c r="H640">
        <v>3</v>
      </c>
      <c r="I640" t="s">
        <v>150</v>
      </c>
      <c r="J640" t="s">
        <v>3</v>
      </c>
      <c r="K640" t="s">
        <v>151</v>
      </c>
      <c r="L640">
        <v>3277935</v>
      </c>
      <c r="N640">
        <v>1013</v>
      </c>
      <c r="O640" t="s">
        <v>152</v>
      </c>
      <c r="P640" t="s">
        <v>152</v>
      </c>
      <c r="Q640">
        <v>1</v>
      </c>
      <c r="X640">
        <v>2</v>
      </c>
      <c r="Y640">
        <v>0</v>
      </c>
      <c r="Z640">
        <v>0</v>
      </c>
      <c r="AA640">
        <v>0</v>
      </c>
      <c r="AB640">
        <v>0</v>
      </c>
      <c r="AC640">
        <v>0</v>
      </c>
      <c r="AD640">
        <v>0</v>
      </c>
      <c r="AE640">
        <v>0</v>
      </c>
      <c r="AF640" t="s">
        <v>3</v>
      </c>
      <c r="AG640">
        <v>2</v>
      </c>
      <c r="AH640">
        <v>2</v>
      </c>
      <c r="AI640">
        <v>85061735</v>
      </c>
      <c r="AJ640">
        <v>640</v>
      </c>
      <c r="AK640">
        <v>0</v>
      </c>
      <c r="AL640">
        <v>0</v>
      </c>
      <c r="AM640">
        <v>0</v>
      </c>
      <c r="AN640">
        <v>0</v>
      </c>
      <c r="AO640">
        <v>0</v>
      </c>
      <c r="AP640">
        <v>0</v>
      </c>
      <c r="AQ640">
        <v>0</v>
      </c>
      <c r="AR640">
        <v>0</v>
      </c>
    </row>
    <row r="641" spans="1:44" x14ac:dyDescent="0.2">
      <c r="A641">
        <f>ROW(Source!A542)</f>
        <v>542</v>
      </c>
      <c r="B641">
        <v>85061793</v>
      </c>
      <c r="C641">
        <v>85061790</v>
      </c>
      <c r="D641">
        <v>77306515</v>
      </c>
      <c r="E641">
        <v>114</v>
      </c>
      <c r="F641">
        <v>1</v>
      </c>
      <c r="G641">
        <v>1</v>
      </c>
      <c r="H641">
        <v>1</v>
      </c>
      <c r="I641" t="s">
        <v>816</v>
      </c>
      <c r="J641" t="s">
        <v>3</v>
      </c>
      <c r="K641" t="s">
        <v>817</v>
      </c>
      <c r="L641">
        <v>1369</v>
      </c>
      <c r="N641">
        <v>1013</v>
      </c>
      <c r="O641" t="s">
        <v>700</v>
      </c>
      <c r="P641" t="s">
        <v>700</v>
      </c>
      <c r="Q641">
        <v>1</v>
      </c>
      <c r="X641">
        <v>0.5</v>
      </c>
      <c r="Y641">
        <v>0</v>
      </c>
      <c r="Z641">
        <v>0</v>
      </c>
      <c r="AA641">
        <v>0</v>
      </c>
      <c r="AB641">
        <v>0</v>
      </c>
      <c r="AC641">
        <v>0</v>
      </c>
      <c r="AD641">
        <v>1</v>
      </c>
      <c r="AE641">
        <v>1</v>
      </c>
      <c r="AF641" t="s">
        <v>463</v>
      </c>
      <c r="AG641">
        <v>0.6</v>
      </c>
      <c r="AH641">
        <v>2</v>
      </c>
      <c r="AI641">
        <v>85061791</v>
      </c>
      <c r="AJ641">
        <v>641</v>
      </c>
      <c r="AK641">
        <v>0</v>
      </c>
      <c r="AL641">
        <v>0</v>
      </c>
      <c r="AM641">
        <v>0</v>
      </c>
      <c r="AN641">
        <v>0</v>
      </c>
      <c r="AO641">
        <v>0</v>
      </c>
      <c r="AP641">
        <v>0</v>
      </c>
      <c r="AQ641">
        <v>0</v>
      </c>
      <c r="AR641">
        <v>0</v>
      </c>
    </row>
    <row r="642" spans="1:44" x14ac:dyDescent="0.2">
      <c r="A642">
        <f>ROW(Source!A542)</f>
        <v>542</v>
      </c>
      <c r="B642">
        <v>85061794</v>
      </c>
      <c r="C642">
        <v>85061790</v>
      </c>
      <c r="D642">
        <v>77306539</v>
      </c>
      <c r="E642">
        <v>114</v>
      </c>
      <c r="F642">
        <v>1</v>
      </c>
      <c r="G642">
        <v>1</v>
      </c>
      <c r="H642">
        <v>1</v>
      </c>
      <c r="I642" t="s">
        <v>818</v>
      </c>
      <c r="J642" t="s">
        <v>3</v>
      </c>
      <c r="K642" t="s">
        <v>819</v>
      </c>
      <c r="L642">
        <v>1369</v>
      </c>
      <c r="N642">
        <v>1013</v>
      </c>
      <c r="O642" t="s">
        <v>700</v>
      </c>
      <c r="P642" t="s">
        <v>700</v>
      </c>
      <c r="Q642">
        <v>1</v>
      </c>
      <c r="X642">
        <v>0.5</v>
      </c>
      <c r="Y642">
        <v>0</v>
      </c>
      <c r="Z642">
        <v>0</v>
      </c>
      <c r="AA642">
        <v>0</v>
      </c>
      <c r="AB642">
        <v>0</v>
      </c>
      <c r="AC642">
        <v>0</v>
      </c>
      <c r="AD642">
        <v>1</v>
      </c>
      <c r="AE642">
        <v>1</v>
      </c>
      <c r="AF642" t="s">
        <v>463</v>
      </c>
      <c r="AG642">
        <v>0.6</v>
      </c>
      <c r="AH642">
        <v>2</v>
      </c>
      <c r="AI642">
        <v>85061792</v>
      </c>
      <c r="AJ642">
        <v>642</v>
      </c>
      <c r="AK642">
        <v>0</v>
      </c>
      <c r="AL642">
        <v>0</v>
      </c>
      <c r="AM642">
        <v>0</v>
      </c>
      <c r="AN642">
        <v>0</v>
      </c>
      <c r="AO642">
        <v>0</v>
      </c>
      <c r="AP642">
        <v>0</v>
      </c>
      <c r="AQ642">
        <v>0</v>
      </c>
      <c r="AR642">
        <v>0</v>
      </c>
    </row>
    <row r="643" spans="1:44" x14ac:dyDescent="0.2">
      <c r="A643">
        <f>ROW(Source!A543)</f>
        <v>543</v>
      </c>
      <c r="B643">
        <v>85061793</v>
      </c>
      <c r="C643">
        <v>85061790</v>
      </c>
      <c r="D643">
        <v>77306515</v>
      </c>
      <c r="E643">
        <v>114</v>
      </c>
      <c r="F643">
        <v>1</v>
      </c>
      <c r="G643">
        <v>1</v>
      </c>
      <c r="H643">
        <v>1</v>
      </c>
      <c r="I643" t="s">
        <v>816</v>
      </c>
      <c r="J643" t="s">
        <v>3</v>
      </c>
      <c r="K643" t="s">
        <v>817</v>
      </c>
      <c r="L643">
        <v>1369</v>
      </c>
      <c r="N643">
        <v>1013</v>
      </c>
      <c r="O643" t="s">
        <v>700</v>
      </c>
      <c r="P643" t="s">
        <v>700</v>
      </c>
      <c r="Q643">
        <v>1</v>
      </c>
      <c r="X643">
        <v>0.5</v>
      </c>
      <c r="Y643">
        <v>0</v>
      </c>
      <c r="Z643">
        <v>0</v>
      </c>
      <c r="AA643">
        <v>0</v>
      </c>
      <c r="AB643">
        <v>0</v>
      </c>
      <c r="AC643">
        <v>0</v>
      </c>
      <c r="AD643">
        <v>1</v>
      </c>
      <c r="AE643">
        <v>1</v>
      </c>
      <c r="AF643" t="s">
        <v>463</v>
      </c>
      <c r="AG643">
        <v>0.6</v>
      </c>
      <c r="AH643">
        <v>2</v>
      </c>
      <c r="AI643">
        <v>85061791</v>
      </c>
      <c r="AJ643">
        <v>643</v>
      </c>
      <c r="AK643">
        <v>0</v>
      </c>
      <c r="AL643">
        <v>0</v>
      </c>
      <c r="AM643">
        <v>0</v>
      </c>
      <c r="AN643">
        <v>0</v>
      </c>
      <c r="AO643">
        <v>0</v>
      </c>
      <c r="AP643">
        <v>0</v>
      </c>
      <c r="AQ643">
        <v>0</v>
      </c>
      <c r="AR643">
        <v>0</v>
      </c>
    </row>
    <row r="644" spans="1:44" x14ac:dyDescent="0.2">
      <c r="A644">
        <f>ROW(Source!A543)</f>
        <v>543</v>
      </c>
      <c r="B644">
        <v>85061794</v>
      </c>
      <c r="C644">
        <v>85061790</v>
      </c>
      <c r="D644">
        <v>77306539</v>
      </c>
      <c r="E644">
        <v>114</v>
      </c>
      <c r="F644">
        <v>1</v>
      </c>
      <c r="G644">
        <v>1</v>
      </c>
      <c r="H644">
        <v>1</v>
      </c>
      <c r="I644" t="s">
        <v>818</v>
      </c>
      <c r="J644" t="s">
        <v>3</v>
      </c>
      <c r="K644" t="s">
        <v>819</v>
      </c>
      <c r="L644">
        <v>1369</v>
      </c>
      <c r="N644">
        <v>1013</v>
      </c>
      <c r="O644" t="s">
        <v>700</v>
      </c>
      <c r="P644" t="s">
        <v>700</v>
      </c>
      <c r="Q644">
        <v>1</v>
      </c>
      <c r="X644">
        <v>0.5</v>
      </c>
      <c r="Y644">
        <v>0</v>
      </c>
      <c r="Z644">
        <v>0</v>
      </c>
      <c r="AA644">
        <v>0</v>
      </c>
      <c r="AB644">
        <v>0</v>
      </c>
      <c r="AC644">
        <v>0</v>
      </c>
      <c r="AD644">
        <v>1</v>
      </c>
      <c r="AE644">
        <v>1</v>
      </c>
      <c r="AF644" t="s">
        <v>463</v>
      </c>
      <c r="AG644">
        <v>0.6</v>
      </c>
      <c r="AH644">
        <v>2</v>
      </c>
      <c r="AI644">
        <v>85061792</v>
      </c>
      <c r="AJ644">
        <v>644</v>
      </c>
      <c r="AK644">
        <v>0</v>
      </c>
      <c r="AL644">
        <v>0</v>
      </c>
      <c r="AM644">
        <v>0</v>
      </c>
      <c r="AN644">
        <v>0</v>
      </c>
      <c r="AO644">
        <v>0</v>
      </c>
      <c r="AP644">
        <v>0</v>
      </c>
      <c r="AQ644">
        <v>0</v>
      </c>
      <c r="AR644">
        <v>0</v>
      </c>
    </row>
    <row r="645" spans="1:44" x14ac:dyDescent="0.2">
      <c r="A645">
        <f>ROW(Source!A545)</f>
        <v>545</v>
      </c>
      <c r="B645">
        <v>85061799</v>
      </c>
      <c r="C645">
        <v>85061796</v>
      </c>
      <c r="D645">
        <v>77306515</v>
      </c>
      <c r="E645">
        <v>114</v>
      </c>
      <c r="F645">
        <v>1</v>
      </c>
      <c r="G645">
        <v>1</v>
      </c>
      <c r="H645">
        <v>1</v>
      </c>
      <c r="I645" t="s">
        <v>816</v>
      </c>
      <c r="J645" t="s">
        <v>3</v>
      </c>
      <c r="K645" t="s">
        <v>817</v>
      </c>
      <c r="L645">
        <v>1369</v>
      </c>
      <c r="N645">
        <v>1013</v>
      </c>
      <c r="O645" t="s">
        <v>700</v>
      </c>
      <c r="P645" t="s">
        <v>700</v>
      </c>
      <c r="Q645">
        <v>1</v>
      </c>
      <c r="X645">
        <v>6.48</v>
      </c>
      <c r="Y645">
        <v>0</v>
      </c>
      <c r="Z645">
        <v>0</v>
      </c>
      <c r="AA645">
        <v>0</v>
      </c>
      <c r="AB645">
        <v>0</v>
      </c>
      <c r="AC645">
        <v>0</v>
      </c>
      <c r="AD645">
        <v>1</v>
      </c>
      <c r="AE645">
        <v>1</v>
      </c>
      <c r="AF645" t="s">
        <v>463</v>
      </c>
      <c r="AG645">
        <v>7.7759999999999998</v>
      </c>
      <c r="AH645">
        <v>2</v>
      </c>
      <c r="AI645">
        <v>85061797</v>
      </c>
      <c r="AJ645">
        <v>645</v>
      </c>
      <c r="AK645">
        <v>0</v>
      </c>
      <c r="AL645">
        <v>0</v>
      </c>
      <c r="AM645">
        <v>0</v>
      </c>
      <c r="AN645">
        <v>0</v>
      </c>
      <c r="AO645">
        <v>0</v>
      </c>
      <c r="AP645">
        <v>0</v>
      </c>
      <c r="AQ645">
        <v>0</v>
      </c>
      <c r="AR645">
        <v>0</v>
      </c>
    </row>
    <row r="646" spans="1:44" x14ac:dyDescent="0.2">
      <c r="A646">
        <f>ROW(Source!A545)</f>
        <v>545</v>
      </c>
      <c r="B646">
        <v>85061800</v>
      </c>
      <c r="C646">
        <v>85061796</v>
      </c>
      <c r="D646">
        <v>77306539</v>
      </c>
      <c r="E646">
        <v>114</v>
      </c>
      <c r="F646">
        <v>1</v>
      </c>
      <c r="G646">
        <v>1</v>
      </c>
      <c r="H646">
        <v>1</v>
      </c>
      <c r="I646" t="s">
        <v>818</v>
      </c>
      <c r="J646" t="s">
        <v>3</v>
      </c>
      <c r="K646" t="s">
        <v>819</v>
      </c>
      <c r="L646">
        <v>1369</v>
      </c>
      <c r="N646">
        <v>1013</v>
      </c>
      <c r="O646" t="s">
        <v>700</v>
      </c>
      <c r="P646" t="s">
        <v>700</v>
      </c>
      <c r="Q646">
        <v>1</v>
      </c>
      <c r="X646">
        <v>6.48</v>
      </c>
      <c r="Y646">
        <v>0</v>
      </c>
      <c r="Z646">
        <v>0</v>
      </c>
      <c r="AA646">
        <v>0</v>
      </c>
      <c r="AB646">
        <v>0</v>
      </c>
      <c r="AC646">
        <v>0</v>
      </c>
      <c r="AD646">
        <v>1</v>
      </c>
      <c r="AE646">
        <v>1</v>
      </c>
      <c r="AF646" t="s">
        <v>463</v>
      </c>
      <c r="AG646">
        <v>7.7759999999999998</v>
      </c>
      <c r="AH646">
        <v>2</v>
      </c>
      <c r="AI646">
        <v>85061798</v>
      </c>
      <c r="AJ646">
        <v>646</v>
      </c>
      <c r="AK646">
        <v>0</v>
      </c>
      <c r="AL646">
        <v>0</v>
      </c>
      <c r="AM646">
        <v>0</v>
      </c>
      <c r="AN646">
        <v>0</v>
      </c>
      <c r="AO646">
        <v>0</v>
      </c>
      <c r="AP646">
        <v>0</v>
      </c>
      <c r="AQ646">
        <v>0</v>
      </c>
      <c r="AR646">
        <v>0</v>
      </c>
    </row>
    <row r="647" spans="1:44" x14ac:dyDescent="0.2">
      <c r="A647">
        <f>ROW(Source!A546)</f>
        <v>546</v>
      </c>
      <c r="B647">
        <v>85061799</v>
      </c>
      <c r="C647">
        <v>85061796</v>
      </c>
      <c r="D647">
        <v>77306515</v>
      </c>
      <c r="E647">
        <v>114</v>
      </c>
      <c r="F647">
        <v>1</v>
      </c>
      <c r="G647">
        <v>1</v>
      </c>
      <c r="H647">
        <v>1</v>
      </c>
      <c r="I647" t="s">
        <v>816</v>
      </c>
      <c r="J647" t="s">
        <v>3</v>
      </c>
      <c r="K647" t="s">
        <v>817</v>
      </c>
      <c r="L647">
        <v>1369</v>
      </c>
      <c r="N647">
        <v>1013</v>
      </c>
      <c r="O647" t="s">
        <v>700</v>
      </c>
      <c r="P647" t="s">
        <v>700</v>
      </c>
      <c r="Q647">
        <v>1</v>
      </c>
      <c r="X647">
        <v>6.48</v>
      </c>
      <c r="Y647">
        <v>0</v>
      </c>
      <c r="Z647">
        <v>0</v>
      </c>
      <c r="AA647">
        <v>0</v>
      </c>
      <c r="AB647">
        <v>0</v>
      </c>
      <c r="AC647">
        <v>0</v>
      </c>
      <c r="AD647">
        <v>1</v>
      </c>
      <c r="AE647">
        <v>1</v>
      </c>
      <c r="AF647" t="s">
        <v>463</v>
      </c>
      <c r="AG647">
        <v>7.7759999999999998</v>
      </c>
      <c r="AH647">
        <v>2</v>
      </c>
      <c r="AI647">
        <v>85061797</v>
      </c>
      <c r="AJ647">
        <v>647</v>
      </c>
      <c r="AK647">
        <v>0</v>
      </c>
      <c r="AL647">
        <v>0</v>
      </c>
      <c r="AM647">
        <v>0</v>
      </c>
      <c r="AN647">
        <v>0</v>
      </c>
      <c r="AO647">
        <v>0</v>
      </c>
      <c r="AP647">
        <v>0</v>
      </c>
      <c r="AQ647">
        <v>0</v>
      </c>
      <c r="AR647">
        <v>0</v>
      </c>
    </row>
    <row r="648" spans="1:44" x14ac:dyDescent="0.2">
      <c r="A648">
        <f>ROW(Source!A546)</f>
        <v>546</v>
      </c>
      <c r="B648">
        <v>85061800</v>
      </c>
      <c r="C648">
        <v>85061796</v>
      </c>
      <c r="D648">
        <v>77306539</v>
      </c>
      <c r="E648">
        <v>114</v>
      </c>
      <c r="F648">
        <v>1</v>
      </c>
      <c r="G648">
        <v>1</v>
      </c>
      <c r="H648">
        <v>1</v>
      </c>
      <c r="I648" t="s">
        <v>818</v>
      </c>
      <c r="J648" t="s">
        <v>3</v>
      </c>
      <c r="K648" t="s">
        <v>819</v>
      </c>
      <c r="L648">
        <v>1369</v>
      </c>
      <c r="N648">
        <v>1013</v>
      </c>
      <c r="O648" t="s">
        <v>700</v>
      </c>
      <c r="P648" t="s">
        <v>700</v>
      </c>
      <c r="Q648">
        <v>1</v>
      </c>
      <c r="X648">
        <v>6.48</v>
      </c>
      <c r="Y648">
        <v>0</v>
      </c>
      <c r="Z648">
        <v>0</v>
      </c>
      <c r="AA648">
        <v>0</v>
      </c>
      <c r="AB648">
        <v>0</v>
      </c>
      <c r="AC648">
        <v>0</v>
      </c>
      <c r="AD648">
        <v>1</v>
      </c>
      <c r="AE648">
        <v>1</v>
      </c>
      <c r="AF648" t="s">
        <v>463</v>
      </c>
      <c r="AG648">
        <v>7.7759999999999998</v>
      </c>
      <c r="AH648">
        <v>2</v>
      </c>
      <c r="AI648">
        <v>85061798</v>
      </c>
      <c r="AJ648">
        <v>648</v>
      </c>
      <c r="AK648">
        <v>0</v>
      </c>
      <c r="AL648">
        <v>0</v>
      </c>
      <c r="AM648">
        <v>0</v>
      </c>
      <c r="AN648">
        <v>0</v>
      </c>
      <c r="AO648">
        <v>0</v>
      </c>
      <c r="AP648">
        <v>0</v>
      </c>
      <c r="AQ648">
        <v>0</v>
      </c>
      <c r="AR648">
        <v>0</v>
      </c>
    </row>
    <row r="649" spans="1:44" x14ac:dyDescent="0.2">
      <c r="A649">
        <f>ROW(Source!A548)</f>
        <v>548</v>
      </c>
      <c r="B649">
        <v>85061805</v>
      </c>
      <c r="C649">
        <v>85061802</v>
      </c>
      <c r="D649">
        <v>77306515</v>
      </c>
      <c r="E649">
        <v>114</v>
      </c>
      <c r="F649">
        <v>1</v>
      </c>
      <c r="G649">
        <v>1</v>
      </c>
      <c r="H649">
        <v>1</v>
      </c>
      <c r="I649" t="s">
        <v>816</v>
      </c>
      <c r="J649" t="s">
        <v>3</v>
      </c>
      <c r="K649" t="s">
        <v>817</v>
      </c>
      <c r="L649">
        <v>1369</v>
      </c>
      <c r="N649">
        <v>1013</v>
      </c>
      <c r="O649" t="s">
        <v>700</v>
      </c>
      <c r="P649" t="s">
        <v>700</v>
      </c>
      <c r="Q649">
        <v>1</v>
      </c>
      <c r="X649">
        <v>0.41</v>
      </c>
      <c r="Y649">
        <v>0</v>
      </c>
      <c r="Z649">
        <v>0</v>
      </c>
      <c r="AA649">
        <v>0</v>
      </c>
      <c r="AB649">
        <v>0</v>
      </c>
      <c r="AC649">
        <v>0</v>
      </c>
      <c r="AD649">
        <v>1</v>
      </c>
      <c r="AE649">
        <v>1</v>
      </c>
      <c r="AF649" t="s">
        <v>463</v>
      </c>
      <c r="AG649">
        <v>0.49199999999999994</v>
      </c>
      <c r="AH649">
        <v>2</v>
      </c>
      <c r="AI649">
        <v>85061803</v>
      </c>
      <c r="AJ649">
        <v>649</v>
      </c>
      <c r="AK649">
        <v>0</v>
      </c>
      <c r="AL649">
        <v>0</v>
      </c>
      <c r="AM649">
        <v>0</v>
      </c>
      <c r="AN649">
        <v>0</v>
      </c>
      <c r="AO649">
        <v>0</v>
      </c>
      <c r="AP649">
        <v>0</v>
      </c>
      <c r="AQ649">
        <v>0</v>
      </c>
      <c r="AR649">
        <v>0</v>
      </c>
    </row>
    <row r="650" spans="1:44" x14ac:dyDescent="0.2">
      <c r="A650">
        <f>ROW(Source!A548)</f>
        <v>548</v>
      </c>
      <c r="B650">
        <v>85061806</v>
      </c>
      <c r="C650">
        <v>85061802</v>
      </c>
      <c r="D650">
        <v>77306539</v>
      </c>
      <c r="E650">
        <v>114</v>
      </c>
      <c r="F650">
        <v>1</v>
      </c>
      <c r="G650">
        <v>1</v>
      </c>
      <c r="H650">
        <v>1</v>
      </c>
      <c r="I650" t="s">
        <v>818</v>
      </c>
      <c r="J650" t="s">
        <v>3</v>
      </c>
      <c r="K650" t="s">
        <v>819</v>
      </c>
      <c r="L650">
        <v>1369</v>
      </c>
      <c r="N650">
        <v>1013</v>
      </c>
      <c r="O650" t="s">
        <v>700</v>
      </c>
      <c r="P650" t="s">
        <v>700</v>
      </c>
      <c r="Q650">
        <v>1</v>
      </c>
      <c r="X650">
        <v>0.41</v>
      </c>
      <c r="Y650">
        <v>0</v>
      </c>
      <c r="Z650">
        <v>0</v>
      </c>
      <c r="AA650">
        <v>0</v>
      </c>
      <c r="AB650">
        <v>0</v>
      </c>
      <c r="AC650">
        <v>0</v>
      </c>
      <c r="AD650">
        <v>1</v>
      </c>
      <c r="AE650">
        <v>1</v>
      </c>
      <c r="AF650" t="s">
        <v>463</v>
      </c>
      <c r="AG650">
        <v>0.49199999999999994</v>
      </c>
      <c r="AH650">
        <v>2</v>
      </c>
      <c r="AI650">
        <v>85061804</v>
      </c>
      <c r="AJ650">
        <v>650</v>
      </c>
      <c r="AK650">
        <v>0</v>
      </c>
      <c r="AL650">
        <v>0</v>
      </c>
      <c r="AM650">
        <v>0</v>
      </c>
      <c r="AN650">
        <v>0</v>
      </c>
      <c r="AO650">
        <v>0</v>
      </c>
      <c r="AP650">
        <v>0</v>
      </c>
      <c r="AQ650">
        <v>0</v>
      </c>
      <c r="AR650">
        <v>0</v>
      </c>
    </row>
    <row r="651" spans="1:44" x14ac:dyDescent="0.2">
      <c r="A651">
        <f>ROW(Source!A549)</f>
        <v>549</v>
      </c>
      <c r="B651">
        <v>85061805</v>
      </c>
      <c r="C651">
        <v>85061802</v>
      </c>
      <c r="D651">
        <v>77306515</v>
      </c>
      <c r="E651">
        <v>114</v>
      </c>
      <c r="F651">
        <v>1</v>
      </c>
      <c r="G651">
        <v>1</v>
      </c>
      <c r="H651">
        <v>1</v>
      </c>
      <c r="I651" t="s">
        <v>816</v>
      </c>
      <c r="J651" t="s">
        <v>3</v>
      </c>
      <c r="K651" t="s">
        <v>817</v>
      </c>
      <c r="L651">
        <v>1369</v>
      </c>
      <c r="N651">
        <v>1013</v>
      </c>
      <c r="O651" t="s">
        <v>700</v>
      </c>
      <c r="P651" t="s">
        <v>700</v>
      </c>
      <c r="Q651">
        <v>1</v>
      </c>
      <c r="X651">
        <v>0.41</v>
      </c>
      <c r="Y651">
        <v>0</v>
      </c>
      <c r="Z651">
        <v>0</v>
      </c>
      <c r="AA651">
        <v>0</v>
      </c>
      <c r="AB651">
        <v>0</v>
      </c>
      <c r="AC651">
        <v>0</v>
      </c>
      <c r="AD651">
        <v>1</v>
      </c>
      <c r="AE651">
        <v>1</v>
      </c>
      <c r="AF651" t="s">
        <v>463</v>
      </c>
      <c r="AG651">
        <v>0.49199999999999994</v>
      </c>
      <c r="AH651">
        <v>2</v>
      </c>
      <c r="AI651">
        <v>85061803</v>
      </c>
      <c r="AJ651">
        <v>651</v>
      </c>
      <c r="AK651">
        <v>0</v>
      </c>
      <c r="AL651">
        <v>0</v>
      </c>
      <c r="AM651">
        <v>0</v>
      </c>
      <c r="AN651">
        <v>0</v>
      </c>
      <c r="AO651">
        <v>0</v>
      </c>
      <c r="AP651">
        <v>0</v>
      </c>
      <c r="AQ651">
        <v>0</v>
      </c>
      <c r="AR651">
        <v>0</v>
      </c>
    </row>
    <row r="652" spans="1:44" x14ac:dyDescent="0.2">
      <c r="A652">
        <f>ROW(Source!A549)</f>
        <v>549</v>
      </c>
      <c r="B652">
        <v>85061806</v>
      </c>
      <c r="C652">
        <v>85061802</v>
      </c>
      <c r="D652">
        <v>77306539</v>
      </c>
      <c r="E652">
        <v>114</v>
      </c>
      <c r="F652">
        <v>1</v>
      </c>
      <c r="G652">
        <v>1</v>
      </c>
      <c r="H652">
        <v>1</v>
      </c>
      <c r="I652" t="s">
        <v>818</v>
      </c>
      <c r="J652" t="s">
        <v>3</v>
      </c>
      <c r="K652" t="s">
        <v>819</v>
      </c>
      <c r="L652">
        <v>1369</v>
      </c>
      <c r="N652">
        <v>1013</v>
      </c>
      <c r="O652" t="s">
        <v>700</v>
      </c>
      <c r="P652" t="s">
        <v>700</v>
      </c>
      <c r="Q652">
        <v>1</v>
      </c>
      <c r="X652">
        <v>0.41</v>
      </c>
      <c r="Y652">
        <v>0</v>
      </c>
      <c r="Z652">
        <v>0</v>
      </c>
      <c r="AA652">
        <v>0</v>
      </c>
      <c r="AB652">
        <v>0</v>
      </c>
      <c r="AC652">
        <v>0</v>
      </c>
      <c r="AD652">
        <v>1</v>
      </c>
      <c r="AE652">
        <v>1</v>
      </c>
      <c r="AF652" t="s">
        <v>463</v>
      </c>
      <c r="AG652">
        <v>0.49199999999999994</v>
      </c>
      <c r="AH652">
        <v>2</v>
      </c>
      <c r="AI652">
        <v>85061804</v>
      </c>
      <c r="AJ652">
        <v>652</v>
      </c>
      <c r="AK652">
        <v>0</v>
      </c>
      <c r="AL652">
        <v>0</v>
      </c>
      <c r="AM652">
        <v>0</v>
      </c>
      <c r="AN652">
        <v>0</v>
      </c>
      <c r="AO652">
        <v>0</v>
      </c>
      <c r="AP652">
        <v>0</v>
      </c>
      <c r="AQ652">
        <v>0</v>
      </c>
      <c r="AR652">
        <v>0</v>
      </c>
    </row>
    <row r="653" spans="1:44" x14ac:dyDescent="0.2">
      <c r="A653">
        <f>ROW(Source!A551)</f>
        <v>551</v>
      </c>
      <c r="B653">
        <v>85061811</v>
      </c>
      <c r="C653">
        <v>85061808</v>
      </c>
      <c r="D653">
        <v>77306515</v>
      </c>
      <c r="E653">
        <v>114</v>
      </c>
      <c r="F653">
        <v>1</v>
      </c>
      <c r="G653">
        <v>1</v>
      </c>
      <c r="H653">
        <v>1</v>
      </c>
      <c r="I653" t="s">
        <v>816</v>
      </c>
      <c r="J653" t="s">
        <v>3</v>
      </c>
      <c r="K653" t="s">
        <v>817</v>
      </c>
      <c r="L653">
        <v>1369</v>
      </c>
      <c r="N653">
        <v>1013</v>
      </c>
      <c r="O653" t="s">
        <v>700</v>
      </c>
      <c r="P653" t="s">
        <v>700</v>
      </c>
      <c r="Q653">
        <v>1</v>
      </c>
      <c r="X653">
        <v>1.62</v>
      </c>
      <c r="Y653">
        <v>0</v>
      </c>
      <c r="Z653">
        <v>0</v>
      </c>
      <c r="AA653">
        <v>0</v>
      </c>
      <c r="AB653">
        <v>0</v>
      </c>
      <c r="AC653">
        <v>0</v>
      </c>
      <c r="AD653">
        <v>1</v>
      </c>
      <c r="AE653">
        <v>1</v>
      </c>
      <c r="AF653" t="s">
        <v>463</v>
      </c>
      <c r="AG653">
        <v>1.944</v>
      </c>
      <c r="AH653">
        <v>2</v>
      </c>
      <c r="AI653">
        <v>85061809</v>
      </c>
      <c r="AJ653">
        <v>653</v>
      </c>
      <c r="AK653">
        <v>0</v>
      </c>
      <c r="AL653">
        <v>0</v>
      </c>
      <c r="AM653">
        <v>0</v>
      </c>
      <c r="AN653">
        <v>0</v>
      </c>
      <c r="AO653">
        <v>0</v>
      </c>
      <c r="AP653">
        <v>0</v>
      </c>
      <c r="AQ653">
        <v>0</v>
      </c>
      <c r="AR653">
        <v>0</v>
      </c>
    </row>
    <row r="654" spans="1:44" x14ac:dyDescent="0.2">
      <c r="A654">
        <f>ROW(Source!A551)</f>
        <v>551</v>
      </c>
      <c r="B654">
        <v>85061812</v>
      </c>
      <c r="C654">
        <v>85061808</v>
      </c>
      <c r="D654">
        <v>77306539</v>
      </c>
      <c r="E654">
        <v>114</v>
      </c>
      <c r="F654">
        <v>1</v>
      </c>
      <c r="G654">
        <v>1</v>
      </c>
      <c r="H654">
        <v>1</v>
      </c>
      <c r="I654" t="s">
        <v>818</v>
      </c>
      <c r="J654" t="s">
        <v>3</v>
      </c>
      <c r="K654" t="s">
        <v>819</v>
      </c>
      <c r="L654">
        <v>1369</v>
      </c>
      <c r="N654">
        <v>1013</v>
      </c>
      <c r="O654" t="s">
        <v>700</v>
      </c>
      <c r="P654" t="s">
        <v>700</v>
      </c>
      <c r="Q654">
        <v>1</v>
      </c>
      <c r="X654">
        <v>1.62</v>
      </c>
      <c r="Y654">
        <v>0</v>
      </c>
      <c r="Z654">
        <v>0</v>
      </c>
      <c r="AA654">
        <v>0</v>
      </c>
      <c r="AB654">
        <v>0</v>
      </c>
      <c r="AC654">
        <v>0</v>
      </c>
      <c r="AD654">
        <v>1</v>
      </c>
      <c r="AE654">
        <v>1</v>
      </c>
      <c r="AF654" t="s">
        <v>463</v>
      </c>
      <c r="AG654">
        <v>1.944</v>
      </c>
      <c r="AH654">
        <v>2</v>
      </c>
      <c r="AI654">
        <v>85061810</v>
      </c>
      <c r="AJ654">
        <v>654</v>
      </c>
      <c r="AK654">
        <v>0</v>
      </c>
      <c r="AL654">
        <v>0</v>
      </c>
      <c r="AM654">
        <v>0</v>
      </c>
      <c r="AN654">
        <v>0</v>
      </c>
      <c r="AO654">
        <v>0</v>
      </c>
      <c r="AP654">
        <v>0</v>
      </c>
      <c r="AQ654">
        <v>0</v>
      </c>
      <c r="AR654">
        <v>0</v>
      </c>
    </row>
    <row r="655" spans="1:44" x14ac:dyDescent="0.2">
      <c r="A655">
        <f>ROW(Source!A552)</f>
        <v>552</v>
      </c>
      <c r="B655">
        <v>85061811</v>
      </c>
      <c r="C655">
        <v>85061808</v>
      </c>
      <c r="D655">
        <v>77306515</v>
      </c>
      <c r="E655">
        <v>114</v>
      </c>
      <c r="F655">
        <v>1</v>
      </c>
      <c r="G655">
        <v>1</v>
      </c>
      <c r="H655">
        <v>1</v>
      </c>
      <c r="I655" t="s">
        <v>816</v>
      </c>
      <c r="J655" t="s">
        <v>3</v>
      </c>
      <c r="K655" t="s">
        <v>817</v>
      </c>
      <c r="L655">
        <v>1369</v>
      </c>
      <c r="N655">
        <v>1013</v>
      </c>
      <c r="O655" t="s">
        <v>700</v>
      </c>
      <c r="P655" t="s">
        <v>700</v>
      </c>
      <c r="Q655">
        <v>1</v>
      </c>
      <c r="X655">
        <v>1.62</v>
      </c>
      <c r="Y655">
        <v>0</v>
      </c>
      <c r="Z655">
        <v>0</v>
      </c>
      <c r="AA655">
        <v>0</v>
      </c>
      <c r="AB655">
        <v>0</v>
      </c>
      <c r="AC655">
        <v>0</v>
      </c>
      <c r="AD655">
        <v>1</v>
      </c>
      <c r="AE655">
        <v>1</v>
      </c>
      <c r="AF655" t="s">
        <v>463</v>
      </c>
      <c r="AG655">
        <v>1.944</v>
      </c>
      <c r="AH655">
        <v>2</v>
      </c>
      <c r="AI655">
        <v>85061809</v>
      </c>
      <c r="AJ655">
        <v>655</v>
      </c>
      <c r="AK655">
        <v>0</v>
      </c>
      <c r="AL655">
        <v>0</v>
      </c>
      <c r="AM655">
        <v>0</v>
      </c>
      <c r="AN655">
        <v>0</v>
      </c>
      <c r="AO655">
        <v>0</v>
      </c>
      <c r="AP655">
        <v>0</v>
      </c>
      <c r="AQ655">
        <v>0</v>
      </c>
      <c r="AR655">
        <v>0</v>
      </c>
    </row>
    <row r="656" spans="1:44" x14ac:dyDescent="0.2">
      <c r="A656">
        <f>ROW(Source!A552)</f>
        <v>552</v>
      </c>
      <c r="B656">
        <v>85061812</v>
      </c>
      <c r="C656">
        <v>85061808</v>
      </c>
      <c r="D656">
        <v>77306539</v>
      </c>
      <c r="E656">
        <v>114</v>
      </c>
      <c r="F656">
        <v>1</v>
      </c>
      <c r="G656">
        <v>1</v>
      </c>
      <c r="H656">
        <v>1</v>
      </c>
      <c r="I656" t="s">
        <v>818</v>
      </c>
      <c r="J656" t="s">
        <v>3</v>
      </c>
      <c r="K656" t="s">
        <v>819</v>
      </c>
      <c r="L656">
        <v>1369</v>
      </c>
      <c r="N656">
        <v>1013</v>
      </c>
      <c r="O656" t="s">
        <v>700</v>
      </c>
      <c r="P656" t="s">
        <v>700</v>
      </c>
      <c r="Q656">
        <v>1</v>
      </c>
      <c r="X656">
        <v>1.62</v>
      </c>
      <c r="Y656">
        <v>0</v>
      </c>
      <c r="Z656">
        <v>0</v>
      </c>
      <c r="AA656">
        <v>0</v>
      </c>
      <c r="AB656">
        <v>0</v>
      </c>
      <c r="AC656">
        <v>0</v>
      </c>
      <c r="AD656">
        <v>1</v>
      </c>
      <c r="AE656">
        <v>1</v>
      </c>
      <c r="AF656" t="s">
        <v>463</v>
      </c>
      <c r="AG656">
        <v>1.944</v>
      </c>
      <c r="AH656">
        <v>2</v>
      </c>
      <c r="AI656">
        <v>85061810</v>
      </c>
      <c r="AJ656">
        <v>656</v>
      </c>
      <c r="AK656">
        <v>0</v>
      </c>
      <c r="AL656">
        <v>0</v>
      </c>
      <c r="AM656">
        <v>0</v>
      </c>
      <c r="AN656">
        <v>0</v>
      </c>
      <c r="AO656">
        <v>0</v>
      </c>
      <c r="AP656">
        <v>0</v>
      </c>
      <c r="AQ656">
        <v>0</v>
      </c>
      <c r="AR656">
        <v>0</v>
      </c>
    </row>
    <row r="657" spans="1:44" x14ac:dyDescent="0.2">
      <c r="A657">
        <f>ROW(Source!A554)</f>
        <v>554</v>
      </c>
      <c r="B657">
        <v>85061817</v>
      </c>
      <c r="C657">
        <v>85061814</v>
      </c>
      <c r="D657">
        <v>77306511</v>
      </c>
      <c r="E657">
        <v>114</v>
      </c>
      <c r="F657">
        <v>1</v>
      </c>
      <c r="G657">
        <v>1</v>
      </c>
      <c r="H657">
        <v>1</v>
      </c>
      <c r="I657" t="s">
        <v>703</v>
      </c>
      <c r="J657" t="s">
        <v>3</v>
      </c>
      <c r="K657" t="s">
        <v>704</v>
      </c>
      <c r="L657">
        <v>1369</v>
      </c>
      <c r="N657">
        <v>1013</v>
      </c>
      <c r="O657" t="s">
        <v>700</v>
      </c>
      <c r="P657" t="s">
        <v>700</v>
      </c>
      <c r="Q657">
        <v>1</v>
      </c>
      <c r="X657">
        <v>1.35</v>
      </c>
      <c r="Y657">
        <v>0</v>
      </c>
      <c r="Z657">
        <v>0</v>
      </c>
      <c r="AA657">
        <v>0</v>
      </c>
      <c r="AB657">
        <v>0</v>
      </c>
      <c r="AC657">
        <v>0</v>
      </c>
      <c r="AD657">
        <v>1</v>
      </c>
      <c r="AE657">
        <v>1</v>
      </c>
      <c r="AF657" t="s">
        <v>463</v>
      </c>
      <c r="AG657">
        <v>1.62</v>
      </c>
      <c r="AH657">
        <v>2</v>
      </c>
      <c r="AI657">
        <v>85061815</v>
      </c>
      <c r="AJ657">
        <v>657</v>
      </c>
      <c r="AK657">
        <v>0</v>
      </c>
      <c r="AL657">
        <v>0</v>
      </c>
      <c r="AM657">
        <v>0</v>
      </c>
      <c r="AN657">
        <v>0</v>
      </c>
      <c r="AO657">
        <v>0</v>
      </c>
      <c r="AP657">
        <v>0</v>
      </c>
      <c r="AQ657">
        <v>0</v>
      </c>
      <c r="AR657">
        <v>0</v>
      </c>
    </row>
    <row r="658" spans="1:44" x14ac:dyDescent="0.2">
      <c r="A658">
        <f>ROW(Source!A554)</f>
        <v>554</v>
      </c>
      <c r="B658">
        <v>85061818</v>
      </c>
      <c r="C658">
        <v>85061814</v>
      </c>
      <c r="D658">
        <v>77306529</v>
      </c>
      <c r="E658">
        <v>114</v>
      </c>
      <c r="F658">
        <v>1</v>
      </c>
      <c r="G658">
        <v>1</v>
      </c>
      <c r="H658">
        <v>1</v>
      </c>
      <c r="I658" t="s">
        <v>820</v>
      </c>
      <c r="J658" t="s">
        <v>3</v>
      </c>
      <c r="K658" t="s">
        <v>821</v>
      </c>
      <c r="L658">
        <v>1369</v>
      </c>
      <c r="N658">
        <v>1013</v>
      </c>
      <c r="O658" t="s">
        <v>700</v>
      </c>
      <c r="P658" t="s">
        <v>700</v>
      </c>
      <c r="Q658">
        <v>1</v>
      </c>
      <c r="X658">
        <v>1.35</v>
      </c>
      <c r="Y658">
        <v>0</v>
      </c>
      <c r="Z658">
        <v>0</v>
      </c>
      <c r="AA658">
        <v>0</v>
      </c>
      <c r="AB658">
        <v>0</v>
      </c>
      <c r="AC658">
        <v>0</v>
      </c>
      <c r="AD658">
        <v>1</v>
      </c>
      <c r="AE658">
        <v>1</v>
      </c>
      <c r="AF658" t="s">
        <v>463</v>
      </c>
      <c r="AG658">
        <v>1.62</v>
      </c>
      <c r="AH658">
        <v>2</v>
      </c>
      <c r="AI658">
        <v>85061816</v>
      </c>
      <c r="AJ658">
        <v>658</v>
      </c>
      <c r="AK658">
        <v>0</v>
      </c>
      <c r="AL658">
        <v>0</v>
      </c>
      <c r="AM658">
        <v>0</v>
      </c>
      <c r="AN658">
        <v>0</v>
      </c>
      <c r="AO658">
        <v>0</v>
      </c>
      <c r="AP658">
        <v>0</v>
      </c>
      <c r="AQ658">
        <v>0</v>
      </c>
      <c r="AR658">
        <v>0</v>
      </c>
    </row>
    <row r="659" spans="1:44" x14ac:dyDescent="0.2">
      <c r="A659">
        <f>ROW(Source!A555)</f>
        <v>555</v>
      </c>
      <c r="B659">
        <v>85061817</v>
      </c>
      <c r="C659">
        <v>85061814</v>
      </c>
      <c r="D659">
        <v>77306511</v>
      </c>
      <c r="E659">
        <v>114</v>
      </c>
      <c r="F659">
        <v>1</v>
      </c>
      <c r="G659">
        <v>1</v>
      </c>
      <c r="H659">
        <v>1</v>
      </c>
      <c r="I659" t="s">
        <v>703</v>
      </c>
      <c r="J659" t="s">
        <v>3</v>
      </c>
      <c r="K659" t="s">
        <v>704</v>
      </c>
      <c r="L659">
        <v>1369</v>
      </c>
      <c r="N659">
        <v>1013</v>
      </c>
      <c r="O659" t="s">
        <v>700</v>
      </c>
      <c r="P659" t="s">
        <v>700</v>
      </c>
      <c r="Q659">
        <v>1</v>
      </c>
      <c r="X659">
        <v>1.35</v>
      </c>
      <c r="Y659">
        <v>0</v>
      </c>
      <c r="Z659">
        <v>0</v>
      </c>
      <c r="AA659">
        <v>0</v>
      </c>
      <c r="AB659">
        <v>0</v>
      </c>
      <c r="AC659">
        <v>0</v>
      </c>
      <c r="AD659">
        <v>1</v>
      </c>
      <c r="AE659">
        <v>1</v>
      </c>
      <c r="AF659" t="s">
        <v>463</v>
      </c>
      <c r="AG659">
        <v>1.62</v>
      </c>
      <c r="AH659">
        <v>2</v>
      </c>
      <c r="AI659">
        <v>85061815</v>
      </c>
      <c r="AJ659">
        <v>659</v>
      </c>
      <c r="AK659">
        <v>0</v>
      </c>
      <c r="AL659">
        <v>0</v>
      </c>
      <c r="AM659">
        <v>0</v>
      </c>
      <c r="AN659">
        <v>0</v>
      </c>
      <c r="AO659">
        <v>0</v>
      </c>
      <c r="AP659">
        <v>0</v>
      </c>
      <c r="AQ659">
        <v>0</v>
      </c>
      <c r="AR659">
        <v>0</v>
      </c>
    </row>
    <row r="660" spans="1:44" x14ac:dyDescent="0.2">
      <c r="A660">
        <f>ROW(Source!A555)</f>
        <v>555</v>
      </c>
      <c r="B660">
        <v>85061818</v>
      </c>
      <c r="C660">
        <v>85061814</v>
      </c>
      <c r="D660">
        <v>77306529</v>
      </c>
      <c r="E660">
        <v>114</v>
      </c>
      <c r="F660">
        <v>1</v>
      </c>
      <c r="G660">
        <v>1</v>
      </c>
      <c r="H660">
        <v>1</v>
      </c>
      <c r="I660" t="s">
        <v>820</v>
      </c>
      <c r="J660" t="s">
        <v>3</v>
      </c>
      <c r="K660" t="s">
        <v>821</v>
      </c>
      <c r="L660">
        <v>1369</v>
      </c>
      <c r="N660">
        <v>1013</v>
      </c>
      <c r="O660" t="s">
        <v>700</v>
      </c>
      <c r="P660" t="s">
        <v>700</v>
      </c>
      <c r="Q660">
        <v>1</v>
      </c>
      <c r="X660">
        <v>1.35</v>
      </c>
      <c r="Y660">
        <v>0</v>
      </c>
      <c r="Z660">
        <v>0</v>
      </c>
      <c r="AA660">
        <v>0</v>
      </c>
      <c r="AB660">
        <v>0</v>
      </c>
      <c r="AC660">
        <v>0</v>
      </c>
      <c r="AD660">
        <v>1</v>
      </c>
      <c r="AE660">
        <v>1</v>
      </c>
      <c r="AF660" t="s">
        <v>463</v>
      </c>
      <c r="AG660">
        <v>1.62</v>
      </c>
      <c r="AH660">
        <v>2</v>
      </c>
      <c r="AI660">
        <v>85061816</v>
      </c>
      <c r="AJ660">
        <v>660</v>
      </c>
      <c r="AK660">
        <v>0</v>
      </c>
      <c r="AL660">
        <v>0</v>
      </c>
      <c r="AM660">
        <v>0</v>
      </c>
      <c r="AN660">
        <v>0</v>
      </c>
      <c r="AO660">
        <v>0</v>
      </c>
      <c r="AP660">
        <v>0</v>
      </c>
      <c r="AQ660">
        <v>0</v>
      </c>
      <c r="AR660">
        <v>0</v>
      </c>
    </row>
    <row r="661" spans="1:44" x14ac:dyDescent="0.2">
      <c r="A661">
        <f>ROW(Source!A557)</f>
        <v>557</v>
      </c>
      <c r="B661">
        <v>85061823</v>
      </c>
      <c r="C661">
        <v>85061820</v>
      </c>
      <c r="D661">
        <v>77306515</v>
      </c>
      <c r="E661">
        <v>114</v>
      </c>
      <c r="F661">
        <v>1</v>
      </c>
      <c r="G661">
        <v>1</v>
      </c>
      <c r="H661">
        <v>1</v>
      </c>
      <c r="I661" t="s">
        <v>816</v>
      </c>
      <c r="J661" t="s">
        <v>3</v>
      </c>
      <c r="K661" t="s">
        <v>817</v>
      </c>
      <c r="L661">
        <v>1369</v>
      </c>
      <c r="N661">
        <v>1013</v>
      </c>
      <c r="O661" t="s">
        <v>700</v>
      </c>
      <c r="P661" t="s">
        <v>700</v>
      </c>
      <c r="Q661">
        <v>1</v>
      </c>
      <c r="X661">
        <v>0.5</v>
      </c>
      <c r="Y661">
        <v>0</v>
      </c>
      <c r="Z661">
        <v>0</v>
      </c>
      <c r="AA661">
        <v>0</v>
      </c>
      <c r="AB661">
        <v>0</v>
      </c>
      <c r="AC661">
        <v>0</v>
      </c>
      <c r="AD661">
        <v>1</v>
      </c>
      <c r="AE661">
        <v>1</v>
      </c>
      <c r="AF661" t="s">
        <v>463</v>
      </c>
      <c r="AG661">
        <v>0.6</v>
      </c>
      <c r="AH661">
        <v>2</v>
      </c>
      <c r="AI661">
        <v>85061821</v>
      </c>
      <c r="AJ661">
        <v>661</v>
      </c>
      <c r="AK661">
        <v>0</v>
      </c>
      <c r="AL661">
        <v>0</v>
      </c>
      <c r="AM661">
        <v>0</v>
      </c>
      <c r="AN661">
        <v>0</v>
      </c>
      <c r="AO661">
        <v>0</v>
      </c>
      <c r="AP661">
        <v>0</v>
      </c>
      <c r="AQ661">
        <v>0</v>
      </c>
      <c r="AR661">
        <v>0</v>
      </c>
    </row>
    <row r="662" spans="1:44" x14ac:dyDescent="0.2">
      <c r="A662">
        <f>ROW(Source!A557)</f>
        <v>557</v>
      </c>
      <c r="B662">
        <v>85061824</v>
      </c>
      <c r="C662">
        <v>85061820</v>
      </c>
      <c r="D662">
        <v>77306539</v>
      </c>
      <c r="E662">
        <v>114</v>
      </c>
      <c r="F662">
        <v>1</v>
      </c>
      <c r="G662">
        <v>1</v>
      </c>
      <c r="H662">
        <v>1</v>
      </c>
      <c r="I662" t="s">
        <v>818</v>
      </c>
      <c r="J662" t="s">
        <v>3</v>
      </c>
      <c r="K662" t="s">
        <v>819</v>
      </c>
      <c r="L662">
        <v>1369</v>
      </c>
      <c r="N662">
        <v>1013</v>
      </c>
      <c r="O662" t="s">
        <v>700</v>
      </c>
      <c r="P662" t="s">
        <v>700</v>
      </c>
      <c r="Q662">
        <v>1</v>
      </c>
      <c r="X662">
        <v>0.5</v>
      </c>
      <c r="Y662">
        <v>0</v>
      </c>
      <c r="Z662">
        <v>0</v>
      </c>
      <c r="AA662">
        <v>0</v>
      </c>
      <c r="AB662">
        <v>0</v>
      </c>
      <c r="AC662">
        <v>0</v>
      </c>
      <c r="AD662">
        <v>1</v>
      </c>
      <c r="AE662">
        <v>1</v>
      </c>
      <c r="AF662" t="s">
        <v>463</v>
      </c>
      <c r="AG662">
        <v>0.6</v>
      </c>
      <c r="AH662">
        <v>2</v>
      </c>
      <c r="AI662">
        <v>85061822</v>
      </c>
      <c r="AJ662">
        <v>662</v>
      </c>
      <c r="AK662">
        <v>0</v>
      </c>
      <c r="AL662">
        <v>0</v>
      </c>
      <c r="AM662">
        <v>0</v>
      </c>
      <c r="AN662">
        <v>0</v>
      </c>
      <c r="AO662">
        <v>0</v>
      </c>
      <c r="AP662">
        <v>0</v>
      </c>
      <c r="AQ662">
        <v>0</v>
      </c>
      <c r="AR662">
        <v>0</v>
      </c>
    </row>
    <row r="663" spans="1:44" x14ac:dyDescent="0.2">
      <c r="A663">
        <f>ROW(Source!A558)</f>
        <v>558</v>
      </c>
      <c r="B663">
        <v>85061823</v>
      </c>
      <c r="C663">
        <v>85061820</v>
      </c>
      <c r="D663">
        <v>77306515</v>
      </c>
      <c r="E663">
        <v>114</v>
      </c>
      <c r="F663">
        <v>1</v>
      </c>
      <c r="G663">
        <v>1</v>
      </c>
      <c r="H663">
        <v>1</v>
      </c>
      <c r="I663" t="s">
        <v>816</v>
      </c>
      <c r="J663" t="s">
        <v>3</v>
      </c>
      <c r="K663" t="s">
        <v>817</v>
      </c>
      <c r="L663">
        <v>1369</v>
      </c>
      <c r="N663">
        <v>1013</v>
      </c>
      <c r="O663" t="s">
        <v>700</v>
      </c>
      <c r="P663" t="s">
        <v>700</v>
      </c>
      <c r="Q663">
        <v>1</v>
      </c>
      <c r="X663">
        <v>0.5</v>
      </c>
      <c r="Y663">
        <v>0</v>
      </c>
      <c r="Z663">
        <v>0</v>
      </c>
      <c r="AA663">
        <v>0</v>
      </c>
      <c r="AB663">
        <v>0</v>
      </c>
      <c r="AC663">
        <v>0</v>
      </c>
      <c r="AD663">
        <v>1</v>
      </c>
      <c r="AE663">
        <v>1</v>
      </c>
      <c r="AF663" t="s">
        <v>463</v>
      </c>
      <c r="AG663">
        <v>0.6</v>
      </c>
      <c r="AH663">
        <v>2</v>
      </c>
      <c r="AI663">
        <v>85061821</v>
      </c>
      <c r="AJ663">
        <v>663</v>
      </c>
      <c r="AK663">
        <v>0</v>
      </c>
      <c r="AL663">
        <v>0</v>
      </c>
      <c r="AM663">
        <v>0</v>
      </c>
      <c r="AN663">
        <v>0</v>
      </c>
      <c r="AO663">
        <v>0</v>
      </c>
      <c r="AP663">
        <v>0</v>
      </c>
      <c r="AQ663">
        <v>0</v>
      </c>
      <c r="AR663">
        <v>0</v>
      </c>
    </row>
    <row r="664" spans="1:44" x14ac:dyDescent="0.2">
      <c r="A664">
        <f>ROW(Source!A558)</f>
        <v>558</v>
      </c>
      <c r="B664">
        <v>85061824</v>
      </c>
      <c r="C664">
        <v>85061820</v>
      </c>
      <c r="D664">
        <v>77306539</v>
      </c>
      <c r="E664">
        <v>114</v>
      </c>
      <c r="F664">
        <v>1</v>
      </c>
      <c r="G664">
        <v>1</v>
      </c>
      <c r="H664">
        <v>1</v>
      </c>
      <c r="I664" t="s">
        <v>818</v>
      </c>
      <c r="J664" t="s">
        <v>3</v>
      </c>
      <c r="K664" t="s">
        <v>819</v>
      </c>
      <c r="L664">
        <v>1369</v>
      </c>
      <c r="N664">
        <v>1013</v>
      </c>
      <c r="O664" t="s">
        <v>700</v>
      </c>
      <c r="P664" t="s">
        <v>700</v>
      </c>
      <c r="Q664">
        <v>1</v>
      </c>
      <c r="X664">
        <v>0.5</v>
      </c>
      <c r="Y664">
        <v>0</v>
      </c>
      <c r="Z664">
        <v>0</v>
      </c>
      <c r="AA664">
        <v>0</v>
      </c>
      <c r="AB664">
        <v>0</v>
      </c>
      <c r="AC664">
        <v>0</v>
      </c>
      <c r="AD664">
        <v>1</v>
      </c>
      <c r="AE664">
        <v>1</v>
      </c>
      <c r="AF664" t="s">
        <v>463</v>
      </c>
      <c r="AG664">
        <v>0.6</v>
      </c>
      <c r="AH664">
        <v>2</v>
      </c>
      <c r="AI664">
        <v>85061822</v>
      </c>
      <c r="AJ664">
        <v>664</v>
      </c>
      <c r="AK664">
        <v>0</v>
      </c>
      <c r="AL664">
        <v>0</v>
      </c>
      <c r="AM664">
        <v>0</v>
      </c>
      <c r="AN664">
        <v>0</v>
      </c>
      <c r="AO664">
        <v>0</v>
      </c>
      <c r="AP664">
        <v>0</v>
      </c>
      <c r="AQ664">
        <v>0</v>
      </c>
      <c r="AR664">
        <v>0</v>
      </c>
    </row>
    <row r="665" spans="1:44" x14ac:dyDescent="0.2">
      <c r="A665">
        <f>ROW(Source!A560)</f>
        <v>560</v>
      </c>
      <c r="B665">
        <v>85061829</v>
      </c>
      <c r="C665">
        <v>85061826</v>
      </c>
      <c r="D665">
        <v>77306515</v>
      </c>
      <c r="E665">
        <v>114</v>
      </c>
      <c r="F665">
        <v>1</v>
      </c>
      <c r="G665">
        <v>1</v>
      </c>
      <c r="H665">
        <v>1</v>
      </c>
      <c r="I665" t="s">
        <v>816</v>
      </c>
      <c r="J665" t="s">
        <v>3</v>
      </c>
      <c r="K665" t="s">
        <v>817</v>
      </c>
      <c r="L665">
        <v>1369</v>
      </c>
      <c r="N665">
        <v>1013</v>
      </c>
      <c r="O665" t="s">
        <v>700</v>
      </c>
      <c r="P665" t="s">
        <v>700</v>
      </c>
      <c r="Q665">
        <v>1</v>
      </c>
      <c r="X665">
        <v>0.16</v>
      </c>
      <c r="Y665">
        <v>0</v>
      </c>
      <c r="Z665">
        <v>0</v>
      </c>
      <c r="AA665">
        <v>0</v>
      </c>
      <c r="AB665">
        <v>0</v>
      </c>
      <c r="AC665">
        <v>0</v>
      </c>
      <c r="AD665">
        <v>1</v>
      </c>
      <c r="AE665">
        <v>1</v>
      </c>
      <c r="AF665" t="s">
        <v>463</v>
      </c>
      <c r="AG665">
        <v>0.192</v>
      </c>
      <c r="AH665">
        <v>2</v>
      </c>
      <c r="AI665">
        <v>85061827</v>
      </c>
      <c r="AJ665">
        <v>665</v>
      </c>
      <c r="AK665">
        <v>0</v>
      </c>
      <c r="AL665">
        <v>0</v>
      </c>
      <c r="AM665">
        <v>0</v>
      </c>
      <c r="AN665">
        <v>0</v>
      </c>
      <c r="AO665">
        <v>0</v>
      </c>
      <c r="AP665">
        <v>0</v>
      </c>
      <c r="AQ665">
        <v>0</v>
      </c>
      <c r="AR665">
        <v>0</v>
      </c>
    </row>
    <row r="666" spans="1:44" x14ac:dyDescent="0.2">
      <c r="A666">
        <f>ROW(Source!A560)</f>
        <v>560</v>
      </c>
      <c r="B666">
        <v>85061830</v>
      </c>
      <c r="C666">
        <v>85061826</v>
      </c>
      <c r="D666">
        <v>77306539</v>
      </c>
      <c r="E666">
        <v>114</v>
      </c>
      <c r="F666">
        <v>1</v>
      </c>
      <c r="G666">
        <v>1</v>
      </c>
      <c r="H666">
        <v>1</v>
      </c>
      <c r="I666" t="s">
        <v>818</v>
      </c>
      <c r="J666" t="s">
        <v>3</v>
      </c>
      <c r="K666" t="s">
        <v>819</v>
      </c>
      <c r="L666">
        <v>1369</v>
      </c>
      <c r="N666">
        <v>1013</v>
      </c>
      <c r="O666" t="s">
        <v>700</v>
      </c>
      <c r="P666" t="s">
        <v>700</v>
      </c>
      <c r="Q666">
        <v>1</v>
      </c>
      <c r="X666">
        <v>0.16</v>
      </c>
      <c r="Y666">
        <v>0</v>
      </c>
      <c r="Z666">
        <v>0</v>
      </c>
      <c r="AA666">
        <v>0</v>
      </c>
      <c r="AB666">
        <v>0</v>
      </c>
      <c r="AC666">
        <v>0</v>
      </c>
      <c r="AD666">
        <v>1</v>
      </c>
      <c r="AE666">
        <v>1</v>
      </c>
      <c r="AF666" t="s">
        <v>463</v>
      </c>
      <c r="AG666">
        <v>0.192</v>
      </c>
      <c r="AH666">
        <v>2</v>
      </c>
      <c r="AI666">
        <v>85061828</v>
      </c>
      <c r="AJ666">
        <v>666</v>
      </c>
      <c r="AK666">
        <v>0</v>
      </c>
      <c r="AL666">
        <v>0</v>
      </c>
      <c r="AM666">
        <v>0</v>
      </c>
      <c r="AN666">
        <v>0</v>
      </c>
      <c r="AO666">
        <v>0</v>
      </c>
      <c r="AP666">
        <v>0</v>
      </c>
      <c r="AQ666">
        <v>0</v>
      </c>
      <c r="AR666">
        <v>0</v>
      </c>
    </row>
    <row r="667" spans="1:44" x14ac:dyDescent="0.2">
      <c r="A667">
        <f>ROW(Source!A561)</f>
        <v>561</v>
      </c>
      <c r="B667">
        <v>85061829</v>
      </c>
      <c r="C667">
        <v>85061826</v>
      </c>
      <c r="D667">
        <v>77306515</v>
      </c>
      <c r="E667">
        <v>114</v>
      </c>
      <c r="F667">
        <v>1</v>
      </c>
      <c r="G667">
        <v>1</v>
      </c>
      <c r="H667">
        <v>1</v>
      </c>
      <c r="I667" t="s">
        <v>816</v>
      </c>
      <c r="J667" t="s">
        <v>3</v>
      </c>
      <c r="K667" t="s">
        <v>817</v>
      </c>
      <c r="L667">
        <v>1369</v>
      </c>
      <c r="N667">
        <v>1013</v>
      </c>
      <c r="O667" t="s">
        <v>700</v>
      </c>
      <c r="P667" t="s">
        <v>700</v>
      </c>
      <c r="Q667">
        <v>1</v>
      </c>
      <c r="X667">
        <v>0.16</v>
      </c>
      <c r="Y667">
        <v>0</v>
      </c>
      <c r="Z667">
        <v>0</v>
      </c>
      <c r="AA667">
        <v>0</v>
      </c>
      <c r="AB667">
        <v>0</v>
      </c>
      <c r="AC667">
        <v>0</v>
      </c>
      <c r="AD667">
        <v>1</v>
      </c>
      <c r="AE667">
        <v>1</v>
      </c>
      <c r="AF667" t="s">
        <v>463</v>
      </c>
      <c r="AG667">
        <v>0.192</v>
      </c>
      <c r="AH667">
        <v>2</v>
      </c>
      <c r="AI667">
        <v>85061827</v>
      </c>
      <c r="AJ667">
        <v>667</v>
      </c>
      <c r="AK667">
        <v>0</v>
      </c>
      <c r="AL667">
        <v>0</v>
      </c>
      <c r="AM667">
        <v>0</v>
      </c>
      <c r="AN667">
        <v>0</v>
      </c>
      <c r="AO667">
        <v>0</v>
      </c>
      <c r="AP667">
        <v>0</v>
      </c>
      <c r="AQ667">
        <v>0</v>
      </c>
      <c r="AR667">
        <v>0</v>
      </c>
    </row>
    <row r="668" spans="1:44" x14ac:dyDescent="0.2">
      <c r="A668">
        <f>ROW(Source!A561)</f>
        <v>561</v>
      </c>
      <c r="B668">
        <v>85061830</v>
      </c>
      <c r="C668">
        <v>85061826</v>
      </c>
      <c r="D668">
        <v>77306539</v>
      </c>
      <c r="E668">
        <v>114</v>
      </c>
      <c r="F668">
        <v>1</v>
      </c>
      <c r="G668">
        <v>1</v>
      </c>
      <c r="H668">
        <v>1</v>
      </c>
      <c r="I668" t="s">
        <v>818</v>
      </c>
      <c r="J668" t="s">
        <v>3</v>
      </c>
      <c r="K668" t="s">
        <v>819</v>
      </c>
      <c r="L668">
        <v>1369</v>
      </c>
      <c r="N668">
        <v>1013</v>
      </c>
      <c r="O668" t="s">
        <v>700</v>
      </c>
      <c r="P668" t="s">
        <v>700</v>
      </c>
      <c r="Q668">
        <v>1</v>
      </c>
      <c r="X668">
        <v>0.16</v>
      </c>
      <c r="Y668">
        <v>0</v>
      </c>
      <c r="Z668">
        <v>0</v>
      </c>
      <c r="AA668">
        <v>0</v>
      </c>
      <c r="AB668">
        <v>0</v>
      </c>
      <c r="AC668">
        <v>0</v>
      </c>
      <c r="AD668">
        <v>1</v>
      </c>
      <c r="AE668">
        <v>1</v>
      </c>
      <c r="AF668" t="s">
        <v>463</v>
      </c>
      <c r="AG668">
        <v>0.192</v>
      </c>
      <c r="AH668">
        <v>2</v>
      </c>
      <c r="AI668">
        <v>85061828</v>
      </c>
      <c r="AJ668">
        <v>668</v>
      </c>
      <c r="AK668">
        <v>0</v>
      </c>
      <c r="AL668">
        <v>0</v>
      </c>
      <c r="AM668">
        <v>0</v>
      </c>
      <c r="AN668">
        <v>0</v>
      </c>
      <c r="AO668">
        <v>0</v>
      </c>
      <c r="AP668">
        <v>0</v>
      </c>
      <c r="AQ668">
        <v>0</v>
      </c>
      <c r="AR668">
        <v>0</v>
      </c>
    </row>
    <row r="669" spans="1:44" x14ac:dyDescent="0.2">
      <c r="A669">
        <f>ROW(Source!A563)</f>
        <v>563</v>
      </c>
      <c r="B669">
        <v>85061835</v>
      </c>
      <c r="C669">
        <v>85061832</v>
      </c>
      <c r="D669">
        <v>77306511</v>
      </c>
      <c r="E669">
        <v>114</v>
      </c>
      <c r="F669">
        <v>1</v>
      </c>
      <c r="G669">
        <v>1</v>
      </c>
      <c r="H669">
        <v>1</v>
      </c>
      <c r="I669" t="s">
        <v>703</v>
      </c>
      <c r="J669" t="s">
        <v>3</v>
      </c>
      <c r="K669" t="s">
        <v>704</v>
      </c>
      <c r="L669">
        <v>1369</v>
      </c>
      <c r="N669">
        <v>1013</v>
      </c>
      <c r="O669" t="s">
        <v>700</v>
      </c>
      <c r="P669" t="s">
        <v>700</v>
      </c>
      <c r="Q669">
        <v>1</v>
      </c>
      <c r="X669">
        <v>2.92</v>
      </c>
      <c r="Y669">
        <v>0</v>
      </c>
      <c r="Z669">
        <v>0</v>
      </c>
      <c r="AA669">
        <v>0</v>
      </c>
      <c r="AB669">
        <v>0</v>
      </c>
      <c r="AC669">
        <v>0</v>
      </c>
      <c r="AD669">
        <v>1</v>
      </c>
      <c r="AE669">
        <v>1</v>
      </c>
      <c r="AF669" t="s">
        <v>463</v>
      </c>
      <c r="AG669">
        <v>3.504</v>
      </c>
      <c r="AH669">
        <v>2</v>
      </c>
      <c r="AI669">
        <v>85061833</v>
      </c>
      <c r="AJ669">
        <v>669</v>
      </c>
      <c r="AK669">
        <v>0</v>
      </c>
      <c r="AL669">
        <v>0</v>
      </c>
      <c r="AM669">
        <v>0</v>
      </c>
      <c r="AN669">
        <v>0</v>
      </c>
      <c r="AO669">
        <v>0</v>
      </c>
      <c r="AP669">
        <v>0</v>
      </c>
      <c r="AQ669">
        <v>0</v>
      </c>
      <c r="AR669">
        <v>0</v>
      </c>
    </row>
    <row r="670" spans="1:44" x14ac:dyDescent="0.2">
      <c r="A670">
        <f>ROW(Source!A563)</f>
        <v>563</v>
      </c>
      <c r="B670">
        <v>85061836</v>
      </c>
      <c r="C670">
        <v>85061832</v>
      </c>
      <c r="D670">
        <v>77306539</v>
      </c>
      <c r="E670">
        <v>114</v>
      </c>
      <c r="F670">
        <v>1</v>
      </c>
      <c r="G670">
        <v>1</v>
      </c>
      <c r="H670">
        <v>1</v>
      </c>
      <c r="I670" t="s">
        <v>818</v>
      </c>
      <c r="J670" t="s">
        <v>3</v>
      </c>
      <c r="K670" t="s">
        <v>819</v>
      </c>
      <c r="L670">
        <v>1369</v>
      </c>
      <c r="N670">
        <v>1013</v>
      </c>
      <c r="O670" t="s">
        <v>700</v>
      </c>
      <c r="P670" t="s">
        <v>700</v>
      </c>
      <c r="Q670">
        <v>1</v>
      </c>
      <c r="X670">
        <v>4.37</v>
      </c>
      <c r="Y670">
        <v>0</v>
      </c>
      <c r="Z670">
        <v>0</v>
      </c>
      <c r="AA670">
        <v>0</v>
      </c>
      <c r="AB670">
        <v>0</v>
      </c>
      <c r="AC670">
        <v>0</v>
      </c>
      <c r="AD670">
        <v>1</v>
      </c>
      <c r="AE670">
        <v>1</v>
      </c>
      <c r="AF670" t="s">
        <v>463</v>
      </c>
      <c r="AG670">
        <v>5.2439999999999998</v>
      </c>
      <c r="AH670">
        <v>2</v>
      </c>
      <c r="AI670">
        <v>85061834</v>
      </c>
      <c r="AJ670">
        <v>670</v>
      </c>
      <c r="AK670">
        <v>0</v>
      </c>
      <c r="AL670">
        <v>0</v>
      </c>
      <c r="AM670">
        <v>0</v>
      </c>
      <c r="AN670">
        <v>0</v>
      </c>
      <c r="AO670">
        <v>0</v>
      </c>
      <c r="AP670">
        <v>0</v>
      </c>
      <c r="AQ670">
        <v>0</v>
      </c>
      <c r="AR670">
        <v>0</v>
      </c>
    </row>
    <row r="671" spans="1:44" x14ac:dyDescent="0.2">
      <c r="A671">
        <f>ROW(Source!A564)</f>
        <v>564</v>
      </c>
      <c r="B671">
        <v>85061835</v>
      </c>
      <c r="C671">
        <v>85061832</v>
      </c>
      <c r="D671">
        <v>77306511</v>
      </c>
      <c r="E671">
        <v>114</v>
      </c>
      <c r="F671">
        <v>1</v>
      </c>
      <c r="G671">
        <v>1</v>
      </c>
      <c r="H671">
        <v>1</v>
      </c>
      <c r="I671" t="s">
        <v>703</v>
      </c>
      <c r="J671" t="s">
        <v>3</v>
      </c>
      <c r="K671" t="s">
        <v>704</v>
      </c>
      <c r="L671">
        <v>1369</v>
      </c>
      <c r="N671">
        <v>1013</v>
      </c>
      <c r="O671" t="s">
        <v>700</v>
      </c>
      <c r="P671" t="s">
        <v>700</v>
      </c>
      <c r="Q671">
        <v>1</v>
      </c>
      <c r="X671">
        <v>2.92</v>
      </c>
      <c r="Y671">
        <v>0</v>
      </c>
      <c r="Z671">
        <v>0</v>
      </c>
      <c r="AA671">
        <v>0</v>
      </c>
      <c r="AB671">
        <v>0</v>
      </c>
      <c r="AC671">
        <v>0</v>
      </c>
      <c r="AD671">
        <v>1</v>
      </c>
      <c r="AE671">
        <v>1</v>
      </c>
      <c r="AF671" t="s">
        <v>463</v>
      </c>
      <c r="AG671">
        <v>3.504</v>
      </c>
      <c r="AH671">
        <v>2</v>
      </c>
      <c r="AI671">
        <v>85061833</v>
      </c>
      <c r="AJ671">
        <v>671</v>
      </c>
      <c r="AK671">
        <v>0</v>
      </c>
      <c r="AL671">
        <v>0</v>
      </c>
      <c r="AM671">
        <v>0</v>
      </c>
      <c r="AN671">
        <v>0</v>
      </c>
      <c r="AO671">
        <v>0</v>
      </c>
      <c r="AP671">
        <v>0</v>
      </c>
      <c r="AQ671">
        <v>0</v>
      </c>
      <c r="AR671">
        <v>0</v>
      </c>
    </row>
    <row r="672" spans="1:44" x14ac:dyDescent="0.2">
      <c r="A672">
        <f>ROW(Source!A564)</f>
        <v>564</v>
      </c>
      <c r="B672">
        <v>85061836</v>
      </c>
      <c r="C672">
        <v>85061832</v>
      </c>
      <c r="D672">
        <v>77306539</v>
      </c>
      <c r="E672">
        <v>114</v>
      </c>
      <c r="F672">
        <v>1</v>
      </c>
      <c r="G672">
        <v>1</v>
      </c>
      <c r="H672">
        <v>1</v>
      </c>
      <c r="I672" t="s">
        <v>818</v>
      </c>
      <c r="J672" t="s">
        <v>3</v>
      </c>
      <c r="K672" t="s">
        <v>819</v>
      </c>
      <c r="L672">
        <v>1369</v>
      </c>
      <c r="N672">
        <v>1013</v>
      </c>
      <c r="O672" t="s">
        <v>700</v>
      </c>
      <c r="P672" t="s">
        <v>700</v>
      </c>
      <c r="Q672">
        <v>1</v>
      </c>
      <c r="X672">
        <v>4.37</v>
      </c>
      <c r="Y672">
        <v>0</v>
      </c>
      <c r="Z672">
        <v>0</v>
      </c>
      <c r="AA672">
        <v>0</v>
      </c>
      <c r="AB672">
        <v>0</v>
      </c>
      <c r="AC672">
        <v>0</v>
      </c>
      <c r="AD672">
        <v>1</v>
      </c>
      <c r="AE672">
        <v>1</v>
      </c>
      <c r="AF672" t="s">
        <v>463</v>
      </c>
      <c r="AG672">
        <v>5.2439999999999998</v>
      </c>
      <c r="AH672">
        <v>2</v>
      </c>
      <c r="AI672">
        <v>85061834</v>
      </c>
      <c r="AJ672">
        <v>672</v>
      </c>
      <c r="AK672">
        <v>0</v>
      </c>
      <c r="AL672">
        <v>0</v>
      </c>
      <c r="AM672">
        <v>0</v>
      </c>
      <c r="AN672">
        <v>0</v>
      </c>
      <c r="AO672">
        <v>0</v>
      </c>
      <c r="AP672">
        <v>0</v>
      </c>
      <c r="AQ672">
        <v>0</v>
      </c>
      <c r="AR672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6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21" x14ac:dyDescent="0.2">
      <c r="A1">
        <v>542</v>
      </c>
      <c r="B1">
        <v>1</v>
      </c>
      <c r="C1" t="s">
        <v>3</v>
      </c>
      <c r="D1" t="s">
        <v>3</v>
      </c>
      <c r="E1" t="s">
        <v>822</v>
      </c>
      <c r="F1" t="s">
        <v>822</v>
      </c>
      <c r="G1" t="s">
        <v>822</v>
      </c>
      <c r="H1" t="s">
        <v>3</v>
      </c>
      <c r="I1" t="s">
        <v>822</v>
      </c>
      <c r="J1" t="s">
        <v>822</v>
      </c>
      <c r="K1" t="s">
        <v>3</v>
      </c>
      <c r="L1" t="s">
        <v>3</v>
      </c>
      <c r="M1" t="s">
        <v>3</v>
      </c>
      <c r="N1" t="s">
        <v>3</v>
      </c>
      <c r="O1" t="s">
        <v>822</v>
      </c>
      <c r="P1" t="s">
        <v>3</v>
      </c>
      <c r="Q1" t="s">
        <v>3</v>
      </c>
      <c r="R1" t="s">
        <v>3</v>
      </c>
      <c r="S1" t="s">
        <v>823</v>
      </c>
      <c r="T1" t="s">
        <v>830</v>
      </c>
      <c r="U1" t="s">
        <v>824</v>
      </c>
    </row>
    <row r="2" spans="1:21" x14ac:dyDescent="0.2">
      <c r="A2">
        <v>543</v>
      </c>
      <c r="B2">
        <v>1</v>
      </c>
      <c r="C2" t="s">
        <v>3</v>
      </c>
      <c r="D2" t="s">
        <v>3</v>
      </c>
      <c r="E2" t="s">
        <v>822</v>
      </c>
      <c r="F2" t="s">
        <v>822</v>
      </c>
      <c r="G2" t="s">
        <v>822</v>
      </c>
      <c r="H2" t="s">
        <v>3</v>
      </c>
      <c r="I2" t="s">
        <v>822</v>
      </c>
      <c r="J2" t="s">
        <v>822</v>
      </c>
      <c r="K2" t="s">
        <v>3</v>
      </c>
      <c r="L2" t="s">
        <v>3</v>
      </c>
      <c r="M2" t="s">
        <v>3</v>
      </c>
      <c r="N2" t="s">
        <v>3</v>
      </c>
      <c r="O2" t="s">
        <v>822</v>
      </c>
      <c r="P2" t="s">
        <v>3</v>
      </c>
      <c r="Q2" t="s">
        <v>3</v>
      </c>
      <c r="R2" t="s">
        <v>3</v>
      </c>
      <c r="S2" t="s">
        <v>823</v>
      </c>
      <c r="T2" t="s">
        <v>830</v>
      </c>
      <c r="U2" t="s">
        <v>824</v>
      </c>
    </row>
    <row r="3" spans="1:21" x14ac:dyDescent="0.2">
      <c r="A3">
        <v>545</v>
      </c>
      <c r="B3">
        <v>1</v>
      </c>
      <c r="C3" t="s">
        <v>3</v>
      </c>
      <c r="D3" t="s">
        <v>3</v>
      </c>
      <c r="E3" t="s">
        <v>822</v>
      </c>
      <c r="F3" t="s">
        <v>822</v>
      </c>
      <c r="G3" t="s">
        <v>822</v>
      </c>
      <c r="H3" t="s">
        <v>3</v>
      </c>
      <c r="I3" t="s">
        <v>822</v>
      </c>
      <c r="J3" t="s">
        <v>822</v>
      </c>
      <c r="K3" t="s">
        <v>3</v>
      </c>
      <c r="L3" t="s">
        <v>3</v>
      </c>
      <c r="M3" t="s">
        <v>3</v>
      </c>
      <c r="N3" t="s">
        <v>3</v>
      </c>
      <c r="O3" t="s">
        <v>822</v>
      </c>
      <c r="P3" t="s">
        <v>3</v>
      </c>
      <c r="Q3" t="s">
        <v>3</v>
      </c>
      <c r="R3" t="s">
        <v>3</v>
      </c>
      <c r="S3" t="s">
        <v>823</v>
      </c>
      <c r="T3" t="s">
        <v>830</v>
      </c>
      <c r="U3" t="s">
        <v>824</v>
      </c>
    </row>
    <row r="4" spans="1:21" x14ac:dyDescent="0.2">
      <c r="A4">
        <v>546</v>
      </c>
      <c r="B4">
        <v>1</v>
      </c>
      <c r="C4" t="s">
        <v>3</v>
      </c>
      <c r="D4" t="s">
        <v>3</v>
      </c>
      <c r="E4" t="s">
        <v>822</v>
      </c>
      <c r="F4" t="s">
        <v>822</v>
      </c>
      <c r="G4" t="s">
        <v>822</v>
      </c>
      <c r="H4" t="s">
        <v>3</v>
      </c>
      <c r="I4" t="s">
        <v>822</v>
      </c>
      <c r="J4" t="s">
        <v>822</v>
      </c>
      <c r="K4" t="s">
        <v>3</v>
      </c>
      <c r="L4" t="s">
        <v>3</v>
      </c>
      <c r="M4" t="s">
        <v>3</v>
      </c>
      <c r="N4" t="s">
        <v>3</v>
      </c>
      <c r="O4" t="s">
        <v>822</v>
      </c>
      <c r="P4" t="s">
        <v>3</v>
      </c>
      <c r="Q4" t="s">
        <v>3</v>
      </c>
      <c r="R4" t="s">
        <v>3</v>
      </c>
      <c r="S4" t="s">
        <v>823</v>
      </c>
      <c r="T4" t="s">
        <v>830</v>
      </c>
      <c r="U4" t="s">
        <v>824</v>
      </c>
    </row>
    <row r="5" spans="1:21" x14ac:dyDescent="0.2">
      <c r="A5">
        <v>548</v>
      </c>
      <c r="B5">
        <v>1</v>
      </c>
      <c r="C5" t="s">
        <v>3</v>
      </c>
      <c r="D5" t="s">
        <v>3</v>
      </c>
      <c r="E5" t="s">
        <v>822</v>
      </c>
      <c r="F5" t="s">
        <v>822</v>
      </c>
      <c r="G5" t="s">
        <v>822</v>
      </c>
      <c r="H5" t="s">
        <v>3</v>
      </c>
      <c r="I5" t="s">
        <v>822</v>
      </c>
      <c r="J5" t="s">
        <v>822</v>
      </c>
      <c r="K5" t="s">
        <v>3</v>
      </c>
      <c r="L5" t="s">
        <v>3</v>
      </c>
      <c r="M5" t="s">
        <v>3</v>
      </c>
      <c r="N5" t="s">
        <v>3</v>
      </c>
      <c r="O5" t="s">
        <v>822</v>
      </c>
      <c r="P5" t="s">
        <v>3</v>
      </c>
      <c r="Q5" t="s">
        <v>3</v>
      </c>
      <c r="R5" t="s">
        <v>3</v>
      </c>
      <c r="S5" t="s">
        <v>823</v>
      </c>
      <c r="T5" t="s">
        <v>830</v>
      </c>
      <c r="U5" t="s">
        <v>824</v>
      </c>
    </row>
    <row r="6" spans="1:21" x14ac:dyDescent="0.2">
      <c r="A6">
        <v>549</v>
      </c>
      <c r="B6">
        <v>1</v>
      </c>
      <c r="C6" t="s">
        <v>3</v>
      </c>
      <c r="D6" t="s">
        <v>3</v>
      </c>
      <c r="E6" t="s">
        <v>822</v>
      </c>
      <c r="F6" t="s">
        <v>822</v>
      </c>
      <c r="G6" t="s">
        <v>822</v>
      </c>
      <c r="H6" t="s">
        <v>3</v>
      </c>
      <c r="I6" t="s">
        <v>822</v>
      </c>
      <c r="J6" t="s">
        <v>822</v>
      </c>
      <c r="K6" t="s">
        <v>3</v>
      </c>
      <c r="L6" t="s">
        <v>3</v>
      </c>
      <c r="M6" t="s">
        <v>3</v>
      </c>
      <c r="N6" t="s">
        <v>3</v>
      </c>
      <c r="O6" t="s">
        <v>822</v>
      </c>
      <c r="P6" t="s">
        <v>3</v>
      </c>
      <c r="Q6" t="s">
        <v>3</v>
      </c>
      <c r="R6" t="s">
        <v>3</v>
      </c>
      <c r="S6" t="s">
        <v>823</v>
      </c>
      <c r="T6" t="s">
        <v>830</v>
      </c>
      <c r="U6" t="s">
        <v>824</v>
      </c>
    </row>
    <row r="7" spans="1:21" x14ac:dyDescent="0.2">
      <c r="A7">
        <v>551</v>
      </c>
      <c r="B7">
        <v>1</v>
      </c>
      <c r="C7" t="s">
        <v>3</v>
      </c>
      <c r="D7" t="s">
        <v>3</v>
      </c>
      <c r="E7" t="s">
        <v>822</v>
      </c>
      <c r="F7" t="s">
        <v>822</v>
      </c>
      <c r="G7" t="s">
        <v>822</v>
      </c>
      <c r="H7" t="s">
        <v>3</v>
      </c>
      <c r="I7" t="s">
        <v>822</v>
      </c>
      <c r="J7" t="s">
        <v>822</v>
      </c>
      <c r="K7" t="s">
        <v>3</v>
      </c>
      <c r="L7" t="s">
        <v>3</v>
      </c>
      <c r="M7" t="s">
        <v>3</v>
      </c>
      <c r="N7" t="s">
        <v>3</v>
      </c>
      <c r="O7" t="s">
        <v>822</v>
      </c>
      <c r="P7" t="s">
        <v>3</v>
      </c>
      <c r="Q7" t="s">
        <v>3</v>
      </c>
      <c r="R7" t="s">
        <v>3</v>
      </c>
      <c r="S7" t="s">
        <v>823</v>
      </c>
      <c r="T7" t="s">
        <v>830</v>
      </c>
      <c r="U7" t="s">
        <v>824</v>
      </c>
    </row>
    <row r="8" spans="1:21" x14ac:dyDescent="0.2">
      <c r="A8">
        <v>552</v>
      </c>
      <c r="B8">
        <v>1</v>
      </c>
      <c r="C8" t="s">
        <v>3</v>
      </c>
      <c r="D8" t="s">
        <v>3</v>
      </c>
      <c r="E8" t="s">
        <v>822</v>
      </c>
      <c r="F8" t="s">
        <v>822</v>
      </c>
      <c r="G8" t="s">
        <v>822</v>
      </c>
      <c r="H8" t="s">
        <v>3</v>
      </c>
      <c r="I8" t="s">
        <v>822</v>
      </c>
      <c r="J8" t="s">
        <v>822</v>
      </c>
      <c r="K8" t="s">
        <v>3</v>
      </c>
      <c r="L8" t="s">
        <v>3</v>
      </c>
      <c r="M8" t="s">
        <v>3</v>
      </c>
      <c r="N8" t="s">
        <v>3</v>
      </c>
      <c r="O8" t="s">
        <v>822</v>
      </c>
      <c r="P8" t="s">
        <v>3</v>
      </c>
      <c r="Q8" t="s">
        <v>3</v>
      </c>
      <c r="R8" t="s">
        <v>3</v>
      </c>
      <c r="S8" t="s">
        <v>823</v>
      </c>
      <c r="T8" t="s">
        <v>830</v>
      </c>
      <c r="U8" t="s">
        <v>824</v>
      </c>
    </row>
    <row r="9" spans="1:21" x14ac:dyDescent="0.2">
      <c r="A9">
        <v>554</v>
      </c>
      <c r="B9">
        <v>1</v>
      </c>
      <c r="C9" t="s">
        <v>3</v>
      </c>
      <c r="D9" t="s">
        <v>3</v>
      </c>
      <c r="E9" t="s">
        <v>822</v>
      </c>
      <c r="F9" t="s">
        <v>822</v>
      </c>
      <c r="G9" t="s">
        <v>822</v>
      </c>
      <c r="H9" t="s">
        <v>3</v>
      </c>
      <c r="I9" t="s">
        <v>822</v>
      </c>
      <c r="J9" t="s">
        <v>822</v>
      </c>
      <c r="K9" t="s">
        <v>3</v>
      </c>
      <c r="L9" t="s">
        <v>3</v>
      </c>
      <c r="M9" t="s">
        <v>3</v>
      </c>
      <c r="N9" t="s">
        <v>3</v>
      </c>
      <c r="O9" t="s">
        <v>822</v>
      </c>
      <c r="P9" t="s">
        <v>3</v>
      </c>
      <c r="Q9" t="s">
        <v>3</v>
      </c>
      <c r="R9" t="s">
        <v>3</v>
      </c>
      <c r="S9" t="s">
        <v>823</v>
      </c>
      <c r="T9" t="s">
        <v>830</v>
      </c>
      <c r="U9" t="s">
        <v>824</v>
      </c>
    </row>
    <row r="10" spans="1:21" x14ac:dyDescent="0.2">
      <c r="A10">
        <v>555</v>
      </c>
      <c r="B10">
        <v>1</v>
      </c>
      <c r="C10" t="s">
        <v>3</v>
      </c>
      <c r="D10" t="s">
        <v>3</v>
      </c>
      <c r="E10" t="s">
        <v>822</v>
      </c>
      <c r="F10" t="s">
        <v>822</v>
      </c>
      <c r="G10" t="s">
        <v>822</v>
      </c>
      <c r="H10" t="s">
        <v>3</v>
      </c>
      <c r="I10" t="s">
        <v>822</v>
      </c>
      <c r="J10" t="s">
        <v>822</v>
      </c>
      <c r="K10" t="s">
        <v>3</v>
      </c>
      <c r="L10" t="s">
        <v>3</v>
      </c>
      <c r="M10" t="s">
        <v>3</v>
      </c>
      <c r="N10" t="s">
        <v>3</v>
      </c>
      <c r="O10" t="s">
        <v>822</v>
      </c>
      <c r="P10" t="s">
        <v>3</v>
      </c>
      <c r="Q10" t="s">
        <v>3</v>
      </c>
      <c r="R10" t="s">
        <v>3</v>
      </c>
      <c r="S10" t="s">
        <v>823</v>
      </c>
      <c r="T10" t="s">
        <v>830</v>
      </c>
      <c r="U10" t="s">
        <v>824</v>
      </c>
    </row>
    <row r="11" spans="1:21" x14ac:dyDescent="0.2">
      <c r="A11">
        <v>557</v>
      </c>
      <c r="B11">
        <v>1</v>
      </c>
      <c r="C11" t="s">
        <v>3</v>
      </c>
      <c r="D11" t="s">
        <v>3</v>
      </c>
      <c r="E11" t="s">
        <v>822</v>
      </c>
      <c r="F11" t="s">
        <v>822</v>
      </c>
      <c r="G11" t="s">
        <v>822</v>
      </c>
      <c r="H11" t="s">
        <v>3</v>
      </c>
      <c r="I11" t="s">
        <v>822</v>
      </c>
      <c r="J11" t="s">
        <v>822</v>
      </c>
      <c r="K11" t="s">
        <v>3</v>
      </c>
      <c r="L11" t="s">
        <v>3</v>
      </c>
      <c r="M11" t="s">
        <v>3</v>
      </c>
      <c r="N11" t="s">
        <v>3</v>
      </c>
      <c r="O11" t="s">
        <v>822</v>
      </c>
      <c r="P11" t="s">
        <v>3</v>
      </c>
      <c r="Q11" t="s">
        <v>3</v>
      </c>
      <c r="R11" t="s">
        <v>3</v>
      </c>
      <c r="S11" t="s">
        <v>823</v>
      </c>
      <c r="T11" t="s">
        <v>830</v>
      </c>
      <c r="U11" t="s">
        <v>824</v>
      </c>
    </row>
    <row r="12" spans="1:21" x14ac:dyDescent="0.2">
      <c r="A12">
        <v>558</v>
      </c>
      <c r="B12">
        <v>1</v>
      </c>
      <c r="C12" t="s">
        <v>3</v>
      </c>
      <c r="D12" t="s">
        <v>3</v>
      </c>
      <c r="E12" t="s">
        <v>822</v>
      </c>
      <c r="F12" t="s">
        <v>822</v>
      </c>
      <c r="G12" t="s">
        <v>822</v>
      </c>
      <c r="H12" t="s">
        <v>3</v>
      </c>
      <c r="I12" t="s">
        <v>822</v>
      </c>
      <c r="J12" t="s">
        <v>822</v>
      </c>
      <c r="K12" t="s">
        <v>3</v>
      </c>
      <c r="L12" t="s">
        <v>3</v>
      </c>
      <c r="M12" t="s">
        <v>3</v>
      </c>
      <c r="N12" t="s">
        <v>3</v>
      </c>
      <c r="O12" t="s">
        <v>822</v>
      </c>
      <c r="P12" t="s">
        <v>3</v>
      </c>
      <c r="Q12" t="s">
        <v>3</v>
      </c>
      <c r="R12" t="s">
        <v>3</v>
      </c>
      <c r="S12" t="s">
        <v>823</v>
      </c>
      <c r="T12" t="s">
        <v>830</v>
      </c>
      <c r="U12" t="s">
        <v>824</v>
      </c>
    </row>
    <row r="13" spans="1:21" x14ac:dyDescent="0.2">
      <c r="A13">
        <v>560</v>
      </c>
      <c r="B13">
        <v>1</v>
      </c>
      <c r="C13" t="s">
        <v>3</v>
      </c>
      <c r="D13" t="s">
        <v>3</v>
      </c>
      <c r="E13" t="s">
        <v>825</v>
      </c>
      <c r="F13" t="s">
        <v>825</v>
      </c>
      <c r="G13" t="s">
        <v>825</v>
      </c>
      <c r="H13" t="s">
        <v>3</v>
      </c>
      <c r="I13" t="s">
        <v>825</v>
      </c>
      <c r="J13" t="s">
        <v>825</v>
      </c>
      <c r="K13" t="s">
        <v>3</v>
      </c>
      <c r="L13" t="s">
        <v>3</v>
      </c>
      <c r="M13" t="s">
        <v>3</v>
      </c>
      <c r="N13" t="s">
        <v>3</v>
      </c>
      <c r="O13" t="s">
        <v>825</v>
      </c>
      <c r="P13" t="s">
        <v>3</v>
      </c>
      <c r="Q13" t="s">
        <v>3</v>
      </c>
      <c r="R13" t="s">
        <v>3</v>
      </c>
      <c r="S13" t="s">
        <v>826</v>
      </c>
      <c r="T13" t="s">
        <v>830</v>
      </c>
      <c r="U13" t="s">
        <v>827</v>
      </c>
    </row>
    <row r="14" spans="1:21" x14ac:dyDescent="0.2">
      <c r="A14">
        <v>561</v>
      </c>
      <c r="B14">
        <v>1</v>
      </c>
      <c r="C14" t="s">
        <v>3</v>
      </c>
      <c r="D14" t="s">
        <v>3</v>
      </c>
      <c r="E14" t="s">
        <v>825</v>
      </c>
      <c r="F14" t="s">
        <v>825</v>
      </c>
      <c r="G14" t="s">
        <v>825</v>
      </c>
      <c r="H14" t="s">
        <v>3</v>
      </c>
      <c r="I14" t="s">
        <v>825</v>
      </c>
      <c r="J14" t="s">
        <v>825</v>
      </c>
      <c r="K14" t="s">
        <v>3</v>
      </c>
      <c r="L14" t="s">
        <v>3</v>
      </c>
      <c r="M14" t="s">
        <v>3</v>
      </c>
      <c r="N14" t="s">
        <v>3</v>
      </c>
      <c r="O14" t="s">
        <v>825</v>
      </c>
      <c r="P14" t="s">
        <v>3</v>
      </c>
      <c r="Q14" t="s">
        <v>3</v>
      </c>
      <c r="R14" t="s">
        <v>3</v>
      </c>
      <c r="S14" t="s">
        <v>826</v>
      </c>
      <c r="T14" t="s">
        <v>830</v>
      </c>
      <c r="U14" t="s">
        <v>827</v>
      </c>
    </row>
    <row r="15" spans="1:21" x14ac:dyDescent="0.2">
      <c r="A15">
        <v>563</v>
      </c>
      <c r="B15">
        <v>1</v>
      </c>
      <c r="C15" t="s">
        <v>3</v>
      </c>
      <c r="D15" t="s">
        <v>3</v>
      </c>
      <c r="E15" t="s">
        <v>822</v>
      </c>
      <c r="F15" t="s">
        <v>822</v>
      </c>
      <c r="G15" t="s">
        <v>822</v>
      </c>
      <c r="H15" t="s">
        <v>3</v>
      </c>
      <c r="I15" t="s">
        <v>822</v>
      </c>
      <c r="J15" t="s">
        <v>822</v>
      </c>
      <c r="K15" t="s">
        <v>3</v>
      </c>
      <c r="L15" t="s">
        <v>3</v>
      </c>
      <c r="M15" t="s">
        <v>3</v>
      </c>
      <c r="N15" t="s">
        <v>3</v>
      </c>
      <c r="O15" t="s">
        <v>822</v>
      </c>
      <c r="P15" t="s">
        <v>3</v>
      </c>
      <c r="Q15" t="s">
        <v>3</v>
      </c>
      <c r="R15" t="s">
        <v>3</v>
      </c>
      <c r="S15" t="s">
        <v>823</v>
      </c>
      <c r="T15" t="s">
        <v>830</v>
      </c>
      <c r="U15" t="s">
        <v>824</v>
      </c>
    </row>
    <row r="16" spans="1:21" x14ac:dyDescent="0.2">
      <c r="A16">
        <v>564</v>
      </c>
      <c r="B16">
        <v>1</v>
      </c>
      <c r="C16" t="s">
        <v>3</v>
      </c>
      <c r="D16" t="s">
        <v>3</v>
      </c>
      <c r="E16" t="s">
        <v>822</v>
      </c>
      <c r="F16" t="s">
        <v>822</v>
      </c>
      <c r="G16" t="s">
        <v>822</v>
      </c>
      <c r="H16" t="s">
        <v>3</v>
      </c>
      <c r="I16" t="s">
        <v>822</v>
      </c>
      <c r="J16" t="s">
        <v>822</v>
      </c>
      <c r="K16" t="s">
        <v>3</v>
      </c>
      <c r="L16" t="s">
        <v>3</v>
      </c>
      <c r="M16" t="s">
        <v>3</v>
      </c>
      <c r="N16" t="s">
        <v>3</v>
      </c>
      <c r="O16" t="s">
        <v>822</v>
      </c>
      <c r="P16" t="s">
        <v>3</v>
      </c>
      <c r="Q16" t="s">
        <v>3</v>
      </c>
      <c r="R16" t="s">
        <v>3</v>
      </c>
      <c r="S16" t="s">
        <v>823</v>
      </c>
      <c r="T16" t="s">
        <v>830</v>
      </c>
      <c r="U16" t="s">
        <v>824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Y12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0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68757</v>
      </c>
      <c r="M1">
        <v>10</v>
      </c>
      <c r="N1">
        <v>12</v>
      </c>
      <c r="O1">
        <v>0</v>
      </c>
      <c r="P1">
        <v>0</v>
      </c>
      <c r="Q1">
        <v>3</v>
      </c>
    </row>
    <row r="12" spans="1:103" x14ac:dyDescent="0.2">
      <c r="F12" t="str">
        <f>Source!F12</f>
        <v>Новый объект</v>
      </c>
      <c r="G12" t="str">
        <f>Source!G12</f>
        <v>352067_Лапкин_ВЛИ_Катасонова_РАЗБИВКА_ПС_С</v>
      </c>
      <c r="AB12" t="s">
        <v>3</v>
      </c>
      <c r="AC12" t="s">
        <v>3</v>
      </c>
      <c r="AD12" t="s">
        <v>3</v>
      </c>
      <c r="AE12" t="s">
        <v>3</v>
      </c>
      <c r="AF12" t="s">
        <v>3</v>
      </c>
      <c r="AG12" t="s">
        <v>3</v>
      </c>
      <c r="AH12" t="s">
        <v>3</v>
      </c>
      <c r="AI12" t="s">
        <v>3</v>
      </c>
      <c r="AJ12">
        <v>46057</v>
      </c>
      <c r="AK12" t="s">
        <v>3</v>
      </c>
      <c r="AL12" t="s">
        <v>3</v>
      </c>
      <c r="AM12" t="s">
        <v>3</v>
      </c>
      <c r="CY12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4</vt:i4>
      </vt:variant>
    </vt:vector>
  </HeadingPairs>
  <TitlesOfParts>
    <vt:vector size="12" baseType="lpstr">
      <vt:lpstr>02-01-01</vt:lpstr>
      <vt:lpstr>09-01-01</vt:lpstr>
      <vt:lpstr>Source</vt:lpstr>
      <vt:lpstr>SourceObSm</vt:lpstr>
      <vt:lpstr>SmtRes</vt:lpstr>
      <vt:lpstr>EtalonRes</vt:lpstr>
      <vt:lpstr>SrcPoprs</vt:lpstr>
      <vt:lpstr>SrcKA</vt:lpstr>
      <vt:lpstr>'02-01-01'!Заголовки_для_печати</vt:lpstr>
      <vt:lpstr>'09-01-01'!Заголовки_для_печати</vt:lpstr>
      <vt:lpstr>'02-01-01'!Область_печати</vt:lpstr>
      <vt:lpstr>'09-01-01'!Область_печати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EA-IRBIS-SM3</cp:lastModifiedBy>
  <dcterms:created xsi:type="dcterms:W3CDTF">2026-04-06T15:04:55Z</dcterms:created>
  <dcterms:modified xsi:type="dcterms:W3CDTF">2026-04-06T15:18:34Z</dcterms:modified>
</cp:coreProperties>
</file>